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11.xml"/>
  <Override ContentType="application/vnd.ms-excel.documenttasks+xml" PartName="/xl/documenttasks/documenttask5.xml"/>
  <Override ContentType="application/vnd.ms-excel.documenttasks+xml" PartName="/xl/documenttasks/documenttask13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12.xml"/>
  <Override ContentType="application/vnd.ms-excel.documenttasks+xml" PartName="/xl/documenttasks/documenttask10.xml"/>
  <Override ContentType="application/vnd.ms-excel.threadedcomments+xml" PartName="/xl/threadedComments/threadedComment10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12.xml"/>
  <Override ContentType="application/vnd.ms-excel.threadedcomments+xml" PartName="/xl/threadedComments/threadedComment6.xml"/>
  <Override ContentType="application/vnd.ms-excel.threadedcomments+xml" PartName="/xl/threadedComments/threadedComment13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ms-excel.threadedcomments+xml" PartName="/xl/threadedComments/threadedComment7.xml"/>
  <Override ContentType="application/vnd.ms-excel.threadedcomments+xml" PartName="/xl/threadedComments/threadedComment11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CMR" sheetId="2" r:id="rId6"/>
    <sheet state="visible" name="B2B" sheetId="3" r:id="rId7"/>
    <sheet state="hidden" name="IMSS BIENESTAR QUINTANA ROO IM-" sheetId="4" r:id="rId8"/>
    <sheet state="hidden" name="SSCDMX- SRMAS-JUDCCM.ADQ.150-25" sheetId="5" r:id="rId9"/>
    <sheet state="hidden" name="SEMAR MAZATLAN" sheetId="6" r:id="rId10"/>
    <sheet state="hidden" name="TABASCO IM007" sheetId="7" r:id="rId11"/>
    <sheet state="hidden" name="IMSS BIENESTAR TABASCO 053" sheetId="8" r:id="rId12"/>
    <sheet state="hidden" name="Comercializadora de la Puebla d" sheetId="9" r:id="rId13"/>
    <sheet state="hidden" name="ABASTECEDORA MUNDO MEDICO" sheetId="10" r:id="rId14"/>
    <sheet state="hidden" name="SEDENA T-302" sheetId="11" r:id="rId15"/>
    <sheet state="hidden" name="IMSS AGUASCALIENTES N-28" sheetId="12" r:id="rId16"/>
    <sheet state="hidden" name="SEDENA T-359" sheetId="13" r:id="rId17"/>
    <sheet state="hidden" name="Star Medica Queretaro" sheetId="14" r:id="rId18"/>
    <sheet state="hidden" name="GESTUM" sheetId="15" r:id="rId19"/>
    <sheet state="visible" name="Sedena T400" sheetId="16" r:id="rId20"/>
    <sheet state="visible" name="SSA HIDALGO N24" sheetId="17" r:id="rId21"/>
    <sheet state="hidden" name="SEDENA T-395" sheetId="18" r:id="rId22"/>
    <sheet state="visible" name="SEDENA T-399" sheetId="19" r:id="rId23"/>
    <sheet state="visible" name="SEDENA T-386" sheetId="20" r:id="rId24"/>
    <sheet state="visible" name="TAPACHULA ARRENDAMIENTO" sheetId="21" r:id="rId25"/>
    <sheet state="visible" name="FEDERICO GOMEZ" sheetId="22" r:id="rId26"/>
    <sheet state="visible" name="Cart centro -radioterapia MAN13" sheetId="23" r:id="rId27"/>
    <sheet state="visible" name="INC" sheetId="24" r:id="rId28"/>
    <sheet state="visible" name="IMSS Bienestar N-53 ARRENDAMIEN" sheetId="25" r:id="rId29"/>
    <sheet state="visible" name="Romare | Siniestros  ISSSTE Coa" sheetId="26" r:id="rId30"/>
    <sheet state="visible" name="Tridex Medical" sheetId="27" r:id="rId31"/>
    <sheet state="visible" name="IMSS BIENESTAR TABASCO IM168-20" sheetId="28" r:id="rId32"/>
    <sheet state="visible" name="SEDENA T-575" sheetId="29" r:id="rId33"/>
    <sheet state="visible" name="IMSS NUEVO LEON T-66" sheetId="30" r:id="rId34"/>
    <sheet state="visible" name="Hoja 30" sheetId="31" r:id="rId35"/>
    <sheet state="visible" name="Hoja 31" sheetId="32" r:id="rId36"/>
  </sheets>
  <definedNames>
    <definedName hidden="1" localSheetId="3" name="_xlnm._FilterDatabase">'IMSS BIENESTAR QUINTANA ROO IM-'!$A$1:$U$19</definedName>
    <definedName hidden="1" localSheetId="5" name="_xlnm._FilterDatabase">'SEMAR MAZATLAN'!$A$1:$U$45</definedName>
    <definedName hidden="1" localSheetId="6" name="_xlnm._FilterDatabase">'TABASCO IM007'!$A$1:$U$51</definedName>
    <definedName hidden="1" localSheetId="7" name="_xlnm._FilterDatabase">'IMSS BIENESTAR TABASCO 053'!$A$1:$U$176</definedName>
    <definedName hidden="1" localSheetId="9" name="_xlnm._FilterDatabase">'ABASTECEDORA MUNDO MEDICO'!$A$1:$U$7</definedName>
    <definedName hidden="1" localSheetId="10" name="_xlnm._FilterDatabase">'SEDENA T-302'!$A$1:$U$30</definedName>
    <definedName hidden="1" localSheetId="11" name="_xlnm._FilterDatabase">'IMSS AGUASCALIENTES N-28'!$A$1:$U$35</definedName>
    <definedName hidden="1" localSheetId="12" name="_xlnm._FilterDatabase">'SEDENA T-359'!$A$1:$U$13</definedName>
    <definedName hidden="1" localSheetId="13" name="_xlnm._FilterDatabase">'Star Medica Queretaro'!$A$1:$U$16</definedName>
    <definedName hidden="1" localSheetId="14" name="_xlnm._FilterDatabase">GESTUM!$A$1:$U$8</definedName>
    <definedName hidden="1" localSheetId="15" name="_xlnm._FilterDatabase">'Sedena T400'!$A$1:$U$11</definedName>
    <definedName hidden="1" localSheetId="16" name="_xlnm._FilterDatabase">'SSA HIDALGO N24'!$C$1:$U$17</definedName>
    <definedName hidden="1" localSheetId="17" name="_xlnm._FilterDatabase">'SEDENA T-395'!$A$1:$U$6</definedName>
    <definedName hidden="1" localSheetId="18" name="_xlnm._FilterDatabase">'SEDENA T-399'!$A$1:$U$3</definedName>
    <definedName hidden="1" localSheetId="19" name="_xlnm._FilterDatabase">'SEDENA T-386'!$A$1:$U$12</definedName>
    <definedName hidden="1" localSheetId="22" name="_xlnm._FilterDatabase">'Cart centro -radioterapia MAN13'!$A$1:$U$19</definedName>
    <definedName hidden="1" localSheetId="23" name="_xlnm._FilterDatabase">INC!$A$1:$U$14</definedName>
    <definedName hidden="1" localSheetId="26" name="_xlnm._FilterDatabase">'Tridex Medical'!$A$1:$U$19</definedName>
    <definedName hidden="1" localSheetId="28" name="_xlnm._FilterDatabase">'SEDENA T-575'!$A$1:$U$27</definedName>
    <definedName hidden="1" localSheetId="29" name="_xlnm._FilterDatabase">'IMSS NUEVO LEON T-66'!$A$1:$U$19</definedName>
  </definedNames>
  <calcPr/>
  <pivotCaches>
    <pivotCache cacheId="0" r:id="rId37"/>
    <pivotCache cacheId="1" r:id="rId38"/>
    <pivotCache cacheId="2" r:id="rId39"/>
    <pivotCache cacheId="3" r:id="rId40"/>
    <pivotCache cacheId="4" r:id="rId41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tc={db5b8244-2713-49b7-bbb2-20e3607a528e}</author>
  </authors>
  <commentList>
    <comment authorId="0" xr:uid="{db5b8244-2713-49b7-bbb2-20e3607a528e}" ref="H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la salida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tc={2d6d780f-3de9-4bb8-85db-ea436cb2b988}</author>
    <author>tc={746d10fb-72a0-4676-ad5f-22c1be675d77}</author>
    <author>tc={d83c1826-878f-4ddc-ba3e-fc39349d1766}</author>
  </authors>
  <commentList>
    <comment authorId="0" xr:uid="{2d6d780f-3de9-4bb8-85db-ea436cb2b988}" ref="H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retraso por parte de fabrica
</t>
      </text>
    </comment>
    <comment authorId="1" xr:uid="{746d10fb-72a0-4676-ad5f-22c1be675d77}" ref="H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enviado por almacén
</t>
      </text>
    </comment>
    <comment authorId="2" xr:uid="{d83c1826-878f-4ddc-ba3e-fc39349d1766}" ref="A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camino en transporte consolidado falta realizar entrada y salida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tc={80d8ffea-ff81-45ed-b600-14667342bc6e}</author>
    <author>tc={91293857-4ace-4d06-8b2b-9e436a4d0f9e}</author>
    <author>tc={99b03508-037b-43ff-964c-8ba0f2dc89d7}</author>
    <author>tc={d5cc6c6b-6c45-4b63-a57c-a41785b829eb}</author>
    <author>tc={fd3d0027-cf83-47eb-93f7-c90aa7f85e59}</author>
  </authors>
  <commentList>
    <comment authorId="0" xr:uid="{80d8ffea-ff81-45ed-b600-14667342bc6e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https://www.pcel.com/HP-J8H61A-Impresora-laser-HP-monocromatica-LaserJet-Pro-M501dn-Resolucion-de-Impresion-de-600-x-600-dpi-hasta-43-ppm-USB-Ethernet-142740
</t>
      </text>
    </comment>
    <comment authorId="1" xr:uid="{91293857-4ace-4d06-8b2b-9e436a4d0f9e}" ref="N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entrega directo con el cliente el dia jueves
</t>
      </text>
    </comment>
    <comment authorId="2" xr:uid="{99b03508-037b-43ff-964c-8ba0f2dc89d7}" ref="C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https://www.pcel.com/INTELLINET-210591-Intellinet-Jack-categoria-6-UTP-blanco-de-impacto-66111
</t>
      </text>
    </comment>
    <comment authorId="3" xr:uid="{d5cc6c6b-6c45-4b63-a57c-a41785b829eb}" ref="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https://www.amazon.com.mx/Bobina-C10018BLAN-X-Case-Blanco-Conductor/dp/B0C3BPG4FS/ref=abl_lv_ov_lig?colid=26K5Y80FGAQZD&amp;coliid=I35BKUY5N50Y9V&amp;sbo=RZvfv%2F%2FHxDF%2BO5021pAnSA%3D%3D&amp;ufe=app_do%3Aamzn1.fos.db4f1a57-87f1-43c5-9a39-0cdca6036b57
</t>
      </text>
    </comment>
    <comment authorId="4" xr:uid="{fd3d0027-cf83-47eb-93f7-c90aa7f85e59}" ref="H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lista para recolección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tc={0083d2db-0ea0-4788-adf2-8827954fa51d}</author>
    <author>tc={42a21ca0-e0e7-4394-af95-4539cf157fb2}</author>
  </authors>
  <commentList>
    <comment authorId="0" xr:uid="{0083d2db-0ea0-4788-adf2-8827954fa51d}" ref="H1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solicitar la diferencia de electrodos faltantes
</t>
      </text>
    </comment>
    <comment authorId="1" xr:uid="{42a21ca0-e0e7-4394-af95-4539cf157fb2}" ref="H1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solicitar la diferencia de electrodos faltantes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tc={1f6c2870-262f-484e-bc05-00fbec2d5557}</author>
    <author>tc={6eae3cab-3541-4326-8fa3-18a1b69ec3b6}</author>
  </authors>
  <commentList>
    <comment authorId="0" xr:uid="{1f6c2870-262f-484e-bc05-00fbec2d5557}" ref="H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@dmh@manprec.com falta cotización de los UPS URGE
Asignada a dmh@manprec.com
Reply:
	Revisar si el UPS de 2 KVA cumple
</t>
      </text>
    </comment>
    <comment authorId="1" xr:uid="{6eae3cab-3541-4326-8fa3-18a1b69ec3b6}" ref="E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Caja de 10 o PZ
@mnf@manprec.com 
@dmh@manprec.com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tc={3ffc0266-c0b3-4ca5-8f48-028ee8b69d9b}</author>
    <author>tc={738ff2a0-581f-48d6-9d27-daf0326682c9}</author>
  </authors>
  <commentList>
    <comment authorId="0" xr:uid="{3ffc0266-c0b3-4ca5-8f48-028ee8b69d9b}" ref="I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www.amazon.com.mx/Koblenz-REGULADOR-SUSTITUTO-ATERRIZADOS-Interruptor/dp/B08LP7F79M/ref=sr_1_5?crid=101MPHYYMY44G&amp;dib=eyJ2IjoiMSJ9.s9mZ-hrUAYXGTlZ9vZuIuYiJ1PBCqOWqZM2M7dEQv_PtTBh_ybl5HGJCVCGSlMdhWLr12K_BbYYs7WsDeu6VuwCCkolPMBOxRhyasvw8pbQSTnCBdNzAEmj5y5Yt2eJANCXxc_wY1D1_Naz1VKy5sBGdgwaSBByJ_YS7utzZogjcwDRQOkrThJAF6UzDKtuiNLYWva-6Y3Z5vZBDFtyvNYUDOD3IWJkILsVg0VAti7BZ4FTdwwJ2PcmR9CQIcDyoD4dEaIQAc6mktTocp29Pkd_fUNOkXwiuxGUcBAtbUtc.erW113M5maHk0_sdlO-HDwU6CYDrNYSTRTwVweVjus4&amp;dib_tag=se&amp;keywords=regulador%2Bde%2Bvoltaje%2Bpara%2Brefrigerador&amp;qid=1780070198&amp;sprefix=regulador%2Bde%2B%2Caps%2C155&amp;sr=8-5&amp;th=1
</t>
      </text>
    </comment>
    <comment authorId="1" xr:uid="{738ff2a0-581f-48d6-9d27-daf0326682c9}" ref="P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@dmh@manprec.com
Asignada a dmh@manprec.com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tc={bb151cd6-1169-41cc-9b31-6a3363f6b140}</author>
  </authors>
  <commentList>
    <comment authorId="0" xr:uid="{bb151cd6-1169-41cc-9b31-6a3363f6b140}" ref="R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@dmh@manprec.com checa los costos inter empresa por favor
Asignada a dmh@manprec.com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tc={564bc309-e661-4bab-bb7f-ac81888d4439}</author>
  </authors>
  <commentList>
    <comment authorId="0" xr:uid="{564bc309-e661-4bab-bb7f-ac81888d4439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@dmh@manprec.com me ayudas a revisar si se realizo el intercomp
Asignada a dmh@manprec.com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tc={14d8951d-899c-43df-9c33-10983b33c1f3}</author>
    <author>tc={af03c0cb-d2dc-403e-ae17-4bc2340459cf}</author>
  </authors>
  <commentList>
    <comment authorId="0" xr:uid="{14d8951d-899c-43df-9c33-10983b33c1f3}" ref="R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@dmh@manprec.com terminar proceso de intercomp
Asignada a dmh@manprec.com
</t>
      </text>
    </comment>
    <comment authorId="1" xr:uid="{af03c0cb-d2dc-403e-ae17-4bc2340459cf}" ref="R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@dmh@manprec.com termina proceso de intercomp
Asignada a dmh@manprec.com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tc={47bbf733-74bf-4937-bbb1-894de6910e03}</author>
    <author>tc={78bfc194-ac54-4f8d-b94d-aa2649d9ef6b}</author>
    <author>tc={e81aeac5-00ab-47c6-ab98-9df95e9756eb}</author>
  </authors>
  <commentList>
    <comment authorId="0" xr:uid="{47bbf733-74bf-4937-bbb1-894de6910e03}" ref="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www.amazon.com.mx/gp/aw/d/B07TJY1S9K/?_encoding=UTF8&amp;pd_rd_plhdr=t&amp;hsa_cr_id=0&amp;qid=1783015153&amp;sr=1-2-9e67e56a-6f64-441f-a281-df67fc737124&amp;i=aps&amp;aref=1C6kPl15cp&amp;ref_=sbx__sbtcd_asin_1_img&amp;pd_rd_w=TKeFd&amp;content-id=amzn1.sym.cc71ba64-01af-4d4f-bd2b-d826d6fb8aa3%3Aamzn1.sym.cc71ba64-01af-4d4f-bd2b-d826d6fb8aa3&amp;pf_rd_p=cc71ba64-01af-4d4f-bd2b-d826d6fb8aa3&amp;pf_rd_r=0DM5V7AHRNDV2P9WKGW2&amp;pd_rd_wg=ymQ8U&amp;pd_rd_r=54ab2633-731b-44ad-8b31-9c232699035d&amp;th=1
</t>
      </text>
    </comment>
    <comment authorId="1" xr:uid="{78bfc194-ac54-4f8d-b94d-aa2649d9ef6b}" ref="H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www.amazon.com.mx/HP-Impresora-Continua-Impresi%C3%B3n-3D4L3A/dp/B0BXBGM21F/ref=sr_1_1_sspa?__mk_es_MX=%C3%85M%C3%85%C5%BD%C3%95%C3%91&amp;crid=1M5FRWWS5QWB6&amp;dib=eyJ2IjoiMSJ9.vs81EFolhLylsB63agz5CwQy6dx4KhpRr0RN82xKkhRqLHIFA1a5CcberafyJesR3odjREJu4nJRopn-T-w1OEihaDv0BHQ3SfktPJ3E66uAy1kZC0qlIjnWUKsgnG1BtLuuT9qOex-z7bIguHkPIMsVzzscpRkSSBFCF7uusQT3jQ2mwcGzw6bwlavZUCAiYXn5QSXq108o-I6sCDOvkT9DfVxATZeyjrk6Y6bw8zRGca3E82IUxDdMa3hV7wZWwrmt-CwhRAPwJDnIvGYcjbnKdjWg7NmYzGFWVptDhy4.EGLu0hu6rOG5ybQoEfXjTkRbusPBA1jgHw0ImTxGHkA&amp;dib_tag=se&amp;keywords=impresora+EPSON&amp;qid=1783014808&amp;sprefix=impresora+epson%2Caps%2C165&amp;sr=8-1-spons&amp;ufe=app_do%3Aamzn1.fos.e9c905c0-296e-4852-9ea7-c9f4c88300d3&amp;sp_csd=d2lkZ2V0TmFtZT1zcF9hdGY&amp;psc=1
</t>
      </text>
    </comment>
    <comment authorId="2" xr:uid="{e81aeac5-00ab-47c6-ab98-9df95e9756eb}" ref="I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articulo.mercadolibre.com.mx/MLM-5161175630-regulador-electronico-de-voltaje-vogar-lan-15-5-kva-120v-1f-_JM?searchVariation=199957060941#polycard_client=search-desktop&amp;be_origin=backend&amp;searchVariation=199957060941&amp;search_layout=grid&amp;position=4&amp;type=item&amp;tracking_id=8909f169-1004-4604-bf84-b508564722c9&amp;sid=search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tc={72ef66b5-19bc-4abb-9b90-44dd363e7930}</author>
  </authors>
  <commentList>
    <comment authorId="0" xr:uid="{72ef66b5-19bc-4abb-9b90-44dd363e7930}" ref="H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www.amazon.com.mx/Silimex-COMPUTOALLAS/dp/B0056BZ99U/ref=sr_1_7?crid=1O6FW9AIEEF36&amp;dib=eyJ2IjoiMSJ9.q9TlEh8nx5vVoRcOrjKD8mm1aCnEn62CDHyXRwwwSd8qpEYAiN5tj0cGZe_r3RDCny9nNQF4DwQ6M0v_Yeg_oN7fpNQyc7ZvXzGECCBK_qmtqA_ngCZPOP57M47HjSz0uIYJsWG2GN8tPne5Vasj3u5NthWdF3m2ttyLqUCliKpigd9SJlYHdCuJn4OCFJCApr-iHxCkqJAXo06SSylS3l_1YJDvXVrm38O3h1v_dRsoIaRxtsnc915lcio-ORgiSxhBq3fpA9lEONOCCQ_HsecpU_YNQs5hZAgP5MTcGKc.4bXR2iz8-6gI8snQZNClpwBHr6ojA0HKcjr3QuHYnps&amp;dib_tag=se&amp;keywords=toallas+para+dispositivos+electr%C3%B3nicos&amp;qid=1783015533&amp;sprefix=toallas+para+dispositivos+electronico%2Caps%2C146&amp;sr=8-7
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tc={16d69f2a-4904-4e75-a102-bd3c7849d34d}</author>
    <author>tc={7fde0a24-1087-4821-b055-2c1bd3d376b5}</author>
    <author>tc={af04ca1a-ec88-4f67-835d-1431727e0c03}</author>
  </authors>
  <commentList>
    <comment authorId="0" xr:uid="{16d69f2a-4904-4e75-a102-bd3c7849d34d}" ref="H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agregarla al pedido de salida
</t>
      </text>
    </comment>
    <comment authorId="1" xr:uid="{7fde0a24-1087-4821-b055-2c1bd3d376b5}" ref="S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@dmh@manprec.com me ayudas a generar el intercomp
Asignada a dmh@manprec.com
</t>
      </text>
    </comment>
    <comment authorId="2" xr:uid="{af04ca1a-ec88-4f67-835d-1431727e0c03}" ref="H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DK43202020 dameca MRI
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tc={4f37962d-a571-4774-a30b-38d67adb75f6}</author>
    <author>tc={da6bc70f-6741-4307-8068-f42a3d2f2588}</author>
    <author>tc={e6bcf8bb-9b9f-4d15-8d20-a4774b1f5bc3}</author>
  </authors>
  <commentList>
    <comment authorId="0" xr:uid="{4f37962d-a571-4774-a30b-38d67adb75f6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la devolucion para colocar los costos reales @dmh@manprec.com en la oc MAN13470
Asignada a dmh@manprec.com
</t>
      </text>
    </comment>
    <comment authorId="1" xr:uid="{da6bc70f-6741-4307-8068-f42a3d2f2588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realizar la OC de este servicio @dmh@manprec.com @mnf@manprec.com
Asignada a dmh@manprec.com
</t>
      </text>
    </comment>
    <comment authorId="2" xr:uid="{e6bcf8bb-9b9f-4d15-8d20-a4774b1f5bc3}" ref="R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completar la OV de estos accesorios @dmh@manprec.com 
@mnf@manprec.com
Asignada a dmh@manprec.com
</t>
      </text>
    </comment>
  </commentList>
</comments>
</file>

<file path=xl/sharedStrings.xml><?xml version="1.0" encoding="utf-8"?>
<sst xmlns="http://schemas.openxmlformats.org/spreadsheetml/2006/main" count="10445" uniqueCount="1413">
  <si>
    <t>VENTAS</t>
  </si>
  <si>
    <t>DASHBOARD GENERAL DE COMPRAS</t>
  </si>
  <si>
    <t>Modelo</t>
  </si>
  <si>
    <t>PEDIDO</t>
  </si>
  <si>
    <t>#Orden de compra</t>
  </si>
  <si>
    <t>Descripción</t>
  </si>
  <si>
    <t>Total</t>
  </si>
  <si>
    <t>DESCRIPCIÓN</t>
  </si>
  <si>
    <t>Código</t>
  </si>
  <si>
    <t>Cantidad</t>
  </si>
  <si>
    <t>Referencia</t>
  </si>
  <si>
    <t>MAN01120</t>
  </si>
  <si>
    <t>PARTIDA</t>
  </si>
  <si>
    <t>CANTIDAD</t>
  </si>
  <si>
    <t>UDM</t>
  </si>
  <si>
    <t>MARCA</t>
  </si>
  <si>
    <t>MODELO</t>
  </si>
  <si>
    <t>CÓDIGO</t>
  </si>
  <si>
    <t>Pendientes generados en junta</t>
  </si>
  <si>
    <t>PROVEEDOR</t>
  </si>
  <si>
    <t>Empresa que vende</t>
  </si>
  <si>
    <t>COSTO</t>
  </si>
  <si>
    <t>STOCK</t>
  </si>
  <si>
    <t>PRESENTACIÓN</t>
  </si>
  <si>
    <t>MA-1164-2</t>
  </si>
  <si>
    <t>PENDIENTES GENERALES</t>
  </si>
  <si>
    <t>CART - TOP CONTROL PANEL FRU KIT ASSEMBLY</t>
  </si>
  <si>
    <t>MONEDA COSTO</t>
  </si>
  <si>
    <t>EMPRESA QUE COMPRA</t>
  </si>
  <si>
    <t>OC</t>
  </si>
  <si>
    <t>B2B</t>
  </si>
  <si>
    <t>Avalon US Transducer</t>
  </si>
  <si>
    <t>Adult NIBP Air Hose 3.0m</t>
  </si>
  <si>
    <t>GARANTÍA | SD-UK01007876 / SD-UK01007881</t>
  </si>
  <si>
    <t>OBSERVACIONES</t>
  </si>
  <si>
    <t>PHILIPS</t>
  </si>
  <si>
    <t>Pendientes sin OC</t>
  </si>
  <si>
    <t>ESTATUS</t>
  </si>
  <si>
    <t>OV-INT</t>
  </si>
  <si>
    <t>Status de Interempresa</t>
  </si>
  <si>
    <t>OC-INT</t>
  </si>
  <si>
    <t>FACTURA CIEGA</t>
  </si>
  <si>
    <t>PEDIMENTO</t>
  </si>
  <si>
    <t>CARTA DE FABRICACION</t>
  </si>
  <si>
    <t>MAN12662</t>
  </si>
  <si>
    <t>pz</t>
  </si>
  <si>
    <t># Proyectos sin OVT-INT</t>
  </si>
  <si>
    <t>Avalon TOCO MP Transducer</t>
  </si>
  <si>
    <t>#OC Pendientes de enviar</t>
  </si>
  <si>
    <t>Airway Adapter-Reusable-Adult/Pediatric</t>
  </si>
  <si>
    <t>Transductor Avalon TOCO+</t>
  </si>
  <si>
    <t>BATTERY 10.8V 6Ah LiIon</t>
  </si>
  <si>
    <t>M4605A</t>
  </si>
  <si>
    <t>SUM de Cantidad</t>
  </si>
  <si>
    <t>Recording Paper</t>
  </si>
  <si>
    <t>CBL 10 Lead ECG Trunk AAMI/IEC 2m</t>
  </si>
  <si>
    <t>M1663A</t>
  </si>
  <si>
    <t>MA-1182-1</t>
  </si>
  <si>
    <t>CBL 5 Lead ECG Trunk AAMI/IEC 2.7m (M1668A)</t>
  </si>
  <si>
    <t>Haptic Linkage FRU Kit Assembly</t>
  </si>
  <si>
    <t>CBL 3 Lead ECG Trunk AAMI/IEC 2.7m</t>
  </si>
  <si>
    <t>M1669A</t>
  </si>
  <si>
    <t>Paquete de accesorios con forro aislante flexible</t>
  </si>
  <si>
    <t>Quick Connect SpO2 Probe MRI</t>
  </si>
  <si>
    <t>CBL 5 Lead ECG Trunk AAMI/IEC 2.7m</t>
  </si>
  <si>
    <t>EA-0816-A</t>
  </si>
  <si>
    <t>USB 2.0 left angle A to micro-B cable 762mm</t>
  </si>
  <si>
    <t>M1668A</t>
  </si>
  <si>
    <t>Instrumento Portaagujas Versius</t>
  </si>
  <si>
    <t>Quick Connect SpO2 Grip Neo 20/box</t>
  </si>
  <si>
    <t>MA-1173-1</t>
  </si>
  <si>
    <t>CBL 5 Leadset Grabber AAMI ICU</t>
  </si>
  <si>
    <t>Console Top Deck Electronics FRU Kit Assembly</t>
  </si>
  <si>
    <t>M1968A</t>
  </si>
  <si>
    <t>Pinzas de agarre bipolares Maryland Versius.</t>
  </si>
  <si>
    <t>Neonatal Soft Single-Patient NIBP Cuffs</t>
  </si>
  <si>
    <t>CBL 5 Leadset Grabber Chest AAMI ICU</t>
  </si>
  <si>
    <t>M1976A</t>
  </si>
  <si>
    <t>MAN01115</t>
  </si>
  <si>
    <t>Báscula electrónica</t>
  </si>
  <si>
    <t>Instrumento Gancho monopolar Versius</t>
  </si>
  <si>
    <t>Battery MRI 14.8V 5.08 AH UL</t>
  </si>
  <si>
    <t>MATERIAL PARA ENTRENAMIENTO</t>
  </si>
  <si>
    <t>CBL 5 Leadset Snap AAMI ICU</t>
  </si>
  <si>
    <t>Pinzas de agarre Grasper fenestradas Versius.</t>
  </si>
  <si>
    <t>M1644A</t>
  </si>
  <si>
    <t>Avanced filter ECG cable</t>
  </si>
  <si>
    <t>CBL Cardiac Output Cable</t>
  </si>
  <si>
    <t>M1642A</t>
  </si>
  <si>
    <t>NiBP Cuff Single Lumen Pediatric</t>
  </si>
  <si>
    <t>Curved Scissors</t>
  </si>
  <si>
    <t>CBL SpO2 Extension Cable 2m</t>
  </si>
  <si>
    <t>M1941A</t>
  </si>
  <si>
    <t>NiBP Cuff Single Lumen Adult</t>
  </si>
  <si>
    <t>Tijeras curvas monopolares Versius.</t>
  </si>
  <si>
    <t>CBL Unshielded 3 Ld Miniclip AAMI 0.7m</t>
  </si>
  <si>
    <t>M1624A</t>
  </si>
  <si>
    <t>Efficia 50mm Chem Therm Paper No Lines</t>
  </si>
  <si>
    <t>Co-Set(TM) Injectate Temp Probe - 7'9</t>
  </si>
  <si>
    <t>23001A</t>
  </si>
  <si>
    <t>Cubierta Versius para unidad de instrumento (Corta)</t>
  </si>
  <si>
    <t>Cubierta Versius para unidad de visualización (Corta)</t>
  </si>
  <si>
    <t>Tapa aislante de cabeza de cubierta</t>
  </si>
  <si>
    <t>PIEZA</t>
  </si>
  <si>
    <t>Cubierta Versius para unidad de instrumento (Larga)</t>
  </si>
  <si>
    <t>SECA</t>
  </si>
  <si>
    <t>354m</t>
  </si>
  <si>
    <t>seca 354</t>
  </si>
  <si>
    <t>Cubierta Versius para unidad de visualización (Larga)</t>
  </si>
  <si>
    <t>Cubierta Versius para cabeza de Cámara</t>
  </si>
  <si>
    <t>Expression MR ECG Leads AAMI Standard Philips</t>
  </si>
  <si>
    <t>Easy Care Cuff 1 Hose Adult (1)</t>
  </si>
  <si>
    <t>M4555B</t>
  </si>
  <si>
    <t>Batería de 11.1 Li-ion PARA TC20/30/40/50/70 - Efficia CM100/150</t>
  </si>
  <si>
    <t>Easy Care Cuff 1 Hose Pediatric (1)</t>
  </si>
  <si>
    <t>M4553B</t>
  </si>
  <si>
    <t>3D Glasses</t>
  </si>
  <si>
    <t>Sensor de temperatura Esofágico / Rectal, 12 FR Philips</t>
  </si>
  <si>
    <t>Ice Bath Temperature Probe</t>
  </si>
  <si>
    <t>23002A</t>
  </si>
  <si>
    <t>Bipolar Instrument Cable</t>
  </si>
  <si>
    <t>Sensor SpO2 Reusable Adult Clip Sensor M1196A</t>
  </si>
  <si>
    <t>MAN01114</t>
  </si>
  <si>
    <t>MA-1162-1</t>
  </si>
  <si>
    <t>IntelliVue Capnography Extension</t>
  </si>
  <si>
    <t>Arm Backup Battery FRU Kit Assembly</t>
  </si>
  <si>
    <t>GARANTÍA | MA-1162-1</t>
  </si>
  <si>
    <t>Bipolar Bedside Unit Cable</t>
  </si>
  <si>
    <t>MAN01111</t>
  </si>
  <si>
    <t>Mainstream Sensor</t>
  </si>
  <si>
    <t>10600-T</t>
  </si>
  <si>
    <t>M2501A</t>
  </si>
  <si>
    <t>STOCK / SERVICIO</t>
  </si>
  <si>
    <t>Monopolar Instrument Cable</t>
  </si>
  <si>
    <t>BATERIA 3S3P LiIon 10.7V 7.1Ah</t>
  </si>
  <si>
    <t>MAN01110</t>
  </si>
  <si>
    <t>Neonatal NIBP Air Hose 3.0m</t>
  </si>
  <si>
    <t>M1191B</t>
  </si>
  <si>
    <t>Reusable Adult SpO2 Sensor</t>
  </si>
  <si>
    <t>Monopolar Bedside unit Cable</t>
  </si>
  <si>
    <t>Neonatal Soft Single-Patient Cuff Size#1</t>
  </si>
  <si>
    <t>M1866S</t>
  </si>
  <si>
    <t>M1191BL</t>
  </si>
  <si>
    <t>Console Power Cable</t>
  </si>
  <si>
    <t>Neonatal Soft Single-Patient Cuff Size#2</t>
  </si>
  <si>
    <t>M1868S</t>
  </si>
  <si>
    <t>M1571A</t>
  </si>
  <si>
    <t>Comfort Care Cuff Infant</t>
  </si>
  <si>
    <t>Neonatal Soft Single-Patient Cuff Size#3</t>
  </si>
  <si>
    <t>M1870S</t>
  </si>
  <si>
    <t>M1573A</t>
  </si>
  <si>
    <t>Reusable NIBP Comfort Cuff/small adult</t>
  </si>
  <si>
    <t>Versius Camera Head</t>
  </si>
  <si>
    <t>M1574A</t>
  </si>
  <si>
    <t>Reusable NIBP Comfort Cuff/ adult</t>
  </si>
  <si>
    <t>Versius 30 Degree Endoscope</t>
  </si>
  <si>
    <t>SPO2 Reus Neo Hnd-Ft Wrap Sensor M1193A</t>
  </si>
  <si>
    <t>M1576A</t>
  </si>
  <si>
    <t>Reusable NIBP Comfort Cuff/thigh</t>
  </si>
  <si>
    <t>Versius 0 Degree Endoscope</t>
  </si>
  <si>
    <t>SPO2 Reus Ped-Adult Glove Sensor M1192A</t>
  </si>
  <si>
    <t>M1599B</t>
  </si>
  <si>
    <t>Adult Pressure Interconnect Cable 3.0m</t>
  </si>
  <si>
    <t>Light Cable (3.5m)</t>
  </si>
  <si>
    <t>Temperature Parameter Module</t>
  </si>
  <si>
    <t>M1029A</t>
  </si>
  <si>
    <t>Manprec</t>
  </si>
  <si>
    <t>Light Source</t>
  </si>
  <si>
    <t>Thermal Array Recorder Module</t>
  </si>
  <si>
    <t>M1116C</t>
  </si>
  <si>
    <t>Adapter Project Side</t>
  </si>
  <si>
    <t>MAN01004</t>
  </si>
  <si>
    <t>V-SS-1000</t>
  </si>
  <si>
    <t>VERSIUS Surgeon Console</t>
  </si>
  <si>
    <t>IMSS Bienestar | N-62-2026</t>
  </si>
  <si>
    <t>M1671A</t>
  </si>
  <si>
    <t>CBL 3 Leadset Grabber AAMI ICU</t>
  </si>
  <si>
    <t>V-SS-2000</t>
  </si>
  <si>
    <t>VERSIUS Instrument Bedside Unit</t>
  </si>
  <si>
    <t>M1673A</t>
  </si>
  <si>
    <t>CBL 3 Leadset Snap AAMI ICU</t>
  </si>
  <si>
    <t>Richard Wolf Light Source Power Cable</t>
  </si>
  <si>
    <t>V-SS-3000</t>
  </si>
  <si>
    <t>VERSIUS Visualisation Bedside Unit</t>
  </si>
  <si>
    <t>M1910A</t>
  </si>
  <si>
    <t>Fetal monitoring recording pape</t>
  </si>
  <si>
    <t>10100-NC</t>
  </si>
  <si>
    <t>Instrumento Portaagujas Versius -NO CLINICO</t>
  </si>
  <si>
    <t>10200-NC</t>
  </si>
  <si>
    <t>M1943AL</t>
  </si>
  <si>
    <t>Sp02 8-pin D-sub Adapter cable 3m (8pin)</t>
  </si>
  <si>
    <t>Pinzas de agarre bipolares Maryland Versius. -NO CLINICO</t>
  </si>
  <si>
    <t>M1943NL</t>
  </si>
  <si>
    <t>Sp02 8-pin D-sub Adapter cbl (8pin) Oxi</t>
  </si>
  <si>
    <t>10300-NC</t>
  </si>
  <si>
    <t>Pinzas de agarre Grasper fenestradas Versius. - NO CLINICO</t>
  </si>
  <si>
    <t>10400-NC</t>
  </si>
  <si>
    <t>M2267A</t>
  </si>
  <si>
    <t>Instrumento Gancho monopolar Versius - NO CLINICO</t>
  </si>
  <si>
    <t>Calibration Regulator</t>
  </si>
  <si>
    <t>M2481A</t>
  </si>
  <si>
    <t>Papel electrocardiográfico</t>
  </si>
  <si>
    <t>90200/10</t>
  </si>
  <si>
    <t>Auxiliary Screen Cable -Long</t>
  </si>
  <si>
    <t>90100/10</t>
  </si>
  <si>
    <t>Video Feed Cable-Long</t>
  </si>
  <si>
    <t>M2702A</t>
  </si>
  <si>
    <t>Monitor materno fetal (Cardiotocógrafo) FM20</t>
  </si>
  <si>
    <t>90200/5</t>
  </si>
  <si>
    <t>Auxiliary Screen Cable -Short</t>
  </si>
  <si>
    <t>90100/5</t>
  </si>
  <si>
    <t>M2736A</t>
  </si>
  <si>
    <t>Video Feed Cable-Short</t>
  </si>
  <si>
    <t>OC sin Pago</t>
  </si>
  <si>
    <t>OC sin factura</t>
  </si>
  <si>
    <t>M4556B</t>
  </si>
  <si>
    <t>Easy Care Cuff 1 Hose Adult XL (1)</t>
  </si>
  <si>
    <t>90800/10</t>
  </si>
  <si>
    <t>Bedside Unit Cable-Long</t>
  </si>
  <si>
    <t>M4816A</t>
  </si>
  <si>
    <t>Thermal Array Paper</t>
  </si>
  <si>
    <t>90800/5</t>
  </si>
  <si>
    <t>Bedside Unit Cable-Short</t>
  </si>
  <si>
    <t>91000/5</t>
  </si>
  <si>
    <t>Ethernet Cable 5m</t>
  </si>
  <si>
    <t>BOM-00247 TK-0002</t>
  </si>
  <si>
    <t>Field Service Toolkit</t>
  </si>
  <si>
    <t>MXN</t>
  </si>
  <si>
    <t>Proyecto</t>
  </si>
  <si>
    <t>BOM-00345 TK-0001</t>
  </si>
  <si>
    <t>Field Programing Toolkit</t>
  </si>
  <si>
    <t>BOM-00375 TK-0003</t>
  </si>
  <si>
    <t>SAS Toolkit consumables</t>
  </si>
  <si>
    <t>DESCUENTO</t>
  </si>
  <si>
    <t>Descuento Unit</t>
  </si>
  <si>
    <t>Proveedor</t>
  </si>
  <si>
    <t>ALT 039</t>
  </si>
  <si>
    <t>GALONES DE GEL CONDUCTOR</t>
  </si>
  <si>
    <t>Stock</t>
  </si>
  <si>
    <t>EA-0870-C</t>
  </si>
  <si>
    <t>Wolf camera head cable</t>
  </si>
  <si>
    <t>PRONAMAC</t>
  </si>
  <si>
    <t>N/A</t>
  </si>
  <si>
    <t>EP-2232</t>
  </si>
  <si>
    <t>Video feed cable (long)- purple</t>
  </si>
  <si>
    <t>ALFA-FLEX</t>
  </si>
  <si>
    <t>Lámpara de examinación</t>
  </si>
  <si>
    <t>RIMSA</t>
  </si>
  <si>
    <t>EP-3313-N/A</t>
  </si>
  <si>
    <t>Fuse Ceramic 20A 250VAC 125VDC 3AB</t>
  </si>
  <si>
    <t>VT-1010</t>
  </si>
  <si>
    <t>Versius Trainer Kit Unit</t>
  </si>
  <si>
    <t>EP-3559-N/A</t>
  </si>
  <si>
    <t>CARRIER FUSE FOR FUL 6.3X32MM</t>
  </si>
  <si>
    <t>MAN00988</t>
  </si>
  <si>
    <t>IMSS Bienestar | N-62-2026 SERVICE TOOL KITS</t>
  </si>
  <si>
    <t>MA-0658</t>
  </si>
  <si>
    <t>Se recupera equipo en OC MAN00863</t>
  </si>
  <si>
    <t>Versius Black box Assy</t>
  </si>
  <si>
    <t>MA-0658-D</t>
  </si>
  <si>
    <t>Versius Black Box Assy</t>
  </si>
  <si>
    <t>MA-1162</t>
  </si>
  <si>
    <t>TK0017</t>
  </si>
  <si>
    <t>BSU Baseplate FRU Toolkit</t>
  </si>
  <si>
    <t>MA-1163</t>
  </si>
  <si>
    <t>Cart Battery FRU Kit Assembl</t>
  </si>
  <si>
    <t>MAN00987</t>
  </si>
  <si>
    <t>MA-1190</t>
  </si>
  <si>
    <t>CENTRAL DE MONITOREO PARA MÚLTIPLES CAMAS (14 MONITORES)</t>
  </si>
  <si>
    <t>J8 and Interface FRU Kit Assembly</t>
  </si>
  <si>
    <t>IMSS Bienestar | N-62-2026 STOCK MINIMO</t>
  </si>
  <si>
    <t>MA-1164</t>
  </si>
  <si>
    <t>Cart Top Control Panel FRU Kit Assembly</t>
  </si>
  <si>
    <t>MA-1189</t>
  </si>
  <si>
    <t>J67 FRU Kit Assembly</t>
  </si>
  <si>
    <t>PIC iX Hardware</t>
  </si>
  <si>
    <t>MA-1195</t>
  </si>
  <si>
    <t>ALMACEN 11</t>
  </si>
  <si>
    <t>Cart Brake and Battery Controller PCB FRU KiT Assembly</t>
  </si>
  <si>
    <t>24" Widescreen LCD Display - touch</t>
  </si>
  <si>
    <t>MA-1165</t>
  </si>
  <si>
    <t>Console Front Panel FRU Kit Assembly</t>
  </si>
  <si>
    <t>MA-1166</t>
  </si>
  <si>
    <t>Console Left Wrist Rest Pocket FRU Kit Assembly</t>
  </si>
  <si>
    <t>MA-1179</t>
  </si>
  <si>
    <t>Right Handgrip Lower FRU Kit Assembly</t>
  </si>
  <si>
    <t>MA-1168</t>
  </si>
  <si>
    <t>Console PSU Tray FRU Kit Assembly</t>
  </si>
  <si>
    <t>Layer 2 Switch</t>
  </si>
  <si>
    <t>MA-1191</t>
  </si>
  <si>
    <t>HC2:3 to HC4 Cable FRU Kit Assembly</t>
  </si>
  <si>
    <t>MA-1169</t>
  </si>
  <si>
    <t>Console Right Wrist Rest Pocket FRU Kit Assembly</t>
  </si>
  <si>
    <t>CENTRAL DE MONITOREO PARA MÚLTIPLES CAMAS (8 MONITORES)</t>
  </si>
  <si>
    <t>MA-1170</t>
  </si>
  <si>
    <t>Console Sony Screen Central Cover FRU Kit Assembly</t>
  </si>
  <si>
    <t>MA-1178</t>
  </si>
  <si>
    <t>Left Handgrip Lower FRU Kit Assembly</t>
  </si>
  <si>
    <t>MA-1171</t>
  </si>
  <si>
    <t>Console Sony Screen with Side Panels FRU Kit</t>
  </si>
  <si>
    <t>MA-1182</t>
  </si>
  <si>
    <t>MA-1172</t>
  </si>
  <si>
    <t>Console Rear Top Cover FRU Kit Assembly</t>
  </si>
  <si>
    <t>MA-1193</t>
  </si>
  <si>
    <t>COMPARTIDO</t>
  </si>
  <si>
    <t>Output Drum Cover FRU Kit Assembly</t>
  </si>
  <si>
    <t>MA-1173</t>
  </si>
  <si>
    <t>MA-1251</t>
  </si>
  <si>
    <t>Console Planned Maintenance FRU Kit Assembly</t>
  </si>
  <si>
    <t>MA-1175</t>
  </si>
  <si>
    <t>Endoscope Roll FRU Kit Assembly</t>
  </si>
  <si>
    <t>MAN00986</t>
  </si>
  <si>
    <t>21078ST</t>
  </si>
  <si>
    <t>Skin Temperature Probe, Reusable</t>
  </si>
  <si>
    <t>IMSS Bienestar | N-62-2026 NC</t>
  </si>
  <si>
    <t>HOSPIINNOVA</t>
  </si>
  <si>
    <t>MA-1176</t>
  </si>
  <si>
    <t>Left Hand Gimbal FRU Kit Assembly</t>
  </si>
  <si>
    <t>CBL 5 Lead ECG Trunk  AAMI/IEC 2.7m</t>
  </si>
  <si>
    <t>WP010-MX</t>
  </si>
  <si>
    <t>Wall Mount with adjustable height</t>
  </si>
  <si>
    <t>TPX</t>
  </si>
  <si>
    <t>MPC28349</t>
  </si>
  <si>
    <t>Cama camilla radiotransparente</t>
  </si>
  <si>
    <t>GIVAS</t>
  </si>
  <si>
    <t>BT1205</t>
  </si>
  <si>
    <t>ELECTRODO DE MONITOREO ECG PACIENTE ADULTO MT200 CAJA CON 10 SOBRES CON 100 PIEZAS</t>
  </si>
  <si>
    <t>ELECTRODOS NEONATAL DE ECG</t>
  </si>
  <si>
    <t>EURO</t>
  </si>
  <si>
    <t>MA-1177</t>
  </si>
  <si>
    <t>RP050</t>
  </si>
  <si>
    <t>Rolling Stand--For Patient Monitor</t>
  </si>
  <si>
    <t>Right Hand Gimbal FRU Kit Assembly</t>
  </si>
  <si>
    <t>ITH</t>
  </si>
  <si>
    <t>PL-MX</t>
  </si>
  <si>
    <t>BASE PARA MONITOR PHILIPS MX</t>
  </si>
  <si>
    <t>ITH00917</t>
  </si>
  <si>
    <t>ELECTRODOS NEONATAL</t>
  </si>
  <si>
    <t>MAN00984</t>
  </si>
  <si>
    <t>IMSS Bienestar | N-62-2026 MES 2</t>
  </si>
  <si>
    <t>MA-1180</t>
  </si>
  <si>
    <t>Left Handgrip Top FRU Kit Assembly</t>
  </si>
  <si>
    <t>MA-1181</t>
  </si>
  <si>
    <t>Right Handgrip Top FRU Kit Assembly</t>
  </si>
  <si>
    <t>MAN00890</t>
  </si>
  <si>
    <t>MA-1183</t>
  </si>
  <si>
    <t>Electrosurgery Switch FRU Kit Assembly</t>
  </si>
  <si>
    <t>MA-1184</t>
  </si>
  <si>
    <t>J1 Base Roll FRU Kit Assembly</t>
  </si>
  <si>
    <t>MA-1185</t>
  </si>
  <si>
    <t>J2 Shoulder FRU Kit Assembly</t>
  </si>
  <si>
    <t>MA-1186</t>
  </si>
  <si>
    <t>J3 Arm Roll FRU Kit Assembly</t>
  </si>
  <si>
    <t>Electrocardiógrafo multicanal con interpretación.</t>
  </si>
  <si>
    <t>MA-1187</t>
  </si>
  <si>
    <t>J4 Elbow FRU Kit Assembly</t>
  </si>
  <si>
    <t>SCHILLER</t>
  </si>
  <si>
    <t>CARDIOVIT AT-102 G2</t>
  </si>
  <si>
    <t>MA-1188</t>
  </si>
  <si>
    <t>J5 Wrist Roll FRU Kit Assembly</t>
  </si>
  <si>
    <t>0A.108000</t>
  </si>
  <si>
    <t>MAN00983</t>
  </si>
  <si>
    <t>IMSS Bienestar | N-62-2026 MES 1</t>
  </si>
  <si>
    <t>USD</t>
  </si>
  <si>
    <t>MA-1194</t>
  </si>
  <si>
    <t>Vision Cart Connector Panel FRU Kit Assembly</t>
  </si>
  <si>
    <t>MA-1196</t>
  </si>
  <si>
    <t>MA-1197</t>
  </si>
  <si>
    <t>J3 Snap in Light Band FRU Kit Assembly</t>
  </si>
  <si>
    <t>SCHILLER Culprit Coronary Artery Algorithm Software (CCAA) AT-102 G2
Identifies the site of obstruction in the coronary artery and</t>
  </si>
  <si>
    <t>Schiller</t>
  </si>
  <si>
    <t>MA-1257</t>
  </si>
  <si>
    <t>J4 Snap in Disc FRU Kit Assembly</t>
  </si>
  <si>
    <t>5.108004</t>
  </si>
  <si>
    <t>MAN00960</t>
  </si>
  <si>
    <t>MA-1259</t>
  </si>
  <si>
    <t>H3 Caseworks FRU Kit Assembly</t>
  </si>
  <si>
    <t>MA-1260</t>
  </si>
  <si>
    <t>Top Deck Fan FRU Kit Assembly</t>
  </si>
  <si>
    <t>ITH00171</t>
  </si>
  <si>
    <t>MA-1261</t>
  </si>
  <si>
    <t>J2 Snap in Disc FRU Kit Assembly</t>
  </si>
  <si>
    <t>MA-1262</t>
  </si>
  <si>
    <t>BSU Baseplate FRU Kit Assembly</t>
  </si>
  <si>
    <t>MA-1263</t>
  </si>
  <si>
    <t>J3 LED Band FRU Kit Assembly</t>
  </si>
  <si>
    <t>MA-1312</t>
  </si>
  <si>
    <t>H4 Loose Screws Service Spare Parts (WI-01080)</t>
  </si>
  <si>
    <t>MA-1325</t>
  </si>
  <si>
    <t>BSU Cart Brake Limit Switches FRU Kit Assembly</t>
  </si>
  <si>
    <t>Carro de transporte</t>
  </si>
  <si>
    <t>MA-1329</t>
  </si>
  <si>
    <t>Console &amp; BSU Spare Screws Service Bag</t>
  </si>
  <si>
    <t>RP050-6</t>
  </si>
  <si>
    <t>MA-1366</t>
  </si>
  <si>
    <t>Cart Brake Engage End Stop FRU Kit Assembly</t>
  </si>
  <si>
    <t>M2702A.1</t>
  </si>
  <si>
    <t>Monitor materno fetal (Cardiotocógrafo)</t>
  </si>
  <si>
    <t>MA-1368</t>
  </si>
  <si>
    <t>IID Screen and Foam Tape FRU Kit Assembly</t>
  </si>
  <si>
    <t>MAN13294</t>
  </si>
  <si>
    <t>MPC</t>
  </si>
  <si>
    <t>MP-4795-N/A</t>
  </si>
  <si>
    <t>versisus license Training VT</t>
  </si>
  <si>
    <t>MPC25190</t>
  </si>
  <si>
    <t>MP-5324-1</t>
  </si>
  <si>
    <t>Foot, Baseplate, BSU, Field Replacement (WI-01599)</t>
  </si>
  <si>
    <t>Avalon TOCO</t>
  </si>
  <si>
    <t>MP-6033-N/A</t>
  </si>
  <si>
    <t>MAN00871</t>
  </si>
  <si>
    <t>Ubuntu Pro (Infra-only) (Embedded) Licence for Ubuntu release</t>
  </si>
  <si>
    <t>Remote Event Marker</t>
  </si>
  <si>
    <t>TK-0002 - BOM 247</t>
  </si>
  <si>
    <t>Standard Items FSE Programing Toolkit</t>
  </si>
  <si>
    <t>CINFM</t>
  </si>
  <si>
    <t>Reusable Abdominal Belt- 60mm Wd 1.3M Lg</t>
  </si>
  <si>
    <t>TK-0007 - BOM 419</t>
  </si>
  <si>
    <t>GUSTAVO EDUARDO AVILA WOO</t>
  </si>
  <si>
    <t>TK-0011</t>
  </si>
  <si>
    <t>Field Service Program</t>
  </si>
  <si>
    <t>RP050-FM</t>
  </si>
  <si>
    <t>Carro de transporte TPX para Cardiotoco Avalon FM20/FM30</t>
  </si>
  <si>
    <t>TK-003</t>
  </si>
  <si>
    <t>Gel 250 ML</t>
  </si>
  <si>
    <t>Ultrasonic</t>
  </si>
  <si>
    <t>-</t>
  </si>
  <si>
    <t>ALT 040</t>
  </si>
  <si>
    <t>Fetal monitoring recording paper</t>
  </si>
  <si>
    <t>AKUSUL</t>
  </si>
  <si>
    <t>Monitor IntelliVue MX500</t>
  </si>
  <si>
    <t>Módulo IntelliVue MMX</t>
  </si>
  <si>
    <t>Thermal chart paper AT-102, AT-102 plus, AT-102 G2,</t>
  </si>
  <si>
    <t>MAN00760</t>
  </si>
  <si>
    <t>2.157050</t>
  </si>
  <si>
    <t>Proy. ISEM - VERSIUS SYSTEM</t>
  </si>
  <si>
    <t>MAN00753</t>
  </si>
  <si>
    <t>Inventario inicial | Tool kit</t>
  </si>
  <si>
    <t>Electrodos desechables Bolsa de 100 pz</t>
  </si>
  <si>
    <t>Cardinal</t>
  </si>
  <si>
    <t>31050522</t>
  </si>
  <si>
    <t>CBL SpO2 Extension Cable  2m</t>
  </si>
  <si>
    <t>Li-ion Battery AT-102 G2 (caution AT-102 G2 must</t>
  </si>
  <si>
    <t>CBL 5 Leadset  Snap  AAMI  ICU</t>
  </si>
  <si>
    <t>4.350066A</t>
  </si>
  <si>
    <t>Unidad radiológica portatil digital</t>
  </si>
  <si>
    <t>MOBILEDIAGNOST WDR</t>
  </si>
  <si>
    <t>WDR40PMX</t>
  </si>
  <si>
    <t>M4552B</t>
  </si>
  <si>
    <t>Easy Care Cuff  1 Hose  Infant (1)</t>
  </si>
  <si>
    <t>Easy Care Cuff  1 Hose  Pediatric (1)</t>
  </si>
  <si>
    <t>Easy Care Cuff  1 Hose  Adult (1)</t>
  </si>
  <si>
    <t>SENSOR DE TEMPERATURA</t>
  </si>
  <si>
    <t>MX960</t>
  </si>
  <si>
    <t>PLACA DE TRANSDUCTOR LOGICAL REUSABLE</t>
  </si>
  <si>
    <t>ATSA</t>
  </si>
  <si>
    <t>MX261</t>
  </si>
  <si>
    <t>SOPORTE P/ PLACA DE TRANSDUCTOR LOGICAL</t>
  </si>
  <si>
    <t>MX262</t>
  </si>
  <si>
    <t>BRACKET PARA DOS TRANSDUCTORES</t>
  </si>
  <si>
    <t>BC-HP-MX1</t>
  </si>
  <si>
    <t>CABLE TRONCAL MONITOR PHILIPS TECNOLOGIA LOGICAL</t>
  </si>
  <si>
    <t>MX9604A</t>
  </si>
  <si>
    <t>KIT DE MONITOREO LOGICAL DESECHABLE</t>
  </si>
  <si>
    <t>Brazo de soporte giratorio TPX</t>
  </si>
  <si>
    <t>Monitor IntelliVue MX450</t>
  </si>
  <si>
    <t>MAN00865</t>
  </si>
  <si>
    <t>CBL 3 Lead ECG Trunk  AAMI/IEC 2.7m</t>
  </si>
  <si>
    <t>CON PHILIPS</t>
  </si>
  <si>
    <t>CBL 3 Leadset  Snap  AAMI  ICU</t>
  </si>
  <si>
    <t>SOLICITADO</t>
  </si>
  <si>
    <t>Mandil plomado</t>
  </si>
  <si>
    <t>JDS536</t>
  </si>
  <si>
    <t>NAFARRATE</t>
  </si>
  <si>
    <t>MAN00862</t>
  </si>
  <si>
    <t>MAN00713</t>
  </si>
  <si>
    <t>Goggles de plomo</t>
  </si>
  <si>
    <t>JD53</t>
  </si>
  <si>
    <t>Carro de transporte TPX para monitor de S.V. Philips Efficia/Goldway</t>
  </si>
  <si>
    <t>Protector de tiroides de plomo</t>
  </si>
  <si>
    <t>JD611NSL</t>
  </si>
  <si>
    <t>Protector de gonadas de plomo</t>
  </si>
  <si>
    <t>JD806L</t>
  </si>
  <si>
    <t>Guantes de plomo</t>
  </si>
  <si>
    <t>JD100V-DKB</t>
  </si>
  <si>
    <t>MAN00712</t>
  </si>
  <si>
    <t>DVD's Torre de 100 pz</t>
  </si>
  <si>
    <t>C/100</t>
  </si>
  <si>
    <t>B00O0IDJT2</t>
  </si>
  <si>
    <t>AMAZON</t>
  </si>
  <si>
    <t>MPC03113</t>
  </si>
  <si>
    <t>Regulador supresor de picos 3KVA</t>
  </si>
  <si>
    <t>LAN-15</t>
  </si>
  <si>
    <t>MERCADOLIBRE</t>
  </si>
  <si>
    <t>MPC03823</t>
  </si>
  <si>
    <t>SE COMPRO POR MERCADOLIBRE</t>
  </si>
  <si>
    <t>REFRIGERADOR VERTICAL PARA LABORATORIO CAP. 20 PIES CUBICOS</t>
  </si>
  <si>
    <t>EQUIPO</t>
  </si>
  <si>
    <t>REFRIMED</t>
  </si>
  <si>
    <t>RVCCDV-20</t>
  </si>
  <si>
    <t>MAN00861</t>
  </si>
  <si>
    <t>ENTREGADA</t>
  </si>
  <si>
    <t>M4559B</t>
  </si>
  <si>
    <t>Easy Care Cuff  1 Hose  Thigh (1)</t>
  </si>
  <si>
    <t>NUSX001</t>
  </si>
  <si>
    <t>Sistema de ultrasonido</t>
  </si>
  <si>
    <t>7MD68A</t>
  </si>
  <si>
    <t>Impresora térmica blanco / negro o a color.</t>
  </si>
  <si>
    <t>DVD´S</t>
  </si>
  <si>
    <t>Disco duro externo con capacidad de 1 TB</t>
  </si>
  <si>
    <t>PCEL</t>
  </si>
  <si>
    <t>M1643A</t>
  </si>
  <si>
    <t>Cardiac Output Cable  4.8m</t>
  </si>
  <si>
    <t>NUSM368</t>
  </si>
  <si>
    <t>DVD'S</t>
  </si>
  <si>
    <t>Impresora B/N</t>
  </si>
  <si>
    <t>Ventilador neonatal</t>
  </si>
  <si>
    <t>Lowenstein</t>
  </si>
  <si>
    <t>MR850JSU</t>
  </si>
  <si>
    <t>HUMIDIFIER MR850 115V S/P/E US</t>
  </si>
  <si>
    <t>FISHER</t>
  </si>
  <si>
    <t>900MR805</t>
  </si>
  <si>
    <t>ADAPTOR MR850 DUAL HTD RT CCT</t>
  </si>
  <si>
    <t>900MR869</t>
  </si>
  <si>
    <t>PROBE TEMP/FLOW RT ANG 1850mm</t>
  </si>
  <si>
    <t>RT225</t>
  </si>
  <si>
    <t>CIRCUIT KIT NEO BIAS-FLOW</t>
  </si>
  <si>
    <t>900MR088</t>
  </si>
  <si>
    <t>SOPORTE PARA HUMIDIFICADOR</t>
  </si>
  <si>
    <t>XX</t>
  </si>
  <si>
    <t>TOMA DE PARED AIRE</t>
  </si>
  <si>
    <t>XXX</t>
  </si>
  <si>
    <t>TOMA DE PARED OXIGENO</t>
  </si>
  <si>
    <t>AG-PX1000-LA</t>
  </si>
  <si>
    <t>NEBULIZADOR</t>
  </si>
  <si>
    <t>Aerosol</t>
  </si>
  <si>
    <t>AG-AS3025</t>
  </si>
  <si>
    <t>MICROBOMBA DE NEBULIZACION DESECHABLE PIEZA EN T Y KIT ADAPTADOR 15mm</t>
  </si>
  <si>
    <t>PENTA30E+30E</t>
  </si>
  <si>
    <t>Lámapara quirurgica doble</t>
  </si>
  <si>
    <t>ALTERNATIVA</t>
  </si>
  <si>
    <t>MIYSA</t>
  </si>
  <si>
    <t>Radiovisiografo dental</t>
  </si>
  <si>
    <t>Carestream dental</t>
  </si>
  <si>
    <t>MAN13363</t>
  </si>
  <si>
    <t>Base móvil para CS 2200</t>
  </si>
  <si>
    <t>RVG 6200 Radiovisógrafo Tamaño 2 + Licencia CSI8 1 activación</t>
  </si>
  <si>
    <t>Mandil Emplomado Para Rayos X Con Cinta Marca Shielding</t>
  </si>
  <si>
    <t>Protector De Tiroides Marca Shielding</t>
  </si>
  <si>
    <t>Impresora monocromatica AGFA</t>
  </si>
  <si>
    <t>CHEYSER</t>
  </si>
  <si>
    <t>210-BQPQ</t>
  </si>
  <si>
    <t>Laptop gamer</t>
  </si>
  <si>
    <t>DELL</t>
  </si>
  <si>
    <t>CARRO PORTA EQUIIPO</t>
  </si>
  <si>
    <t>MPC28380</t>
  </si>
  <si>
    <t>SL 220-R</t>
  </si>
  <si>
    <t>LÁMPARA DE HENDIDURA</t>
  </si>
  <si>
    <t>Carl Zeiss</t>
  </si>
  <si>
    <t>PENTA30E+30E-R</t>
  </si>
  <si>
    <t>LÁMPARA QUIRÚRGICA DOBLE DE LED</t>
  </si>
  <si>
    <t>Rimsa</t>
  </si>
  <si>
    <t>RVCCDV-20-R</t>
  </si>
  <si>
    <t>REFRIGERADOR VERTICAL PARA LABORATORIO 20 PIES CÚBICOS</t>
  </si>
  <si>
    <t>Refrimed</t>
  </si>
  <si>
    <t>2000264-R</t>
  </si>
  <si>
    <t>ESTUFA BACTERIOLÓGICA DE 75 CM CON DOBLE PUERTA</t>
  </si>
  <si>
    <t>Lab-med</t>
  </si>
  <si>
    <t>CH-5-R</t>
  </si>
  <si>
    <t>CONGELADOR HORIZONTAL DE REFRIGERANTES PARA VACUNAS</t>
  </si>
  <si>
    <t>RVASCV-17-R</t>
  </si>
  <si>
    <t>REFRIGERADOR PARA VACUNAS</t>
  </si>
  <si>
    <t>01LUMERAI-R</t>
  </si>
  <si>
    <t>MICROSCOPIO QUIRÚRGICO OFTALMOLÓGICO BÁSICO</t>
  </si>
  <si>
    <t>ITH00948</t>
  </si>
  <si>
    <t>Unidad De Electrocirugía De Uso General</t>
  </si>
  <si>
    <t>PZ</t>
  </si>
  <si>
    <t>WEM</t>
  </si>
  <si>
    <t>SS501SX</t>
  </si>
  <si>
    <t>MPC27121 / MPC26257</t>
  </si>
  <si>
    <t>06725</t>
  </si>
  <si>
    <t>Densitómetro oseo</t>
  </si>
  <si>
    <t>METRONIC</t>
  </si>
  <si>
    <t>Hologic</t>
  </si>
  <si>
    <t>Discovery Wii</t>
  </si>
  <si>
    <t>SMH</t>
  </si>
  <si>
    <t>CEO</t>
  </si>
  <si>
    <t>CEO00131</t>
  </si>
  <si>
    <t>ENTREGADO DIRECTO</t>
  </si>
  <si>
    <t>CEO00273</t>
  </si>
  <si>
    <t>MPC04010</t>
  </si>
  <si>
    <t>UPS 2KVA</t>
  </si>
  <si>
    <t>MPC04136</t>
  </si>
  <si>
    <t>Parte del equipo</t>
  </si>
  <si>
    <t>Impresora</t>
  </si>
  <si>
    <t>Cartucho de tinta o toner para impresoa</t>
  </si>
  <si>
    <t>EN ALMACEN 11</t>
  </si>
  <si>
    <t>MPC27570</t>
  </si>
  <si>
    <t>CPU con monitor.</t>
  </si>
  <si>
    <t>ITH00190</t>
  </si>
  <si>
    <t>paquete de 500 hojas</t>
  </si>
  <si>
    <t>Se enviará sin salida</t>
  </si>
  <si>
    <t>WEM - CARRO PORTA EQUIPO</t>
  </si>
  <si>
    <t>Congelador para vacunas</t>
  </si>
  <si>
    <t>CH-7</t>
  </si>
  <si>
    <t>04718</t>
  </si>
  <si>
    <t>MPC03814</t>
  </si>
  <si>
    <t>Se cancelan para este proyecto</t>
  </si>
  <si>
    <t>CANCELADO</t>
  </si>
  <si>
    <t>Ultrasonografo</t>
  </si>
  <si>
    <t>Philips</t>
  </si>
  <si>
    <t>Affiniti 30</t>
  </si>
  <si>
    <t>WEM SS501SX/SS601MCA - PEDAL MONOPOLAR</t>
  </si>
  <si>
    <t>MAN12887</t>
  </si>
  <si>
    <t>MPC03977</t>
  </si>
  <si>
    <t>06523</t>
  </si>
  <si>
    <t>UPS EN LÍNEA DE DOBLE CONVERSIÓN, AUTOMÁTICO QUE INCLUYA SUPRESOR DE PICOS.</t>
  </si>
  <si>
    <t>PA MG+15-2200-UN</t>
  </si>
  <si>
    <t>Gamit</t>
  </si>
  <si>
    <t>GAM00042</t>
  </si>
  <si>
    <t>GAM00148</t>
  </si>
  <si>
    <t>MPC04024</t>
  </si>
  <si>
    <t>CD'S</t>
  </si>
  <si>
    <t>WEM SS501SX - PEDAL BIPOLAR SIMPLE</t>
  </si>
  <si>
    <t>09922</t>
  </si>
  <si>
    <t>CAJAS DE PELÍCULA PARA IMPRESORA</t>
  </si>
  <si>
    <t>LÁPIZ RELIANT BUTTON SWITCH Y HOLSTER (3M)</t>
  </si>
  <si>
    <t>C/50</t>
  </si>
  <si>
    <t>MAN13243</t>
  </si>
  <si>
    <t>E2516</t>
  </si>
  <si>
    <t>866389</t>
  </si>
  <si>
    <t>PLACA REM POLYHESIVE II CON CABLE ADULTO</t>
  </si>
  <si>
    <t>E7507</t>
  </si>
  <si>
    <t>FORCEPS BIPOLARES - CABLE REUSABLE</t>
  </si>
  <si>
    <t>E0020V</t>
  </si>
  <si>
    <t>MAN00928</t>
  </si>
  <si>
    <t>FORCEPS BIPOLARES - BAYONETA SCOVILLE 19.7CM - 1.5MM</t>
  </si>
  <si>
    <t>AlfaFlex</t>
  </si>
  <si>
    <t>E4051-CT</t>
  </si>
  <si>
    <t>Estatoscopio de capsula doble</t>
  </si>
  <si>
    <t>Welch Allyn</t>
  </si>
  <si>
    <t>Spectrum</t>
  </si>
  <si>
    <t>WA5079-135</t>
  </si>
  <si>
    <t>MPC03818</t>
  </si>
  <si>
    <t>Estuche de diagnostico</t>
  </si>
  <si>
    <t>97200-CL</t>
  </si>
  <si>
    <t>WA97200-CL</t>
  </si>
  <si>
    <t>FORCEPS BIPOLARES - RECTOS CUSHING 17.8CM - 1.5MM</t>
  </si>
  <si>
    <t>E4052-CT</t>
  </si>
  <si>
    <t>ESPECULO REUSABLE P/OTOSCOPIO JUEGO CON 4</t>
  </si>
  <si>
    <t>WA24400-U</t>
  </si>
  <si>
    <t>Porta depresor de lengua  3.5 halógeno</t>
  </si>
  <si>
    <t>WA28100</t>
  </si>
  <si>
    <t>ELECTRODO DE TUNGTENO MICRO AGUJA RECTA 2.13" (5.4CM)</t>
  </si>
  <si>
    <t>Refrigerador de laboratorio</t>
  </si>
  <si>
    <t>E1651</t>
  </si>
  <si>
    <t>RVCCDV-2</t>
  </si>
  <si>
    <t>MAN00943</t>
  </si>
  <si>
    <t>Refrigerador para vacunas</t>
  </si>
  <si>
    <t>RVASCV-17</t>
  </si>
  <si>
    <t>GENERICO</t>
  </si>
  <si>
    <t>MAN13176</t>
  </si>
  <si>
    <t>ITH00189</t>
  </si>
  <si>
    <t>Analizador de composición corporal</t>
  </si>
  <si>
    <t>Seca</t>
  </si>
  <si>
    <t>ELECTRODO DE TUNGTENO MICRO AGUJA ANGULADO 2.13" (2.13CM) 1CM DE LA PUNTA</t>
  </si>
  <si>
    <t>Seca 525</t>
  </si>
  <si>
    <t>MAN00993</t>
  </si>
  <si>
    <t>E1551G</t>
  </si>
  <si>
    <t>Belden Bobina UTO Cat 5E</t>
  </si>
  <si>
    <t>B0C3BPG4FS</t>
  </si>
  <si>
    <t>MPC04501</t>
  </si>
  <si>
    <t>MPC27909</t>
  </si>
  <si>
    <t>MAN01031</t>
  </si>
  <si>
    <t>MAN00894</t>
  </si>
  <si>
    <t>JACK RJ45 CAT5E UTP KEYST</t>
  </si>
  <si>
    <t>Mercadolibre</t>
  </si>
  <si>
    <t>B07PBTSJYT</t>
  </si>
  <si>
    <t>MPC04486/STOCK</t>
  </si>
  <si>
    <t>LLETZ BOLA 5MM</t>
  </si>
  <si>
    <t>LAPTOP WINDOWS 10 PRO 64, 4 GB RAM, DISCO DURO 1 TB, PUERTOS USB, CONECTIVIDAD LAN/ETHERNET, INTERFAZ CONEXIÓN IMPRESORA</t>
  </si>
  <si>
    <t>E1564</t>
  </si>
  <si>
    <t>Tapa para caja RJ45 (sencilla) marca: Intellinet o Belden</t>
  </si>
  <si>
    <t>X00221V4R9</t>
  </si>
  <si>
    <t>ThinkPad E14 Gen 5</t>
  </si>
  <si>
    <t>B0G8SYBGST</t>
  </si>
  <si>
    <t>IMPRESORA HP LASERJET 501DN</t>
  </si>
  <si>
    <t>J8H61A</t>
  </si>
  <si>
    <t>MPC03994</t>
  </si>
  <si>
    <t>CEO00282</t>
  </si>
  <si>
    <t>Centrifuga</t>
  </si>
  <si>
    <t>THERMO</t>
  </si>
  <si>
    <t>SORVAL ST1 PLUS</t>
  </si>
  <si>
    <t>MPC04492</t>
  </si>
  <si>
    <t>LAB-TECH</t>
  </si>
  <si>
    <t>CEO00135</t>
  </si>
  <si>
    <t>UPS RESPALDO DE 1 HORA</t>
  </si>
  <si>
    <t>PA MG+15 1000-UN</t>
  </si>
  <si>
    <t>GAM00157</t>
  </si>
  <si>
    <t>Congelador De Laboratorio</t>
  </si>
  <si>
    <t xml:space="preserve">SOPORTE RODABLE TPX </t>
  </si>
  <si>
    <t>HERLMER</t>
  </si>
  <si>
    <t>iLF120-GX</t>
  </si>
  <si>
    <t>5222120-1</t>
  </si>
  <si>
    <t>MPC27523</t>
  </si>
  <si>
    <t>Monitor De Signos Vitales Para El Traslado Del Paciente</t>
  </si>
  <si>
    <t>EFFICIA CM12</t>
  </si>
  <si>
    <t>MAN13177</t>
  </si>
  <si>
    <t>MPC04272</t>
  </si>
  <si>
    <t>MESA PARA AUTOPSIAS CON TRITURADOR</t>
  </si>
  <si>
    <t>MATT</t>
  </si>
  <si>
    <t>MPC04380</t>
  </si>
  <si>
    <t>MAN00939</t>
  </si>
  <si>
    <t xml:space="preserve"> Rolling Stand--For Patient Monitor </t>
  </si>
  <si>
    <t>B/3</t>
  </si>
  <si>
    <t>B/100</t>
  </si>
  <si>
    <t>Cama-cuna clínica eléctrica</t>
  </si>
  <si>
    <t>VEGA</t>
  </si>
  <si>
    <t>EBT509</t>
  </si>
  <si>
    <t>Colchon</t>
  </si>
  <si>
    <t>ACOLSA</t>
  </si>
  <si>
    <t>D20</t>
  </si>
  <si>
    <t>MPC04208</t>
  </si>
  <si>
    <t>COLCHON EXTENSION</t>
  </si>
  <si>
    <t>D20EXT</t>
  </si>
  <si>
    <t>Colchon de precion alterna</t>
  </si>
  <si>
    <t>YUWELL</t>
  </si>
  <si>
    <t>M5-C</t>
  </si>
  <si>
    <t>Cardiotocógrafo con accesorios y carro de transporte</t>
  </si>
  <si>
    <t>AVALON FM20</t>
  </si>
  <si>
    <t>SUM de CANTIDAD</t>
  </si>
  <si>
    <t xml:space="preserve"> Remote Event Marker</t>
  </si>
  <si>
    <t xml:space="preserve"> Reusable Abdominal Belt- 60mm Wd 1.3M Lg</t>
  </si>
  <si>
    <t>CABLES Y SENSORES</t>
  </si>
  <si>
    <t>R01 GCX Rollstand: FM20/30</t>
  </si>
  <si>
    <t>SE ENTREGAN CARROS TPX</t>
  </si>
  <si>
    <t>CAJA</t>
  </si>
  <si>
    <t>Refrigerador con congelador grado medico con control de temperatura de 24 ft³</t>
  </si>
  <si>
    <t>RVASCV-24</t>
  </si>
  <si>
    <t>MPC04151</t>
  </si>
  <si>
    <t>Refrigerador grado médico para farmacia de 24 ft³</t>
  </si>
  <si>
    <t>RVCCDV-24</t>
  </si>
  <si>
    <t>ENVIADA</t>
  </si>
  <si>
    <t>MPC27343</t>
  </si>
  <si>
    <t>CEO00137</t>
  </si>
  <si>
    <t>Refrigerador para cadáveres de 02 plazas</t>
  </si>
  <si>
    <t>GCAH-2</t>
  </si>
  <si>
    <t>Refrigerador para laboratorio con control de temperatura regulable de 2°C a 23°C con capacidad de 17ft³</t>
  </si>
  <si>
    <t>RVCCDV-17</t>
  </si>
  <si>
    <t>Suma total</t>
  </si>
  <si>
    <t>Buró clínico de plástico con acabado sanitario de alto impacto con un cajón, un compartimento con puerta y ruedas de alta resistencia</t>
  </si>
  <si>
    <t>HC8130</t>
  </si>
  <si>
    <t>ITH00183</t>
  </si>
  <si>
    <t>PENDIENTE</t>
  </si>
  <si>
    <t>MAN13244</t>
  </si>
  <si>
    <t>90 / 107</t>
  </si>
  <si>
    <t>MONITOR DE SIGNOS VITALES AVANZADO</t>
  </si>
  <si>
    <t>MX500</t>
  </si>
  <si>
    <t>866064.6</t>
  </si>
  <si>
    <t>CDD 01 Junio</t>
  </si>
  <si>
    <t>IntelliVue MMX</t>
  </si>
  <si>
    <t>MAN01003</t>
  </si>
  <si>
    <t>MAN00996</t>
  </si>
  <si>
    <t>CBL 5 Leadset  Grabber  AAMI  ICU</t>
  </si>
  <si>
    <t>CBL 5 Leadset  Grabber Chest  AAMI ICU</t>
  </si>
  <si>
    <t>MPC27819</t>
  </si>
  <si>
    <t>MPC04479</t>
  </si>
  <si>
    <t>MAN01030</t>
  </si>
  <si>
    <t>CARDINAL</t>
  </si>
  <si>
    <t>MAN00961</t>
  </si>
  <si>
    <t>MPC04399</t>
  </si>
  <si>
    <t>C/40</t>
  </si>
  <si>
    <t>AKUASUL</t>
  </si>
  <si>
    <t>MAN01009</t>
  </si>
  <si>
    <t>MAN01078</t>
  </si>
  <si>
    <t>INNOVACION</t>
  </si>
  <si>
    <t>MAN01032</t>
  </si>
  <si>
    <t>MPC04368</t>
  </si>
  <si>
    <t>Transductor reusable logical.</t>
  </si>
  <si>
    <t>MAN01001</t>
  </si>
  <si>
    <t>Soporte porta transductor logical reusable</t>
  </si>
  <si>
    <t>Bracket para dos transductores  logical reusable</t>
  </si>
  <si>
    <t>Cable logical interface HP /PHILIPS reusable un canal</t>
  </si>
  <si>
    <t>Kit transductor logical domo, llaves, flush,</t>
  </si>
  <si>
    <t>MONITOR DE SIGNOS VITALES</t>
  </si>
  <si>
    <t xml:space="preserve">SENSOR DE TEMPERATURA </t>
  </si>
  <si>
    <t>MAN01013</t>
  </si>
  <si>
    <t xml:space="preserve">Brazo de soporte giratorio TPX </t>
  </si>
  <si>
    <t>CONSIDERAR 20 PARCHES PARA SENSOR DE TEMPERATURA</t>
  </si>
  <si>
    <t>B/50</t>
  </si>
  <si>
    <t>MU06942</t>
  </si>
  <si>
    <t>ARROBA</t>
  </si>
  <si>
    <t>MAN00997</t>
  </si>
  <si>
    <t>Pedir recolección</t>
  </si>
  <si>
    <t>232 / 248</t>
  </si>
  <si>
    <t>MONITOR DE SIGNOS VITALES (RODABLE)</t>
  </si>
  <si>
    <t>233 / 249</t>
  </si>
  <si>
    <t>MONITOR DE SIGNOS VITALES (PEDIATRICO)</t>
  </si>
  <si>
    <t>MX550</t>
  </si>
  <si>
    <t>MPC04367</t>
  </si>
  <si>
    <t>UPS de 2KVA</t>
  </si>
  <si>
    <t>GAM00053</t>
  </si>
  <si>
    <t>Galon de gel paa ultrasonido</t>
  </si>
  <si>
    <t>MPC04491</t>
  </si>
  <si>
    <t>CONSIDERAR 100 PARCHES PARA SENSOR DE TEMPERATURA</t>
  </si>
  <si>
    <t>MONITOR DE SIGNOS VITALES IINTERMEDIO</t>
  </si>
  <si>
    <t>UPS 2 KVA</t>
  </si>
  <si>
    <t>Galon de Gel de ultrasonido</t>
  </si>
  <si>
    <t>0217001</t>
  </si>
  <si>
    <t>MAN01020</t>
  </si>
  <si>
    <t xml:space="preserve">SOPORTE PARA HUMIDIFICADOR </t>
  </si>
  <si>
    <t>Regulador miniatura de baja presión con manometro y conexiónes DISS M in/out NIST H
para Oxigeno</t>
  </si>
  <si>
    <t>LS-3130-110</t>
  </si>
  <si>
    <t>MPC04527</t>
  </si>
  <si>
    <t>Regulador miniatura de baja presión con trampa de agua, filtro para particulas, manometro y conexiónes DISS M in/out NIST H para Aire</t>
  </si>
  <si>
    <t>LS-3231-111</t>
  </si>
  <si>
    <t>AG-PX1000</t>
  </si>
  <si>
    <t>MAN13251</t>
  </si>
  <si>
    <t>CARDIOTOCOGRAFOAVALON FM30 GEMELAR CON BATERIA</t>
  </si>
  <si>
    <t>M2703A.2</t>
  </si>
  <si>
    <t>MAN01007</t>
  </si>
  <si>
    <t>SIN CDD</t>
  </si>
  <si>
    <t>TRANSDUCTOR DE ACTIVIDAD UTERINA</t>
  </si>
  <si>
    <t>MAN01012</t>
  </si>
  <si>
    <t>TRANSDUCTOR ULTRASONIDO</t>
  </si>
  <si>
    <t>MARCADOR DE EVENTOS</t>
  </si>
  <si>
    <t xml:space="preserve">Stock </t>
  </si>
  <si>
    <t>MAN01034</t>
  </si>
  <si>
    <t>CINTURONES</t>
  </si>
  <si>
    <t>234 / 250</t>
  </si>
  <si>
    <t>MONITOR DE SIGNOS VITALES PARA EL TRASLADO DEL PACIENTE</t>
  </si>
  <si>
    <t>MX450</t>
  </si>
  <si>
    <t>Se cambia por [989803210521]</t>
  </si>
  <si>
    <t>bolsas de 50</t>
  </si>
  <si>
    <t>bolsa de 3 pz / cajas de 100</t>
  </si>
  <si>
    <t>caja de 10</t>
  </si>
  <si>
    <t>MPC27982</t>
  </si>
  <si>
    <t>RVG 6200</t>
  </si>
  <si>
    <t>MAN01005</t>
  </si>
  <si>
    <t>RVG 6200 Radiovisógrafo Tamaño 2 + Licencia CSI8 10 activación</t>
  </si>
  <si>
    <t>AGFA</t>
  </si>
  <si>
    <t>MPC04490</t>
  </si>
  <si>
    <t xml:space="preserve">DELL </t>
  </si>
  <si>
    <t>MPC04487</t>
  </si>
  <si>
    <t>Licencia de windows 11 pro</t>
  </si>
  <si>
    <t>MPC04665</t>
  </si>
  <si>
    <t>Pelicula AFGA DT500</t>
  </si>
  <si>
    <t>ERRU6</t>
  </si>
  <si>
    <t>MPC04746</t>
  </si>
  <si>
    <t>programar recoleccion</t>
  </si>
  <si>
    <t>CARL ZEISS</t>
  </si>
  <si>
    <t>SL 220</t>
  </si>
  <si>
    <t>MPC04549</t>
  </si>
  <si>
    <t>estarian entregando el 14 y 15 de julio</t>
  </si>
  <si>
    <t>MPC28582</t>
  </si>
  <si>
    <t>Panel de control de pared</t>
  </si>
  <si>
    <t>UPS DE 4 HORAS</t>
  </si>
  <si>
    <t>POWER ALL</t>
  </si>
  <si>
    <t>KI+15-2000RM-CT</t>
  </si>
  <si>
    <t>Alternativa</t>
  </si>
  <si>
    <t>GAM00051</t>
  </si>
  <si>
    <t>GAM00161</t>
  </si>
  <si>
    <t>BANCO DE BATERIAS</t>
  </si>
  <si>
    <t>PAGBKi+1-RM3-8A 9</t>
  </si>
  <si>
    <t>MPC04550</t>
  </si>
  <si>
    <t>JP SELECTA</t>
  </si>
  <si>
    <t>CEO00146</t>
  </si>
  <si>
    <t>tomar lo de tikul</t>
  </si>
  <si>
    <t>MAN13378</t>
  </si>
  <si>
    <t>CH-5</t>
  </si>
  <si>
    <t>regulador de voltaje</t>
  </si>
  <si>
    <t>KOBLENS</t>
  </si>
  <si>
    <t>B08LP7F79M-R</t>
  </si>
  <si>
    <t>MPC04683</t>
  </si>
  <si>
    <t>OPMI LUMERA I</t>
  </si>
  <si>
    <t>UPS DE 15 MIN</t>
  </si>
  <si>
    <t xml:space="preserve">revisar si se agrego en el pedido de entrega </t>
  </si>
  <si>
    <t>NÚMERO DE SERIE / LOTE</t>
  </si>
  <si>
    <t>MPC28729</t>
  </si>
  <si>
    <t>MAN01061</t>
  </si>
  <si>
    <t>OEYW002</t>
  </si>
  <si>
    <t>MAN13470</t>
  </si>
  <si>
    <t>MPC04955</t>
  </si>
  <si>
    <t xml:space="preserve">	0AJB0136</t>
  </si>
  <si>
    <t>Nafarrate</t>
  </si>
  <si>
    <t>ITH00206</t>
  </si>
  <si>
    <t xml:space="preserve">	2024.10.31.258</t>
  </si>
  <si>
    <t>ITH00967</t>
  </si>
  <si>
    <t>MPC04744</t>
  </si>
  <si>
    <t>MPC04702</t>
  </si>
  <si>
    <t>MPC04739</t>
  </si>
  <si>
    <t>IMPRESORA  MONOCROMATICA AGFA DRYSTAR AXYS</t>
  </si>
  <si>
    <t>MPC04691</t>
  </si>
  <si>
    <t>Dell Mochila Ecologica Profesional para Laptop 17" CP5723 EcoLoop Negra</t>
  </si>
  <si>
    <t>B09V1W7VS2</t>
  </si>
  <si>
    <t>MPC04907</t>
  </si>
  <si>
    <t>Lámpara ALFA-FLEX</t>
  </si>
  <si>
    <t>MPC04695</t>
  </si>
  <si>
    <t>007524
007525
007521</t>
  </si>
  <si>
    <t>RL Alfa | Base con ruedas para ALFA-FLEX</t>
  </si>
  <si>
    <t>RLALFA</t>
  </si>
  <si>
    <t>S/N</t>
  </si>
  <si>
    <t>007524
007525</t>
  </si>
  <si>
    <t>MPC27997</t>
  </si>
  <si>
    <t>Avalon FM30 Fetal Monitor</t>
  </si>
  <si>
    <t>MAN01056</t>
  </si>
  <si>
    <t>MAN13479</t>
  </si>
  <si>
    <t>MPC04899</t>
  </si>
  <si>
    <t>Reusable Abdominal Belt- 60mm Wd,1.3M Lg</t>
  </si>
  <si>
    <t>M2740A_R01</t>
  </si>
  <si>
    <t>Fetal Monitoring Recording Paper</t>
  </si>
  <si>
    <t>CJ/40</t>
  </si>
  <si>
    <t>MAN12880</t>
  </si>
  <si>
    <t>CDD 11 Sept</t>
  </si>
  <si>
    <t>CDD 29 Julio</t>
  </si>
  <si>
    <t>falta intercomp</t>
  </si>
  <si>
    <t>MPC29742</t>
  </si>
  <si>
    <t>MPC27022</t>
  </si>
  <si>
    <t>MAN01076</t>
  </si>
  <si>
    <t>MAN13722</t>
  </si>
  <si>
    <t>revisar que procede con la base</t>
  </si>
  <si>
    <t>ITH00211</t>
  </si>
  <si>
    <t>ITH00983</t>
  </si>
  <si>
    <t>MPC05181</t>
  </si>
  <si>
    <t>Protector de tiroides</t>
  </si>
  <si>
    <t>MPC04992</t>
  </si>
  <si>
    <t>ya se compraron en el portal</t>
  </si>
  <si>
    <t>GERARDO TONATIHU</t>
  </si>
  <si>
    <t>MPC04861</t>
  </si>
  <si>
    <t>MPC04838</t>
  </si>
  <si>
    <t>Dar entrada virtual</t>
  </si>
  <si>
    <t>MPC05005</t>
  </si>
  <si>
    <t>MPC29006</t>
  </si>
  <si>
    <t>EQUIPO DE RAYOS X CON FLUOROSCOPIA MÓVIL
DIGITAL TIPO ARCO EN "C"</t>
  </si>
  <si>
    <t>ZENITION 70</t>
  </si>
  <si>
    <t>NMCA425</t>
  </si>
  <si>
    <t>MAN00941</t>
  </si>
  <si>
    <t>MAN13553</t>
  </si>
  <si>
    <t>MPC04875</t>
  </si>
  <si>
    <t>Cubierta esteriles para arco</t>
  </si>
  <si>
    <t>DYNJE4500</t>
  </si>
  <si>
    <t>PARCIAL</t>
  </si>
  <si>
    <t>Funda cubierta protectora de equipo</t>
  </si>
  <si>
    <t>B0C22ST7TX</t>
  </si>
  <si>
    <t>MPC04916</t>
  </si>
  <si>
    <t>Mandil emplomado</t>
  </si>
  <si>
    <t>ITH00210</t>
  </si>
  <si>
    <t>ITH00971</t>
  </si>
  <si>
    <t>MPC05014</t>
  </si>
  <si>
    <t>Lentes para proteccion de RX</t>
  </si>
  <si>
    <t>Acondicionador de lina a 120V monofasico de por lo menos 5 KVA</t>
  </si>
  <si>
    <t>MERCADO LIBRE</t>
  </si>
  <si>
    <t>ULTRASONOGRAFO
(GINECO-OBSTÉTRICO SEGUNDO NIVEL)</t>
  </si>
  <si>
    <t>AFFINITI 50</t>
  </si>
  <si>
    <t>NUSM253</t>
  </si>
  <si>
    <t>MPC04767 (7)
MPC04776 (8)</t>
  </si>
  <si>
    <t>UPS con respaldo de 10 min</t>
  </si>
  <si>
    <t>KR+19-3000-01UN</t>
  </si>
  <si>
    <t>GAM00164</t>
  </si>
  <si>
    <t>MPC04873</t>
  </si>
  <si>
    <t>Impresora a color</t>
  </si>
  <si>
    <t>HP</t>
  </si>
  <si>
    <t>3D4L3A</t>
  </si>
  <si>
    <t>MPC04908</t>
  </si>
  <si>
    <t>Galon de gel</t>
  </si>
  <si>
    <t>MPC04832</t>
  </si>
  <si>
    <t>Gel de 250 ml</t>
  </si>
  <si>
    <t>CD-R 100</t>
  </si>
  <si>
    <t>Papel para impresora</t>
  </si>
  <si>
    <t>USP-110HG</t>
  </si>
  <si>
    <t>AKUAZUL</t>
  </si>
  <si>
    <t>MAN01081</t>
  </si>
  <si>
    <t>Fundas desechables para trasductor</t>
  </si>
  <si>
    <t>DEN054</t>
  </si>
  <si>
    <t>HP Impresora Smart Tank 210, Tinta Continua, Color, Wi-Fi,USB, Bluetooth, Dúplex (Doble Cara) Manual, Impresión Smart App, hasta 2 años de Garantía* (3D4L3A)</t>
  </si>
  <si>
    <t>https://www.amazon.com.mx/HP-Impresora-Continua-Impresi%C3%B3n-3D4L3A/dp/B0BXBGM21F/ref=sr_1_1_sspa?__mk_es_MX=%C3%85M%C3%85%C5%BD%C3%95%C3%91&amp;crid=1M5FRWWS5QWB6&amp;dib=eyJ2IjoiMSJ9.vs81EFolhLylsB63agz5CwQy6dx4KhpRr0RN82xKkhRqLHIFA1a5CcberafyJesR3odjREJu4nJRopn-T-w1OEihaDv0BHQ3SfktPJ3E66uAy1kZC0qlIjnWUKsgnG1BtLuuT9qOex-z7bIguHkPIMsVzzscpRkSSBFCF7uusQT3jQ2mwcGzw6bwlavZUCAiYXn5QSXq108o-I6sCDOvkT9DfVxATZeyjrk6Y6bw8zRGca3E82IUxDdMa3hV7wZWwrmt-CwhRAPwJDnIvGYcjbnKdjWg7NmYzGFWVptDhy4.EGLu0hu6rOG5ybQoEfXjTkRbusPBA1jgHw0ImTxGHkA&amp;dib_tag=se&amp;keywords=impresora+EPSON&amp;qid=1783014808&amp;sprefix=impresora+epson%2Caps%2C165&amp;sr=8-1-spons&amp;ufe=app_do%3Aamzn1.fos.e9c905c0-296e-4852-9ea7-c9f4c88300d3&amp;sp_csd=d2lkZ2V0TmFtZT1zcF9hdGY&amp;psc=1&amp;qty=15&amp;sbo=RZvfv%2F%2FHxDF%2BO5021pAnSA%3D%3D</t>
  </si>
  <si>
    <t>https://www.amazon.com.mx/gp/aw/d/B07TJY1S9K/?_encoding=UTF8&amp;pd_rd_plhdr=t&amp;hsa_cr_id=0&amp;qid=1783015153&amp;sr=1-2-9e67e56a-6f64-441f-a281-df67fc737124&amp;i=aps&amp;aref=1C6kPl15cp&amp;ref_=sbx__sbtcd_asin_1_img&amp;pd_rd_w=TKeFd&amp;content-id=amzn1.sym.cc71ba64-01af-4d4f-bd2b-d826d6fb8aa3%3Aamzn1.sym.cc71ba64-01af-4d4f-bd2b-d826d6fb8aa3&amp;pf_rd_p=cc71ba64-01af-4d4f-bd2b-d826d6fb8aa3&amp;pf_rd_r=0DM5V7AHRNDV2P9WKGW2&amp;pd_rd_wg=ymQ8U&amp;pd_rd_r=54ab2633-731b-44ad-8b31-9c232699035d&amp;th=1</t>
  </si>
  <si>
    <t>https://articulo.mercadolibre.com.mx/MLM-5161175630-regulador-electronico-de-voltaje-vogar-lan-15-5-kva-120v-1f-_JM?searchVariation=199957060941#polycard_client=search-desktop&amp;be_origin=backend&amp;searchVariation=199957060941&amp;search_layout=grid&amp;position=4&amp;type=item&amp;tracking_id=8909f169-1004-4604-bf84-b508564722c9&amp;sid=search</t>
  </si>
  <si>
    <t>https://www.pcel.com/Verbatim-97493-Paquete-de-50-DVD-R-Verbatim-de-4-7-GB-16x-188028</t>
  </si>
  <si>
    <t>CD´S</t>
  </si>
  <si>
    <t>https://www.pcel.com/almacenamiento/blu-rays-dvds-y-cds/Verbatim-94691-Paquete-de-50-CD-R-Verbatim-de-700-MB-52x-59256</t>
  </si>
  <si>
    <t>MPC27011</t>
  </si>
  <si>
    <t>EQUIPO DE BIOIMPEDANCIA CON ESTADÍMETRO.</t>
  </si>
  <si>
    <t>mpc</t>
  </si>
  <si>
    <t>Seca 554</t>
  </si>
  <si>
    <t>FACTURA</t>
  </si>
  <si>
    <t>MAN01079</t>
  </si>
  <si>
    <t>MPC27016</t>
  </si>
  <si>
    <t>MAN13597</t>
  </si>
  <si>
    <t>MPC04913</t>
  </si>
  <si>
    <t>PROCESADOR DE TEJIDOS SEMIAUTOMÁTICO DE SOBRE MESA.</t>
  </si>
  <si>
    <t>TOALLAS ELECTROCONDUCTIVAS</t>
  </si>
  <si>
    <t>HISTO-LINE</t>
  </si>
  <si>
    <t>STP250-DUO</t>
  </si>
  <si>
    <t>B0056BZ99U</t>
  </si>
  <si>
    <t>MPC05134</t>
  </si>
  <si>
    <t>MALETA DE TRANSPORTE</t>
  </si>
  <si>
    <t>B0GSVS8XC3</t>
  </si>
  <si>
    <t>MPC05122</t>
  </si>
  <si>
    <t>CEO00152</t>
  </si>
  <si>
    <t>LAPTOP</t>
  </si>
  <si>
    <t>B0CWH4YRY3</t>
  </si>
  <si>
    <t>ESTUFA BACTERIOLÓGICA.</t>
  </si>
  <si>
    <t>CEO00287</t>
  </si>
  <si>
    <t>MPC04868</t>
  </si>
  <si>
    <t>UPS DE 1 KVA CON RESPALDO DE 15 MIN</t>
  </si>
  <si>
    <t>Power ALL</t>
  </si>
  <si>
    <t>PA KR+19 -2000</t>
  </si>
  <si>
    <t>INCUBAT (2000261)</t>
  </si>
  <si>
    <t>LAB-MED</t>
  </si>
  <si>
    <t>CEO00151</t>
  </si>
  <si>
    <t>CEO00289</t>
  </si>
  <si>
    <t>MPC04912</t>
  </si>
  <si>
    <t>GAM00165</t>
  </si>
  <si>
    <t>MPC04869</t>
  </si>
  <si>
    <t>CEO00285</t>
  </si>
  <si>
    <t>CENTRIFUGA CLÍNICA DE MESA PARA 16-20 TUBOS.</t>
  </si>
  <si>
    <t>OHAUS</t>
  </si>
  <si>
    <t>CEO00155</t>
  </si>
  <si>
    <t>Rotor Oscilante 4X145ML ID</t>
  </si>
  <si>
    <t>Gradilla, 7 × 15 ml, D17 mm RB/Vac, paquete de 2</t>
  </si>
  <si>
    <t>P/2</t>
  </si>
  <si>
    <t>Gradilla, 5 × 4-10 ml, D16 mm Sar, paquete de 2</t>
  </si>
  <si>
    <t>Gradilla, 7×5-7 ml, D13 mm Vac, paquete de 2</t>
  </si>
  <si>
    <t>Gradilla, 10 × 1.5/2.0 ml D11 mm, paquete de 2</t>
  </si>
  <si>
    <t>EQUIPO DE RAYOS X PORTÁTIL.</t>
  </si>
  <si>
    <t>ITALRAY</t>
  </si>
  <si>
    <t>AMR+IR313-B</t>
  </si>
  <si>
    <t>CEO00157</t>
  </si>
  <si>
    <t>ITH00976</t>
  </si>
  <si>
    <t>Lente Para Proteccion De Rx</t>
  </si>
  <si>
    <t>LAVADORA ULTRASÓNICA PARA ODONTOLOGÍA.</t>
  </si>
  <si>
    <t>LAB_MED</t>
  </si>
  <si>
    <t>CEO00156</t>
  </si>
  <si>
    <t>CÓDIGO- ARRENDAMIENTO</t>
  </si>
  <si>
    <t>NS/LOTE</t>
  </si>
  <si>
    <t>COSTO INTEREMPRESA</t>
  </si>
  <si>
    <t xml:space="preserve">
OBSERVACIONES</t>
  </si>
  <si>
    <t>OV - INT -ARREN</t>
  </si>
  <si>
    <t>OC-INT-ARREN</t>
  </si>
  <si>
    <t>MAN13588</t>
  </si>
  <si>
    <t>ULTRASONIDO PORTATIL 5500</t>
  </si>
  <si>
    <t>NUSE401</t>
  </si>
  <si>
    <t>NUSE401-R</t>
  </si>
  <si>
    <t>MAN01090</t>
  </si>
  <si>
    <t>DEMO, SE ENCUENTRA EN ALMACEN 11 CÓDIGO NUSE401-D</t>
  </si>
  <si>
    <t>MAN13730</t>
  </si>
  <si>
    <t>ULTRASONIDO PORTATIL 5500 "EQUIPO DEMO DE MANPREC"</t>
  </si>
  <si>
    <t>NUSE401-D</t>
  </si>
  <si>
    <t>MAN00510</t>
  </si>
  <si>
    <t>ULTRASONIDO AVANZADO EPIQ</t>
  </si>
  <si>
    <t>EPIQ ELITE G</t>
  </si>
  <si>
    <t>NUSY003</t>
  </si>
  <si>
    <t>NUSY003-R</t>
  </si>
  <si>
    <t>USD25B0348</t>
  </si>
  <si>
    <t>EN COTIZACIÓN CON PHILIPS</t>
  </si>
  <si>
    <t>UPS DE 5 MIN</t>
  </si>
  <si>
    <t>KR+19-3000-01UN-R</t>
  </si>
  <si>
    <t xml:space="preserve">	UI012642505906	</t>
  </si>
  <si>
    <t>GAM00171</t>
  </si>
  <si>
    <t>IMPRESORA B/N Y COLOR</t>
  </si>
  <si>
    <t>3D4L3A-R</t>
  </si>
  <si>
    <t>TH6107W1PT</t>
  </si>
  <si>
    <t>EN ESPERA DE COTIZACIÓN DE PHILIPS</t>
  </si>
  <si>
    <t>MPC29508</t>
  </si>
  <si>
    <t>BANDA DE ESFUERZO CARDIOVIT CS-200 EXCELLENCE</t>
  </si>
  <si>
    <t>CS-200</t>
  </si>
  <si>
    <t>0.035000 EE. UU.</t>
  </si>
  <si>
    <t>0.035000 EE. UU.-R</t>
  </si>
  <si>
    <t>ITH00212</t>
  </si>
  <si>
    <t>LLEGA EL VIERNES</t>
  </si>
  <si>
    <t>ITH00985</t>
  </si>
  <si>
    <t>Mounting kit BP-200, BP-200 plus</t>
  </si>
  <si>
    <t>2.210016</t>
  </si>
  <si>
    <t>2.210016-R</t>
  </si>
  <si>
    <t>S/L</t>
  </si>
  <si>
    <t>BP-200 Plus Presión arterial Lun</t>
  </si>
  <si>
    <t>0.310000</t>
  </si>
  <si>
    <t>0.310000-R</t>
  </si>
  <si>
    <t xml:space="preserve">CAMINADORA </t>
  </si>
  <si>
    <t>TMX428</t>
  </si>
  <si>
    <t>TMX428-R</t>
  </si>
  <si>
    <t xml:space="preserve">	FVDC-11327</t>
  </si>
  <si>
    <t>ITH00213</t>
  </si>
  <si>
    <t>Digital connecting cable EMV AT-10, AT-60, CS-100, CS-200</t>
  </si>
  <si>
    <t>2.310056-R</t>
  </si>
  <si>
    <t>ITH00216</t>
  </si>
  <si>
    <t>REALIAZR EL INTERCOM</t>
  </si>
  <si>
    <t>PAQUETE DE PAPEL</t>
  </si>
  <si>
    <t>ITH00974</t>
  </si>
  <si>
    <t>ELECTRODOS DE ECG B/100</t>
  </si>
  <si>
    <t>$ -</t>
  </si>
  <si>
    <t>UPS DE 1 KVA</t>
  </si>
  <si>
    <t>PA MG+15-2200-UN-R</t>
  </si>
  <si>
    <t>ELECTROCARDIOGRAFO MULTICANAL CON INTERPRETACION CARDIO VIT-102 G2</t>
  </si>
  <si>
    <t>0A.108000-R</t>
  </si>
  <si>
    <t xml:space="preserve">	1080.020153
	1080.020155
	1080.020156
	1080.020157
	1080.020154</t>
  </si>
  <si>
    <t>CARRO DE TRANSPORTE</t>
  </si>
  <si>
    <t>RP050-6-R</t>
  </si>
  <si>
    <t>MPC29444</t>
  </si>
  <si>
    <t>RAYOS X EN ARCO EN C</t>
  </si>
  <si>
    <t>NMCA424</t>
  </si>
  <si>
    <t>NMCA424-R</t>
  </si>
  <si>
    <t>YA SE ENCUENTRA ENTREGADO</t>
  </si>
  <si>
    <t>DIRECTO A CLIENTE</t>
  </si>
  <si>
    <t>ELECTROENCEFALOGRAFO NEUROWORKS V32</t>
  </si>
  <si>
    <t>NATUS</t>
  </si>
  <si>
    <t>PK1274</t>
  </si>
  <si>
    <t>PK1274-R</t>
  </si>
  <si>
    <t xml:space="preserve">
PK1274M004864</t>
  </si>
  <si>
    <t>MAN01091</t>
  </si>
  <si>
    <t>UNIDAD DE ANESTESIA BASICA (RESONANCIA MAGNETICA)</t>
  </si>
  <si>
    <t>LÖWENSTEIN</t>
  </si>
  <si>
    <t>0200025.2</t>
  </si>
  <si>
    <t>10651MRI-00</t>
  </si>
  <si>
    <t>DK43202020</t>
  </si>
  <si>
    <t>SE ENTREGARÁ DAMECA MRI</t>
  </si>
  <si>
    <t>vaporizador de sevoflurane</t>
  </si>
  <si>
    <t>36980</t>
  </si>
  <si>
    <t>36980-R</t>
  </si>
  <si>
    <t xml:space="preserve">	D1120-0218</t>
  </si>
  <si>
    <t>Circuito de anestesi adulto de 3 mts</t>
  </si>
  <si>
    <t>MP00301-3M</t>
  </si>
  <si>
    <t>MAN01095</t>
  </si>
  <si>
    <t>Manguera de oxigeno de 3 mtrs</t>
  </si>
  <si>
    <t>MAN-VERDE</t>
  </si>
  <si>
    <t>MAN-VERDE-R</t>
  </si>
  <si>
    <t>Manguera de Aire de 3 mts</t>
  </si>
  <si>
    <t>MAN-AMARILLA</t>
  </si>
  <si>
    <t>MAN-AMARILLA-R</t>
  </si>
  <si>
    <t>BASCULA SECA 700</t>
  </si>
  <si>
    <t>SECA 700</t>
  </si>
  <si>
    <t>SECA 700-R</t>
  </si>
  <si>
    <t xml:space="preserve">        10000002038617
        10000002039318
        10000002038641
        10000001994888
        10000002038615
        10000002039302
        10000002038616
        10000002038619
        10000002038611
        10000002038612
        10000002038640
        10000002038610
        10000002038613
        10000002038614
	10000002039300</t>
  </si>
  <si>
    <t>MAN01093</t>
  </si>
  <si>
    <t>por punto 9</t>
  </si>
  <si>
    <t xml:space="preserve">INSTALACIÓN </t>
  </si>
  <si>
    <t xml:space="preserve">2 MESES </t>
  </si>
  <si>
    <t>MAN13593</t>
  </si>
  <si>
    <t>MONITOR DESFIBRILADOR / CARRO ROJO</t>
  </si>
  <si>
    <t>DMF100</t>
  </si>
  <si>
    <t>866199.2</t>
  </si>
  <si>
    <t>MPC29476</t>
  </si>
  <si>
    <t>MAN01118</t>
  </si>
  <si>
    <t>CARRO ROJO O DE REANIMACIÓN CON 5 CAJONES GRANDES</t>
  </si>
  <si>
    <t>COPERNICO</t>
  </si>
  <si>
    <t>CP0011</t>
  </si>
  <si>
    <t>ITH00975</t>
  </si>
  <si>
    <t>MAN01119</t>
  </si>
  <si>
    <t>Mango laringoscopio recargable 2.5v</t>
  </si>
  <si>
    <t>WELCH ALLYN</t>
  </si>
  <si>
    <t>WA60713</t>
  </si>
  <si>
    <t>ITH00214</t>
  </si>
  <si>
    <t>Laringo recto miller FO1</t>
  </si>
  <si>
    <t>WA68061</t>
  </si>
  <si>
    <t>Laringo recto miller FO2</t>
  </si>
  <si>
    <t>WA68062</t>
  </si>
  <si>
    <t>Laringo curvo macintosh FO1</t>
  </si>
  <si>
    <t>WA69061</t>
  </si>
  <si>
    <t>Laringo curvo macintosh FO2</t>
  </si>
  <si>
    <t>WA69062</t>
  </si>
  <si>
    <t>Resucitador manual aduto</t>
  </si>
  <si>
    <t>AT70-555-01</t>
  </si>
  <si>
    <t>Resucitador manual pediatrico</t>
  </si>
  <si>
    <t>AT70-555-02</t>
  </si>
  <si>
    <t>Tanque de oxigeno</t>
  </si>
  <si>
    <t>OXI1630A</t>
  </si>
  <si>
    <t>FAREI</t>
  </si>
  <si>
    <t>MPC05041</t>
  </si>
  <si>
    <t>Cargador universal escritorio</t>
  </si>
  <si>
    <t>WA71140</t>
  </si>
  <si>
    <t>Canula nasal adulto</t>
  </si>
  <si>
    <t>HUD1103</t>
  </si>
  <si>
    <t>MEDLINE</t>
  </si>
  <si>
    <t>Regulador tipo clik largo 0-15 LPM</t>
  </si>
  <si>
    <t>Y8715-E</t>
  </si>
  <si>
    <t>Conector Plastico cola de raton</t>
  </si>
  <si>
    <t>AC1201</t>
  </si>
  <si>
    <t>MAN13621</t>
  </si>
  <si>
    <t xml:space="preserve"> Efficia CM12, ECG | SpO2 | Resp | Temp | PNI789</t>
  </si>
  <si>
    <t>CM12</t>
  </si>
  <si>
    <t>863303.1</t>
  </si>
  <si>
    <t>CBL 5 Lead ECG Trunk  AAMI/IEC 2.7m (M1668A)</t>
  </si>
  <si>
    <t>MAN13687</t>
  </si>
  <si>
    <t>EarlyVue VS30 Vitals monitor</t>
  </si>
  <si>
    <t>866360.1</t>
  </si>
  <si>
    <t>MPC04792</t>
  </si>
  <si>
    <t>MPC29656</t>
  </si>
  <si>
    <t>Easy Care Cuff, 1 Hose, Infant (1)</t>
  </si>
  <si>
    <t>Easy Care Cuff, 1 Hose, Pediatric (1)</t>
  </si>
  <si>
    <t>Easy Care Cuff, 1 Hose, Adult (1)</t>
  </si>
  <si>
    <t>CBL SpO2 Extension Cable, 2m</t>
  </si>
  <si>
    <t>Reusable Oral Temp Probe &amp; Well Kit</t>
  </si>
  <si>
    <t>SureSigns Premium Rollstand</t>
  </si>
  <si>
    <t>1era Inter</t>
  </si>
  <si>
    <t>2da Inter MPC a Manprec</t>
  </si>
  <si>
    <t>NS</t>
  </si>
  <si>
    <t>MAN13655</t>
  </si>
  <si>
    <t>Ultrasonografos</t>
  </si>
  <si>
    <t>AFFINITI 30</t>
  </si>
  <si>
    <t>NUSM368-R</t>
  </si>
  <si>
    <t>1 EQUIPO POR MPC</t>
  </si>
  <si>
    <t>UPS</t>
  </si>
  <si>
    <t>UI012642505902
UI012642505904</t>
  </si>
  <si>
    <t>GAM00169</t>
  </si>
  <si>
    <t>TRASDUCER S4-2</t>
  </si>
  <si>
    <t>989605414692-R</t>
  </si>
  <si>
    <t>MAN13713</t>
  </si>
  <si>
    <t>Mastografos Digitales  Con Estrerotaxia Y Tomosintesis</t>
  </si>
  <si>
    <t>DMA+MT300-B-R</t>
  </si>
  <si>
    <t>CEO00160</t>
  </si>
  <si>
    <t xml:space="preserve">RE VA A RENTAR UN EQUIPO </t>
  </si>
  <si>
    <t>Ecocardiografos</t>
  </si>
  <si>
    <t>EPIQ CVX</t>
  </si>
  <si>
    <t>795231-R</t>
  </si>
  <si>
    <t>MAN00477</t>
  </si>
  <si>
    <t xml:space="preserve">SE TOMAN LOS EQUIPOS DE FUNDACION DERECHOS DE LA INFANCIA </t>
  </si>
  <si>
    <t>UI012642505905
UI012642505907</t>
  </si>
  <si>
    <t>Upgrade</t>
  </si>
  <si>
    <t>TRASDUCER S5-1</t>
  </si>
  <si>
    <t>FUS9390-R</t>
  </si>
  <si>
    <t>TRASDUCER S12-4</t>
  </si>
  <si>
    <t>989605361892-R</t>
  </si>
  <si>
    <t>TRASDUCER X8-2t</t>
  </si>
  <si>
    <t>FUS9354-R</t>
  </si>
  <si>
    <t>MPC29406</t>
  </si>
  <si>
    <t>Ecocardiografo</t>
  </si>
  <si>
    <t>Epic CVX</t>
  </si>
  <si>
    <t>TRASDUCER S8-3</t>
  </si>
  <si>
    <t>989605361882-R</t>
  </si>
  <si>
    <t>Electrocardiografos Multicanal Con Interpretacion</t>
  </si>
  <si>
    <t>ITH00215</t>
  </si>
  <si>
    <t>ITH00980</t>
  </si>
  <si>
    <t xml:space="preserve">CARRO DE TRASNPORTE </t>
  </si>
  <si>
    <t>Unidad Radiológica Y Fluoroscopica, Transportable, Tipo Arco En "C"</t>
  </si>
  <si>
    <t>NMCA425-R</t>
  </si>
  <si>
    <t xml:space="preserve">SE SOLCITA DEMO </t>
  </si>
  <si>
    <t>S/N:US626B1109</t>
  </si>
  <si>
    <t>Sistema de respaldo UPS</t>
  </si>
  <si>
    <t>Power All</t>
  </si>
  <si>
    <t>GAM00059</t>
  </si>
  <si>
    <t>RECUPERAR ESTE UPS</t>
  </si>
  <si>
    <t>GAM00170</t>
  </si>
  <si>
    <t>MPC05156</t>
  </si>
  <si>
    <t>Tranducer S5-1</t>
  </si>
  <si>
    <t>FUS9390</t>
  </si>
  <si>
    <t>MPC05033</t>
  </si>
  <si>
    <t>Tranducer X5-1</t>
  </si>
  <si>
    <t>Tranducer X8-2t</t>
  </si>
  <si>
    <t>FUS9354</t>
  </si>
  <si>
    <t>Tranducer S8-3</t>
  </si>
  <si>
    <t>MPC29408</t>
  </si>
  <si>
    <t>Unidad de tomografia</t>
  </si>
  <si>
    <t>Incisive</t>
  </si>
  <si>
    <t>NCTE306</t>
  </si>
  <si>
    <t>MPC05084</t>
  </si>
  <si>
    <t>Sistema de energia ininterrumpida</t>
  </si>
  <si>
    <t>MPP5S-02125HV</t>
  </si>
  <si>
    <t>GAM00057</t>
  </si>
  <si>
    <t>GAM00168</t>
  </si>
  <si>
    <t>MPC05108</t>
  </si>
  <si>
    <t xml:space="preserve">Banco de baterias </t>
  </si>
  <si>
    <t>PA BB MULTIPOWER</t>
  </si>
  <si>
    <t>Obra de adecuaciones</t>
  </si>
  <si>
    <t>servicio</t>
  </si>
  <si>
    <t>TEKTON</t>
  </si>
  <si>
    <t>MAN13445</t>
  </si>
  <si>
    <t>Leon MRI | Unidad de anestesia Leon MRI con medición insp de O2</t>
  </si>
  <si>
    <t>Löwestein</t>
  </si>
  <si>
    <t>Leon MRI</t>
  </si>
  <si>
    <t>MAN13825</t>
  </si>
  <si>
    <t>CARDIOTOCÓGRAFO</t>
  </si>
  <si>
    <t>Vaporizador Sevoflorane</t>
  </si>
  <si>
    <t>DE79570438
DE79570442
DE79570458
DE79570866
DE79570867</t>
  </si>
  <si>
    <t>llenador para vaportizador sevoflorane</t>
  </si>
  <si>
    <t>REVISAR SI LO TIENEN DENTRO DEL EQUIPO</t>
  </si>
  <si>
    <t>Circuito de paciente desechable 3 mts adulto</t>
  </si>
  <si>
    <t>MAN01149</t>
  </si>
  <si>
    <t>Circuito tipo bain reusable adulto</t>
  </si>
  <si>
    <t>MP03373</t>
  </si>
  <si>
    <t>Mascarilla transparente adulto #5</t>
  </si>
  <si>
    <t>MP01915</t>
  </si>
  <si>
    <t>Mascarilla transparente adulto pequeño #4</t>
  </si>
  <si>
    <t>MP01914</t>
  </si>
  <si>
    <t>Bolsa para ventilacion reusable 1L</t>
  </si>
  <si>
    <t>GEL PARA ULTRASONIDO</t>
  </si>
  <si>
    <t>MPC05446</t>
  </si>
  <si>
    <t>Bolsa para ventilacion reusable 2L</t>
  </si>
  <si>
    <t>CARRO DE TRASPORTE</t>
  </si>
  <si>
    <t>Bolsa para ventilacion reusable 3L</t>
  </si>
  <si>
    <t>ACTUALIZACION PARA COLOCAR BATERIA</t>
  </si>
  <si>
    <t>M2702AU</t>
  </si>
  <si>
    <t xml:space="preserve">Circuito de paciente audlto desechable </t>
  </si>
  <si>
    <t>MAN01174</t>
  </si>
  <si>
    <t>falta cotizacion philips</t>
  </si>
  <si>
    <t>MPC23134</t>
  </si>
  <si>
    <t>ESTIMULADOR ACUSTICO</t>
  </si>
  <si>
    <t>EQUIPO DE RAYOS X FIJO</t>
  </si>
  <si>
    <t>83.62.17692</t>
  </si>
  <si>
    <t>EDAN</t>
  </si>
  <si>
    <t>en espera de cotizacion</t>
  </si>
  <si>
    <t>XFRAME</t>
  </si>
  <si>
    <t>ECOCARDIÓGRAFO DIGITAL</t>
  </si>
  <si>
    <t>AFFINITI CVx</t>
  </si>
  <si>
    <t>MPC05324</t>
  </si>
  <si>
    <t>IMPRESORA</t>
  </si>
  <si>
    <t>B0BVX5SFPN</t>
  </si>
  <si>
    <t>PAPEL BOND PAQUETE DE 500 HOJAS</t>
  </si>
  <si>
    <t>OFFICE DEPOT</t>
  </si>
  <si>
    <t>consumible de oficina</t>
  </si>
  <si>
    <t>DVD</t>
  </si>
  <si>
    <t>ELECTROCARDIÓGRAFO MULTICANAL (3 CANALES 12 DERIVACIONES)</t>
  </si>
  <si>
    <t>ITH00221</t>
  </si>
  <si>
    <t>Set of children ECG electrodes incl. 6 suction</t>
  </si>
  <si>
    <t>SNAP-CLIP Adapter for banana-plug cables pouch of 10 pcs</t>
  </si>
  <si>
    <t>TUBO DE GEL DE 250 ML</t>
  </si>
  <si>
    <t>ULTRASONIC</t>
  </si>
  <si>
    <t>GOGGLES EMPLOMADOS.</t>
  </si>
  <si>
    <t>ELECTRODOS DE ECG</t>
  </si>
  <si>
    <t>MICROTOMO PARA CORTES EN PARAFINA</t>
  </si>
  <si>
    <t>Equipo</t>
  </si>
  <si>
    <t>MRS3500-S</t>
  </si>
  <si>
    <t>CEO00169</t>
  </si>
  <si>
    <t>PROTECTOR DE TIROIDES</t>
  </si>
  <si>
    <t>Cepillo mediano</t>
  </si>
  <si>
    <t>C/10</t>
  </si>
  <si>
    <t>HL3206</t>
  </si>
  <si>
    <t>EN CONJUTO EN EL EQUIPO</t>
  </si>
  <si>
    <t>Cepillo redondo</t>
  </si>
  <si>
    <t>C/2</t>
  </si>
  <si>
    <t>HL3209</t>
  </si>
  <si>
    <t>Spray desinfectante</t>
  </si>
  <si>
    <t>22-135</t>
  </si>
  <si>
    <t>PROTECTOR DE GONADAS.</t>
  </si>
  <si>
    <t>Aceite para microtomo</t>
  </si>
  <si>
    <t>22-124</t>
  </si>
  <si>
    <t>cuchilla de perfil alto</t>
  </si>
  <si>
    <t>R43371</t>
  </si>
  <si>
    <t>porta chalecos</t>
  </si>
  <si>
    <t>531.695.0061</t>
  </si>
  <si>
    <t>VE-GA</t>
  </si>
  <si>
    <t>cuchilla de perfil bajo</t>
  </si>
  <si>
    <t>R43351</t>
  </si>
  <si>
    <t>Un sistema de alimentación ininterrumpida (UPS) para RX</t>
  </si>
  <si>
    <t>INTELLIVUE MX500</t>
  </si>
  <si>
    <t>Un sistema de alimentación ininterrumpida (UPS) estacion de adquisicion</t>
  </si>
  <si>
    <t>MONITOR DE SIGNOS VITALES (PEDIÁTRICO)</t>
  </si>
  <si>
    <t>INTELLIVUE MX550</t>
  </si>
  <si>
    <t>MONITOR DE SIGNOS VITALES INTERMEDIO</t>
  </si>
  <si>
    <t>Aire acondicionado media tonelada</t>
  </si>
  <si>
    <t>INTELLIVUE MX450</t>
  </si>
  <si>
    <t>PROCESADOR AUTOMÁTICO DE TEJIDOS</t>
  </si>
  <si>
    <t xml:space="preserve">STP250-DUO </t>
  </si>
  <si>
    <t>LÁMPARA QUIRÚRGICA PORTÁTIL PARA EMERGENCIA.</t>
  </si>
  <si>
    <t>Contenedor de reactivos</t>
  </si>
  <si>
    <t>250-10</t>
  </si>
  <si>
    <t>Baño de parafina</t>
  </si>
  <si>
    <t>250-9</t>
  </si>
  <si>
    <t>PENTALED 30EL</t>
  </si>
  <si>
    <t>PENTA30ELPI</t>
  </si>
  <si>
    <t>Canastilla para casetes</t>
  </si>
  <si>
    <t>250-24</t>
  </si>
  <si>
    <t>Casetes</t>
  </si>
  <si>
    <t>C/1000</t>
  </si>
  <si>
    <t>R4170</t>
  </si>
  <si>
    <t>C/12</t>
  </si>
  <si>
    <t>R4161</t>
  </si>
  <si>
    <t>Manija para lámpara</t>
  </si>
  <si>
    <t>SISTEMA DE MONITORIZACIÓN FISIOLÓGICA PRUEBA DE ESFUERZO</t>
  </si>
  <si>
    <t>CS-200 EXCELLENCE</t>
  </si>
  <si>
    <t>Z200518</t>
  </si>
  <si>
    <t>incluidos en el equipo</t>
  </si>
  <si>
    <t>BP-200 plus Blood pressure device Non-invasive blood pressure monitor designed to
measure automatically and display a patients systolic
and diastolic pressure.</t>
  </si>
  <si>
    <t>ITH00222</t>
  </si>
  <si>
    <t>TREADMILL TMX-428 110 v</t>
  </si>
  <si>
    <t>2.210046MT</t>
  </si>
  <si>
    <t>10-wire patient cable, clip type, 4.6/4.25, AHA</t>
  </si>
  <si>
    <t>Ergo-belt with pouch, black</t>
  </si>
  <si>
    <t>PARTIDA 13 RED DE FRÍO</t>
  </si>
  <si>
    <t>Thermal chart paper AT-102, AT-102 plus, AT-102 G2,                                                                                CS-200 Excellence, FT-2, thermosensitive, Z-folded, 210 mm wide, 1 package</t>
  </si>
  <si>
    <t xml:space="preserve">UPS DE 30 MIN </t>
  </si>
  <si>
    <t>VENTILADOR ADULTO – PEDIÁTRICO - NEONATAL</t>
  </si>
  <si>
    <t>ELISA 800</t>
  </si>
  <si>
    <t>MAN01176</t>
  </si>
  <si>
    <t>Carro de traslado para ventilador / riel estándar DIN para carro (LM-0691005)</t>
  </si>
  <si>
    <t>LM-0691000</t>
  </si>
  <si>
    <t>DENTRO DEL EQUIPO</t>
  </si>
  <si>
    <t>Brazo soporte de circuito de paciente</t>
  </si>
  <si>
    <t>AZ-389121</t>
  </si>
  <si>
    <t>Cabezal nebulizador de malla, pieza en T única para cabezal nebulizador</t>
  </si>
  <si>
    <t>CX-370809
CX-370810</t>
  </si>
  <si>
    <t>MPC05443</t>
  </si>
  <si>
    <t>REFRIGERADOR CONGELADOR DE 5.4 PIES CÚBICOS</t>
  </si>
  <si>
    <t>MOUNTING BRACKET POLE 15-50mm</t>
  </si>
  <si>
    <t>RVASCV-5.4</t>
  </si>
  <si>
    <t>900MR030</t>
  </si>
  <si>
    <t>CIRCUIT KIT ADULT DUAL-HT</t>
  </si>
  <si>
    <t>RT200</t>
  </si>
  <si>
    <t>Manguera 3 mts grado médico para Oxigeno con conexión tipo DISS H , US norm</t>
  </si>
  <si>
    <t>RVASCV-17.6</t>
  </si>
  <si>
    <t>NC-1330</t>
  </si>
  <si>
    <t>Manguera 3 mts grado médico para Oxigeno con conexión tipo DISS. US norm</t>
  </si>
  <si>
    <t>NC-1331</t>
  </si>
  <si>
    <t>REFRIGERADOR PARA REACTIVOS Y PRODUCTOS BIOLÓGICOS</t>
  </si>
  <si>
    <t>RVCCDV-14</t>
  </si>
  <si>
    <t>Barrierbac ´S´ 22M/15F-22F</t>
  </si>
  <si>
    <t>350/5879</t>
  </si>
  <si>
    <t>KENDALL</t>
  </si>
  <si>
    <t>Pulmón de prueba neonatos 50cc</t>
  </si>
  <si>
    <t>MP20050</t>
  </si>
  <si>
    <t>Pulmón de prueba</t>
  </si>
  <si>
    <t>8403201-07</t>
  </si>
  <si>
    <t>M Amara Gel Mask W/ Rs Marco And Hgr Int (PZA)</t>
  </si>
  <si>
    <t>L Amara Gel Msk Se W/Rs Marco And Hg 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</si>
</sst>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.00"/>
    <numFmt numFmtId="165" formatCode="[$$]#,##0.00"/>
    <numFmt numFmtId="166" formatCode="_-&quot;$&quot;* #,##0.00_-;_-&quot;$&quot;* \-#,##0.00_-;_-&quot;$&quot;* &quot;-&quot;??_-;_-@"/>
    <numFmt numFmtId="167" formatCode="#,##0_ ;\-#,##0\ "/>
    <numFmt numFmtId="168" formatCode="_-* #,##0.00_-;\-* #,##0.00_-;_-* &quot;-&quot;??_-;_-@"/>
    <numFmt numFmtId="169" formatCode="0.0"/>
    <numFmt numFmtId="170" formatCode="&quot;$&quot;#,##0"/>
    <numFmt numFmtId="171" formatCode="0.000000"/>
  </numFmts>
  <fonts count="34">
    <font>
      <sz val="10.0"/>
      <color rgb="FF000000"/>
      <name val="Arial"/>
      <scheme val="minor"/>
    </font>
    <font>
      <b/>
      <sz val="13.0"/>
      <color rgb="FFFFFFFF"/>
      <name val="Arial"/>
      <scheme val="minor"/>
    </font>
    <font>
      <color theme="1"/>
      <name val="Arial"/>
      <scheme val="minor"/>
    </font>
    <font>
      <b/>
      <sz val="25.0"/>
      <color rgb="FFFFFFFF"/>
      <name val="Arial"/>
    </font>
    <font>
      <sz val="12.0"/>
      <color rgb="FFFFFFFF"/>
      <name val="Arial"/>
      <scheme val="minor"/>
    </font>
    <font>
      <b/>
      <sz val="11.0"/>
      <color rgb="FFFFFFFF"/>
      <name val="Carlito"/>
    </font>
    <font>
      <b/>
      <sz val="9.0"/>
      <color rgb="FFFFFFFF"/>
      <name val="Arial"/>
    </font>
    <font>
      <b/>
      <color rgb="FFFFFFFF"/>
      <name val="Arial"/>
    </font>
    <font>
      <sz val="11.0"/>
      <color rgb="FF000000"/>
      <name val="Carlito"/>
    </font>
    <font>
      <b/>
      <sz val="12.0"/>
      <color rgb="FFFFFFFF"/>
      <name val="Arial"/>
      <scheme val="minor"/>
    </font>
    <font>
      <color theme="1"/>
      <name val="Arial"/>
    </font>
    <font>
      <sz val="11.0"/>
      <color theme="1"/>
      <name val="Calibri"/>
    </font>
    <font>
      <b/>
      <sz val="15.0"/>
      <color theme="1"/>
      <name val="Arial"/>
    </font>
    <font>
      <b/>
      <sz val="15.0"/>
      <color rgb="FFFFFFFF"/>
      <name val="Arial"/>
    </font>
    <font>
      <b/>
      <sz val="11.0"/>
      <color theme="1"/>
      <name val="Calibri"/>
    </font>
    <font>
      <sz val="15.0"/>
      <color theme="1"/>
      <name val="Arial"/>
    </font>
    <font>
      <b/>
      <sz val="11.0"/>
      <color rgb="FFFFFFFF"/>
      <name val="Arial"/>
    </font>
    <font>
      <b/>
      <sz val="8.0"/>
      <color rgb="FFFFFFFF"/>
      <name val="Arial"/>
    </font>
    <font>
      <color rgb="FF111827"/>
      <name val="&quot;SF Pro Display&quot;"/>
    </font>
    <font>
      <color rgb="FFFF0000"/>
      <name val="Arial"/>
      <scheme val="minor"/>
    </font>
    <font>
      <color rgb="FFFF0000"/>
      <name val="Arial"/>
    </font>
    <font>
      <sz val="9.0"/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sz val="8.0"/>
      <color rgb="FFFFFFFF"/>
      <name val="Arial"/>
    </font>
    <font>
      <color rgb="FF000000"/>
      <name val="Arial"/>
    </font>
    <font>
      <b/>
      <sz val="13.0"/>
      <color theme="1"/>
      <name val="Arial"/>
    </font>
    <font>
      <b/>
      <sz val="9.0"/>
      <color theme="1"/>
      <name val="Arial"/>
    </font>
    <font>
      <u/>
      <color rgb="FF0000FF"/>
    </font>
    <font>
      <b/>
      <sz val="14.0"/>
      <color theme="1"/>
      <name val="Arial"/>
    </font>
    <font>
      <sz val="7.0"/>
      <color rgb="FF000000"/>
      <name val="Arial"/>
    </font>
    <font>
      <color rgb="FF111827"/>
      <name val="Arial"/>
    </font>
    <font>
      <sz val="11.0"/>
      <color rgb="FF374151"/>
      <name val="-apple-system"/>
    </font>
    <font>
      <color rgb="FF000000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20124D"/>
        <bgColor rgb="FF20124D"/>
      </patternFill>
    </fill>
    <fill>
      <patternFill patternType="solid">
        <fgColor rgb="FF351C75"/>
        <bgColor rgb="FF351C75"/>
      </patternFill>
    </fill>
    <fill>
      <patternFill patternType="solid">
        <fgColor rgb="FFA48AD4"/>
        <bgColor rgb="FFA48AD4"/>
      </patternFill>
    </fill>
    <fill>
      <patternFill patternType="solid">
        <fgColor rgb="FF0B5394"/>
        <bgColor rgb="FF0B5394"/>
      </patternFill>
    </fill>
    <fill>
      <patternFill patternType="solid">
        <fgColor rgb="FF0000FF"/>
        <bgColor rgb="FF0000FF"/>
      </patternFill>
    </fill>
    <fill>
      <patternFill patternType="solid">
        <fgColor rgb="FFF4F6F8"/>
        <bgColor rgb="FFF4F6F8"/>
      </patternFill>
    </fill>
    <fill>
      <patternFill patternType="solid">
        <fgColor rgb="FFF1C232"/>
        <bgColor rgb="FFF1C232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9900FF"/>
        <bgColor rgb="FF9900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</fills>
  <borders count="3">
    <border/>
    <border>
      <bottom style="thin">
        <color rgb="FF8093B3"/>
      </bottom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30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horizontal="center" shrinkToFit="0" vertical="bottom" wrapText="1"/>
    </xf>
    <xf borderId="0" fillId="2" fontId="4" numFmtId="0" xfId="0" applyAlignment="1" applyFill="1" applyFont="1">
      <alignment horizontal="center" readingOrder="0"/>
    </xf>
    <xf borderId="0" fillId="4" fontId="5" numFmtId="0" xfId="0" applyAlignment="1" applyFill="1" applyFont="1">
      <alignment horizontal="center" readingOrder="0" shrinkToFit="0" wrapText="0"/>
    </xf>
    <xf borderId="0" fillId="5" fontId="6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wrapText="1"/>
    </xf>
    <xf borderId="0" fillId="5" fontId="6" numFmtId="1" xfId="0" applyAlignment="1" applyFill="1" applyFont="1" applyNumberFormat="1">
      <alignment horizontal="center" shrinkToFit="0" vertical="center" wrapText="1"/>
    </xf>
    <xf borderId="1" fillId="6" fontId="7" numFmtId="0" xfId="0" applyAlignment="1" applyBorder="1" applyFill="1" applyFont="1">
      <alignment horizontal="center" vertical="bottom"/>
    </xf>
    <xf borderId="0" fillId="0" fontId="8" numFmtId="0" xfId="0" applyAlignment="1" applyFont="1">
      <alignment horizontal="center" readingOrder="0" shrinkToFit="0" wrapText="0"/>
    </xf>
    <xf borderId="0" fillId="7" fontId="9" numFmtId="0" xfId="0" applyAlignment="1" applyFill="1" applyFont="1">
      <alignment horizontal="center" readingOrder="0" shrinkToFit="0" wrapText="1"/>
    </xf>
    <xf borderId="0" fillId="5" fontId="6" numFmtId="164" xfId="0" applyAlignment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10" numFmtId="0" xfId="0" applyAlignment="1" applyFont="1">
      <alignment horizontal="center" shrinkToFit="0" vertical="bottom" wrapText="1"/>
    </xf>
    <xf borderId="0" fillId="0" fontId="2" numFmtId="0" xfId="0" applyAlignment="1" applyFont="1">
      <alignment readingOrder="0"/>
    </xf>
    <xf borderId="0" fillId="5" fontId="6" numFmtId="0" xfId="0" applyAlignment="1" applyFill="1" applyFont="1">
      <alignment horizontal="center" readingOrder="0" shrinkToFit="0" vertical="center" wrapText="1"/>
    </xf>
    <xf borderId="2" fillId="8" fontId="10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 readingOrder="0" shrinkToFit="0" wrapText="1"/>
    </xf>
    <xf borderId="0" fillId="9" fontId="6" numFmtId="0" xfId="0" applyAlignment="1" applyFill="1" applyFont="1">
      <alignment horizontal="center" shrinkToFit="0" vertical="center" wrapText="1"/>
    </xf>
    <xf borderId="0" fillId="0" fontId="11" numFmtId="0" xfId="0" applyAlignment="1" applyFont="1">
      <alignment horizontal="center" vertical="bottom"/>
    </xf>
    <xf borderId="0" fillId="10" fontId="12" numFmtId="0" xfId="0" applyAlignment="1" applyFill="1" applyFont="1">
      <alignment horizontal="center" shrinkToFit="0" vertical="bottom" wrapText="1"/>
    </xf>
    <xf borderId="0" fillId="11" fontId="10" numFmtId="0" xfId="0" applyAlignment="1" applyFill="1" applyFont="1">
      <alignment readingOrder="0" vertical="top"/>
    </xf>
    <xf borderId="0" fillId="0" fontId="10" numFmtId="0" xfId="0" applyAlignment="1" applyFont="1">
      <alignment vertical="bottom"/>
    </xf>
    <xf borderId="0" fillId="9" fontId="12" numFmtId="0" xfId="0" applyAlignment="1" applyFill="1" applyFont="1">
      <alignment horizontal="center" shrinkToFit="0" vertical="bottom" wrapText="1"/>
    </xf>
    <xf borderId="0" fillId="0" fontId="2" numFmtId="0" xfId="0" applyFont="1"/>
    <xf borderId="0" fillId="11" fontId="10" numFmtId="0" xfId="0" applyAlignment="1" applyFill="1" applyFont="1">
      <alignment horizontal="center" readingOrder="0"/>
    </xf>
    <xf borderId="0" fillId="7" fontId="13" numFmtId="0" xfId="0" applyAlignment="1" applyFill="1" applyFont="1">
      <alignment horizontal="center" readingOrder="0" shrinkToFit="0" vertical="bottom" wrapText="1"/>
    </xf>
    <xf borderId="0" fillId="11" fontId="10" numFmtId="3" xfId="0" applyAlignment="1" applyFill="1" applyFont="1" applyNumberFormat="1">
      <alignment horizontal="center" readingOrder="0"/>
    </xf>
    <xf borderId="0" fillId="0" fontId="14" numFmtId="0" xfId="0" applyAlignment="1" applyFont="1">
      <alignment horizontal="center" vertical="bottom"/>
    </xf>
    <xf borderId="0" fillId="11" fontId="10" numFmtId="49" xfId="0" applyAlignment="1" applyFill="1" applyFont="1" applyNumberFormat="1">
      <alignment horizontal="center" readingOrder="0"/>
    </xf>
    <xf borderId="0" fillId="12" fontId="15" numFmtId="0" xfId="0" applyAlignment="1" applyFill="1" applyFont="1">
      <alignment horizontal="center" shrinkToFit="0" vertical="bottom" wrapText="1"/>
    </xf>
    <xf borderId="0" fillId="13" fontId="10" numFmtId="0" xfId="0" applyAlignment="1" applyFill="1" applyFont="1">
      <alignment horizontal="center" readingOrder="0"/>
    </xf>
    <xf borderId="0" fillId="14" fontId="15" numFmtId="0" xfId="0" applyAlignment="1" applyFill="1" applyFont="1">
      <alignment horizontal="center" shrinkToFit="0" vertical="bottom" wrapText="1"/>
    </xf>
    <xf borderId="0" fillId="15" fontId="15" numFmtId="0" xfId="0" applyAlignment="1" applyFill="1" applyFont="1">
      <alignment horizontal="center" shrinkToFit="0" vertical="bottom" wrapText="1"/>
    </xf>
    <xf borderId="0" fillId="13" fontId="10" numFmtId="165" xfId="0" applyAlignment="1" applyFill="1" applyFont="1" applyNumberFormat="1">
      <alignment horizontal="center" readingOrder="0"/>
    </xf>
    <xf borderId="0" fillId="16" fontId="16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wrapText="1"/>
    </xf>
    <xf borderId="0" fillId="13" fontId="10" numFmtId="0" xfId="0" applyAlignment="1" applyFill="1" applyFont="1">
      <alignment horizontal="center"/>
    </xf>
    <xf borderId="0" fillId="0" fontId="2" numFmtId="4" xfId="0" applyAlignment="1" applyFont="1" applyNumberFormat="1">
      <alignment horizontal="center" readingOrder="0" shrinkToFit="0" wrapText="1"/>
    </xf>
    <xf borderId="0" fillId="13" fontId="10" numFmtId="0" xfId="0" applyAlignment="1" applyFill="1" applyFont="1">
      <alignment readingOrder="0"/>
    </xf>
    <xf borderId="0" fillId="13" fontId="10" numFmtId="0" xfId="0" applyAlignment="1" applyFill="1" applyFont="1">
      <alignment horizontal="center" readingOrder="0" vertical="center"/>
    </xf>
    <xf borderId="0" fillId="17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11" fontId="2" numFmtId="0" xfId="0" applyAlignment="1" applyFill="1" applyFont="1">
      <alignment horizontal="center" readingOrder="0"/>
    </xf>
    <xf borderId="0" fillId="13" fontId="10" numFmtId="165" xfId="0" applyAlignment="1" applyFill="1" applyFont="1" applyNumberFormat="1">
      <alignment horizontal="center"/>
    </xf>
    <xf borderId="0" fillId="0" fontId="2" numFmtId="0" xfId="0" applyAlignment="1" applyFont="1">
      <alignment horizontal="center" readingOrder="0" vertical="center"/>
    </xf>
    <xf borderId="0" fillId="13" fontId="2" numFmtId="0" xfId="0" applyAlignment="1" applyFill="1" applyFont="1">
      <alignment readingOrder="0"/>
    </xf>
    <xf borderId="0" fillId="11" fontId="2" numFmtId="3" xfId="0" applyAlignment="1" applyFill="1" applyFont="1" applyNumberFormat="1">
      <alignment horizontal="center" readingOrder="0"/>
    </xf>
    <xf borderId="0" fillId="13" fontId="10" numFmtId="0" xfId="0" applyAlignment="1" applyFill="1" applyFont="1">
      <alignment horizontal="center" readingOrder="0" vertical="center"/>
    </xf>
    <xf borderId="0" fillId="17" fontId="10" numFmtId="0" xfId="0" applyAlignment="1" applyFill="1" applyFont="1">
      <alignment horizontal="center" readingOrder="0" vertical="center"/>
    </xf>
    <xf borderId="0" fillId="18" fontId="2" numFmtId="0" xfId="0" applyAlignment="1" applyFill="1" applyFont="1">
      <alignment readingOrder="0"/>
    </xf>
    <xf borderId="0" fillId="11" fontId="2" numFmtId="49" xfId="0" applyAlignment="1" applyFill="1" applyFont="1" applyNumberFormat="1">
      <alignment horizontal="center" readingOrder="0"/>
    </xf>
    <xf borderId="0" fillId="0" fontId="2" numFmtId="0" xfId="0" applyAlignment="1" applyFont="1">
      <alignment horizontal="center" vertical="center"/>
    </xf>
    <xf borderId="0" fillId="5" fontId="17" numFmtId="0" xfId="0" applyAlignment="1" applyFill="1" applyFont="1">
      <alignment horizontal="center" shrinkToFit="0" vertical="center" wrapText="1"/>
    </xf>
    <xf borderId="0" fillId="5" fontId="17" numFmtId="1" xfId="0" applyAlignment="1" applyFill="1" applyFont="1" applyNumberFormat="1">
      <alignment horizontal="center" shrinkToFit="0" vertical="center" wrapText="1"/>
    </xf>
    <xf borderId="0" fillId="5" fontId="17" numFmtId="166" xfId="0" applyAlignment="1" applyFill="1" applyFont="1" applyNumberFormat="1">
      <alignment horizontal="center" shrinkToFit="0" vertical="center" wrapText="1"/>
    </xf>
    <xf borderId="0" fillId="5" fontId="17" numFmtId="0" xfId="0" applyAlignment="1" applyFill="1" applyFont="1">
      <alignment horizontal="center" readingOrder="0" shrinkToFit="0" vertical="center" wrapText="1"/>
    </xf>
    <xf borderId="0" fillId="9" fontId="17" numFmtId="0" xfId="0" applyAlignment="1" applyFill="1" applyFont="1">
      <alignment horizontal="center" shrinkToFit="0" vertical="center" wrapText="1"/>
    </xf>
    <xf borderId="0" fillId="5" fontId="17" numFmtId="164" xfId="0" applyAlignment="1" applyFill="1" applyFont="1" applyNumberFormat="1">
      <alignment horizontal="center" shrinkToFit="0" vertical="center" wrapText="1"/>
    </xf>
    <xf borderId="0" fillId="9" fontId="17" numFmtId="0" xfId="0" applyAlignment="1" applyFill="1" applyFont="1">
      <alignment horizontal="center" readingOrder="0" shrinkToFit="0" vertical="center" wrapText="1"/>
    </xf>
    <xf borderId="0" fillId="11" fontId="18" numFmtId="0" xfId="0" applyAlignment="1" applyFill="1" applyFont="1">
      <alignment readingOrder="0"/>
    </xf>
    <xf borderId="0" fillId="11" fontId="10" numFmtId="0" xfId="0" applyAlignment="1" applyFill="1" applyFont="1">
      <alignment horizontal="center" readingOrder="0" vertical="center"/>
    </xf>
    <xf borderId="0" fillId="11" fontId="10" numFmtId="49" xfId="0" applyAlignment="1" applyFill="1" applyFont="1" applyNumberFormat="1">
      <alignment horizontal="center" readingOrder="0" vertical="center"/>
    </xf>
    <xf borderId="0" fillId="11" fontId="10" numFmtId="164" xfId="0" applyAlignment="1" applyFill="1" applyFont="1" applyNumberFormat="1">
      <alignment horizontal="center" readingOrder="0" vertical="center"/>
    </xf>
    <xf quotePrefix="1" borderId="0" fillId="11" fontId="2" numFmtId="0" xfId="0" applyAlignment="1" applyFill="1" applyFont="1">
      <alignment horizontal="center" readingOrder="0" vertical="center"/>
    </xf>
    <xf borderId="0" fillId="11" fontId="10" numFmtId="0" xfId="0" applyAlignment="1" applyFill="1" applyFont="1">
      <alignment horizontal="center" readingOrder="0" shrinkToFit="0" vertical="center" wrapText="1"/>
    </xf>
    <xf borderId="0" fillId="13" fontId="2" numFmtId="0" xfId="0" applyAlignment="1" applyFill="1" applyFont="1">
      <alignment horizontal="center" readingOrder="0" vertical="center"/>
    </xf>
    <xf borderId="0" fillId="11" fontId="10" numFmtId="3" xfId="0" applyAlignment="1" applyFill="1" applyFont="1" applyNumberFormat="1">
      <alignment horizontal="center" readingOrder="0" vertical="center"/>
    </xf>
    <xf borderId="0" fillId="11" fontId="2" numFmtId="0" xfId="0" applyAlignment="1" applyFill="1" applyFont="1">
      <alignment horizontal="center" readingOrder="0" vertical="center"/>
    </xf>
    <xf borderId="0" fillId="13" fontId="10" numFmtId="166" xfId="0" applyAlignment="1" applyFill="1" applyFont="1" applyNumberFormat="1">
      <alignment horizontal="center" readingOrder="0" vertical="center"/>
    </xf>
    <xf borderId="0" fillId="13" fontId="2" numFmtId="166" xfId="0" applyAlignment="1" applyFill="1" applyFont="1" applyNumberFormat="1">
      <alignment horizontal="center" readingOrder="0" vertical="center"/>
    </xf>
    <xf borderId="0" fillId="13" fontId="10" numFmtId="0" xfId="0" applyAlignment="1" applyFill="1" applyFont="1">
      <alignment horizontal="center" vertical="center"/>
    </xf>
    <xf borderId="0" fillId="11" fontId="2" numFmtId="0" xfId="0" applyAlignment="1" applyFill="1" applyFont="1">
      <alignment horizontal="center" vertical="center"/>
    </xf>
    <xf borderId="0" fillId="5" fontId="17" numFmtId="0" xfId="0" applyAlignment="1" applyFill="1" applyFont="1">
      <alignment horizontal="center" shrinkToFit="0" wrapText="1"/>
    </xf>
    <xf borderId="0" fillId="13" fontId="10" numFmtId="166" xfId="0" applyAlignment="1" applyFill="1" applyFont="1" applyNumberFormat="1">
      <alignment horizontal="center" vertical="center"/>
    </xf>
    <xf borderId="0" fillId="5" fontId="17" numFmtId="1" xfId="0" applyAlignment="1" applyFill="1" applyFont="1" applyNumberFormat="1">
      <alignment horizontal="center" shrinkToFit="0" wrapText="1"/>
    </xf>
    <xf borderId="0" fillId="5" fontId="17" numFmtId="164" xfId="0" applyAlignment="1" applyFill="1" applyFont="1" applyNumberFormat="1">
      <alignment horizontal="center" shrinkToFit="0" wrapText="1"/>
    </xf>
    <xf borderId="0" fillId="11" fontId="19" numFmtId="0" xfId="0" applyAlignment="1" applyFill="1" applyFont="1">
      <alignment horizontal="center" vertical="center"/>
    </xf>
    <xf borderId="0" fillId="11" fontId="20" numFmtId="0" xfId="0" applyAlignment="1" applyFill="1" applyFont="1">
      <alignment horizontal="center" readingOrder="0" vertical="center"/>
    </xf>
    <xf borderId="0" fillId="5" fontId="17" numFmtId="0" xfId="0" applyAlignment="1" applyFill="1" applyFont="1">
      <alignment horizontal="center" readingOrder="0" shrinkToFit="0" wrapText="1"/>
    </xf>
    <xf borderId="0" fillId="11" fontId="21" numFmtId="0" xfId="0" applyAlignment="1" applyFill="1" applyFont="1">
      <alignment horizontal="center" readingOrder="0" vertical="top"/>
    </xf>
    <xf borderId="0" fillId="11" fontId="10" numFmtId="0" xfId="0" applyAlignment="1" applyFill="1" applyFont="1">
      <alignment horizontal="center"/>
    </xf>
    <xf borderId="0" fillId="11" fontId="20" numFmtId="0" xfId="0" applyAlignment="1" applyFill="1" applyFont="1">
      <alignment horizontal="center" readingOrder="0" shrinkToFit="0" vertical="center" wrapText="1"/>
    </xf>
    <xf borderId="0" fillId="11" fontId="20" numFmtId="3" xfId="0" applyAlignment="1" applyFill="1" applyFont="1" applyNumberFormat="1">
      <alignment horizontal="center" readingOrder="0" vertical="center"/>
    </xf>
    <xf borderId="0" fillId="11" fontId="19" numFmtId="0" xfId="0" applyAlignment="1" applyFill="1" applyFont="1">
      <alignment horizontal="center" readingOrder="0" vertical="center"/>
    </xf>
    <xf borderId="0" fillId="13" fontId="20" numFmtId="0" xfId="0" applyAlignment="1" applyFill="1" applyFont="1">
      <alignment horizontal="center" readingOrder="0" vertical="center"/>
    </xf>
    <xf borderId="0" fillId="13" fontId="20" numFmtId="166" xfId="0" applyAlignment="1" applyFill="1" applyFont="1" applyNumberFormat="1">
      <alignment horizontal="center" vertical="center"/>
    </xf>
    <xf borderId="0" fillId="13" fontId="10" numFmtId="164" xfId="0" applyAlignment="1" applyFill="1" applyFont="1" applyNumberFormat="1">
      <alignment horizontal="center" readingOrder="0"/>
    </xf>
    <xf borderId="0" fillId="13" fontId="20" numFmtId="0" xfId="0" applyAlignment="1" applyFill="1" applyFont="1">
      <alignment horizontal="center" readingOrder="0" vertical="center"/>
    </xf>
    <xf borderId="0" fillId="13" fontId="20" numFmtId="0" xfId="0" applyAlignment="1" applyFill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11" fontId="2" numFmtId="0" xfId="0" applyAlignment="1" applyFill="1" applyFont="1">
      <alignment horizontal="center"/>
    </xf>
    <xf borderId="0" fillId="13" fontId="10" numFmtId="0" xfId="0" applyFill="1" applyFont="1"/>
    <xf borderId="0" fillId="11" fontId="2" numFmtId="0" xfId="0" applyAlignment="1" applyFill="1" applyFont="1">
      <alignment horizontal="center" readingOrder="0" shrinkToFit="0" vertical="center" wrapText="1"/>
    </xf>
    <xf borderId="0" fillId="13" fontId="10" numFmtId="4" xfId="0" applyAlignment="1" applyFill="1" applyFont="1" applyNumberFormat="1">
      <alignment horizontal="center" readingOrder="0" vertical="center"/>
    </xf>
    <xf borderId="0" fillId="13" fontId="10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0" fillId="11" fontId="21" numFmtId="167" xfId="0" applyAlignment="1" applyFill="1" applyFont="1" applyNumberFormat="1">
      <alignment horizontal="center" vertical="top"/>
    </xf>
    <xf borderId="0" fillId="13" fontId="10" numFmtId="164" xfId="0" applyAlignment="1" applyFill="1" applyFont="1" applyNumberFormat="1">
      <alignment horizontal="center"/>
    </xf>
    <xf borderId="0" fillId="11" fontId="2" numFmtId="168" xfId="0" applyAlignment="1" applyFill="1" applyFont="1" applyNumberFormat="1">
      <alignment horizontal="center" vertical="center"/>
    </xf>
    <xf borderId="0" fillId="13" fontId="2" numFmtId="166" xfId="0" applyAlignment="1" applyFill="1" applyFont="1" applyNumberFormat="1">
      <alignment horizontal="center" vertical="center"/>
    </xf>
    <xf borderId="0" fillId="0" fontId="2" numFmtId="1" xfId="0" applyFont="1" applyNumberFormat="1"/>
    <xf borderId="0" fillId="0" fontId="2" numFmtId="49" xfId="0" applyFont="1" applyNumberFormat="1"/>
    <xf borderId="0" fillId="0" fontId="2" numFmtId="3" xfId="0" applyFont="1" applyNumberFormat="1"/>
    <xf borderId="0" fillId="0" fontId="2" numFmtId="166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readingOrder="0" vertical="center"/>
    </xf>
    <xf borderId="0" fillId="5" fontId="17" numFmtId="0" xfId="0" applyAlignment="1" applyFill="1" applyFont="1">
      <alignment horizontal="left" shrinkToFit="0" vertical="center" wrapText="1"/>
    </xf>
    <xf borderId="0" fillId="5" fontId="17" numFmtId="1" xfId="0" applyAlignment="1" applyFill="1" applyFont="1" applyNumberFormat="1">
      <alignment horizontal="left" shrinkToFit="0" vertical="center" wrapText="1"/>
    </xf>
    <xf borderId="0" fillId="5" fontId="17" numFmtId="164" xfId="0" applyAlignment="1" applyFill="1" applyFont="1" applyNumberFormat="1">
      <alignment horizontal="left" shrinkToFit="0" vertical="center" wrapText="1"/>
    </xf>
    <xf borderId="0" fillId="5" fontId="17" numFmtId="0" xfId="0" applyAlignment="1" applyFill="1" applyFont="1">
      <alignment horizontal="left" readingOrder="0" shrinkToFit="0" vertical="center" wrapText="1"/>
    </xf>
    <xf borderId="0" fillId="9" fontId="17" numFmtId="0" xfId="0" applyAlignment="1" applyFill="1" applyFont="1">
      <alignment horizontal="left" shrinkToFit="0" vertical="center" wrapText="1"/>
    </xf>
    <xf borderId="0" fillId="9" fontId="17" numFmtId="0" xfId="0" applyAlignment="1" applyFill="1" applyFont="1">
      <alignment horizontal="left" readingOrder="0" shrinkToFit="0" vertical="center" wrapText="1"/>
    </xf>
    <xf borderId="0" fillId="12" fontId="2" numFmtId="0" xfId="0" applyAlignment="1" applyFill="1" applyFont="1">
      <alignment horizontal="center" readingOrder="0" vertical="top"/>
    </xf>
    <xf borderId="0" fillId="12" fontId="22" numFmtId="0" xfId="0" applyAlignment="1" applyFill="1" applyFont="1">
      <alignment horizontal="center" readingOrder="0" vertical="center"/>
    </xf>
    <xf borderId="0" fillId="12" fontId="22" numFmtId="0" xfId="0" applyAlignment="1" applyFill="1" applyFont="1">
      <alignment horizontal="center" readingOrder="0" shrinkToFit="0" vertical="center" wrapText="1"/>
    </xf>
    <xf borderId="0" fillId="12" fontId="22" numFmtId="3" xfId="0" applyAlignment="1" applyFill="1" applyFont="1" applyNumberFormat="1">
      <alignment horizontal="center" readingOrder="0" vertical="center"/>
    </xf>
    <xf borderId="0" fillId="12" fontId="2" numFmtId="0" xfId="0" applyAlignment="1" applyFill="1" applyFont="1">
      <alignment horizontal="center" readingOrder="0" vertical="center"/>
    </xf>
    <xf borderId="0" fillId="12" fontId="22" numFmtId="49" xfId="0" applyAlignment="1" applyFill="1" applyFont="1" applyNumberFormat="1">
      <alignment horizontal="center" readingOrder="0" vertical="center"/>
    </xf>
    <xf borderId="0" fillId="13" fontId="22" numFmtId="0" xfId="0" applyAlignment="1" applyFill="1" applyFont="1">
      <alignment horizontal="center" readingOrder="0" vertical="center"/>
    </xf>
    <xf borderId="0" fillId="13" fontId="22" numFmtId="164" xfId="0" applyAlignment="1" applyFill="1" applyFont="1" applyNumberFormat="1">
      <alignment horizontal="center" readingOrder="0" vertical="center"/>
    </xf>
    <xf borderId="0" fillId="13" fontId="22" numFmtId="0" xfId="0" applyAlignment="1" applyFill="1" applyFont="1">
      <alignment horizontal="left" readingOrder="0" vertical="center"/>
    </xf>
    <xf borderId="0" fillId="13" fontId="22" numFmtId="0" xfId="0" applyAlignment="1" applyFill="1" applyFont="1">
      <alignment horizontal="center" vertical="center"/>
    </xf>
    <xf borderId="0" fillId="0" fontId="23" numFmtId="0" xfId="0" applyAlignment="1" applyFont="1">
      <alignment horizontal="center" vertical="center"/>
    </xf>
    <xf borderId="0" fillId="12" fontId="10" numFmtId="0" xfId="0" applyAlignment="1" applyFill="1" applyFont="1">
      <alignment horizontal="center" readingOrder="0" vertical="center"/>
    </xf>
    <xf borderId="0" fillId="12" fontId="2" numFmtId="0" xfId="0" applyAlignment="1" applyFill="1" applyFont="1">
      <alignment horizontal="center" readingOrder="0" shrinkToFit="0" vertical="center" wrapText="1"/>
    </xf>
    <xf borderId="0" fillId="12" fontId="10" numFmtId="3" xfId="0" applyAlignment="1" applyFill="1" applyFont="1" applyNumberFormat="1">
      <alignment horizontal="center" readingOrder="0" vertical="center"/>
    </xf>
    <xf borderId="0" fillId="13" fontId="10" numFmtId="164" xfId="0" applyAlignment="1" applyFill="1" applyFont="1" applyNumberFormat="1">
      <alignment horizontal="center" readingOrder="0" vertical="center"/>
    </xf>
    <xf borderId="0" fillId="12" fontId="2" numFmtId="0" xfId="0" applyAlignment="1" applyFill="1" applyFont="1">
      <alignment horizontal="center" vertical="center"/>
    </xf>
    <xf borderId="0" fillId="13" fontId="10" numFmtId="0" xfId="0" applyAlignment="1" applyFill="1" applyFont="1">
      <alignment horizontal="left" readingOrder="0" vertical="center"/>
    </xf>
    <xf borderId="0" fillId="17" fontId="10" numFmtId="0" xfId="0" applyAlignment="1" applyFill="1" applyFont="1">
      <alignment horizontal="center"/>
    </xf>
    <xf borderId="0" fillId="13" fontId="10" numFmtId="0" xfId="0" applyAlignment="1" applyFill="1" applyFont="1">
      <alignment horizontal="center"/>
    </xf>
    <xf borderId="0" fillId="5" fontId="24" numFmtId="164" xfId="0" applyAlignment="1" applyFill="1" applyFont="1" applyNumberFormat="1">
      <alignment horizontal="center" shrinkToFit="0" vertical="center" wrapText="1"/>
    </xf>
    <xf borderId="0" fillId="5" fontId="24" numFmtId="0" xfId="0" applyAlignment="1" applyFill="1" applyFont="1">
      <alignment horizontal="center" shrinkToFit="0" vertical="center" wrapText="1"/>
    </xf>
    <xf borderId="0" fillId="9" fontId="24" numFmtId="0" xfId="0" applyAlignment="1" applyFill="1" applyFont="1">
      <alignment horizontal="center" shrinkToFit="0" vertical="center" wrapText="1"/>
    </xf>
    <xf borderId="0" fillId="11" fontId="22" numFmtId="0" xfId="0" applyAlignment="1" applyFill="1" applyFont="1">
      <alignment horizontal="center" vertical="center"/>
    </xf>
    <xf borderId="0" fillId="11" fontId="22" numFmtId="0" xfId="0" applyAlignment="1" applyFill="1" applyFont="1">
      <alignment horizontal="center" readingOrder="0" vertical="center"/>
    </xf>
    <xf borderId="0" fillId="11" fontId="22" numFmtId="0" xfId="0" applyAlignment="1" applyFill="1" applyFont="1">
      <alignment horizontal="left" readingOrder="0" shrinkToFit="0" vertical="center" wrapText="1"/>
    </xf>
    <xf borderId="0" fillId="11" fontId="22" numFmtId="3" xfId="0" applyAlignment="1" applyFill="1" applyFont="1" applyNumberFormat="1">
      <alignment horizontal="center" readingOrder="0" vertical="center"/>
    </xf>
    <xf borderId="0" fillId="11" fontId="23" numFmtId="0" xfId="0" applyAlignment="1" applyFill="1" applyFont="1">
      <alignment horizontal="center" readingOrder="0" vertical="center"/>
    </xf>
    <xf borderId="0" fillId="11" fontId="22" numFmtId="0" xfId="0" applyAlignment="1" applyFill="1" applyFont="1">
      <alignment horizontal="center" readingOrder="0" shrinkToFit="0" vertical="center" wrapText="1"/>
    </xf>
    <xf borderId="0" fillId="11" fontId="2" numFmtId="0" xfId="0" applyAlignment="1" applyFill="1" applyFont="1">
      <alignment horizontal="left" readingOrder="0" shrinkToFit="0" vertical="center" wrapText="1"/>
    </xf>
    <xf borderId="0" fillId="12" fontId="10" numFmtId="164" xfId="0" applyAlignment="1" applyFill="1" applyFont="1" applyNumberFormat="1">
      <alignment horizontal="center" readingOrder="0" vertical="center"/>
    </xf>
    <xf borderId="0" fillId="11" fontId="23" numFmtId="0" xfId="0" applyAlignment="1" applyFill="1" applyFont="1">
      <alignment horizontal="center" readingOrder="0" shrinkToFit="0" vertical="center" wrapText="1"/>
    </xf>
    <xf borderId="0" fillId="12" fontId="2" numFmtId="49" xfId="0" applyAlignment="1" applyFill="1" applyFont="1" applyNumberFormat="1">
      <alignment horizontal="center" readingOrder="0" vertical="center"/>
    </xf>
    <xf borderId="0" fillId="13" fontId="10" numFmtId="164" xfId="0" applyAlignment="1" applyFill="1" applyFont="1" applyNumberFormat="1">
      <alignment horizontal="center" vertical="center"/>
    </xf>
    <xf borderId="0" fillId="13" fontId="22" numFmtId="0" xfId="0" applyAlignment="1" applyFill="1" applyFont="1">
      <alignment horizontal="center" readingOrder="0" vertical="center"/>
    </xf>
    <xf borderId="0" fillId="12" fontId="22" numFmtId="0" xfId="0" applyAlignment="1" applyFill="1" applyFont="1">
      <alignment horizontal="center" vertical="center"/>
    </xf>
    <xf borderId="0" fillId="12" fontId="23" numFmtId="0" xfId="0" applyAlignment="1" applyFill="1" applyFont="1">
      <alignment horizontal="center" readingOrder="0" vertical="center"/>
    </xf>
    <xf borderId="0" fillId="12" fontId="23" numFmtId="0" xfId="0" applyAlignment="1" applyFill="1" applyFont="1">
      <alignment horizontal="left" readingOrder="0" shrinkToFit="0" vertical="center" wrapText="1"/>
    </xf>
    <xf borderId="0" fillId="12" fontId="23" numFmtId="0" xfId="0" applyAlignment="1" applyFill="1" applyFont="1">
      <alignment horizontal="center" vertical="center"/>
    </xf>
    <xf borderId="0" fillId="12" fontId="25" numFmtId="0" xfId="0" applyAlignment="1" applyFill="1" applyFont="1">
      <alignment horizontal="left" readingOrder="0" shrinkToFit="0" vertical="top" wrapText="1"/>
    </xf>
    <xf borderId="0" fillId="12" fontId="2" numFmtId="0" xfId="0" applyAlignment="1" applyFill="1" applyFont="1">
      <alignment horizontal="left" readingOrder="0" shrinkToFit="0" vertical="center" wrapText="1"/>
    </xf>
    <xf borderId="0" fillId="11" fontId="2" numFmtId="0" xfId="0" applyAlignment="1" applyFill="1" applyFont="1">
      <alignment horizontal="center" readingOrder="0" vertical="top"/>
    </xf>
    <xf borderId="0" fillId="12" fontId="23" numFmtId="0" xfId="0" applyAlignment="1" applyFill="1" applyFont="1">
      <alignment horizontal="center" readingOrder="0" shrinkToFit="0" vertical="center" wrapText="1"/>
    </xf>
    <xf borderId="0" fillId="11" fontId="23" numFmtId="0" xfId="0" applyAlignment="1" applyFill="1" applyFont="1">
      <alignment horizontal="left" readingOrder="0" shrinkToFit="0" vertical="center" wrapText="1"/>
    </xf>
    <xf borderId="0" fillId="11" fontId="23" numFmtId="0" xfId="0" applyAlignment="1" applyFill="1" applyFont="1">
      <alignment horizontal="center" vertical="center"/>
    </xf>
    <xf borderId="0" fillId="11" fontId="10" numFmtId="164" xfId="0" applyAlignment="1" applyFill="1" applyFont="1" applyNumberFormat="1">
      <alignment horizontal="center" readingOrder="0" vertical="center"/>
    </xf>
    <xf borderId="0" fillId="11" fontId="2" numFmtId="49" xfId="0" applyAlignment="1" applyFill="1" applyFont="1" applyNumberFormat="1">
      <alignment horizontal="center" readingOrder="0" vertical="center"/>
    </xf>
    <xf borderId="0" fillId="12" fontId="10" numFmtId="0" xfId="0" applyAlignment="1" applyFill="1" applyFont="1">
      <alignment horizontal="center" vertical="center"/>
    </xf>
    <xf borderId="0" fillId="12" fontId="21" numFmtId="0" xfId="0" applyAlignment="1" applyFill="1" applyFont="1">
      <alignment readingOrder="0" shrinkToFit="0" wrapText="1"/>
    </xf>
    <xf borderId="0" fillId="11" fontId="10" numFmtId="0" xfId="0" applyAlignment="1" applyFill="1" applyFont="1">
      <alignment horizontal="center" vertical="center"/>
    </xf>
    <xf quotePrefix="1" borderId="0" fillId="12" fontId="23" numFmtId="0" xfId="0" applyAlignment="1" applyFill="1" applyFont="1">
      <alignment horizontal="center" readingOrder="0" vertical="center"/>
    </xf>
    <xf borderId="0" fillId="12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11" fontId="10" numFmtId="0" xfId="0" applyAlignment="1" applyFill="1" applyFont="1">
      <alignment readingOrder="0" vertical="center"/>
    </xf>
    <xf borderId="0" fillId="11" fontId="10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left" shrinkToFit="0" vertical="center" wrapText="1"/>
    </xf>
    <xf borderId="0" fillId="11" fontId="2" numFmtId="0" xfId="0" applyAlignment="1" applyFill="1" applyFont="1">
      <alignment vertical="center"/>
    </xf>
    <xf borderId="0" fillId="11" fontId="2" numFmtId="0" xfId="0" applyAlignment="1" applyFill="1" applyFont="1">
      <alignment readingOrder="0" vertical="center"/>
    </xf>
    <xf borderId="0" fillId="0" fontId="2" numFmtId="0" xfId="0" applyAlignment="1" applyFont="1">
      <alignment horizontal="left" vertical="center"/>
    </xf>
    <xf borderId="0" fillId="0" fontId="2" numFmtId="1" xfId="0" applyAlignment="1" applyFont="1" applyNumberFormat="1">
      <alignment horizontal="left" vertical="center"/>
    </xf>
    <xf borderId="0" fillId="0" fontId="2" numFmtId="0" xfId="0" applyAlignment="1" applyFont="1">
      <alignment horizontal="center" readingOrder="0" shrinkToFit="0" vertical="center" wrapText="1"/>
    </xf>
    <xf borderId="0" fillId="11" fontId="2" numFmtId="164" xfId="0" applyAlignment="1" applyFill="1" applyFont="1" applyNumberFormat="1">
      <alignment horizontal="center" readingOrder="0" vertical="center"/>
    </xf>
    <xf borderId="0" fillId="0" fontId="2" numFmtId="3" xfId="0" applyAlignment="1" applyFont="1" applyNumberFormat="1">
      <alignment horizontal="center" vertical="center"/>
    </xf>
    <xf borderId="0" fillId="0" fontId="2" numFmtId="169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49" xfId="0" applyAlignment="1" applyFont="1" applyNumberFormat="1">
      <alignment horizontal="left" vertical="center"/>
    </xf>
    <xf borderId="0" fillId="19" fontId="2" numFmtId="0" xfId="0" applyAlignment="1" applyFill="1" applyFont="1">
      <alignment horizontal="left" vertical="center"/>
    </xf>
    <xf borderId="0" fillId="18" fontId="2" numFmtId="49" xfId="0" applyAlignment="1" applyFill="1" applyFont="1" applyNumberFormat="1">
      <alignment horizontal="left" vertical="center"/>
    </xf>
    <xf borderId="0" fillId="18" fontId="2" numFmtId="0" xfId="0" applyAlignment="1" applyFill="1" applyFont="1">
      <alignment horizontal="left" vertical="center"/>
    </xf>
    <xf borderId="0" fillId="11" fontId="2" numFmtId="0" xfId="0" applyAlignment="1" applyFill="1" applyFont="1">
      <alignment horizontal="left" readingOrder="0" vertical="center"/>
    </xf>
    <xf borderId="0" fillId="17" fontId="10" numFmtId="164" xfId="0" applyAlignment="1" applyFill="1" applyFont="1" applyNumberFormat="1">
      <alignment horizontal="center" readingOrder="0" vertical="center"/>
    </xf>
    <xf borderId="0" fillId="17" fontId="2" numFmtId="0" xfId="0" applyAlignment="1" applyFill="1" applyFont="1">
      <alignment readingOrder="0" vertical="center"/>
    </xf>
    <xf borderId="0" fillId="11" fontId="10" numFmtId="0" xfId="0" applyAlignment="1" applyFill="1" applyFont="1">
      <alignment vertical="top"/>
    </xf>
    <xf borderId="0" fillId="11" fontId="10" numFmtId="3" xfId="0" applyAlignment="1" applyFill="1" applyFont="1" applyNumberFormat="1">
      <alignment horizontal="center"/>
    </xf>
    <xf borderId="0" fillId="11" fontId="10" numFmtId="49" xfId="0" applyAlignment="1" applyFill="1" applyFont="1" applyNumberFormat="1">
      <alignment horizontal="center"/>
    </xf>
    <xf borderId="0" fillId="13" fontId="10" numFmtId="0" xfId="0" applyAlignment="1" applyFill="1" applyFont="1">
      <alignment vertical="top"/>
    </xf>
    <xf borderId="0" fillId="13" fontId="10" numFmtId="3" xfId="0" applyAlignment="1" applyFill="1" applyFont="1" applyNumberFormat="1">
      <alignment horizontal="center"/>
    </xf>
    <xf borderId="0" fillId="13" fontId="10" numFmtId="49" xfId="0" applyAlignment="1" applyFill="1" applyFont="1" applyNumberFormat="1">
      <alignment horizontal="center"/>
    </xf>
    <xf borderId="0" fillId="20" fontId="17" numFmtId="0" xfId="0" applyAlignment="1" applyFill="1" applyFont="1">
      <alignment horizontal="center" readingOrder="0" shrinkToFit="0" vertical="center" wrapText="1"/>
    </xf>
    <xf borderId="0" fillId="13" fontId="18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 vertical="center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0" fontId="10" numFmtId="49" xfId="0" applyAlignment="1" applyFont="1" applyNumberFormat="1">
      <alignment horizontal="center" readingOrder="0" vertical="center"/>
    </xf>
    <xf borderId="0" fillId="13" fontId="10" numFmtId="49" xfId="0" applyAlignment="1" applyFill="1" applyFont="1" applyNumberFormat="1">
      <alignment horizontal="center" readingOrder="0" vertical="center"/>
    </xf>
    <xf borderId="0" fillId="0" fontId="10" numFmtId="0" xfId="0" applyFont="1"/>
    <xf borderId="0" fillId="0" fontId="10" numFmtId="0" xfId="0" applyAlignment="1" applyFont="1">
      <alignment horizontal="center"/>
    </xf>
    <xf borderId="0" fillId="11" fontId="10" numFmtId="0" xfId="0" applyAlignment="1" applyFill="1" applyFont="1">
      <alignment horizontal="left" readingOrder="0"/>
    </xf>
    <xf borderId="0" fillId="11" fontId="2" numFmtId="0" xfId="0" applyFill="1" applyFont="1"/>
    <xf borderId="0" fillId="11" fontId="2" numFmtId="0" xfId="0" applyAlignment="1" applyFill="1" applyFont="1">
      <alignment horizontal="left" readingOrder="0"/>
    </xf>
    <xf borderId="0" fillId="17" fontId="10" numFmtId="0" xfId="0" applyAlignment="1" applyFill="1" applyFont="1">
      <alignment horizontal="center"/>
    </xf>
    <xf borderId="0" fillId="13" fontId="10" numFmtId="0" xfId="0" applyAlignment="1" applyFill="1" applyFont="1">
      <alignment horizontal="center"/>
    </xf>
    <xf borderId="0" fillId="0" fontId="2" numFmtId="49" xfId="0" applyAlignment="1" applyFont="1" applyNumberFormat="1">
      <alignment horizontal="center" readingOrder="0" vertical="center"/>
    </xf>
    <xf borderId="0" fillId="18" fontId="26" numFmtId="0" xfId="0" applyAlignment="1" applyFill="1" applyFont="1">
      <alignment horizontal="center" readingOrder="0" vertical="center"/>
    </xf>
    <xf borderId="0" fillId="11" fontId="22" numFmtId="0" xfId="0" applyAlignment="1" applyFill="1" applyFont="1">
      <alignment readingOrder="0" vertical="top"/>
    </xf>
    <xf borderId="0" fillId="11" fontId="27" numFmtId="0" xfId="0" applyAlignment="1" applyFill="1" applyFont="1">
      <alignment horizontal="center" vertical="top"/>
    </xf>
    <xf borderId="0" fillId="11" fontId="22" numFmtId="0" xfId="0" applyAlignment="1" applyFill="1" applyFont="1">
      <alignment horizontal="left" readingOrder="0"/>
    </xf>
    <xf borderId="0" fillId="11" fontId="22" numFmtId="49" xfId="0" applyAlignment="1" applyFill="1" applyFont="1" applyNumberFormat="1">
      <alignment horizontal="center" readingOrder="0" vertical="center"/>
    </xf>
    <xf borderId="0" fillId="21" fontId="2" numFmtId="0" xfId="0" applyFill="1" applyFont="1"/>
    <xf borderId="0" fillId="21" fontId="10" numFmtId="0" xfId="0" applyAlignment="1" applyFill="1" applyFont="1">
      <alignment horizontal="center" readingOrder="0"/>
    </xf>
    <xf borderId="0" fillId="21" fontId="2" numFmtId="0" xfId="0" applyAlignment="1" applyFill="1" applyFont="1">
      <alignment horizontal="left" readingOrder="0"/>
    </xf>
    <xf borderId="0" fillId="21" fontId="2" numFmtId="0" xfId="0" applyAlignment="1" applyFill="1" applyFont="1">
      <alignment horizontal="center" readingOrder="0" vertical="center"/>
    </xf>
    <xf borderId="0" fillId="21" fontId="2" numFmtId="0" xfId="0" applyAlignment="1" applyFill="1" applyFont="1">
      <alignment horizontal="center" vertical="center"/>
    </xf>
    <xf borderId="0" fillId="11" fontId="2" numFmtId="0" xfId="0" applyAlignment="1" applyFill="1" applyFont="1">
      <alignment readingOrder="0"/>
    </xf>
    <xf borderId="0" fillId="21" fontId="2" numFmtId="0" xfId="0" applyAlignment="1" applyFill="1" applyFont="1">
      <alignment horizontal="center" readingOrder="0" vertical="top"/>
    </xf>
    <xf borderId="0" fillId="21" fontId="22" numFmtId="0" xfId="0" applyAlignment="1" applyFill="1" applyFont="1">
      <alignment horizontal="center" readingOrder="0"/>
    </xf>
    <xf borderId="0" fillId="21" fontId="22" numFmtId="0" xfId="0" applyAlignment="1" applyFill="1" applyFont="1">
      <alignment horizontal="left" readingOrder="0"/>
    </xf>
    <xf borderId="0" fillId="21" fontId="22" numFmtId="0" xfId="0" applyAlignment="1" applyFill="1" applyFont="1">
      <alignment horizontal="center" readingOrder="0" vertical="center"/>
    </xf>
    <xf borderId="0" fillId="21" fontId="23" numFmtId="0" xfId="0" applyAlignment="1" applyFill="1" applyFont="1">
      <alignment horizontal="center" readingOrder="0" vertical="center"/>
    </xf>
    <xf borderId="0" fillId="21" fontId="22" numFmtId="49" xfId="0" applyAlignment="1" applyFill="1" applyFont="1" applyNumberFormat="1">
      <alignment horizontal="center" readingOrder="0" vertical="center"/>
    </xf>
    <xf borderId="0" fillId="22" fontId="2" numFmtId="0" xfId="0" applyFill="1" applyFont="1"/>
    <xf borderId="0" fillId="22" fontId="10" numFmtId="0" xfId="0" applyAlignment="1" applyFill="1" applyFont="1">
      <alignment horizontal="center" readingOrder="0"/>
    </xf>
    <xf borderId="0" fillId="22" fontId="2" numFmtId="0" xfId="0" applyAlignment="1" applyFill="1" applyFont="1">
      <alignment horizontal="left" readingOrder="0"/>
    </xf>
    <xf borderId="0" fillId="22" fontId="2" numFmtId="0" xfId="0" applyAlignment="1" applyFill="1" applyFont="1">
      <alignment horizontal="center" readingOrder="0" vertical="center"/>
    </xf>
    <xf borderId="0" fillId="22" fontId="2" numFmtId="0" xfId="0" applyAlignment="1" applyFill="1" applyFont="1">
      <alignment horizontal="center" vertical="center"/>
    </xf>
    <xf borderId="0" fillId="22" fontId="2" numFmtId="0" xfId="0" applyAlignment="1" applyFill="1" applyFont="1">
      <alignment readingOrder="0"/>
    </xf>
    <xf borderId="0" fillId="0" fontId="28" numFmtId="0" xfId="0" applyAlignment="1" applyFont="1">
      <alignment readingOrder="0"/>
    </xf>
    <xf borderId="0" fillId="11" fontId="10" numFmtId="0" xfId="0" applyAlignment="1" applyFill="1" applyFont="1">
      <alignment horizontal="left" vertical="center"/>
    </xf>
    <xf borderId="0" fillId="15" fontId="23" numFmtId="0" xfId="0" applyAlignment="1" applyFill="1" applyFont="1">
      <alignment horizontal="center" readingOrder="0"/>
    </xf>
    <xf borderId="0" fillId="13" fontId="10" numFmtId="0" xfId="0" applyAlignment="1" applyFill="1" applyFont="1">
      <alignment readingOrder="0" vertical="top"/>
    </xf>
    <xf borderId="0" fillId="17" fontId="10" numFmtId="0" xfId="0" applyAlignment="1" applyFill="1" applyFont="1">
      <alignment horizontal="center" readingOrder="0" vertical="center"/>
    </xf>
    <xf borderId="0" fillId="17" fontId="10" numFmtId="0" xfId="0" applyAlignment="1" applyFill="1" applyFont="1">
      <alignment horizontal="center" vertical="center"/>
    </xf>
    <xf borderId="0" fillId="17" fontId="29" numFmtId="0" xfId="0" applyAlignment="1" applyFill="1" applyFont="1">
      <alignment horizontal="center" readingOrder="0" vertical="center"/>
    </xf>
    <xf borderId="0" fillId="17" fontId="10" numFmtId="0" xfId="0" applyAlignment="1" applyFill="1" applyFont="1">
      <alignment horizontal="center" readingOrder="0"/>
    </xf>
    <xf borderId="0" fillId="11" fontId="2" numFmtId="0" xfId="0" applyAlignment="1" applyFill="1" applyFont="1">
      <alignment horizontal="left" vertical="center"/>
    </xf>
    <xf borderId="0" fillId="13" fontId="10" numFmtId="0" xfId="0" applyAlignment="1" applyFill="1" applyFont="1">
      <alignment horizontal="center" vertical="bottom"/>
    </xf>
    <xf borderId="0" fillId="13" fontId="18" numFmtId="0" xfId="0" applyAlignment="1" applyFill="1" applyFont="1">
      <alignment readingOrder="0"/>
    </xf>
    <xf borderId="0" fillId="13" fontId="30" numFmtId="0" xfId="0" applyAlignment="1" applyFill="1" applyFont="1">
      <alignment horizontal="center" readingOrder="0" vertical="center"/>
    </xf>
    <xf borderId="0" fillId="13" fontId="10" numFmtId="3" xfId="0" applyAlignment="1" applyFill="1" applyFont="1" applyNumberFormat="1">
      <alignment horizontal="center" readingOrder="0" vertical="center"/>
    </xf>
    <xf borderId="0" fillId="13" fontId="2" numFmtId="0" xfId="0" applyAlignment="1" applyFill="1" applyFont="1">
      <alignment horizontal="center" vertical="center"/>
    </xf>
    <xf borderId="0" fillId="13" fontId="2" numFmtId="0" xfId="0" applyAlignment="1" applyFill="1" applyFont="1">
      <alignment horizontal="left" readingOrder="0" vertical="center"/>
    </xf>
    <xf borderId="0" fillId="0" fontId="2" numFmtId="164" xfId="0" applyAlignment="1" applyFont="1" applyNumberFormat="1">
      <alignment horizontal="center" readingOrder="0"/>
    </xf>
    <xf borderId="0" fillId="13" fontId="2" numFmtId="0" xfId="0" applyAlignment="1" applyFill="1" applyFont="1">
      <alignment horizontal="left" vertical="center"/>
    </xf>
    <xf borderId="0" fillId="5" fontId="17" numFmtId="49" xfId="0" applyAlignment="1" applyFill="1" applyFont="1" applyNumberFormat="1">
      <alignment horizontal="center" shrinkToFit="0" vertical="center" wrapText="1"/>
    </xf>
    <xf borderId="0" fillId="5" fontId="17" numFmtId="49" xfId="0" applyAlignment="1" applyFill="1" applyFont="1" applyNumberFormat="1">
      <alignment horizontal="center" readingOrder="0" shrinkToFit="0" vertical="center" wrapText="1"/>
    </xf>
    <xf borderId="0" fillId="0" fontId="18" numFmtId="0" xfId="0" applyAlignment="1" applyFont="1">
      <alignment horizontal="center" readingOrder="0" vertical="center"/>
    </xf>
    <xf borderId="0" fillId="13" fontId="10" numFmtId="0" xfId="0" applyAlignment="1" applyFill="1" applyFont="1">
      <alignment horizontal="left" readingOrder="0" shrinkToFit="0" vertical="center" wrapText="1"/>
    </xf>
    <xf borderId="0" fillId="13" fontId="31" numFmtId="164" xfId="0" applyAlignment="1" applyFill="1" applyFont="1" applyNumberFormat="1">
      <alignment horizontal="center" readingOrder="0"/>
    </xf>
    <xf borderId="0" fillId="13" fontId="31" numFmtId="0" xfId="0" applyAlignment="1" applyFill="1" applyFont="1">
      <alignment readingOrder="0"/>
    </xf>
    <xf borderId="0" fillId="0" fontId="32" numFmtId="0" xfId="0" applyAlignment="1" applyFont="1">
      <alignment horizontal="center" vertical="center"/>
    </xf>
    <xf borderId="0" fillId="18" fontId="10" numFmtId="49" xfId="0" applyAlignment="1" applyFill="1" applyFont="1" applyNumberFormat="1">
      <alignment horizontal="center" readingOrder="0" vertical="center"/>
    </xf>
    <xf borderId="0" fillId="13" fontId="31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 shrinkToFit="0" vertical="center" wrapText="1"/>
    </xf>
    <xf borderId="0" fillId="13" fontId="10" numFmtId="170" xfId="0" applyAlignment="1" applyFill="1" applyFont="1" applyNumberFormat="1">
      <alignment horizontal="center" readingOrder="0" vertical="center"/>
    </xf>
    <xf borderId="0" fillId="23" fontId="10" numFmtId="0" xfId="0" applyAlignment="1" applyFill="1" applyFont="1">
      <alignment horizontal="center" readingOrder="0" vertical="center"/>
    </xf>
    <xf borderId="0" fillId="0" fontId="10" numFmtId="0" xfId="0" applyAlignment="1" applyFont="1">
      <alignment vertical="top"/>
    </xf>
    <xf borderId="0" fillId="0" fontId="10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19" fontId="10" numFmtId="49" xfId="0" applyAlignment="1" applyFill="1" applyFont="1" applyNumberFormat="1">
      <alignment horizontal="center" readingOrder="0" vertical="center"/>
    </xf>
    <xf borderId="0" fillId="13" fontId="10" numFmtId="164" xfId="0" applyAlignment="1" applyFill="1" applyFont="1" applyNumberFormat="1">
      <alignment horizontal="center" readingOrder="0" vertical="center"/>
    </xf>
    <xf borderId="0" fillId="0" fontId="2" numFmtId="49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13" fontId="10" numFmtId="0" xfId="0" applyAlignment="1" applyFill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top"/>
    </xf>
    <xf borderId="0" fillId="13" fontId="10" numFmtId="9" xfId="0" applyAlignment="1" applyFill="1" applyFont="1" applyNumberFormat="1">
      <alignment horizontal="center" readingOrder="0" vertical="center"/>
    </xf>
    <xf borderId="0" fillId="24" fontId="2" numFmtId="0" xfId="0" applyAlignment="1" applyFill="1" applyFont="1">
      <alignment horizontal="left" readingOrder="0" shrinkToFit="0" vertical="center" wrapText="1"/>
    </xf>
    <xf borderId="0" fillId="0" fontId="10" numFmtId="0" xfId="0" applyAlignment="1" applyFont="1">
      <alignment horizontal="left" vertical="center"/>
    </xf>
    <xf borderId="0" fillId="22" fontId="23" numFmtId="0" xfId="0" applyAlignment="1" applyFill="1" applyFont="1">
      <alignment readingOrder="0" vertical="center"/>
    </xf>
    <xf borderId="0" fillId="22" fontId="22" numFmtId="0" xfId="0" applyAlignment="1" applyFill="1" applyFont="1">
      <alignment horizontal="center" readingOrder="0" vertical="center"/>
    </xf>
    <xf borderId="0" fillId="22" fontId="22" numFmtId="0" xfId="0" applyAlignment="1" applyFill="1" applyFont="1">
      <alignment horizontal="left" readingOrder="0" vertical="center"/>
    </xf>
    <xf borderId="0" fillId="22" fontId="22" numFmtId="3" xfId="0" applyAlignment="1" applyFill="1" applyFont="1" applyNumberFormat="1">
      <alignment horizontal="center" readingOrder="0" vertical="center"/>
    </xf>
    <xf borderId="0" fillId="22" fontId="23" numFmtId="0" xfId="0" applyAlignment="1" applyFill="1" applyFon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0" fillId="18" fontId="2" numFmtId="0" xfId="0" applyAlignment="1" applyFill="1" applyFont="1">
      <alignment horizontal="left" readingOrder="0" vertical="center"/>
    </xf>
    <xf borderId="0" fillId="18" fontId="2" numFmtId="0" xfId="0" applyAlignment="1" applyFill="1" applyFont="1">
      <alignment horizontal="center" readingOrder="0" vertical="center"/>
    </xf>
    <xf borderId="0" fillId="22" fontId="2" numFmtId="0" xfId="0" applyAlignment="1" applyFill="1" applyFont="1">
      <alignment vertical="center"/>
    </xf>
    <xf borderId="0" fillId="18" fontId="10" numFmtId="0" xfId="0" applyAlignment="1" applyFill="1" applyFont="1">
      <alignment horizontal="center" readingOrder="0" vertical="center"/>
    </xf>
    <xf borderId="0" fillId="22" fontId="10" numFmtId="0" xfId="0" applyAlignment="1" applyFill="1" applyFont="1">
      <alignment horizontal="center" readingOrder="0" vertical="center"/>
    </xf>
    <xf borderId="0" fillId="18" fontId="2" numFmtId="0" xfId="0" applyAlignment="1" applyFill="1" applyFont="1">
      <alignment horizontal="center" vertical="center"/>
    </xf>
    <xf borderId="0" fillId="22" fontId="10" numFmtId="0" xfId="0" applyAlignment="1" applyFill="1" applyFont="1">
      <alignment horizontal="left" readingOrder="0" vertical="center"/>
    </xf>
    <xf borderId="0" fillId="22" fontId="10" numFmtId="3" xfId="0" applyAlignment="1" applyFill="1" applyFont="1" applyNumberFormat="1">
      <alignment horizontal="center" readingOrder="0" vertical="center"/>
    </xf>
    <xf borderId="0" fillId="0" fontId="10" numFmtId="0" xfId="0" applyAlignment="1" applyFont="1">
      <alignment horizontal="left" readingOrder="0" vertical="center"/>
    </xf>
    <xf borderId="0" fillId="0" fontId="10" numFmtId="3" xfId="0" applyAlignment="1" applyFont="1" applyNumberFormat="1">
      <alignment horizontal="center" readingOrder="0" vertical="center"/>
    </xf>
    <xf borderId="0" fillId="13" fontId="22" numFmtId="3" xfId="0" applyAlignment="1" applyFill="1" applyFont="1" applyNumberFormat="1">
      <alignment horizontal="center" readingOrder="0" vertical="center"/>
    </xf>
    <xf borderId="0" fillId="0" fontId="23" numFmtId="0" xfId="0" applyAlignment="1" applyFont="1">
      <alignment readingOrder="0" vertical="center"/>
    </xf>
    <xf borderId="0" fillId="0" fontId="2" numFmtId="171" xfId="0" applyAlignment="1" applyFont="1" applyNumberFormat="1">
      <alignment horizontal="center" readingOrder="0" vertical="center"/>
    </xf>
    <xf borderId="0" fillId="0" fontId="2" numFmtId="9" xfId="0" applyAlignment="1" applyFont="1" applyNumberFormat="1">
      <alignment horizontal="center" readingOrder="0" vertical="center"/>
    </xf>
    <xf borderId="0" fillId="0" fontId="2" numFmtId="166" xfId="0" applyAlignment="1" applyFont="1" applyNumberFormat="1">
      <alignment readingOrder="0" vertical="top"/>
    </xf>
    <xf borderId="0" fillId="0" fontId="33" numFmtId="0" xfId="0" applyAlignment="1" applyFont="1">
      <alignment horizontal="center" readingOrder="0" vertical="center"/>
    </xf>
    <xf borderId="0" fillId="11" fontId="23" numFmtId="0" xfId="0" applyAlignment="1" applyFill="1" applyFont="1">
      <alignment readingOrder="0" vertical="center"/>
    </xf>
    <xf borderId="0" fillId="11" fontId="22" numFmtId="0" xfId="0" applyAlignment="1" applyFill="1" applyFont="1">
      <alignment horizontal="left" readingOrder="0" vertical="center"/>
    </xf>
    <xf borderId="0" fillId="22" fontId="23" numFmtId="0" xfId="0" applyAlignment="1" applyFill="1" applyFont="1">
      <alignment horizontal="center" vertical="center"/>
    </xf>
    <xf borderId="0" fillId="22" fontId="10" numFmtId="0" xfId="0" applyAlignment="1" applyFill="1" applyFont="1">
      <alignment horizontal="center" vertical="center"/>
    </xf>
    <xf borderId="0" fillId="0" fontId="23" numFmtId="171" xfId="0" applyAlignment="1" applyFont="1" applyNumberFormat="1">
      <alignment horizontal="center" readingOrder="0" vertical="center"/>
    </xf>
    <xf borderId="0" fillId="22" fontId="2" numFmtId="0" xfId="0" applyAlignment="1" applyFill="1" applyFont="1">
      <alignment readingOrder="0" vertical="center"/>
    </xf>
    <xf borderId="0" fillId="18" fontId="2" numFmtId="0" xfId="0" applyAlignment="1" applyFill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  <tableStyles count="22">
    <tableStyle count="2" pivot="0" name="CMR-style">
      <tableStyleElement dxfId="1" type="firstRowStripe"/>
      <tableStyleElement dxfId="2" type="secondRowStripe"/>
    </tableStyle>
    <tableStyle count="2" pivot="0" name="SSCDMX- SRMAS-JUDCCM.ADQ.150-25-style">
      <tableStyleElement dxfId="2" type="firstRowStripe"/>
      <tableStyleElement dxfId="1" type="secondRowStripe"/>
    </tableStyle>
    <tableStyle count="2" pivot="0" name="SSCDMX- SRMAS-JUDCCM.ADQ.150-25-style 2">
      <tableStyleElement dxfId="2" type="firstRowStripe"/>
      <tableStyleElement dxfId="1" type="secondRowStripe"/>
    </tableStyle>
    <tableStyle count="2" pivot="0" name="Comercializadora de la Puebla d-style">
      <tableStyleElement dxfId="2" type="firstRowStripe"/>
      <tableStyleElement dxfId="1" type="secondRowStripe"/>
    </tableStyle>
    <tableStyle count="2" pivot="0" name="Comercializadora de la Puebla d-style 2">
      <tableStyleElement dxfId="2" type="firstRowStripe"/>
      <tableStyleElement dxfId="1" type="secondRowStripe"/>
    </tableStyle>
    <tableStyle count="2" pivot="0" name="Comercializadora de la Puebla d-style 3">
      <tableStyleElement dxfId="2" type="firstRowStripe"/>
      <tableStyleElement dxfId="1" type="secondRowStripe"/>
    </tableStyle>
    <tableStyle count="2" pivot="0" name="Star Medica Queretaro-style">
      <tableStyleElement dxfId="2" type="firstRowStripe"/>
      <tableStyleElement dxfId="1" type="secondRowStripe"/>
    </tableStyle>
    <tableStyle count="2" pivot="0" name="TAPACHULA ARRENDAMIENTO-style">
      <tableStyleElement dxfId="2" type="firstRowStripe"/>
      <tableStyleElement dxfId="1" type="secondRowStripe"/>
    </tableStyle>
    <tableStyle count="2" pivot="0" name="TAPACHULA ARRENDAMIENTO-style 2">
      <tableStyleElement dxfId="2" type="firstRowStripe"/>
      <tableStyleElement dxfId="1" type="secondRowStripe"/>
    </tableStyle>
    <tableStyle count="2" pivot="0" name="TAPACHULA ARRENDAMIENTO-style 3">
      <tableStyleElement dxfId="2" type="firstRowStripe"/>
      <tableStyleElement dxfId="1" type="secondRowStripe"/>
    </tableStyle>
    <tableStyle count="2" pivot="0" name="TAPACHULA ARRENDAMIENTO-style 4">
      <tableStyleElement dxfId="2" type="firstRowStripe"/>
      <tableStyleElement dxfId="1" type="secondRowStripe"/>
    </tableStyle>
    <tableStyle count="2" pivot="0" name="TAPACHULA ARRENDAMIENTO-style 5">
      <tableStyleElement dxfId="2" type="firstRowStripe"/>
      <tableStyleElement dxfId="1" type="secondRowStripe"/>
    </tableStyle>
    <tableStyle count="2" pivot="0" name="FEDERICO GOMEZ-style">
      <tableStyleElement dxfId="2" type="firstRowStripe"/>
      <tableStyleElement dxfId="1" type="secondRowStripe"/>
    </tableStyle>
    <tableStyle count="2" pivot="0" name="FEDERICO GOMEZ-style 2">
      <tableStyleElement dxfId="2" type="firstRowStripe"/>
      <tableStyleElement dxfId="1" type="secondRowStripe"/>
    </tableStyle>
    <tableStyle count="2" pivot="0" name="IMSS Bienestar N-53 ARRENDAMIEN-style">
      <tableStyleElement dxfId="2" type="firstRowStripe"/>
      <tableStyleElement dxfId="1" type="secondRowStripe"/>
    </tableStyle>
    <tableStyle count="2" pivot="0" name="IMSS Bienestar N-53 ARRENDAMIEN-style 2">
      <tableStyleElement dxfId="2" type="firstRowStripe"/>
      <tableStyleElement dxfId="1" type="secondRowStripe"/>
    </tableStyle>
    <tableStyle count="2" pivot="0" name="Romare | Siniestros  ISSSTE Coa-style">
      <tableStyleElement dxfId="2" type="firstRowStripe"/>
      <tableStyleElement dxfId="1" type="secondRowStripe"/>
    </tableStyle>
    <tableStyle count="2" pivot="0" name="Romare | Siniestros  ISSSTE Coa-style 2">
      <tableStyleElement dxfId="2" type="firstRowStripe"/>
      <tableStyleElement dxfId="1" type="secondRowStripe"/>
    </tableStyle>
    <tableStyle count="2" pivot="0" name="IMSS BIENESTAR TABASCO IM168-20-style">
      <tableStyleElement dxfId="2" type="firstRowStripe"/>
      <tableStyleElement dxfId="1" type="secondRowStripe"/>
    </tableStyle>
    <tableStyle count="2" pivot="0" name="IMSS BIENESTAR TABASCO IM168-20-style 2">
      <tableStyleElement dxfId="2" type="firstRowStripe"/>
      <tableStyleElement dxfId="1" type="secondRowStripe"/>
    </tableStyle>
    <tableStyle count="2" pivot="0" name="Hoja 30-style">
      <tableStyleElement dxfId="2" type="firstRowStripe"/>
      <tableStyleElement dxfId="1" type="secondRowStripe"/>
    </tableStyle>
    <tableStyle count="2" pivot="0" name="Hoja 30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pivotCacheDefinition" Target="pivotCache/pivotCacheDefinition4.xml"/><Relationship Id="rId20" Type="http://schemas.openxmlformats.org/officeDocument/2006/relationships/worksheet" Target="worksheets/sheet16.xml"/><Relationship Id="rId41" Type="http://schemas.openxmlformats.org/officeDocument/2006/relationships/pivotCacheDefinition" Target="pivotCache/pivotCacheDefinition5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pivotCacheDefinition" Target="pivotCache/pivotCacheDefinition3.xml"/><Relationship Id="rId16" Type="http://schemas.openxmlformats.org/officeDocument/2006/relationships/worksheet" Target="worksheets/sheet12.xml"/><Relationship Id="rId38" Type="http://schemas.openxmlformats.org/officeDocument/2006/relationships/pivotCacheDefinition" Target="pivotCache/pivotCacheDefinition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>
  <Task id="{85b13d77-c462-4ab7-8ec5-552836e58caf}">
    <Anchor>
      <Comment id="{1f6c2870-262f-484e-bc05-00fbec2d5557}"/>
    </Anchor>
    <History>
      <Event time="2026-05-19T23:24:46.00" id="{4e440ba8-98e7-4ca6-b7e0-f398ac0c65cb}">
        <Attribution userId="placeholder@email.com" userName="Manuel Navarro" userProvider="google-sheets"/>
        <Anchor>
          <Comment id="{1f6c2870-262f-484e-bc05-00fbec2d5557}"/>
        </Anchor>
        <Create/>
      </Event>
      <Event time="2026-05-19T23:24:46.00" id="{ff3f2d92-4836-4337-a9d0-503195f98796}">
        <Attribution userId="placeholder@email.com" userName="Manuel Navarro" userProvider="google-sheets"/>
        <Anchor>
          <Comment id="{1f6c2870-262f-484e-bc05-00fbec2d5557}"/>
        </Anchor>
        <Assign userId="dmh@manprec.com" userName="dmh@manprec.com" userProvider="google-sheets"/>
      </Event>
    </History>
  </Task>
</Tasks>
</file>

<file path=xl/documenttasks/documenttask6.xml><?xml version="1.0" encoding="utf-8"?>
<Tasks xmlns="http://schemas.microsoft.com/office/tasks/2019/documenttasks">
  <Task id="{a792261b-fa7d-412d-b8f4-458c02676143}">
    <Anchor>
      <Comment id="{738ff2a0-581f-48d6-9d27-daf0326682c9}"/>
    </Anchor>
    <History>
      <Event time="2026-06-18T16:26:13.00" id="{ab0abc4f-443a-49b8-b22a-63b52c708a39}">
        <Attribution userId="placeholder@email.com" userName="Manuel Navarro" userProvider="google-sheets"/>
        <Anchor>
          <Comment id="{738ff2a0-581f-48d6-9d27-daf0326682c9}"/>
        </Anchor>
        <Create/>
      </Event>
      <Event time="2026-06-18T16:26:13.00" id="{04a1c2cc-d24d-469d-a3cd-eaf43ba44ec1}">
        <Attribution userId="placeholder@email.com" userName="Manuel Navarro" userProvider="google-sheets"/>
        <Anchor>
          <Comment id="{738ff2a0-581f-48d6-9d27-daf0326682c9}"/>
        </Anchor>
        <Assign userId="dmh@manprec.com" userName="dmh@manprec.com" userProvider="google-sheets"/>
      </Event>
    </History>
  </Task>
</Tasks>
</file>

<file path=xl/documenttasks/documenttask7.xml><?xml version="1.0" encoding="utf-8"?>
<Tasks xmlns="http://schemas.microsoft.com/office/tasks/2019/documenttasks">
  <Task id="{3361685c-24ba-41dd-b746-9bf276ae4caa}">
    <Anchor>
      <Comment id="{bb151cd6-1169-41cc-9b31-6a3363f6b140}"/>
    </Anchor>
    <History>
      <Event time="2026-07-08T17:56:58.00" id="{c392fd91-94b0-4aff-bd8a-281b46cba3d4}">
        <Attribution userId="placeholder@email.com" userName="Manuel Navarro" userProvider="google-sheets"/>
        <Anchor>
          <Comment id="{bb151cd6-1169-41cc-9b31-6a3363f6b140}"/>
        </Anchor>
        <Create/>
      </Event>
      <Event time="2026-07-08T17:56:58.00" id="{3e785fa9-81e3-4956-b022-dd2e50ff2ff9}">
        <Attribution userId="placeholder@email.com" userName="Manuel Navarro" userProvider="google-sheets"/>
        <Anchor>
          <Comment id="{bb151cd6-1169-41cc-9b31-6a3363f6b140}"/>
        </Anchor>
        <Assign userId="dmh@manprec.com" userName="dmh@manprec.com" userProvider="google-sheets"/>
      </Event>
    </History>
  </Task>
</Tasks>
</file>

<file path=xl/documenttasks/documenttask8.xml><?xml version="1.0" encoding="utf-8"?>
<Tasks xmlns="http://schemas.microsoft.com/office/tasks/2019/documenttasks">
  <Task id="{ad5b5365-9e77-4577-ba10-a839d0aa8277}">
    <Anchor>
      <Comment id="{564bc309-e661-4bab-bb7f-ac81888d4439}"/>
    </Anchor>
    <History>
      <Event time="2026-08-07T16:09:58.00" id="{7cadf843-84e1-492b-bff7-f39cbae93e8d}">
        <Attribution userId="placeholder@email.com" userName="Manuel Navarro" userProvider="google-sheets"/>
        <Anchor>
          <Comment id="{564bc309-e661-4bab-bb7f-ac81888d4439}"/>
        </Anchor>
        <Create/>
      </Event>
      <Event time="2026-08-07T16:09:58.00" id="{e7c8a005-b1bd-4fce-a986-87029bed3aea}">
        <Attribution userId="placeholder@email.com" userName="Manuel Navarro" userProvider="google-sheets"/>
        <Anchor>
          <Comment id="{564bc309-e661-4bab-bb7f-ac81888d4439}"/>
        </Anchor>
        <Assign userId="dmh@manprec.com" userName="dmh@manprec.com" userProvider="google-sheets"/>
      </Event>
    </History>
  </Task>
</Tasks>
</file>

<file path=xl/documenttasks/documenttask9.xml><?xml version="1.0" encoding="utf-8"?>
<Tasks xmlns="http://schemas.microsoft.com/office/tasks/2019/documenttasks">
  <Task id="{ae33f57d-ea17-4066-9699-3c5247b977b4}">
    <Anchor>
      <Comment id="{af03c0cb-d2dc-403e-ae17-4bc2340459cf}"/>
    </Anchor>
    <History>
      <Event time="2026-08-07T16:17:58.00" id="{ebafde30-01b5-458b-beca-addf2baa78b2}">
        <Attribution userId="placeholder@email.com" userName="Manuel Navarro" userProvider="google-sheets"/>
        <Anchor>
          <Comment id="{af03c0cb-d2dc-403e-ae17-4bc2340459cf}"/>
        </Anchor>
        <Create/>
      </Event>
      <Event time="2026-08-07T16:17:58.00" id="{e164adec-e3a7-4d9e-a8f1-46dcf38f66ef}">
        <Attribution userId="placeholder@email.com" userName="Manuel Navarro" userProvider="google-sheets"/>
        <Anchor>
          <Comment id="{af03c0cb-d2dc-403e-ae17-4bc2340459cf}"/>
        </Anchor>
        <Assign userId="dmh@manprec.com" userName="dmh@manprec.com" userProvider="google-sheets"/>
      </Event>
    </History>
  </Task>
  <Task id="{e68c8baf-0a12-4d52-8953-6552d55372ae}">
    <Anchor>
      <Comment id="{14d8951d-899c-43df-9c33-10983b33c1f3}"/>
    </Anchor>
    <History>
      <Event time="2026-08-07T16:28:36.00" id="{e5d9b494-4519-4756-b783-ff669dba1303}">
        <Attribution userId="placeholder@email.com" userName="Manuel Navarro" userProvider="google-sheets"/>
        <Anchor>
          <Comment id="{14d8951d-899c-43df-9c33-10983b33c1f3}"/>
        </Anchor>
        <Create/>
      </Event>
      <Event time="2026-08-07T16:28:36.00" id="{e95c09de-84df-4a8a-9f41-3e6319361084}">
        <Attribution userId="placeholder@email.com" userName="Manuel Navarro" userProvider="google-sheets"/>
        <Anchor>
          <Comment id="{14d8951d-899c-43df-9c33-10983b33c1f3}"/>
        </Anchor>
        <Assign userId="dmh@manprec.com" userName="dmh@manprec.com" userProvider="google-sheets"/>
      </Event>
    </History>
  </Task>
</Tasks>
</file>

<file path=xl/documenttasks/documenttask10.xml><?xml version="1.0" encoding="utf-8"?>
<Tasks xmlns="http://schemas.microsoft.com/office/tasks/2019/documenttasks"/>
</file>

<file path=xl/documenttasks/documenttask11.xml><?xml version="1.0" encoding="utf-8"?>
<Tasks xmlns="http://schemas.microsoft.com/office/tasks/2019/documenttasks"/>
</file>

<file path=xl/documenttasks/documenttask12.xml><?xml version="1.0" encoding="utf-8"?>
<Tasks xmlns="http://schemas.microsoft.com/office/tasks/2019/documenttasks">
  <Task id="{3dfc7f4e-368d-4b3c-ab8c-994f9e882b08}">
    <Anchor>
      <Comment id="{7fde0a24-1087-4821-b055-2c1bd3d376b5}"/>
    </Anchor>
    <History>
      <Event time="2026-07-27T17:29:23.00" id="{41dfbf03-c3da-418b-b990-06aca256a77c}">
        <Attribution userId="placeholder@email.com" userName="Manuel Navarro" userProvider="google-sheets"/>
        <Anchor>
          <Comment id="{7fde0a24-1087-4821-b055-2c1bd3d376b5}"/>
        </Anchor>
        <Create/>
      </Event>
      <Event time="2026-07-27T17:29:23.00" id="{1ea45401-41e4-4bb2-b217-0e131f01ae3d}">
        <Attribution userId="placeholder@email.com" userName="Manuel Navarro" userProvider="google-sheets"/>
        <Anchor>
          <Comment id="{7fde0a24-1087-4821-b055-2c1bd3d376b5}"/>
        </Anchor>
        <Assign userId="dmh@manprec.com" userName="dmh@manprec.com" userProvider="google-sheets"/>
      </Event>
    </History>
  </Task>
</Tasks>
</file>

<file path=xl/documenttasks/documenttask13.xml><?xml version="1.0" encoding="utf-8"?>
<Tasks xmlns="http://schemas.microsoft.com/office/tasks/2019/documenttasks">
  <Task id="{3cfe7c6c-cbae-4bd2-a04d-7f551dde3a93}">
    <Anchor>
      <Comment id="{4f37962d-a571-4774-a30b-38d67adb75f6}"/>
    </Anchor>
    <History>
      <Event time="2026-08-11T16:59:12.00" id="{cc0bb7b9-d50c-4aef-a485-9f9a125bb195}">
        <Attribution userId="placeholder@email.com" userName="Manuel Navarro" userProvider="google-sheets"/>
        <Anchor>
          <Comment id="{4f37962d-a571-4774-a30b-38d67adb75f6}"/>
        </Anchor>
        <Create/>
      </Event>
      <Event time="2026-08-11T16:59:12.00" id="{e3ca74ed-be1b-4a26-847c-532bdbaddd30}">
        <Attribution userId="placeholder@email.com" userName="Manuel Navarro" userProvider="google-sheets"/>
        <Anchor>
          <Comment id="{4f37962d-a571-4774-a30b-38d67adb75f6}"/>
        </Anchor>
        <Assign userId="dmh@manprec.com" userName="dmh@manprec.com" userProvider="google-sheets"/>
      </Event>
    </History>
  </Task>
  <Task id="{45a8ee21-2d1b-4a1d-a91a-e06d9c6e3fed}">
    <Anchor>
      <Comment id="{da6bc70f-6741-4307-8068-f42a3d2f2588}"/>
    </Anchor>
    <History>
      <Event time="2026-08-06T15:42:41.00" id="{e99c6c0f-893b-4a91-adea-bc4678f5a896}">
        <Attribution userId="placeholder@email.com" userName="Manuel Navarro" userProvider="google-sheets"/>
        <Anchor>
          <Comment id="{da6bc70f-6741-4307-8068-f42a3d2f2588}"/>
        </Anchor>
        <Create/>
      </Event>
      <Event time="2026-08-06T15:42:41.00" id="{0b27cc4f-398f-478e-b48a-9efdc3bac88a}">
        <Attribution userId="placeholder@email.com" userName="Manuel Navarro" userProvider="google-sheets"/>
        <Anchor>
          <Comment id="{da6bc70f-6741-4307-8068-f42a3d2f2588}"/>
        </Anchor>
        <Assign userId="dmh@manprec.com" userName="dmh@manprec.com" userProvider="google-sheets"/>
      </Event>
    </History>
  </Task>
  <Task id="{d7eeeefc-1260-4a6b-90b9-d0614507d035}">
    <Anchor>
      <Comment id="{e6bcf8bb-9b9f-4d15-8d20-a4774b1f5bc3}"/>
    </Anchor>
    <History>
      <Event time="2026-08-06T15:54:03.00" id="{21c5bb4e-e1db-46b0-b12b-a86580781f05}">
        <Attribution userId="placeholder@email.com" userName="Manuel Navarro" userProvider="google-sheets"/>
        <Anchor>
          <Comment id="{e6bcf8bb-9b9f-4d15-8d20-a4774b1f5bc3}"/>
        </Anchor>
        <Create/>
      </Event>
      <Event time="2026-08-06T15:54:03.00" id="{91e8d128-c837-4b3b-bef7-dbb39991bcd7}">
        <Attribution userId="placeholder@email.com" userName="Manuel Navarro" userProvider="google-sheets"/>
        <Anchor>
          <Comment id="{e6bcf8bb-9b9f-4d15-8d20-a4774b1f5bc3}"/>
        </Anchor>
        <Assign userId="dmh@manprec.com" userName="dmh@manprec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238125</xdr:colOff>
      <xdr:row>0</xdr:row>
      <xdr:rowOff>0</xdr:rowOff>
    </xdr:from>
    <xdr:ext cx="504825" cy="457200"/>
    <xdr:sp>
      <xdr:nvSpPr>
        <xdr:cNvPr id="3" name="Shape 3"/>
        <xdr:cNvSpPr/>
      </xdr:nvSpPr>
      <xdr:spPr>
        <a:xfrm>
          <a:off x="99000" y="134925"/>
          <a:ext cx="954300" cy="852600"/>
        </a:xfrm>
        <a:prstGeom prst="sun">
          <a:avLst>
            <a:gd fmla="val 25000" name="adj"/>
          </a:avLst>
        </a:prstGeom>
        <a:solidFill>
          <a:srgbClr val="20124D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afne Michelle Moreno Hernandez" id="{2966205c-45e4-44e9-aa2d-744388be2b94}" providerId="google-sheets"/>
  <x18tc:person displayName="Manuel Navarro" id="{0fbe4044-e328-4fc0-919d-5ec5eb747efe}" providerId="google-sheets"/>
  <x18tc:person displayName="dmh@manprec.com" id="{ee0d56ee-ae60-4ae7-9bfe-6c2b6d22e213}" userId="dmh@manprec.com" providerId="google-sheets"/>
  <x18tc:person displayName="mnf@manprec.com" id="{4f6f912b-773f-47ef-860b-17504aca96ba}" userId="mnf@manprec.com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212" sheet="CMR"/>
  </cacheSource>
  <cacheFields>
    <cacheField name="#Orden de compra" numFmtId="0">
      <sharedItems>
        <s v="MAN01120"/>
        <s v="MAN01115"/>
        <s v="MAN01114"/>
        <s v="MAN01111"/>
        <s v="MAN01110"/>
        <s v="MAN01004"/>
        <s v="MAN00988"/>
        <s v="MAN00987"/>
        <s v="MAN00986"/>
        <s v="MAN00984"/>
        <s v="MAN00983"/>
        <s v="MAN00960"/>
        <s v="MAN00760"/>
        <s v="MAN00753"/>
        <s v="MAN00713"/>
        <s v="MAN00712"/>
      </sharedItems>
    </cacheField>
    <cacheField name="Código">
      <sharedItems containsMixedTypes="1" containsNumber="1" containsInteger="1">
        <s v="MA-1164-2"/>
        <s v="MA-1182-1"/>
        <s v="EA-0816-A"/>
        <s v="MA-1173-1"/>
        <n v="10400.0"/>
        <n v="10200.0"/>
        <n v="10500.0"/>
        <n v="10600.0"/>
        <n v="10300.0"/>
        <n v="10100.0"/>
        <n v="20901.0"/>
        <n v="20101.0"/>
        <n v="20301.0"/>
        <n v="10002.0"/>
        <n v="20401.0"/>
        <n v="20501.0"/>
        <s v="MA-1162-1"/>
        <s v="10600-T"/>
        <n v="20201.0"/>
        <s v="V-SS-1000"/>
        <s v="V-SS-2000"/>
        <s v="V-SS-3000"/>
        <n v="90900.0"/>
        <n v="90907.0"/>
        <n v="90908.0"/>
        <n v="90903.0"/>
        <n v="90904.0"/>
        <s v="90200/10"/>
        <s v="90200/5"/>
        <s v="90100/10"/>
        <s v="90100/5"/>
        <s v="90800/10"/>
        <s v="90800/5"/>
        <n v="90703.0"/>
        <n v="80000.0"/>
        <n v="90300.0"/>
        <n v="90400.0"/>
        <n v="90500.0"/>
        <n v="90600.0"/>
        <n v="90920.0"/>
        <n v="90906.0"/>
        <s v="91000/5"/>
        <s v="VT-1010"/>
        <s v="BOM-00345 TK-0001"/>
        <s v="BOM-00247 TK-0002"/>
        <s v="BOM-00375 TK-0003"/>
        <s v="MA-0658"/>
        <s v="TK0017"/>
        <s v="MA-1190"/>
        <s v="MA-1189"/>
        <s v="MA-1195"/>
        <s v="MA-1162"/>
        <s v="MA-1179"/>
        <s v="MA-1191"/>
        <s v="MA-1163"/>
        <s v="MA-1178"/>
        <s v="MA-1182"/>
        <s v="MA-1193"/>
        <s v="MA-1251"/>
        <s v="EP-2232"/>
        <s v="10100-NC"/>
        <s v="10200-NC"/>
        <s v="10300-NC"/>
        <s v="10400-NC"/>
        <s v="MA-1164"/>
        <s v="MA-1165"/>
        <s v="MA-1166"/>
        <s v="MA-1168"/>
        <s v="MA-1169"/>
        <s v="MA-1170"/>
        <s v="MA-1171"/>
        <s v="MA-1172"/>
        <s v="MA-1173"/>
        <s v="MA-1175"/>
        <s v="MA-1176"/>
        <s v="MA-1177"/>
        <s v="MA-1180"/>
        <s v="MA-1181"/>
        <s v="MA-1183"/>
        <s v="MA-1184"/>
        <s v="MA-1185"/>
        <s v="MA-1186"/>
        <s v="MA-1187"/>
        <s v="MA-1188"/>
        <s v="MA-1194"/>
        <s v="MA-1196"/>
        <s v="MA-1197"/>
        <s v="MA-1257"/>
        <s v="MA-1259"/>
        <s v="MA-1260"/>
        <s v="MA-1261"/>
        <s v="MA-1262"/>
        <s v="MA-1263"/>
        <s v="MA-1312"/>
        <s v="MA-1325"/>
        <s v="MA-1329"/>
        <s v="MA-1366"/>
        <s v="MA-1368"/>
        <s v="EA-0870-C"/>
        <s v="MP-5324-1"/>
        <s v="TK-0002 - BOM 247"/>
        <s v="TK-0007 - BOM 419"/>
        <s v="TK-003"/>
        <s v="TK-0011"/>
        <s v="MA-0658-D"/>
        <n v="90901.0"/>
        <n v="90902.0"/>
        <n v="90702.0"/>
        <s v="EP-3559-N/A"/>
        <s v="EP-3313-N/A"/>
        <n v="90928.0"/>
        <s v="MP-4795-N/A"/>
        <s v="MP-6033-N/A"/>
        <s v="DESCUENTO"/>
      </sharedItems>
    </cacheField>
    <cacheField name="Descripción" numFmtId="0">
      <sharedItems>
        <s v="CART - TOP CONTROL PANEL FRU KIT ASSEMBLY"/>
        <s v="Haptic Linkage FRU Kit Assembly"/>
        <s v="USB 2.0 left angle A to micro-B cable 762mm"/>
        <s v="Console Top Deck Electronics FRU Kit Assembly"/>
        <s v="Instrumento Gancho monopolar Versius"/>
        <s v="Pinzas de agarre bipolares Maryland Versius."/>
        <s v="Curved Scissors"/>
        <s v="Tijeras curvas monopolares Versius."/>
        <s v="Pinzas de agarre Grasper fenestradas Versius."/>
        <s v="Instrumento Portaagujas Versius"/>
        <s v="Tapa aislante de cabeza de cubierta"/>
        <s v="Cubierta Versius para unidad de instrumento (Corta)"/>
        <s v="Cubierta Versius para unidad de instrumento (Larga)"/>
        <s v="Paquete de accesorios con forro aislante flexible"/>
        <s v="Cubierta Versius para unidad de visualización (Larga)"/>
        <s v="Cubierta Versius para cabeza de Cámara"/>
        <s v="Arm Backup Battery FRU Kit Assembly"/>
        <s v="10600-T"/>
        <s v="Cubierta Versius para unidad de visualización (Corta)"/>
        <s v="VERSIUS Surgeon Console"/>
        <s v="VERSIUS Instrument Bedside Unit"/>
        <s v="VERSIUS Visualisation Bedside Unit"/>
        <s v="Versius Camera Head"/>
        <s v="Versius 30 Degree Endoscope"/>
        <s v="Versius 0 Degree Endoscope"/>
        <s v="Light Cable (3.5m)"/>
        <s v="Light Source"/>
        <s v="Auxiliary Screen Cable -Long"/>
        <s v="Auxiliary Screen Cable -Short"/>
        <s v="Video Feed Cable-Long"/>
        <s v="Video Feed Cable-Short"/>
        <s v="Bedside Unit Cable-Long"/>
        <s v="Bedside Unit Cable-Short"/>
        <s v="Console Power Cable"/>
        <s v="3D Glasses"/>
        <s v="Bipolar Instrument Cable"/>
        <s v="Bipolar Bedside Unit Cable"/>
        <s v="Monopolar Instrument Cable"/>
        <s v="Monopolar Bedside unit Cable"/>
        <s v="Richard Wolf Light Source Power Cable"/>
        <s v="Adapter Project Side"/>
        <s v="Ethernet Cable 5m"/>
        <s v="Versius Trainer Kit Unit"/>
        <s v="Field Programing Toolkit"/>
        <s v="Field Service Toolkit"/>
        <s v="SAS Toolkit consumables"/>
        <s v="Versius Black box Assy"/>
        <s v="BSU Baseplate FRU Toolkit"/>
        <s v="J8 and Interface FRU Kit Assembly"/>
        <s v="J67 FRU Kit Assembly"/>
        <s v="Cart Brake and Battery Controller PCB FRU KiT Assembly"/>
        <s v="Right Handgrip Lower FRU Kit Assembly"/>
        <s v="HC2:3 to HC4 Cable FRU Kit Assembly"/>
        <s v="Cart Battery FRU Kit Assembl"/>
        <s v="Left Handgrip Lower FRU Kit Assembly"/>
        <s v="Output Drum Cover FRU Kit Assembly"/>
        <s v="Console Planned Maintenance FRU Kit Assembly"/>
        <s v="Video feed cable (long)- purple"/>
        <s v="Instrumento Portaagujas Versius -NO CLINICO"/>
        <s v="Pinzas de agarre bipolares Maryland Versius. -NO CLINICO"/>
        <s v="Pinzas de agarre Grasper fenestradas Versius. - NO CLINICO"/>
        <s v="Instrumento Gancho monopolar Versius - NO CLINICO"/>
        <s v="Cart Top Control Panel FRU Kit Assembly"/>
        <s v="Console Front Panel FRU Kit Assembly"/>
        <s v="Console Left Wrist Rest Pocket FRU Kit Assembly"/>
        <s v="Console PSU Tray FRU Kit Assembly"/>
        <s v="Console Right Wrist Rest Pocket FRU Kit Assembly"/>
        <s v="Console Sony Screen Central Cover FRU Kit Assembly"/>
        <s v="Console Sony Screen with Side Panels FRU Kit"/>
        <s v="Console Rear Top Cover FRU Kit Assembly"/>
        <s v="Endoscope Roll FRU Kit Assembly"/>
        <s v="Left Hand Gimbal FRU Kit Assembly"/>
        <s v="Right Hand Gimbal FRU Kit Assembly"/>
        <s v="Left Handgrip Top FRU Kit Assembly"/>
        <s v="Right Handgrip Top FRU Kit Assembly"/>
        <s v="Electrosurgery Switch FRU Kit Assembly"/>
        <s v="J1 Base Roll FRU Kit Assembly"/>
        <s v="J2 Shoulder FRU Kit Assembly"/>
        <s v="J3 Arm Roll FRU Kit Assembly"/>
        <s v="J4 Elbow FRU Kit Assembly"/>
        <s v="J5 Wrist Roll FRU Kit Assembly"/>
        <s v="Vision Cart Connector Panel FRU Kit Assembly"/>
        <s v="J3 Snap in Light Band FRU Kit Assembly"/>
        <s v="J4 Snap in Disc FRU Kit Assembly"/>
        <s v="H3 Caseworks FRU Kit Assembly"/>
        <s v="Top Deck Fan FRU Kit Assembly"/>
        <s v="J2 Snap in Disc FRU Kit Assembly"/>
        <s v="BSU Baseplate FRU Kit Assembly"/>
        <s v="J3 LED Band FRU Kit Assembly"/>
        <s v="H4 Loose Screws Service Spare Parts (WI-01080)"/>
        <s v="BSU Cart Brake Limit Switches FRU Kit Assembly"/>
        <s v="Console &amp; BSU Spare Screws Service Bag"/>
        <s v="Cart Brake Engage End Stop FRU Kit Assembly"/>
        <s v="IID Screen and Foam Tape FRU Kit Assembly"/>
        <s v="Wolf camera head cable"/>
        <s v="Foot, Baseplate, BSU, Field Replacement (WI-01599)"/>
        <s v="Standard Items FSE Programing Toolkit"/>
        <s v="Field Service Program"/>
        <s v="CARRIER FUSE FOR FUL 6.3X32MM"/>
        <s v="Fuse Ceramic 20A 250VAC 125VDC 3AB"/>
        <s v="versisus license Training VT"/>
        <s v="Ubuntu Pro (Infra-only) (Embedded) Licence for Ubuntu release"/>
        <s v="Descuento Unit"/>
      </sharedItems>
    </cacheField>
    <cacheField name="Cantidad" numFmtId="0">
      <sharedItems containsSemiMixedTypes="0" containsString="0" containsNumber="1" containsInteger="1">
        <n v="1.0"/>
        <n v="2.0"/>
        <n v="3.0"/>
        <n v="6.0"/>
        <n v="21.0"/>
        <n v="20.0"/>
        <n v="17.0"/>
        <n v="33.0"/>
        <n v="75.0"/>
        <n v="25.0"/>
        <n v="11.0"/>
        <n v="5.0"/>
        <n v="15.0"/>
        <n v="4.0"/>
        <n v="8.0"/>
        <n v="10.0"/>
        <n v="14.0"/>
        <n v="16.0"/>
        <n v="12.0"/>
        <n v="13.0"/>
        <n v="111.0"/>
        <n v="29.0"/>
        <n v="70.0"/>
        <n v="9.0"/>
        <n v="23.0"/>
      </sharedItems>
    </cacheField>
    <cacheField name="Referencia" numFmtId="0">
      <sharedItems>
        <s v="GARANTÍA | SD-UK01007876 / SD-UK01007881"/>
        <s v="MATERIAL PARA ENTRENAMIENTO"/>
        <s v="GARANTÍA | MA-1162-1"/>
        <s v="STOCK / SERVICIO"/>
        <s v="STOCK"/>
        <s v="IMSS Bienestar | N-62-2026"/>
        <s v="IMSS Bienestar | N-62-2026 SERVICE TOOL KITS"/>
        <s v="IMSS Bienestar | N-62-2026 STOCK MINIMO"/>
        <s v="IMSS Bienestar | N-62-2026 NC"/>
        <s v="IMSS Bienestar | N-62-2026 MES 2"/>
        <s v="IMSS Bienestar | N-62-2026 MES 1"/>
        <s v="Proy. ISEM - VERSIUS SYSTEM"/>
        <s v="Inventario inicial | Tool kit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I24" sheet="TABASCO IM007"/>
  </cacheSource>
  <cacheFields>
    <cacheField name="DESCRIPCIÓN" numFmtId="0">
      <sharedItems>
        <s v="CENTRAL DE MONITOREO PARA MÚLTIPLES CAMAS (14 MONITORES)"/>
        <s v="PIC iX Hardware"/>
        <s v="24&quot; Widescreen LCD Display - touch"/>
        <s v="Layer 2 Switch"/>
        <s v="Belden Bobina UTO Cat 5E"/>
        <s v="JACK RJ45 CAT5E UTP KEYST"/>
        <s v="Tapa para caja RJ45 (sencilla) marca: Intellinet o Belden"/>
        <s v="IMPRESORA HP LASERJET 501DN"/>
        <s v="UPS RESPALDO DE 1 HORA"/>
        <s v="SOPORTE RODABLE TPX "/>
        <s v="CENTRAL DE MONITOREO PARA MÚLTIPLES CAMAS (8 MONITORES)"/>
        <s v="MESA PARA AUTOPSIAS CON TRITURADOR"/>
      </sharedItems>
    </cacheField>
    <cacheField name="CANTIDAD" numFmtId="3">
      <sharedItems containsSemiMixedTypes="0" containsString="0" containsNumber="1" containsInteger="1">
        <n v="1.0"/>
        <n v="14.0"/>
        <n v="9.0"/>
      </sharedItems>
    </cacheField>
    <cacheField name="UDM" numFmtId="0">
      <sharedItems>
        <s v="PZ"/>
      </sharedItems>
    </cacheField>
    <cacheField name="MARCA" numFmtId="0">
      <sharedItems>
        <s v="PHILIPS"/>
        <s v="PCEL"/>
        <s v="Mercadolibre"/>
        <s v="ALTERNATIVA"/>
        <s v="TPX"/>
        <s v="REFRIMED"/>
      </sharedItems>
    </cacheField>
    <cacheField name="MODELO" numFmtId="0">
      <sharedItems containsString="0" containsBlank="1">
        <m/>
      </sharedItems>
    </cacheField>
    <cacheField name="CÓDIGO">
      <sharedItems containsMixedTypes="1" containsNumber="1" containsInteger="1">
        <s v="866389"/>
        <n v="866424.0"/>
        <n v="866126.0"/>
        <n v="867392.0"/>
        <s v="B0C3BPG4FS"/>
        <s v="B07PBTSJYT"/>
        <s v="X00221V4R9"/>
        <s v="J8H61A"/>
        <s v="PA MG+15 1000-UN"/>
        <s v="RP050"/>
        <n v="866389.0"/>
        <s v="MATT"/>
      </sharedItems>
    </cacheField>
    <cacheField name="PROVEEDOR" numFmtId="0">
      <sharedItems>
        <s v="PHILIPS"/>
        <s v="PCEL"/>
        <s v="ALTERNATIVA"/>
        <s v="TPX"/>
        <s v="REFRIMED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I176" sheet="IMSS BIENESTAR TABASCO 053"/>
  </cacheSource>
  <cacheFields>
    <cacheField name="DESCRIPCIÓN" numFmtId="0">
      <sharedItems>
        <s v="MONITOR DE SIGNOS VITALES AVANZADO"/>
        <s v="IntelliVue MMX"/>
        <s v="IntelliVue Capnography Extension"/>
        <s v="Mainstream Sensor"/>
        <s v="SPO2 Reus Ped-Adult Glove Sensor M1192A"/>
        <s v="CBL SpO2 Extension Cable  2m"/>
        <s v="Reusable Adult SpO2 Sensor"/>
        <s v="Skin Temperature Probe, Reusable"/>
        <s v="Easy Care Cuff  1 Hose  Pediatric (1)"/>
        <s v="Easy Care Cuff  1 Hose  Adult (1)"/>
        <s v="Adult NIBP Air Hose 3.0m"/>
        <s v="CBL 5 Lead ECG Trunk  AAMI/IEC 2.7m"/>
        <s v="CBL 5 Leadset  Snap  AAMI  ICU"/>
        <s v="CBL 10 Lead ECG Trunk AAMI/IEC 2m"/>
        <s v="CBL 5 Leadset  Grabber  AAMI  ICU"/>
        <s v="CBL 5 Leadset  Grabber Chest  AAMI ICU"/>
        <s v="SPO2 Reus Neo Hnd-Ft Wrap Sensor M1193A"/>
        <s v="Neonatal NIBP Air Hose 3.0m"/>
        <s v="Neonatal Soft Single-Patient Cuff Size#2"/>
        <s v="Neonatal Soft Single-Patient Cuff Size#3"/>
        <s v="CBL 3 Lead ECG Trunk  AAMI/IEC 2.7m"/>
        <s v="CBL Unshielded 3 Ld Miniclip AAMI 0.7m"/>
        <s v="Airway Adapter-Reusable-Adult/Pediatric"/>
        <s v="CBL Cardiac Output Cable"/>
        <s v="Wall Mount with adjustable height"/>
        <s v="ELECTRODO DE MONITOREO ECG PACIENTE ADULTO MT200 CAJA CON 10 SOBRES CON 100 PIEZAS"/>
        <s v="ELECTRODOS NEONATAL DE ECG"/>
        <s v="Co-Set(TM) Injectate Temp Probe - 7'9"/>
        <s v="Ice Bath Temperature Probe"/>
        <s v="Transductor reusable logical."/>
        <s v="Soporte porta transductor logical reusable"/>
        <s v="Bracket para dos transductores  logical reusable"/>
        <s v="Cable logical interface HP /PHILIPS reusable un canal"/>
        <s v="Kit transductor logical domo, llaves, flush,"/>
        <s v="MONITOR DE SIGNOS VITALES"/>
        <s v="Temperature Parameter Module"/>
        <s v="Neonatal Soft Single-Patient Cuff Size#1"/>
        <s v="Rolling Stand--For Patient Monitor"/>
        <s v="BASE PARA MONITOR PHILIPS MX"/>
        <s v="ELECTRODOS NEONATAL"/>
        <s v="CONSIDERAR 20 PARCHES PARA SENSOR DE TEMPERATURA"/>
        <s v="MONITOR DE SIGNOS VITALES (RODABLE)"/>
        <s v="MONITOR DE SIGNOS VITALES (PEDIATRICO)"/>
        <s v="Thermal Array Recorder Module"/>
        <s v="CONSIDERAR 100 PARCHES PARA SENSOR DE TEMPERATURA"/>
        <s v="MONITOR DE SIGNOS VITALES IINTERMEDIO"/>
        <s v="MONITOR DE SIGNOS VITALES PARA EL TRASLADO DEL PACIENTE"/>
        <s v="BATTERY 10.8V 6Ah LiIon"/>
      </sharedItems>
    </cacheField>
    <cacheField name="CANTIDAD" numFmtId="3">
      <sharedItems containsSemiMixedTypes="0" containsString="0" containsNumber="1" containsInteger="1">
        <n v="22.0"/>
        <n v="44.0"/>
        <n v="220.0"/>
        <n v="66.0"/>
        <n v="2200.0"/>
        <n v="440.0"/>
        <n v="31.0"/>
        <n v="62.0"/>
        <n v="310.0"/>
        <n v="3100.0"/>
        <n v="93.0"/>
        <n v="15.0"/>
        <n v="30.0"/>
        <n v="150.0"/>
        <n v="1500.0"/>
        <n v="45.0"/>
        <n v="1.0"/>
        <n v="2.0"/>
        <n v="10.0"/>
        <n v="100.0"/>
        <n v="3.0"/>
        <n v="20.0"/>
        <n v="4.0"/>
        <n v="200.0"/>
        <n v="6.0"/>
        <n v="40.0"/>
        <n v="8.0"/>
        <n v="160.0"/>
        <n v="800.0"/>
        <n v="24.0"/>
        <n v="16.0"/>
      </sharedItems>
    </cacheField>
    <cacheField name="UDM" numFmtId="0">
      <sharedItems containsBlank="1">
        <s v="PZ"/>
        <s v="B/100"/>
        <s v="B/3"/>
        <m/>
        <s v="B/50"/>
      </sharedItems>
    </cacheField>
    <cacheField name="MARCA" numFmtId="0">
      <sharedItems containsBlank="1">
        <s v="PHILIPS"/>
        <m/>
        <s v="CARDINAL"/>
      </sharedItems>
    </cacheField>
    <cacheField name="MODELO" numFmtId="0">
      <sharedItems containsBlank="1">
        <s v="MX500"/>
        <m/>
        <s v="MX550"/>
        <s v="MX450"/>
      </sharedItems>
    </cacheField>
    <cacheField name="CÓDIGO">
      <sharedItems containsMixedTypes="1" containsNumber="1">
        <s v="866064.6"/>
        <n v="867036.1"/>
        <n v="867040.2"/>
        <s v="M2501A"/>
        <n v="9.89803205871E11"/>
        <s v="M1941A"/>
        <s v="M1191B"/>
        <s v="21078ST"/>
        <s v="M4553B"/>
        <s v="M4555B"/>
        <n v="9.89803209771E11"/>
        <s v="M1668A"/>
        <s v="M1644A"/>
        <s v="M1663A"/>
        <s v="M1968A"/>
        <s v="M1976A"/>
        <n v="9.89803205881E11"/>
        <n v="9.89803209751E11"/>
        <s v="M1868S"/>
        <s v="M1870S"/>
        <s v="M1669A"/>
        <s v="M1624A"/>
        <n v="9.89803206591E11"/>
        <s v="M1642A"/>
        <s v="WP010-MX"/>
        <s v="31050522"/>
        <n v="3.1424743E7"/>
        <s v="23001A"/>
        <s v="23002A"/>
        <s v="MX960"/>
        <s v="MX261"/>
        <s v="MX262"/>
        <s v="BC-HP-MX1"/>
        <s v="MX9604A"/>
        <n v="866064.6"/>
        <s v="M1029A"/>
        <s v="M1866S"/>
        <s v="RP050"/>
        <s v="PL-MX"/>
        <s v="MU06942"/>
        <n v="866066.6"/>
        <s v="M1116C"/>
        <n v="867040.0"/>
        <n v="866062.2"/>
        <n v="867036.4"/>
        <s v="M4605A"/>
      </sharedItems>
    </cacheField>
    <cacheField name="PROVEEDOR" numFmtId="0">
      <sharedItems>
        <s v="PHILIPS"/>
        <s v="HOSPIINNOVA"/>
        <s v="TPX"/>
        <s v="INNOVACION"/>
        <s v="ATSA"/>
        <s v="ARROBA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I175" sheet="Comercializadora de la Puebla d"/>
  </cacheSource>
  <cacheFields>
    <cacheField name="DESCRIPCIÓN" numFmtId="0">
      <sharedItems>
        <s v="Monitor materno fetal (Cardiotocógrafo)"/>
        <s v="Avalon US Transducer"/>
        <s v="Avalon TOCO"/>
        <s v="Remote Event Marker"/>
        <s v="Reusable Abdominal Belt- 60mm Wd 1.3M Lg"/>
        <s v="Carro de transporte TPX para Cardiotoco Avalon FM20/FM30"/>
        <s v="Fetal monitoring recording paper"/>
        <s v="Monitor IntelliVue MX500"/>
        <s v="Módulo IntelliVue MMX"/>
        <s v="Temperature Parameter Module"/>
        <s v="Reusable Adult SpO2 Sensor"/>
        <s v="SPO2 Reus Ped-Adult Glove Sensor M1192A"/>
        <s v="CBL SpO2 Extension Cable  2m"/>
        <s v="CBL 5 Lead ECG Trunk  AAMI/IEC 2.7m"/>
        <s v="CBL 5 Leadset  Snap  AAMI  ICU"/>
        <s v="Adult NIBP Air Hose 3.0m"/>
        <s v="Mainstream Sensor"/>
        <s v="Airway Adapter-Reusable-Adult/Pediatric"/>
        <s v="Easy Care Cuff  1 Hose  Infant (1)"/>
        <s v="Easy Care Cuff  1 Hose  Pediatric (1)"/>
        <s v="Easy Care Cuff  1 Hose  Adult (1)"/>
        <s v="SENSOR DE TEMPERATURA "/>
        <s v="PLACA DE TRANSDUCTOR LOGICAL REUSABLE"/>
        <s v="SOPORTE P/ PLACA DE TRANSDUCTOR LOGICAL"/>
        <s v="BRACKET PARA DOS TRANSDUCTORES"/>
        <s v="CABLE TRONCAL MONITOR PHILIPS TECNOLOGIA LOGICAL"/>
        <s v="KIT DE MONITOREO LOGICAL DESECHABLE"/>
        <s v="Brazo de soporte giratorio TPX "/>
        <s v="Monitor IntelliVue MX450"/>
        <s v="CBL 3 Lead ECG Trunk  AAMI/IEC 2.7m"/>
        <s v="CBL 3 Leadset  Snap  AAMI  ICU"/>
        <s v="SPO2 Reus Neo Hnd-Ft Wrap Sensor M1193A"/>
        <s v="Carro de transporte TPX para monitor de S.V. Philips Efficia/Goldway"/>
        <s v="Easy Care Cuff  1 Hose  Thigh (1)"/>
        <s v="Sistema de ultrasonido"/>
        <s v="UPS de 2KVA"/>
        <s v="Impresora térmica blanco / negro o a color."/>
        <s v="DVD´S"/>
        <s v="Galon de gel paa ultrasonido"/>
        <s v="Disco duro externo con capacidad de 1 TB"/>
        <s v="IntelliVue Capnography Extension"/>
        <s v="Cardiac Output Cable  4.8m"/>
        <s v="UPS 2 KVA"/>
        <s v="DVD'S"/>
        <s v="Galon de Gel de ultrasonido"/>
        <s v="Impresora B/N"/>
        <s v="Ventilador neonatal"/>
        <s v="HUMIDIFIER MR850 115V S/P/E US"/>
        <s v="ADAPTOR MR850 DUAL HTD RT CCT"/>
        <s v="PROBE TEMP/FLOW RT ANG 1850mm"/>
        <s v="CIRCUIT KIT NEO BIAS-FLOW"/>
        <s v="SOPORTE PARA HUMIDIFICADOR "/>
        <s v="TOMA DE PARED AIRE"/>
        <s v="TOMA DE PARED OXIGENO"/>
        <s v="Regulador miniatura de baja presión con manometro y conexiónes DISS M in/out NIST H&#10;para Oxigeno"/>
        <s v="Regulador miniatura de baja presión con trampa de agua, filtro para particulas, manometro y conexiónes DISS M in/out NIST H para Aire"/>
        <s v="NEBULIZADOR"/>
        <s v="MICROBOMBA DE NEBULIZACION DESECHABLE PIEZA EN T Y KIT ADAPTADOR 15mm"/>
        <s v="Lámapara quirurgica doble"/>
      </sharedItems>
    </cacheField>
    <cacheField name="CANTIDAD" numFmtId="3">
      <sharedItems containsSemiMixedTypes="0" containsString="0" containsNumber="1" containsInteger="1">
        <n v="1.0"/>
        <n v="2.0"/>
        <n v="0.0"/>
        <n v="4.0"/>
        <n v="5.0"/>
        <n v="6.0"/>
        <n v="10.0"/>
        <n v="40.0"/>
        <n v="3.0"/>
      </sharedItems>
    </cacheField>
    <cacheField name="UDM" numFmtId="0">
      <sharedItems>
        <s v="PZ"/>
        <s v="C/40"/>
        <s v="C/50"/>
      </sharedItems>
    </cacheField>
    <cacheField name="MARCA" numFmtId="0">
      <sharedItems containsString="0" containsBlank="1">
        <m/>
      </sharedItems>
    </cacheField>
    <cacheField name="MODELO" numFmtId="0">
      <sharedItems containsString="0" containsBlank="1">
        <m/>
      </sharedItems>
    </cacheField>
    <cacheField name="CÓDIGO">
      <sharedItems containsMixedTypes="1" containsNumber="1">
        <s v="M2702A.1"/>
        <n v="867246.0"/>
        <n v="867248.0"/>
        <n v="9.89803143411E11"/>
        <s v="CINFM"/>
        <s v="RP050-FM"/>
        <s v="M1910A"/>
        <n v="866064.3"/>
        <n v="867036.4"/>
        <s v="M1029A"/>
        <s v="M1191BL"/>
        <n v="9.89803205871E11"/>
        <s v="M1941A"/>
        <s v="M1668A"/>
        <s v="M1644A"/>
        <n v="9.89803209771E11"/>
        <s v="M2501A"/>
        <n v="9.89803206591E11"/>
        <s v="M4552B"/>
        <s v="M4553B"/>
        <s v="M4555B"/>
        <s v="21078ST"/>
        <s v="MX960"/>
        <s v="MX261"/>
        <s v="MX262"/>
        <s v="BC-HP-MX1"/>
        <s v="MX9604A"/>
        <s v="WP010-MX"/>
        <n v="866062.2"/>
        <n v="867036.1"/>
        <s v="M1669A"/>
        <s v="M1673A"/>
        <n v="9.89803205881E11"/>
        <s v="RP050"/>
        <s v="M4559B"/>
        <s v="NUSX001"/>
        <s v="PA MG+15-2200-UN"/>
        <s v="7MD68A"/>
        <s v="B00O0IDJT2"/>
        <s v="ALT 039"/>
        <n v="181416.0"/>
        <n v="867040.0"/>
        <s v="M1643A"/>
        <s v="NUSM368"/>
        <s v="0217001"/>
        <s v="MR850JSU"/>
        <s v="900MR805"/>
        <s v="900MR869"/>
        <s v="RT225"/>
        <s v="900MR088"/>
        <s v="XX"/>
        <s v="XXX"/>
        <s v="LS-3130-110"/>
        <s v="LS-3231-111"/>
        <s v="AG-PX1000"/>
        <s v="AG-AS3025"/>
        <s v="PENTA30E+30E"/>
      </sharedItems>
    </cacheField>
    <cacheField name="PROVEEDOR" numFmtId="0">
      <sharedItems containsBlank="1">
        <s v="PHILIPS"/>
        <s v="GUSTAVO EDUARDO AVILA WOO"/>
        <s v="TPX"/>
        <s v="AKUASUL"/>
        <s v="HOSPIINNOVA"/>
        <s v="ATSA"/>
        <s v="ALTERNATIVA"/>
        <s v="AMAZON"/>
        <s v="PRONAMAC"/>
        <s v="PCEL"/>
        <s v="Lowenstein"/>
        <s v="FISHER"/>
        <m/>
        <s v="MIYSA"/>
        <s v="Aerosol"/>
        <s v="RIMSA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I17" sheet="SSA HIDALGO N24"/>
  </cacheSource>
  <cacheFields>
    <cacheField name="DESCRIPCIÓN" numFmtId="0">
      <sharedItems>
        <s v="EQUIPO DE RAYOS X CON FLUOROSCOPIA MÓVIL&#10;DIGITAL TIPO ARCO EN &quot;C&quot;"/>
        <s v="Cubierta esteriles para arco"/>
        <s v="Funda cubierta protectora de equipo"/>
        <s v="Mandil emplomado"/>
        <s v="Lentes para proteccion de RX"/>
        <s v="Guantes de plomo"/>
        <s v="Acondicionador de lina a 120V monofasico de por lo menos 5 KVA"/>
        <s v="ULTRASONOGRAFO&#10;(GINECO-OBSTÉTRICO SEGUNDO NIVEL)"/>
        <s v="UPS con respaldo de 10 min"/>
        <s v="Impresora a color"/>
        <s v="Galon de gel"/>
        <s v="Gel de 250 ml"/>
        <s v="DVD'S"/>
        <s v="CD'S"/>
        <s v="Papel para impresora"/>
        <s v="Fundas desechables para trasductor"/>
      </sharedItems>
    </cacheField>
    <cacheField name="CANTIDAD" numFmtId="0">
      <sharedItems containsSemiMixedTypes="0" containsString="0" containsNumber="1" containsInteger="1">
        <n v="2.0"/>
        <n v="100.0"/>
        <n v="4.0"/>
        <n v="15.0"/>
        <n v="75.0"/>
        <n v="3000.0"/>
      </sharedItems>
    </cacheField>
    <cacheField name="UDM" numFmtId="0">
      <sharedItems>
        <s v="PZ"/>
        <s v="C/100"/>
      </sharedItems>
    </cacheField>
    <cacheField name="MARCA" numFmtId="0">
      <sharedItems>
        <s v="PHILIPS"/>
        <s v="HOSPIINNOVA"/>
        <s v="AMAZON"/>
        <s v="NAFARRATE"/>
        <s v="MERCADO LIBRE"/>
        <s v="POWER ALL"/>
        <s v="HP"/>
        <s v="PRONAMAC"/>
        <s v="AKUASUL"/>
      </sharedItems>
    </cacheField>
    <cacheField name="MODELO" numFmtId="0">
      <sharedItems containsBlank="1">
        <s v="ZENITION 70"/>
        <m/>
        <s v="AFFINITI 50"/>
      </sharedItems>
    </cacheField>
    <cacheField name="CÓDIGO" numFmtId="49">
      <sharedItems>
        <s v="NMCA425"/>
        <s v="DYNJE4500"/>
        <s v="B0C22ST7TX"/>
        <s v="JDS536"/>
        <s v="JD53"/>
        <s v="JD100V-DKB"/>
        <s v="LAN-15"/>
        <s v="NUSM253"/>
        <s v="KR+19-3000-01UN"/>
        <s v="3D4L3A"/>
        <s v="ALT 039"/>
        <s v="ALT 040"/>
        <s v="B00O0IDJT2"/>
        <s v="CD-R 100"/>
        <s v="USP-110HG"/>
        <s v="DEN054"/>
      </sharedItems>
    </cacheField>
    <cacheField name="PROVEEDOR" numFmtId="0">
      <sharedItems>
        <s v="PHILIPS"/>
        <s v="HOSPIINNOVA"/>
        <s v="AMAZON"/>
        <s v="NAFARRATE"/>
        <s v="MERCADO LIBRE"/>
        <s v="ALTERNATIVA"/>
        <s v="PRONAMAC"/>
        <s v="AKUAZUL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CMR" cacheId="0" dataCaption="" rowGrandTotals="0" compact="0" compactData="0">
  <location ref="H2:J116" firstHeaderRow="0" firstDataRow="2" firstDataCol="0"/>
  <pivotFields>
    <pivotField name="#Orden de comp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ódigo" axis="axisRow" compact="0" outline="0" multipleItemSelectionAllowed="1" showAll="0" sortType="ascending" defaultSubtotal="0">
      <items>
        <item x="13"/>
        <item x="9"/>
        <item x="5"/>
        <item x="8"/>
        <item x="4"/>
        <item x="6"/>
        <item x="7"/>
        <item x="11"/>
        <item x="18"/>
        <item x="12"/>
        <item x="14"/>
        <item x="15"/>
        <item x="10"/>
        <item x="34"/>
        <item x="35"/>
        <item x="36"/>
        <item x="37"/>
        <item x="38"/>
        <item x="107"/>
        <item x="33"/>
        <item x="22"/>
        <item x="105"/>
        <item x="106"/>
        <item x="25"/>
        <item x="26"/>
        <item x="40"/>
        <item x="23"/>
        <item x="24"/>
        <item x="39"/>
        <item x="110"/>
        <item x="60"/>
        <item x="61"/>
        <item x="62"/>
        <item x="63"/>
        <item x="17"/>
        <item x="29"/>
        <item x="30"/>
        <item x="27"/>
        <item x="28"/>
        <item x="31"/>
        <item x="32"/>
        <item x="41"/>
        <item x="44"/>
        <item x="43"/>
        <item x="45"/>
        <item x="113"/>
        <item x="2"/>
        <item x="98"/>
        <item x="59"/>
        <item x="109"/>
        <item x="108"/>
        <item x="46"/>
        <item x="104"/>
        <item x="51"/>
        <item x="16"/>
        <item x="54"/>
        <item x="64"/>
        <item x="0"/>
        <item x="65"/>
        <item x="66"/>
        <item x="67"/>
        <item x="68"/>
        <item x="69"/>
        <item x="70"/>
        <item x="71"/>
        <item x="72"/>
        <item x="3"/>
        <item x="73"/>
        <item x="74"/>
        <item x="75"/>
        <item x="55"/>
        <item x="52"/>
        <item x="76"/>
        <item x="77"/>
        <item x="56"/>
        <item x="1"/>
        <item x="78"/>
        <item x="79"/>
        <item x="80"/>
        <item x="81"/>
        <item x="82"/>
        <item x="83"/>
        <item x="49"/>
        <item x="48"/>
        <item x="53"/>
        <item x="57"/>
        <item x="84"/>
        <item x="50"/>
        <item x="85"/>
        <item x="86"/>
        <item x="58"/>
        <item x="87"/>
        <item x="88"/>
        <item x="89"/>
        <item x="90"/>
        <item x="91"/>
        <item x="92"/>
        <item x="93"/>
        <item x="94"/>
        <item x="95"/>
        <item x="96"/>
        <item x="97"/>
        <item x="111"/>
        <item x="99"/>
        <item x="112"/>
        <item x="100"/>
        <item x="101"/>
        <item x="103"/>
        <item x="102"/>
        <item x="47"/>
        <item x="19"/>
        <item x="20"/>
        <item x="21"/>
        <item x="42"/>
      </items>
    </pivotField>
    <pivotField name="Descripción" axis="axisRow" compact="0" outline="0" multipleItemSelectionAllowed="1" showAll="0" sortType="ascending">
      <items>
        <item x="17"/>
        <item x="34"/>
        <item x="40"/>
        <item x="16"/>
        <item x="27"/>
        <item x="28"/>
        <item x="31"/>
        <item x="32"/>
        <item x="36"/>
        <item x="35"/>
        <item x="87"/>
        <item x="47"/>
        <item x="90"/>
        <item x="98"/>
        <item x="0"/>
        <item x="53"/>
        <item x="50"/>
        <item x="92"/>
        <item x="62"/>
        <item x="91"/>
        <item x="63"/>
        <item x="64"/>
        <item x="56"/>
        <item x="33"/>
        <item x="65"/>
        <item x="69"/>
        <item x="66"/>
        <item x="67"/>
        <item x="68"/>
        <item x="3"/>
        <item x="15"/>
        <item x="11"/>
        <item x="12"/>
        <item x="18"/>
        <item x="14"/>
        <item x="6"/>
        <item x="102"/>
        <item x="75"/>
        <item x="70"/>
        <item x="41"/>
        <item x="43"/>
        <item x="97"/>
        <item x="44"/>
        <item x="95"/>
        <item x="99"/>
        <item x="84"/>
        <item x="89"/>
        <item x="1"/>
        <item x="52"/>
        <item x="93"/>
        <item x="4"/>
        <item x="61"/>
        <item x="9"/>
        <item x="58"/>
        <item x="76"/>
        <item x="77"/>
        <item x="86"/>
        <item x="78"/>
        <item x="88"/>
        <item x="82"/>
        <item x="79"/>
        <item x="83"/>
        <item x="80"/>
        <item x="49"/>
        <item x="48"/>
        <item x="71"/>
        <item x="54"/>
        <item x="73"/>
        <item x="25"/>
        <item x="26"/>
        <item x="38"/>
        <item x="37"/>
        <item x="55"/>
        <item x="13"/>
        <item x="5"/>
        <item x="59"/>
        <item x="8"/>
        <item x="60"/>
        <item x="39"/>
        <item x="72"/>
        <item x="51"/>
        <item x="74"/>
        <item x="45"/>
        <item x="96"/>
        <item x="10"/>
        <item x="7"/>
        <item x="85"/>
        <item x="101"/>
        <item x="2"/>
        <item x="100"/>
        <item x="24"/>
        <item x="23"/>
        <item x="46"/>
        <item x="22"/>
        <item x="20"/>
        <item x="19"/>
        <item x="42"/>
        <item x="21"/>
        <item x="57"/>
        <item x="29"/>
        <item x="30"/>
        <item x="81"/>
        <item x="94"/>
        <item t="default"/>
      </items>
    </pivotField>
    <pivotField name="Cantida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Refer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1"/>
    <field x="2"/>
  </rowFields>
  <dataFields>
    <dataField name="SUM of Cantidad" fld="3" baseField="0"/>
  </dataFields>
</pivotTableDefinition>
</file>

<file path=xl/pivotTables/pivotTable2.xml><?xml version="1.0" encoding="utf-8"?>
<pivotTableDefinition xmlns="http://schemas.openxmlformats.org/spreadsheetml/2006/main" name="TABASCO IM007" cacheId="1" dataCaption="" compact="0" compactData="0">
  <location ref="C35:D48" firstHeaderRow="0" firstDataRow="1" firstDataCol="0"/>
  <pivotFields>
    <pivotField name="DESCRIP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NTIDAD" dataField="1" compact="0" numFmtId="3" outline="0" multipleItemSelectionAllowed="1" showAll="0">
      <items>
        <item x="0"/>
        <item x="1"/>
        <item x="2"/>
        <item t="default"/>
      </items>
    </pivotField>
    <pivotField name="UDM" compact="0" outline="0" multipleItemSelectionAllowed="1" showAll="0">
      <items>
        <item x="0"/>
        <item t="default"/>
      </items>
    </pivotField>
    <pivotField name="MARC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DELO" compact="0" outline="0" multipleItemSelectionAllowed="1" showAll="0">
      <items>
        <item x="0"/>
        <item t="default"/>
      </items>
    </pivotField>
    <pivotField name="CÓDIGO" axis="axisRow" compact="0" outline="0" multipleItemSelectionAllowed="1" showAll="0" sortType="ascending">
      <items>
        <item x="2"/>
        <item x="10"/>
        <item x="1"/>
        <item x="3"/>
        <item x="0"/>
        <item x="5"/>
        <item x="4"/>
        <item x="7"/>
        <item x="11"/>
        <item x="8"/>
        <item x="9"/>
        <item x="6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5"/>
  </rowFields>
  <dataFields>
    <dataField name="SUM of CANTIDAD" fld="1" baseField="0"/>
  </dataFields>
</pivotTableDefinition>
</file>

<file path=xl/pivotTables/pivotTable3.xml><?xml version="1.0" encoding="utf-8"?>
<pivotTableDefinition xmlns="http://schemas.openxmlformats.org/spreadsheetml/2006/main" name="IMSS BIENESTAR TABASCO 053" cacheId="2" dataCaption="" rowGrandTotals="0" compact="0" compactData="0">
  <location ref="L191:O241" firstHeaderRow="0" firstDataRow="3" firstDataCol="0"/>
  <pivotFields>
    <pivotField name="DESCRIPCIÓN" axis="axisRow" compact="0" outline="0" multipleItemSelectionAllowed="1" showAll="0" sortType="ascending">
      <items>
        <item x="10"/>
        <item x="22"/>
        <item x="38"/>
        <item x="47"/>
        <item x="31"/>
        <item x="32"/>
        <item x="13"/>
        <item x="20"/>
        <item x="11"/>
        <item x="14"/>
        <item x="15"/>
        <item x="12"/>
        <item x="23"/>
        <item x="5"/>
        <item x="21"/>
        <item x="27"/>
        <item x="44"/>
        <item x="40"/>
        <item x="9"/>
        <item x="8"/>
        <item x="25"/>
        <item x="39"/>
        <item x="26"/>
        <item x="28"/>
        <item x="2"/>
        <item x="1"/>
        <item x="33"/>
        <item x="3"/>
        <item x="34"/>
        <item x="42"/>
        <item x="41"/>
        <item x="0"/>
        <item x="45"/>
        <item x="46"/>
        <item x="17"/>
        <item x="36"/>
        <item x="18"/>
        <item x="19"/>
        <item x="6"/>
        <item x="37"/>
        <item x="7"/>
        <item x="30"/>
        <item x="16"/>
        <item x="4"/>
        <item x="35"/>
        <item x="43"/>
        <item x="29"/>
        <item x="24"/>
        <item t="default"/>
      </items>
    </pivotField>
    <pivotField name="CANTIDA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UDM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ARCA" compact="0" outline="0" multipleItemSelectionAllowed="1" showAll="0">
      <items>
        <item x="0"/>
        <item x="1"/>
        <item x="2"/>
        <item t="default"/>
      </items>
    </pivotField>
    <pivotField name="MODELO" compact="0" outline="0" multipleItemSelectionAllowed="1" showAll="0">
      <items>
        <item x="0"/>
        <item x="1"/>
        <item x="2"/>
        <item x="3"/>
        <item t="default"/>
      </items>
    </pivotField>
    <pivotField name="CÓDIGO" axis="axisRow" compact="0" outline="0" multipleItemSelectionAllowed="1" showAll="0" sortType="ascending" defaultSubtotal="0">
      <items>
        <item x="43"/>
        <item x="34"/>
        <item x="40"/>
        <item x="1"/>
        <item x="44"/>
        <item x="42"/>
        <item x="2"/>
        <item x="26"/>
        <item x="4"/>
        <item x="16"/>
        <item x="22"/>
        <item x="17"/>
        <item x="10"/>
        <item x="7"/>
        <item x="27"/>
        <item x="28"/>
        <item x="25"/>
        <item x="0"/>
        <item x="32"/>
        <item x="35"/>
        <item x="41"/>
        <item x="6"/>
        <item x="21"/>
        <item x="23"/>
        <item x="12"/>
        <item x="13"/>
        <item x="11"/>
        <item x="20"/>
        <item x="36"/>
        <item x="18"/>
        <item x="19"/>
        <item x="5"/>
        <item x="14"/>
        <item x="15"/>
        <item x="3"/>
        <item x="8"/>
        <item x="9"/>
        <item x="45"/>
        <item x="39"/>
        <item x="30"/>
        <item x="31"/>
        <item x="29"/>
        <item x="33"/>
        <item x="38"/>
        <item x="37"/>
        <item x="24"/>
      </items>
    </pivotField>
    <pivotField name="PROVEEDOR" axis="axisRow" compact="0" outline="0" multipleItemSelectionAllowed="1" showAll="0" sortType="ascending" defaultSubtotal="0">
      <items>
        <item x="5"/>
        <item x="4"/>
        <item x="1"/>
        <item x="3"/>
        <item x="0"/>
        <item x="2"/>
      </items>
    </pivotField>
  </pivotFields>
  <rowFields>
    <field x="6"/>
    <field x="5"/>
    <field x="0"/>
  </rowFields>
  <dataFields>
    <dataField name="SUM of CANTIDAD" fld="1" baseField="0"/>
  </dataFields>
</pivotTableDefinition>
</file>

<file path=xl/pivotTables/pivotTable4.xml><?xml version="1.0" encoding="utf-8"?>
<pivotTableDefinition xmlns="http://schemas.openxmlformats.org/spreadsheetml/2006/main" name="Comercializadora de la Puebla d" cacheId="3" dataCaption="" rowGrandTotals="0" compact="0" compactData="0">
  <location ref="D184:G246" firstHeaderRow="0" firstDataRow="3" firstDataCol="0"/>
  <pivotFields>
    <pivotField name="DESCRIPCIÓN" axis="axisRow" compact="0" outline="0" multipleItemSelectionAllowed="1" showAll="0" sortType="ascending">
      <items>
        <item x="48"/>
        <item x="15"/>
        <item x="17"/>
        <item x="2"/>
        <item x="1"/>
        <item x="24"/>
        <item x="27"/>
        <item x="25"/>
        <item x="41"/>
        <item x="5"/>
        <item x="32"/>
        <item x="29"/>
        <item x="30"/>
        <item x="13"/>
        <item x="14"/>
        <item x="12"/>
        <item x="50"/>
        <item x="39"/>
        <item x="43"/>
        <item x="37"/>
        <item x="20"/>
        <item x="18"/>
        <item x="19"/>
        <item x="33"/>
        <item x="6"/>
        <item x="44"/>
        <item x="38"/>
        <item x="47"/>
        <item x="45"/>
        <item x="36"/>
        <item x="40"/>
        <item x="26"/>
        <item x="58"/>
        <item x="16"/>
        <item x="57"/>
        <item x="8"/>
        <item x="28"/>
        <item x="7"/>
        <item x="0"/>
        <item x="56"/>
        <item x="22"/>
        <item x="49"/>
        <item x="54"/>
        <item x="55"/>
        <item x="3"/>
        <item x="4"/>
        <item x="10"/>
        <item x="21"/>
        <item x="34"/>
        <item x="23"/>
        <item x="51"/>
        <item x="31"/>
        <item x="11"/>
        <item x="9"/>
        <item x="52"/>
        <item x="53"/>
        <item x="42"/>
        <item x="35"/>
        <item x="46"/>
        <item t="default"/>
      </items>
    </pivotField>
    <pivotField name="CANTIDA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DM" compact="0" outline="0" multipleItemSelectionAllowed="1" showAll="0">
      <items>
        <item x="0"/>
        <item x="1"/>
        <item x="2"/>
        <item t="default"/>
      </items>
    </pivotField>
    <pivotField name="MARCA" compact="0" outline="0" multipleItemSelectionAllowed="1" showAll="0">
      <items>
        <item x="0"/>
        <item t="default"/>
      </items>
    </pivotField>
    <pivotField name="MODELO" compact="0" outline="0" multipleItemSelectionAllowed="1" showAll="0">
      <items>
        <item x="0"/>
        <item t="default"/>
      </items>
    </pivotField>
    <pivotField name="CÓDIGO" axis="axisRow" compact="0" outline="0" multipleItemSelectionAllowed="1" showAll="0" sortType="ascending" defaultSubtotal="0">
      <items>
        <item x="40"/>
        <item x="28"/>
        <item x="7"/>
        <item x="29"/>
        <item x="8"/>
        <item x="41"/>
        <item x="1"/>
        <item x="2"/>
        <item x="3"/>
        <item x="11"/>
        <item x="32"/>
        <item x="17"/>
        <item x="15"/>
        <item x="44"/>
        <item x="21"/>
        <item x="37"/>
        <item x="49"/>
        <item x="46"/>
        <item x="47"/>
        <item x="55"/>
        <item x="54"/>
        <item x="39"/>
        <item x="38"/>
        <item x="25"/>
        <item x="4"/>
        <item x="52"/>
        <item x="53"/>
        <item x="9"/>
        <item x="10"/>
        <item x="42"/>
        <item x="14"/>
        <item x="13"/>
        <item x="30"/>
        <item x="31"/>
        <item x="6"/>
        <item x="12"/>
        <item x="16"/>
        <item x="0"/>
        <item x="18"/>
        <item x="19"/>
        <item x="20"/>
        <item x="34"/>
        <item x="45"/>
        <item x="23"/>
        <item x="24"/>
        <item x="22"/>
        <item x="26"/>
        <item x="43"/>
        <item x="35"/>
        <item x="36"/>
        <item x="56"/>
        <item x="33"/>
        <item x="5"/>
        <item x="48"/>
        <item x="27"/>
        <item x="50"/>
        <item x="51"/>
      </items>
    </pivotField>
    <pivotField name="PROVEEDOR" axis="axisRow" compact="0" outline="0" multipleItemSelectionAllowed="1" showAll="0" sortType="ascending" defaultSubtotal="0">
      <items>
        <item x="12"/>
        <item x="14"/>
        <item x="3"/>
        <item x="6"/>
        <item x="7"/>
        <item x="5"/>
        <item x="11"/>
        <item x="1"/>
        <item x="4"/>
        <item x="10"/>
        <item x="13"/>
        <item x="9"/>
        <item x="0"/>
        <item x="8"/>
        <item x="15"/>
        <item x="2"/>
      </items>
    </pivotField>
  </pivotFields>
  <rowFields>
    <field x="6"/>
    <field x="5"/>
    <field x="0"/>
  </rowFields>
  <dataFields>
    <dataField name="SUM of CANTIDAD" fld="1" baseField="0"/>
  </dataFields>
</pivotTableDefinition>
</file>

<file path=xl/pivotTables/pivotTable5.xml><?xml version="1.0" encoding="utf-8"?>
<pivotTableDefinition xmlns="http://schemas.openxmlformats.org/spreadsheetml/2006/main" name="SSA HIDALGO N24" cacheId="4" dataCaption="" rowGrandTotals="0" compact="0" compactData="0">
  <location ref="C29:E45" firstHeaderRow="0" firstDataRow="2" firstDataCol="0"/>
  <pivotFields>
    <pivotField name="DESCRIP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NTIDAD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DM" compact="0" outline="0" multipleItemSelectionAllowed="1" showAll="0">
      <items>
        <item x="0"/>
        <item x="1"/>
        <item t="default"/>
      </items>
    </pivotField>
    <pivotField name="MARC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ODELO" compact="0" outline="0" multipleItemSelectionAllowed="1" showAll="0">
      <items>
        <item x="0"/>
        <item x="1"/>
        <item x="2"/>
        <item t="default"/>
      </items>
    </pivotField>
    <pivotField name="CÓDIGO" axis="axisRow" compact="0" numFmtId="49" outline="0" multipleItemSelectionAllowed="1" showAll="0" sortType="ascending">
      <items>
        <item x="9"/>
        <item x="10"/>
        <item x="11"/>
        <item x="12"/>
        <item x="2"/>
        <item x="13"/>
        <item x="15"/>
        <item x="1"/>
        <item x="5"/>
        <item x="4"/>
        <item x="3"/>
        <item x="8"/>
        <item x="6"/>
        <item x="0"/>
        <item x="7"/>
        <item x="14"/>
        <item t="default"/>
      </items>
    </pivotField>
    <pivotField name="PROVEEDOR" axis="axisRow" compact="0" outline="0" multipleItemSelectionAllowed="1" showAll="0" sortType="ascending" defaultSubtotal="0">
      <items>
        <item x="7"/>
        <item x="5"/>
        <item x="2"/>
        <item x="1"/>
        <item x="4"/>
        <item x="3"/>
        <item x="0"/>
        <item x="6"/>
      </items>
    </pivotField>
  </pivotFields>
  <rowFields>
    <field x="6"/>
    <field x="5"/>
  </rowFields>
  <dataFields>
    <dataField name="SUM of CANTIDAD" fld="1" baseField="0"/>
  </dataFields>
</pivotTableDefinition>
</file>

<file path=xl/tables/table1.xml><?xml version="1.0" encoding="utf-8"?>
<table xmlns="http://schemas.openxmlformats.org/spreadsheetml/2006/main" headerRowCount="0" ref="A2:E212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CMR-style" showColumnStripes="0" showFirstColumn="1" showLastColumn="1" showRowStripes="1"/>
</table>
</file>

<file path=xl/tables/table2.xml><?xml version="1.0" encoding="utf-8"?>
<table xmlns="http://schemas.openxmlformats.org/spreadsheetml/2006/main" headerRowCount="0" ref="J2:Q22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SCDMX- SRMAS-JUDCCM.ADQ.150-25-style" showColumnStripes="0" showFirstColumn="1" showLastColumn="1" showRowStripes="1"/>
</table>
</file>

<file path=xl/tables/table3.xml><?xml version="1.0" encoding="utf-8"?>
<table xmlns="http://schemas.openxmlformats.org/spreadsheetml/2006/main" headerRowCount="0" ref="R2:T2" displayName="Table_3" name="Table_3" id="3">
  <tableColumns count="3">
    <tableColumn name="Column1" id="1"/>
    <tableColumn name="Column2" id="2"/>
    <tableColumn name="Column3" id="3"/>
  </tableColumns>
  <tableStyleInfo name="SSCDMX- SRMAS-JUDCCM.ADQ.150-25-style 2" showColumnStripes="0" showFirstColumn="1" showLastColumn="1" showRowStripes="1"/>
</table>
</file>

<file path=xl/tables/table4.xml><?xml version="1.0" encoding="utf-8"?>
<table xmlns="http://schemas.openxmlformats.org/spreadsheetml/2006/main" headerRowCount="0" ref="J2:Q175" displayName="Table_4" name="Table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Comercializadora de la Puebla d-style" showColumnStripes="0" showFirstColumn="1" showLastColumn="1" showRowStripes="1"/>
</table>
</file>

<file path=xl/tables/table5.xml><?xml version="1.0" encoding="utf-8"?>
<table xmlns="http://schemas.openxmlformats.org/spreadsheetml/2006/main" headerRowCount="0" ref="R2:T175" displayName="Table_5" name="Table_5" id="5">
  <tableColumns count="3">
    <tableColumn name="Column1" id="1"/>
    <tableColumn name="Column2" id="2"/>
    <tableColumn name="Column3" id="3"/>
  </tableColumns>
  <tableStyleInfo name="Comercializadora de la Puebla d-style 2" showColumnStripes="0" showFirstColumn="1" showLastColumn="1" showRowStripes="1"/>
</table>
</file>

<file path=xl/tables/table6.xml><?xml version="1.0" encoding="utf-8"?>
<table xmlns="http://schemas.openxmlformats.org/spreadsheetml/2006/main" headerRowCount="0" ref="U7:U157" displayName="Table_6" name="Table_6" id="6">
  <tableColumns count="1">
    <tableColumn name="Column1" id="1"/>
  </tableColumns>
  <tableStyleInfo name="Comercializadora de la Puebla d-style 3" showColumnStripes="0" showFirstColumn="1" showLastColumn="1" showRowStripes="1"/>
</table>
</file>

<file path=xl/tables/table7.xml><?xml version="1.0" encoding="utf-8"?>
<table xmlns="http://schemas.openxmlformats.org/spreadsheetml/2006/main" headerRowCount="0" ref="J23:L28" displayName="Table_7" name="Table_7" id="7">
  <tableColumns count="3">
    <tableColumn name="Column1" id="1"/>
    <tableColumn name="Column2" id="2"/>
    <tableColumn name="Column3" id="3"/>
  </tableColumns>
  <tableStyleInfo name="Star Medica Queretaro-style" showColumnStripes="0" showFirstColumn="1" showLastColumn="1" showRowStripes="1"/>
</table>
</file>

<file path=xl/tables/table8.xml><?xml version="1.0" encoding="utf-8"?>
<table xmlns="http://schemas.openxmlformats.org/spreadsheetml/2006/main" headerRowCount="0" ref="L2:T2" displayName="Table_8" name="Table_8" id="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TAPACHULA ARRENDAMIENTO-style" showColumnStripes="0" showFirstColumn="1" showLastColumn="1" showRowStripes="1"/>
</table>
</file>

<file path=xl/tables/table9.xml><?xml version="1.0" encoding="utf-8"?>
<table xmlns="http://schemas.openxmlformats.org/spreadsheetml/2006/main" headerRowCount="0" ref="U2:W2" displayName="Table_9" name="Table_9" id="9">
  <tableColumns count="3">
    <tableColumn name="Column1" id="1"/>
    <tableColumn name="Column2" id="2"/>
    <tableColumn name="Column3" id="3"/>
  </tableColumns>
  <tableStyleInfo name="TAPACHULA ARRENDAMIENTO-style 2" showColumnStripes="0" showFirstColumn="1" showLastColumn="1" showRowStripes="1"/>
</table>
</file>

<file path=xl/tables/table10.xml><?xml version="1.0" encoding="utf-8"?>
<table xmlns="http://schemas.openxmlformats.org/spreadsheetml/2006/main" headerRowCount="0" ref="L3" displayName="Table_10" name="Table_10" id="10">
  <tableColumns count="1">
    <tableColumn name="Column1" id="1"/>
  </tableColumns>
  <tableStyleInfo name="TAPACHULA ARRENDAMIENTO-style 3" showColumnStripes="0" showFirstColumn="1" showLastColumn="1" showRowStripes="1"/>
</table>
</file>

<file path=xl/tables/table11.xml><?xml version="1.0" encoding="utf-8"?>
<table xmlns="http://schemas.openxmlformats.org/spreadsheetml/2006/main" headerRowCount="0" ref="L4:T4" displayName="Table_11" name="Table_11" id="1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TAPACHULA ARRENDAMIENTO-style 4" showColumnStripes="0" showFirstColumn="1" showLastColumn="1" showRowStripes="1"/>
</table>
</file>

<file path=xl/tables/table12.xml><?xml version="1.0" encoding="utf-8"?>
<table xmlns="http://schemas.openxmlformats.org/spreadsheetml/2006/main" headerRowCount="0" ref="U4:W4" displayName="Table_12" name="Table_12" id="12">
  <tableColumns count="3">
    <tableColumn name="Column1" id="1"/>
    <tableColumn name="Column2" id="2"/>
    <tableColumn name="Column3" id="3"/>
  </tableColumns>
  <tableStyleInfo name="TAPACHULA ARRENDAMIENTO-style 5" showColumnStripes="0" showFirstColumn="1" showLastColumn="1" showRowStripes="1"/>
</table>
</file>

<file path=xl/tables/table13.xml><?xml version="1.0" encoding="utf-8"?>
<table xmlns="http://schemas.openxmlformats.org/spreadsheetml/2006/main" headerRowCount="0" ref="J2:Q19" displayName="Table_13" name="Table_13" id="1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DERICO GOMEZ-style" showColumnStripes="0" showFirstColumn="1" showLastColumn="1" showRowStripes="1"/>
</table>
</file>

<file path=xl/tables/table14.xml><?xml version="1.0" encoding="utf-8"?>
<table xmlns="http://schemas.openxmlformats.org/spreadsheetml/2006/main" headerRowCount="0" ref="R2:T19" displayName="Table_14" name="Table_14" id="14">
  <tableColumns count="3">
    <tableColumn name="Column1" id="1"/>
    <tableColumn name="Column2" id="2"/>
    <tableColumn name="Column3" id="3"/>
  </tableColumns>
  <tableStyleInfo name="FEDERICO GOMEZ-style 2" showColumnStripes="0" showFirstColumn="1" showLastColumn="1" showRowStripes="1"/>
</table>
</file>

<file path=xl/tables/table15.xml><?xml version="1.0" encoding="utf-8"?>
<table xmlns="http://schemas.openxmlformats.org/spreadsheetml/2006/main" headerRowCount="0" ref="J2:T28" displayName="Table_15" name="Table_15" id="1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IMSS Bienestar N-53 ARRENDAMIEN-style" showColumnStripes="0" showFirstColumn="1" showLastColumn="1" showRowStripes="1"/>
</table>
</file>

<file path=xl/tables/table16.xml><?xml version="1.0" encoding="utf-8"?>
<table xmlns="http://schemas.openxmlformats.org/spreadsheetml/2006/main" headerRowCount="0" ref="U2:W28" displayName="Table_16" name="Table_16" id="16">
  <tableColumns count="3">
    <tableColumn name="Column1" id="1"/>
    <tableColumn name="Column2" id="2"/>
    <tableColumn name="Column3" id="3"/>
  </tableColumns>
  <tableStyleInfo name="IMSS Bienestar N-53 ARRENDAMIEN-style 2" showColumnStripes="0" showFirstColumn="1" showLastColumn="1" showRowStripes="1"/>
</table>
</file>

<file path=xl/tables/table17.xml><?xml version="1.0" encoding="utf-8"?>
<table xmlns="http://schemas.openxmlformats.org/spreadsheetml/2006/main" headerRowCount="0" ref="J2:Q11" displayName="Table_17" name="Table_17" id="1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omare | Siniestros  ISSSTE Coa-style" showColumnStripes="0" showFirstColumn="1" showLastColumn="1" showRowStripes="1"/>
</table>
</file>

<file path=xl/tables/table18.xml><?xml version="1.0" encoding="utf-8"?>
<table xmlns="http://schemas.openxmlformats.org/spreadsheetml/2006/main" headerRowCount="0" ref="R2:T11" displayName="Table_18" name="Table_18" id="18">
  <tableColumns count="3">
    <tableColumn name="Column1" id="1"/>
    <tableColumn name="Column2" id="2"/>
    <tableColumn name="Column3" id="3"/>
  </tableColumns>
  <tableStyleInfo name="Romare | Siniestros  ISSSTE Coa-style 2" showColumnStripes="0" showFirstColumn="1" showLastColumn="1" showRowStripes="1"/>
</table>
</file>

<file path=xl/tables/table19.xml><?xml version="1.0" encoding="utf-8"?>
<table xmlns="http://schemas.openxmlformats.org/spreadsheetml/2006/main" headerRowCount="0" ref="J2:Q56" displayName="Table_19" name="Table_19" id="1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IMSS BIENESTAR TABASCO IM168-20-style" showColumnStripes="0" showFirstColumn="1" showLastColumn="1" showRowStripes="1"/>
</table>
</file>

<file path=xl/tables/table20.xml><?xml version="1.0" encoding="utf-8"?>
<table xmlns="http://schemas.openxmlformats.org/spreadsheetml/2006/main" headerRowCount="0" ref="R2:T56" displayName="Table_20" name="Table_20" id="20">
  <tableColumns count="3">
    <tableColumn name="Column1" id="1"/>
    <tableColumn name="Column2" id="2"/>
    <tableColumn name="Column3" id="3"/>
  </tableColumns>
  <tableStyleInfo name="IMSS BIENESTAR TABASCO IM168-20-style 2" showColumnStripes="0" showFirstColumn="1" showLastColumn="1" showRowStripes="1"/>
</table>
</file>

<file path=xl/tables/table21.xml><?xml version="1.0" encoding="utf-8"?>
<table xmlns="http://schemas.openxmlformats.org/spreadsheetml/2006/main" headerRowCount="0" ref="J2:Q19" displayName="Table_21" name="Table_21" id="2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Hoja 30-style" showColumnStripes="0" showFirstColumn="1" showLastColumn="1" showRowStripes="1"/>
</table>
</file>

<file path=xl/tables/table22.xml><?xml version="1.0" encoding="utf-8"?>
<table xmlns="http://schemas.openxmlformats.org/spreadsheetml/2006/main" headerRowCount="0" ref="R2:T19" displayName="Table_22" name="Table_22" id="22">
  <tableColumns count="3">
    <tableColumn name="Column1" id="1"/>
    <tableColumn name="Column2" id="2"/>
    <tableColumn name="Column3" id="3"/>
  </tableColumns>
  <tableStyleInfo name="Hoja 30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2" dT="2026-05-29T16:24:24.00" personId="{0fbe4044-e328-4fc0-919d-5ec5eb747efe}" id="{db5b8244-2713-49b7-bbb2-20e3607a528e}" done="0">
    <x18tc:text xml:space="preserve">falta la salida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5" dT="2026-05-29T16:28:43.00" personId="{0fbe4044-e328-4fc0-919d-5ec5eb747efe}" id="{d83c1826-878f-4ddc-ba3e-fc39349d1766}" done="0">
    <x18tc:text xml:space="preserve">en camino en transporte consolidado falta realizar entrada y salida</x18tc:text>
  </x18tc:threadedComment>
  <x18tc:threadedComment ref="H21" dT="2026-05-29T16:29:32.00" personId="{0fbe4044-e328-4fc0-919d-5ec5eb747efe}" id="{746d10fb-72a0-4676-ad5f-22c1be675d77}" done="0">
    <x18tc:text xml:space="preserve">no enviado por almacén</x18tc:text>
  </x18tc:threadedComment>
  <x18tc:threadedComment ref="H44" dT="2026-05-29T16:30:08.00" personId="{0fbe4044-e328-4fc0-919d-5ec5eb747efe}" id="{2d6d780f-3de9-4bb8-85db-ea436cb2b988}" done="0">
    <x18tc:text xml:space="preserve">retraso por parte de fabrica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8" dT="2026-05-04T19:36:08.00" personId="{2966205c-45e4-44e9-aa2d-744388be2b94}" id="{99b03508-037b-43ff-964c-8ba0f2dc89d7}" done="1">
    <x18tc:text xml:space="preserve">https://www.pcel.com/INTELLINET-210591-Intellinet-Jack-categoria-6-UTP-blanco-de-impacto-66111</x18tc:text>
    <x18tc:extLst>
      <ext uri="{F7C98A9C-CBB3-438F-8F68-D28B6AF4A901}">
        <xltc2:checksum/>
        <xltc2:hyperlink startIndex="0" length="94" url="https://www.pcel.com/INTELLINET-210591-Intellinet-Jack-categoria-6-UTP-blanco-de-impacto-66111"/>
      </ext>
    </x18tc:extLst>
  </x18tc:threadedComment>
  <x18tc:threadedComment ref="C10" dT="2026-05-04T17:12:52.00" personId="{0fbe4044-e328-4fc0-919d-5ec5eb747efe}" id="{80d8ffea-ff81-45ed-b600-14667342bc6e}" done="1">
    <x18tc:text xml:space="preserve">https://www.pcel.com/HP-J8H61A-Impresora-laser-HP-monocromatica-LaserJet-Pro-M501dn-Resolucion-de-Impresion-de-600-x-600-dpi-hasta-43-ppm-USB-Ethernet-142740</x18tc:text>
    <x18tc:extLst>
      <ext uri="{F7C98A9C-CBB3-438F-8F68-D28B6AF4A901}">
        <xltc2:checksum/>
        <xltc2:hyperlink startIndex="0" length="157" url="https://www.pcel.com/HP-J8H61A-Impresora-laser-HP-monocromatica-LaserJet-Pro-M501dn-Resolucion-de-Impresion-de-600-x-600-dpi-hasta-43-ppm-USB-Ethernet-142740"/>
      </ext>
    </x18tc:extLst>
  </x18tc:threadedComment>
  <x18tc:threadedComment ref="C7" dT="2026-05-04T17:23:51.00" personId="{0fbe4044-e328-4fc0-919d-5ec5eb747efe}" id="{d5cc6c6b-6c45-4b63-a57c-a41785b829eb}" done="1">
    <x18tc:text xml:space="preserve">https://www.amazon.com.mx/Bobina-C10018BLAN-X-Case-Blanco-Conductor/dp/B0C3BPG4FS/ref=abl_lv_ov_lig?colid=26K5Y80FGAQZD&amp;coliid=I35BKUY5N50Y9V&amp;sbo=RZvfv%2F%2FHxDF%2BO5021pAnSA%3D%3D&amp;ufe=app_do%3Aamzn1.fos.db4f1a57-87f1-43c5-9a39-0cdca6036b57</x18tc:text>
    <x18tc:extLst>
      <ext uri="{F7C98A9C-CBB3-438F-8F68-D28B6AF4A901}">
        <xltc2:checksum/>
        <xltc2:hyperlink startIndex="0" length="240" url="https://www.amazon.com.mx/Bobina-C10018BLAN-X-Case-Blanco-Conductor/dp/B0C3BPG4FS/ref=abl_lv_ov_lig?colid=26K5Y80FGAQZD&amp;coliid=I35BKUY5N50Y9V&amp;sbo=RZvfv%2F%2FHxDF%2BO5021pAnSA%3D%3D&amp;ufe=app_do%3Aamzn1.fos.db4f1a57-87f1-43c5-9a39-0cdca6036b57"/>
      </ext>
    </x18tc:extLst>
  </x18tc:threadedComment>
  <x18tc:threadedComment ref="N2" dT="2026-05-29T16:48:17.00" personId="{0fbe4044-e328-4fc0-919d-5ec5eb747efe}" id="{91293857-4ace-4d06-8b2b-9e436a4d0f9e}" done="0">
    <x18tc:text xml:space="preserve">se entrega directo con el cliente el dia jueves</x18tc:text>
  </x18tc:threadedComment>
  <x18tc:threadedComment ref="H24" dT="2026-05-29T16:47:45.00" personId="{0fbe4044-e328-4fc0-919d-5ec5eb747efe}" id="{fd3d0027-cf83-47eb-93f7-c90aa7f85e59}" done="0">
    <x18tc:text xml:space="preserve">lista para recolección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71" dT="2026-05-29T16:51:44.00" personId="{0fbe4044-e328-4fc0-919d-5ec5eb747efe}" id="{42a21ca0-e0e7-4394-af95-4539cf157fb2}" done="0">
    <x18tc:text xml:space="preserve">solicitar la diferencia de electrodos faltantes</x18tc:text>
  </x18tc:threadedComment>
  <x18tc:threadedComment ref="H170" dT="2026-05-29T16:51:50.00" personId="{0fbe4044-e328-4fc0-919d-5ec5eb747efe}" id="{0083d2db-0ea0-4788-adf2-8827954fa51d}" done="0">
    <x18tc:text xml:space="preserve">solicitar la diferencia de electrodos faltantes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00" dT="2026-05-19T23:24:46.00" personId="{0fbe4044-e328-4fc0-919d-5ec5eb747efe}" id="{1f6c2870-262f-484e-bc05-00fbec2d5557}" done="0">
    <x18tc:text xml:space="preserve">@dmh@manprec.com falta cotización de los UPS URGE
Asignada a dmh@manprec.com</x18tc:text>
    <x18tc:mentions>
      <x18tc:mention mentionpersonId="{ee0d56ee-ae60-4ae7-9bfe-6c2b6d22e213}" mentionId="{0b63769c-3261-4200-a8f4-49fd727fb88a}" startIndex="0" length="16"/>
    </x18tc:mentions>
  </x18tc:threadedComment>
  <x18tc:threadedComment ref="H100" dT="2026-06-25T22:33:29.00" personId="{2966205c-45e4-44e9-aa2d-744388be2b94}" id="{c5898322-ea55-4bbc-9111-41d7daeecdd5}" parentId="{1f6c2870-262f-484e-bc05-00fbec2d5557}">
    <x18tc:text xml:space="preserve">Revisar si el UPS de 2 KVA cumple</x18tc:text>
  </x18tc:threadedComment>
  <x18tc:threadedComment ref="E28" dT="2026-06-25T22:38:10.00" personId="{2966205c-45e4-44e9-aa2d-744388be2b94}" id="{6eae3cab-3541-4326-8fa3-18a1b69ec3b6}" done="0">
    <x18tc:text xml:space="preserve">Caja de 10 o PZ
@mnf@manprec.com 
@dmh@manprec.com</x18tc:text>
    <x18tc:mentions>
      <x18tc:mention mentionpersonId="{4f6f912b-773f-47ef-860b-17504aca96ba}" mentionId="{a31ace13-e588-4d97-a0e7-b75139e975f4}" startIndex="16" length="16"/>
      <x18tc:mention mentionpersonId="{ee0d56ee-ae60-4ae7-9bfe-6c2b6d22e213}" mentionId="{7440f398-d882-4757-bd8a-597937a0f98a}" startIndex="34" length="16"/>
    </x18tc:mentions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13" dT="2026-06-18T16:26:13.00" personId="{0fbe4044-e328-4fc0-919d-5ec5eb747efe}" id="{738ff2a0-581f-48d6-9d27-daf0326682c9}" done="0">
    <x18tc:text xml:space="preserve">@dmh@manprec.com
Asignada a dmh@manprec.com</x18tc:text>
    <x18tc:mentions>
      <x18tc:mention mentionpersonId="{ee0d56ee-ae60-4ae7-9bfe-6c2b6d22e213}" mentionId="{b7faab75-0df5-4478-9bf7-9a158622cb11}" startIndex="0" length="16"/>
    </x18tc:mentions>
  </x18tc:threadedComment>
  <x18tc:threadedComment ref="I10" dT="2026-05-29T16:02:27.00" personId="{0fbe4044-e328-4fc0-919d-5ec5eb747efe}" id="{3ffc0266-c0b3-4ca5-8f48-028ee8b69d9b}" done="0">
    <x18tc:text xml:space="preserve">https://www.amazon.com.mx/Koblenz-REGULADOR-SUSTITUTO-ATERRIZADOS-Interruptor/dp/B08LP7F79M/ref=sr_1_5?crid=101MPHYYMY44G&amp;dib=eyJ2IjoiMSJ9.s9mZ-hrUAYXGTlZ9vZuIuYiJ1PBCqOWqZM2M7dEQv_PtTBh_ybl5HGJCVCGSlMdhWLr12K_BbYYs7WsDeu6VuwCCkolPMBOxRhyasvw8pbQSTnCBdNzAEmj5y5Yt2eJANCXxc_wY1D1_Naz1VKy5sBGdgwaSBByJ_YS7utzZogjcwDRQOkrThJAF6UzDKtuiNLYWva-6Y3Z5vZBDFtyvNYUDOD3IWJkILsVg0VAti7BZ4FTdwwJ2PcmR9CQIcDyoD4dEaIQAc6mktTocp29Pkd_fUNOkXwiuxGUcBAtbUtc.erW113M5maHk0_sdlO-HDwU6CYDrNYSTRTwVweVjus4&amp;dib_tag=se&amp;keywords=regulador%2Bde%2Bvoltaje%2Bpara%2Brefrigerador&amp;qid=1780070198&amp;sprefix=regulador%2Bde%2B%2Caps%2C155&amp;sr=8-5&amp;th=1</x18tc:text>
    <x18tc:extLst>
      <ext uri="{F7C98A9C-CBB3-438F-8F68-D28B6AF4A901}">
        <xltc2:checksum/>
        <xltc2:hyperlink startIndex="0" length="614" url="https://www.amazon.com.mx/Koblenz-REGULADOR-SUSTITUTO-ATERRIZADOS-Interruptor/dp/B08LP7F79M/ref=sr_1_5?crid=101MPHYYMY44G&amp;dib=eyJ2IjoiMSJ9.s9mZ-hrUAYXGTlZ9vZuIuYiJ1PBCqOWqZM2M7dEQv_PtTBh_ybl5HGJCVCGSlMdhWLr12K_BbYYs7WsDeu6VuwCCkolPMBOxRhyasvw8pbQSTnCBdNzAEmj5y5Yt2eJANCXxc_wY1D1_Naz1VKy5sBGdgwaSBByJ_YS7utzZogjcwDRQOkrThJAF6UzDKtuiNLYWva-6Y3Z5vZBDFtyvNYUDOD3IWJkILsVg0VAti7BZ4FTdwwJ2PcmR9CQIcDyoD4dEaIQAc6mktTocp29Pkd_fUNOkXwiuxGUcBAtbUtc.erW113M5maHk0_sdlO-HDwU6CYDrNYSTRTwVweVjus4&amp;dib_tag=se&amp;keywords=regulador%2Bde%2Bvoltaje%2Bpara%2Brefrigerador&amp;qid=1780070198&amp;sprefix=regulador%2Bde%2B%2Caps%2C155&amp;sr=8-5&amp;th=1"/>
      </ext>
    </x18tc:extLs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R2" dT="2026-07-08T17:56:58.00" personId="{0fbe4044-e328-4fc0-919d-5ec5eb747efe}" id="{bb151cd6-1169-41cc-9b31-6a3363f6b140}" done="1">
    <x18tc:text xml:space="preserve">@dmh@manprec.com checa los costos inter empresa por favor
Asignada a dmh@manprec.com</x18tc:text>
    <x18tc:mentions>
      <x18tc:mention mentionpersonId="{ee0d56ee-ae60-4ae7-9bfe-6c2b6d22e213}" mentionId="{8306a45b-7336-46e8-b31a-c752a048f521}" startIndex="0" length="16"/>
    </x18tc:mentions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7" dT="2026-08-07T16:09:58.00" personId="{0fbe4044-e328-4fc0-919d-5ec5eb747efe}" id="{564bc309-e661-4bab-bb7f-ac81888d4439}" done="0">
    <x18tc:text xml:space="preserve">@dmh@manprec.com me ayudas a revisar si se realizo el intercomp
Asignada a dmh@manprec.com</x18tc:text>
    <x18tc:mentions>
      <x18tc:mention mentionpersonId="{ee0d56ee-ae60-4ae7-9bfe-6c2b6d22e213}" mentionId="{bb098b7d-c758-4a81-9502-2321b4f1aa7f}" startIndex="0" length="16"/>
    </x18tc:mentions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R2" dT="2026-08-07T16:17:58.00" personId="{0fbe4044-e328-4fc0-919d-5ec5eb747efe}" id="{af03c0cb-d2dc-403e-ae17-4bc2340459cf}" done="1">
    <x18tc:text xml:space="preserve">@dmh@manprec.com termina proceso de intercomp
Asignada a dmh@manprec.com</x18tc:text>
    <x18tc:mentions>
      <x18tc:mention mentionpersonId="{ee0d56ee-ae60-4ae7-9bfe-6c2b6d22e213}" mentionId="{502ec153-7551-4ca8-872a-9a00665cafac}" startIndex="0" length="16"/>
    </x18tc:mentions>
  </x18tc:threadedComment>
  <x18tc:threadedComment ref="R5" dT="2026-08-07T16:28:36.00" personId="{0fbe4044-e328-4fc0-919d-5ec5eb747efe}" id="{14d8951d-899c-43df-9c33-10983b33c1f3}" done="1">
    <x18tc:text xml:space="preserve">@dmh@manprec.com terminar proceso de intercomp
Asignada a dmh@manprec.com</x18tc:text>
    <x18tc:mentions>
      <x18tc:mention mentionpersonId="{ee0d56ee-ae60-4ae7-9bfe-6c2b6d22e213}" mentionId="{c89b1e5f-6a28-4ab7-9c17-c6ce36a1cfd9}" startIndex="0" length="16"/>
    </x18tc:mentions>
  </x18tc:threadedComment>
</x18tc:ThreadedComments>
</file>

<file path=xl/threadedComments/threadedComment1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4" dT="2026-07-02T17:59:51.00" personId="{0fbe4044-e328-4fc0-919d-5ec5eb747efe}" id="{47bbf733-74bf-4937-bbb1-894de6910e03}" done="0">
    <x18tc:text xml:space="preserve">https://www.amazon.com.mx/gp/aw/d/B07TJY1S9K/?_encoding=UTF8&amp;pd_rd_plhdr=t&amp;hsa_cr_id=0&amp;qid=1783015153&amp;sr=1-2-9e67e56a-6f64-441f-a281-df67fc737124&amp;i=aps&amp;aref=1C6kPl15cp&amp;ref_=sbx__sbtcd_asin_1_img&amp;pd_rd_w=TKeFd&amp;content-id=amzn1.sym.cc71ba64-01af-4d4f-bd2b-d826d6fb8aa3%3Aamzn1.sym.cc71ba64-01af-4d4f-bd2b-d826d6fb8aa3&amp;pf_rd_p=cc71ba64-01af-4d4f-bd2b-d826d6fb8aa3&amp;pf_rd_r=0DM5V7AHRNDV2P9WKGW2&amp;pd_rd_wg=ymQ8U&amp;pd_rd_r=54ab2633-731b-44ad-8b31-9c232699035d&amp;th=1</x18tc:text>
    <x18tc:extLst>
      <ext uri="{F7C98A9C-CBB3-438F-8F68-D28B6AF4A901}">
        <xltc2:checksum/>
        <xltc2:hyperlink startIndex="0" length="454" url="https://www.amazon.com.mx/gp/aw/d/B07TJY1S9K/?_encoding=UTF8&amp;pd_rd_plhdr=t&amp;hsa_cr_id=0&amp;qid=1783015153&amp;sr=1-2-9e67e56a-6f64-441f-a281-df67fc737124&amp;i=aps&amp;aref=1C6kPl15cp&amp;ref_=sbx__sbtcd_asin_1_img&amp;pd_rd_w=TKeFd&amp;content-id=amzn1.sym.cc71ba64-01af-4d4f-bd2b-d826d6fb8aa3%3Aamzn1.sym.cc71ba64-01af-4d4f-bd2b-d826d6fb8aa3&amp;pf_rd_p=cc71ba64-01af-4d4f-bd2b-d826d6fb8aa3&amp;pf_rd_r=0DM5V7AHRNDV2P9WKGW2&amp;pd_rd_wg=ymQ8U&amp;pd_rd_r=54ab2633-731b-44ad-8b31-9c232699035d&amp;th=1"/>
      </ext>
    </x18tc:extLst>
  </x18tc:threadedComment>
  <x18tc:threadedComment ref="H11" dT="2026-07-02T17:56:29.00" personId="{0fbe4044-e328-4fc0-919d-5ec5eb747efe}" id="{78bfc194-ac54-4f8d-b94d-aa2649d9ef6b}" done="0">
    <x18tc:text xml:space="preserve">https://www.amazon.com.mx/HP-Impresora-Continua-Impresi%C3%B3n-3D4L3A/dp/B0BXBGM21F/ref=sr_1_1_sspa?__mk_es_MX=%C3%85M%C3%85%C5%BD%C3%95%C3%91&amp;crid=1M5FRWWS5QWB6&amp;dib=eyJ2IjoiMSJ9.vs81EFolhLylsB63agz5CwQy6dx4KhpRr0RN82xKkhRqLHIFA1a5CcberafyJesR3odjREJu4nJRopn-T-w1OEihaDv0BHQ3SfktPJ3E66uAy1kZC0qlIjnWUKsgnG1BtLuuT9qOex-z7bIguHkPIMsVzzscpRkSSBFCF7uusQT3jQ2mwcGzw6bwlavZUCAiYXn5QSXq108o-I6sCDOvkT9DfVxATZeyjrk6Y6bw8zRGca3E82IUxDdMa3hV7wZWwrmt-CwhRAPwJDnIvGYcjbnKdjWg7NmYzGFWVptDhy4.EGLu0hu6rOG5ybQoEfXjTkRbusPBA1jgHw0ImTxGHkA&amp;dib_tag=se&amp;keywords=impresora+EPSON&amp;qid=1783014808&amp;sprefix=impresora+epson%2Caps%2C165&amp;sr=8-1-spons&amp;ufe=app_do%3Aamzn1.fos.e9c905c0-296e-4852-9ea7-c9f4c88300d3&amp;sp_csd=d2lkZ2V0TmFtZT1zcF9hdGY&amp;psc=1</x18tc:text>
    <x18tc:extLst>
      <ext uri="{F7C98A9C-CBB3-438F-8F68-D28B6AF4A901}">
        <xltc2:checksum/>
        <xltc2:hyperlink startIndex="0" length="719" url="https://www.amazon.com.mx/HP-Impresora-Continua-Impresi%C3%B3n-3D4L3A/dp/B0BXBGM21F/ref=sr_1_1_sspa?__mk_es_MX=%C3%85M%C3%85%C5%BD%C3%95%C3%91&amp;crid=1M5FRWWS5QWB6&amp;dib=eyJ2IjoiMSJ9.vs81EFolhLylsB63agz5CwQy6dx4KhpRr0RN82xKkhRqLHIFA1a5CcberafyJesR3odjREJu4nJRopn-T-w1OEihaDv0BHQ3SfktPJ3E66uAy1kZC0qlIjnWUKsgnG1BtLuuT9qOex-z7bIguHkPIMsVzzscpRkSSBFCF7uusQT3jQ2mwcGzw6bwlavZUCAiYXn5QSXq108o-I6sCDOvkT9DfVxATZeyjrk6Y6bw8zRGca3E82IUxDdMa3hV7wZWwrmt-CwhRAPwJDnIvGYcjbnKdjWg7NmYzGFWVptDhy4.EGLu0hu6rOG5ybQoEfXjTkRbusPBA1jgHw0ImTxGHkA&amp;dib_tag=se&amp;keywords=impresora+EPSON&amp;qid=1783014808&amp;sprefix=impresora+epson%2Caps%2C165&amp;sr=8-1-spons&amp;ufe=app_do%3Aamzn1.fos.e9c905c0-296e-4852-9ea7-c9f4c88300d3&amp;sp_csd=d2lkZ2V0TmFtZT1zcF9hdGY&amp;psc=1"/>
      </ext>
    </x18tc:extLst>
  </x18tc:threadedComment>
  <x18tc:threadedComment ref="I8" dT="2026-07-02T18:44:15.00" personId="{0fbe4044-e328-4fc0-919d-5ec5eb747efe}" id="{e81aeac5-00ab-47c6-ab98-9df95e9756eb}" done="0">
    <x18tc:text xml:space="preserve">https://articulo.mercadolibre.com.mx/MLM-5161175630-regulador-electronico-de-voltaje-vogar-lan-15-5-kva-120v-1f-_JM?searchVariation=199957060941#polycard_client=search-desktop&amp;be_origin=backend&amp;searchVariation=199957060941&amp;search_layout=grid&amp;position=4&amp;type=item&amp;tracking_id=8909f169-1004-4604-bf84-b508564722c9&amp;sid=search</x18tc:text>
    <x18tc:extLst>
      <ext uri="{F7C98A9C-CBB3-438F-8F68-D28B6AF4A901}">
        <xltc2:checksum/>
        <xltc2:hyperlink startIndex="0" length="322" url="https://articulo.mercadolibre.com.mx/MLM-5161175630-regulador-electronico-de-voltaje-vogar-lan-15-5-kva-120v-1f-_JM?searchVariation=199957060941#polycard_client=search-desktop&amp;be_origin=backend&amp;searchVariation=199957060941&amp;search_layout=grid&amp;position=4&amp;type=item&amp;tracking_id=8909f169-1004-4604-bf84-b508564722c9&amp;sid=search"/>
      </ext>
    </x18tc:extLst>
  </x18tc:threadedComment>
</x18tc:ThreadedComments>
</file>

<file path=xl/threadedComments/threadedComment1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3" dT="2026-07-07T19:20:15.00" personId="{0fbe4044-e328-4fc0-919d-5ec5eb747efe}" id="{72ef66b5-19bc-4abb-9b90-44dd363e7930}" done="1">
    <x18tc:text xml:space="preserve">https://www.amazon.com.mx/Silimex-COMPUTOALLAS/dp/B0056BZ99U/ref=sr_1_7?crid=1O6FW9AIEEF36&amp;dib=eyJ2IjoiMSJ9.q9TlEh8nx5vVoRcOrjKD8mm1aCnEn62CDHyXRwwwSd8qpEYAiN5tj0cGZe_r3RDCny9nNQF4DwQ6M0v_Yeg_oN7fpNQyc7ZvXzGECCBK_qmtqA_ngCZPOP57M47HjSz0uIYJsWG2GN8tPne5Vasj3u5NthWdF3m2ttyLqUCliKpigd9SJlYHdCuJn4OCFJCApr-iHxCkqJAXo06SSylS3l_1YJDvXVrm38O3h1v_dRsoIaRxtsnc915lcio-ORgiSxhBq3fpA9lEONOCCQ_HsecpU_YNQs5hZAgP5MTcGKc.4bXR2iz8-6gI8snQZNClpwBHr6ojA0HKcjr3QuHYnps&amp;dib_tag=se&amp;keywords=toallas+para+dispositivos+electr%C3%B3nicos&amp;qid=1783015533&amp;sprefix=toallas+para+dispositivos+electronico%2Caps%2C146&amp;sr=8-7</x18tc:text>
    <x18tc:extLst>
      <ext uri="{F7C98A9C-CBB3-438F-8F68-D28B6AF4A901}">
        <xltc2:checksum/>
        <xltc2:hyperlink startIndex="0" length="595" url="https://www.amazon.com.mx/Silimex-COMPUTOALLAS/dp/B0056BZ99U/ref=sr_1_7?crid=1O6FW9AIEEF36&amp;dib=eyJ2IjoiMSJ9.q9TlEh8nx5vVoRcOrjKD8mm1aCnEn62CDHyXRwwwSd8qpEYAiN5tj0cGZe_r3RDCny9nNQF4DwQ6M0v_Yeg_oN7fpNQyc7ZvXzGECCBK_qmtqA_ngCZPOP57M47HjSz0uIYJsWG2GN8tPne5Vasj3u5NthWdF3m2ttyLqUCliKpigd9SJlYHdCuJn4OCFJCApr-iHxCkqJAXo06SSylS3l_1YJDvXVrm38O3h1v_dRsoIaRxtsnc915lcio-ORgiSxhBq3fpA9lEONOCCQ_HsecpU_YNQs5hZAgP5MTcGKc.4bXR2iz8-6gI8snQZNClpwBHr6ojA0HKcjr3QuHYnps&amp;dib_tag=se&amp;keywords=toallas+para+dispositivos+electr%C3%B3nicos&amp;qid=1783015533&amp;sprefix=toallas+para+dispositivos+electronico%2Caps%2C146&amp;sr=8-7"/>
      </ext>
    </x18tc:extLst>
  </x18tc:threadedComment>
</x18tc:ThreadedComments>
</file>

<file path=xl/threadedComments/threadedComment1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1" dT="2026-07-27T17:28:43.00" personId="{0fbe4044-e328-4fc0-919d-5ec5eb747efe}" id="{16d69f2a-4904-4e75-a102-bd3c7849d34d}" done="1">
    <x18tc:text xml:space="preserve">agregarla al pedido de salida</x18tc:text>
  </x18tc:threadedComment>
  <x18tc:threadedComment ref="H20" dT="2026-07-17T20:35:14.00" personId="{0fbe4044-e328-4fc0-919d-5ec5eb747efe}" id="{af04ca1a-ec88-4f67-835d-1431727e0c03}" done="0">
    <x18tc:text xml:space="preserve">DK43202020 dameca MRI</x18tc:text>
  </x18tc:threadedComment>
  <x18tc:threadedComment ref="S11" dT="2026-07-27T17:29:23.00" personId="{0fbe4044-e328-4fc0-919d-5ec5eb747efe}" id="{7fde0a24-1087-4821-b055-2c1bd3d376b5}" done="0">
    <x18tc:text xml:space="preserve">@dmh@manprec.com me ayudas a generar el intercomp
Asignada a dmh@manprec.com</x18tc:text>
    <x18tc:mentions>
      <x18tc:mention mentionpersonId="{ee0d56ee-ae60-4ae7-9bfe-6c2b6d22e213}" mentionId="{857236fd-568e-4858-b755-647c358742be}" startIndex="0" length="16"/>
    </x18tc:mentions>
  </x18tc:threadedComment>
</x18tc:ThreadedComments>
</file>

<file path=xl/threadedComments/threadedComment1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" dT="2026-08-11T16:59:12.00" personId="{0fbe4044-e328-4fc0-919d-5ec5eb747efe}" id="{4f37962d-a571-4774-a30b-38d67adb75f6}" done="0">
    <x18tc:text xml:space="preserve">revisar la devolucion para colocar los costos reales @dmh@manprec.com en la oc MAN13470
Asignada a dmh@manprec.com</x18tc:text>
    <x18tc:mentions>
      <x18tc:mention mentionpersonId="{ee0d56ee-ae60-4ae7-9bfe-6c2b6d22e213}" mentionId="{92cae2c7-0ac5-4e0e-811b-9d890a7130b6}" startIndex="53" length="16"/>
    </x18tc:mentions>
  </x18tc:threadedComment>
  <x18tc:threadedComment ref="C11" dT="2026-08-06T15:42:41.00" personId="{0fbe4044-e328-4fc0-919d-5ec5eb747efe}" id="{da6bc70f-6741-4307-8068-f42a3d2f2588}" done="0">
    <x18tc:text xml:space="preserve">falta realizar la OC de este servicio @dmh@manprec.com @mnf@manprec.com
Asignada a dmh@manprec.com</x18tc:text>
    <x18tc:mentions>
      <x18tc:mention mentionpersonId="{ee0d56ee-ae60-4ae7-9bfe-6c2b6d22e213}" mentionId="{444c029d-6637-4fb3-826b-c3a87d34998d}" startIndex="38" length="16"/>
      <x18tc:mention mentionpersonId="{4f6f912b-773f-47ef-860b-17504aca96ba}" mentionId="{629609c4-b2f0-4d2c-95d4-ac9f1d1ea73e}" startIndex="55" length="16"/>
    </x18tc:mentions>
  </x18tc:threadedComment>
  <x18tc:threadedComment ref="R3" dT="2026-08-06T15:54:03.00" personId="{0fbe4044-e328-4fc0-919d-5ec5eb747efe}" id="{e6bcf8bb-9b9f-4d15-8d20-a4774b1f5bc3}" done="0">
    <x18tc:text xml:space="preserve">completar la OV de estos accesorios @dmh@manprec.com 
@mnf@manprec.com
Asignada a dmh@manprec.com</x18tc:text>
    <x18tc:mentions>
      <x18tc:mention mentionpersonId="{ee0d56ee-ae60-4ae7-9bfe-6c2b6d22e213}" mentionId="{1d666f0e-4203-4eee-adfb-6315d594cc23}" startIndex="36" length="16"/>
      <x18tc:mention mentionpersonId="{4f6f912b-773f-47ef-860b-17504aca96ba}" mentionId="{bcfe0948-39b4-4f33-97b7-fdea3b313fbf}" startIndex="54" length="16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9" Type="http://schemas.openxmlformats.org/officeDocument/2006/relationships/table" Target="../tables/table3.xml"/><Relationship Id="rId5" Type="http://schemas.openxmlformats.org/officeDocument/2006/relationships/vmlDrawing" Target="../drawings/vmlDrawing1.vml"/><Relationship Id="rId8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pivotTable" Target="../pivotTables/pivotTable2.xml"/><Relationship Id="rId5" Type="http://schemas.openxmlformats.org/officeDocument/2006/relationships/drawing" Target="../drawings/drawing7.xml"/><Relationship Id="rId6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pivotTable" Target="../pivotTables/pivotTable3.xml"/><Relationship Id="rId5" Type="http://schemas.openxmlformats.org/officeDocument/2006/relationships/drawing" Target="../drawings/drawing8.xml"/><Relationship Id="rId6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pivotTable" Target="../pivotTables/pivotTable4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2" Type="http://schemas.openxmlformats.org/officeDocument/2006/relationships/table" Target="../tables/table6.xml"/><Relationship Id="rId5" Type="http://schemas.openxmlformats.org/officeDocument/2006/relationships/drawing" Target="../drawings/drawing9.xml"/><Relationship Id="rId6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6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14.xml"/><Relationship Id="rId5" Type="http://schemas.openxmlformats.org/officeDocument/2006/relationships/vmlDrawing" Target="../drawings/vmlDrawing7.vml"/><Relationship Id="rId7" Type="http://schemas.openxmlformats.org/officeDocument/2006/relationships/table" Target="../tables/table7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15.xml"/><Relationship Id="rId5" Type="http://schemas.openxmlformats.org/officeDocument/2006/relationships/vmlDrawing" Target="../drawings/vmlDrawing8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16.xml"/><Relationship Id="rId5" Type="http://schemas.openxmlformats.org/officeDocument/2006/relationships/vmlDrawing" Target="../drawings/vmlDrawing9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10.xml"/><Relationship Id="rId3" Type="http://schemas.microsoft.com/office/2019/04/relationships/documenttask" Target="../documenttasks/documenttask10.xml"/><Relationship Id="rId4" Type="http://schemas.openxmlformats.org/officeDocument/2006/relationships/pivotTable" Target="../pivotTables/pivotTable5.xml"/><Relationship Id="rId11" Type="http://schemas.openxmlformats.org/officeDocument/2006/relationships/vmlDrawing" Target="../drawings/vmlDrawing10.vml"/><Relationship Id="rId10" Type="http://schemas.openxmlformats.org/officeDocument/2006/relationships/drawing" Target="../drawings/drawing17.xml"/><Relationship Id="rId9" Type="http://schemas.openxmlformats.org/officeDocument/2006/relationships/hyperlink" Target="https://www.pcel.com/almacenamiento/blu-rays-dvds-y-cds/Verbatim-94691-Paquete-de-50-CD-R-Verbatim-de-700-MB-52x-59256" TargetMode="External"/><Relationship Id="rId5" Type="http://schemas.openxmlformats.org/officeDocument/2006/relationships/hyperlink" Target="https://www.amazon.com.mx/HP-Impresora-Continua-Impresi%C3%B3n-3D4L3A/dp/B0BXBGM21F/ref=sr_1_1_sspa?__mk_es_MX=%C3%85M%C3%85%C5%BD%C3%95%C3%91&amp;crid=1M5FRWWS5QWB6&amp;dib=eyJ2IjoiMSJ9.vs81EFolhLylsB63agz5CwQy6dx4KhpRr0RN82xKkhRqLHIFA1a5CcberafyJesR3odjREJu4nJRopn-T-w1OEihaDv0BHQ3SfktPJ3E66uAy1kZC0qlIjnWUKsgnG1BtLuuT9qOex-z7bIguHkPIMsVzzscpRkSSBFCF7uusQT3jQ2mwcGzw6bwlavZUCAiYXn5QSXq108o-I6sCDOvkT9DfVxATZeyjrk6Y6bw8zRGca3E82IUxDdMa3hV7wZWwrmt-CwhRAPwJDnIvGYcjbnKdjWg7NmYzGFWVptDhy4.EGLu0hu6rOG5ybQoEfXjTkRbusPBA1jgHw0ImTxGHkA&amp;dib_tag=se&amp;keywords=impresora+EPSON&amp;qid=1783014808&amp;sprefix=impresora+epson%2Caps%2C165&amp;sr=8-1-spons&amp;ufe=app_do%3Aamzn1.fos.e9c905c0-296e-4852-9ea7-c9f4c88300d3&amp;sp_csd=d2lkZ2V0TmFtZT1zcF9hdGY&amp;psc=1&amp;qty=15&amp;sbo=RZvfv%2F%2FHxDF%2BO5021pAnSA%3D%3D" TargetMode="External"/><Relationship Id="rId6" Type="http://schemas.openxmlformats.org/officeDocument/2006/relationships/hyperlink" Target="https://www.amazon.com.mx/gp/aw/d/B07TJY1S9K/?_encoding=UTF8&amp;pd_rd_plhdr=t&amp;hsa_cr_id=0&amp;qid=1783015153&amp;sr=1-2-9e67e56a-6f64-441f-a281-df67fc737124&amp;i=aps&amp;aref=1C6kPl15cp&amp;ref_=sbx__sbtcd_asin_1_img&amp;pd_rd_w=TKeFd&amp;content-id=amzn1.sym.cc71ba64-01af-4d4f-bd2b-d826d6fb8aa3%3Aamzn1.sym.cc71ba64-01af-4d4f-bd2b-d826d6fb8aa3&amp;pf_rd_p=cc71ba64-01af-4d4f-bd2b-d826d6fb8aa3&amp;pf_rd_r=0DM5V7AHRNDV2P9WKGW2&amp;pd_rd_wg=ymQ8U&amp;pd_rd_r=54ab2633-731b-44ad-8b31-9c232699035d&amp;th=1" TargetMode="External"/><Relationship Id="rId7" Type="http://schemas.openxmlformats.org/officeDocument/2006/relationships/hyperlink" Target="https://articulo.mercadolibre.com.mx/MLM-5161175630-regulador-electronico-de-voltaje-vogar-lan-15-5-kva-120v-1f-_JM?searchVariation=199957060941" TargetMode="External"/><Relationship Id="rId8" Type="http://schemas.openxmlformats.org/officeDocument/2006/relationships/hyperlink" Target="https://www.pcel.com/Verbatim-97493-Paquete-de-50-DVD-R-Verbatim-de-4-7-GB-16x-188028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microsoft.com/office/2017/10/relationships/threadedComment" Target="../threadedComments/threadedComment11.xml"/><Relationship Id="rId3" Type="http://schemas.microsoft.com/office/2019/04/relationships/documenttask" Target="../documenttasks/documenttask11.xml"/><Relationship Id="rId4" Type="http://schemas.openxmlformats.org/officeDocument/2006/relationships/drawing" Target="../drawings/drawing18.xml"/><Relationship Id="rId5" Type="http://schemas.openxmlformats.org/officeDocument/2006/relationships/vmlDrawing" Target="../drawings/vmlDrawing11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microsoft.com/office/2017/10/relationships/threadedComment" Target="../threadedComments/threadedComment12.xml"/><Relationship Id="rId3" Type="http://schemas.microsoft.com/office/2019/04/relationships/documenttask" Target="../documenttasks/documenttask12.xml"/><Relationship Id="rId4" Type="http://schemas.openxmlformats.org/officeDocument/2006/relationships/drawing" Target="../drawings/drawing21.xml"/><Relationship Id="rId11" Type="http://schemas.openxmlformats.org/officeDocument/2006/relationships/table" Target="../tables/table8.xml"/><Relationship Id="rId13" Type="http://schemas.openxmlformats.org/officeDocument/2006/relationships/table" Target="../tables/table10.xml"/><Relationship Id="rId12" Type="http://schemas.openxmlformats.org/officeDocument/2006/relationships/table" Target="../tables/table9.xml"/><Relationship Id="rId15" Type="http://schemas.openxmlformats.org/officeDocument/2006/relationships/table" Target="../tables/table12.xml"/><Relationship Id="rId14" Type="http://schemas.openxmlformats.org/officeDocument/2006/relationships/table" Target="../tables/table11.xml"/><Relationship Id="rId5" Type="http://schemas.openxmlformats.org/officeDocument/2006/relationships/vmlDrawing" Target="../drawings/vmlDrawing12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4" Type="http://schemas.openxmlformats.org/officeDocument/2006/relationships/table" Target="../tables/table15.xml"/><Relationship Id="rId5" Type="http://schemas.openxmlformats.org/officeDocument/2006/relationships/table" Target="../tables/table16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microsoft.com/office/2017/10/relationships/threadedComment" Target="../threadedComments/threadedComment13.xml"/><Relationship Id="rId3" Type="http://schemas.microsoft.com/office/2019/04/relationships/documenttask" Target="../documenttasks/documenttask13.xml"/><Relationship Id="rId4" Type="http://schemas.openxmlformats.org/officeDocument/2006/relationships/drawing" Target="../drawings/drawing26.xml"/><Relationship Id="rId9" Type="http://schemas.openxmlformats.org/officeDocument/2006/relationships/table" Target="../tables/table18.xml"/><Relationship Id="rId5" Type="http://schemas.openxmlformats.org/officeDocument/2006/relationships/vmlDrawing" Target="../drawings/vmlDrawing13.vml"/><Relationship Id="rId8" Type="http://schemas.openxmlformats.org/officeDocument/2006/relationships/table" Target="../tables/table17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4" Type="http://schemas.openxmlformats.org/officeDocument/2006/relationships/table" Target="../tables/table19.xml"/><Relationship Id="rId5" Type="http://schemas.openxmlformats.org/officeDocument/2006/relationships/table" Target="../tables/table20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4" Type="http://schemas.openxmlformats.org/officeDocument/2006/relationships/table" Target="../tables/table21.xml"/><Relationship Id="rId5" Type="http://schemas.openxmlformats.org/officeDocument/2006/relationships/table" Target="../tables/table22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 outlineLevelRow="1"/>
  <cols>
    <col customWidth="1" min="1" max="1" width="45.25"/>
    <col customWidth="1" min="2" max="2" width="17.38"/>
    <col customWidth="1" min="3" max="3" width="47.75"/>
    <col customWidth="1" min="4" max="4" width="8.88"/>
    <col customWidth="1" min="5" max="5" width="21.13"/>
    <col customWidth="1" min="7" max="7" width="25.5"/>
    <col customWidth="1" min="8" max="8" width="57.0"/>
    <col customWidth="1" min="9" max="9" width="10.13"/>
    <col customWidth="1" min="10" max="10" width="38.88"/>
    <col customWidth="1" min="13" max="13" width="49.0"/>
  </cols>
  <sheetData>
    <row r="1">
      <c r="A1" s="3" t="s">
        <v>1</v>
      </c>
      <c r="G1" s="7"/>
      <c r="H1" s="7"/>
      <c r="I1" s="11" t="s">
        <v>18</v>
      </c>
      <c r="K1" s="7"/>
      <c r="L1" s="11" t="s">
        <v>25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5"/>
      <c r="B2" s="15"/>
      <c r="C2" s="15"/>
      <c r="D2" s="15"/>
      <c r="E2" s="15"/>
      <c r="F2" s="15"/>
      <c r="G2" s="7"/>
      <c r="H2" s="7"/>
      <c r="I2" s="19" t="b">
        <v>0</v>
      </c>
      <c r="J2" s="19"/>
      <c r="K2" s="7"/>
      <c r="L2" s="19" t="b">
        <v>0</v>
      </c>
      <c r="M2" s="1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2" t="s">
        <v>36</v>
      </c>
      <c r="B3" s="15"/>
      <c r="C3" s="25" t="s">
        <v>46</v>
      </c>
      <c r="D3" s="15"/>
      <c r="E3" s="28" t="s">
        <v>48</v>
      </c>
      <c r="F3" s="15"/>
      <c r="G3" s="7"/>
      <c r="H3" s="7"/>
      <c r="I3" s="19" t="b">
        <v>0</v>
      </c>
      <c r="J3" s="19"/>
      <c r="K3" s="7"/>
      <c r="L3" s="19" t="b">
        <v>0</v>
      </c>
      <c r="M3" s="1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2">
        <f>COUNTIF(A10:A1000,"&lt;&gt;")</f>
        <v>0</v>
      </c>
      <c r="B4" s="15"/>
      <c r="C4" s="34">
        <f>IFERROR(__xludf.DUMMYFUNCTION("Countunique(filter(G10:G1000,G10:G1000&lt;&gt;""""))"),1.0)</f>
        <v>1</v>
      </c>
      <c r="D4" s="15"/>
      <c r="E4" s="35"/>
      <c r="F4" s="15"/>
      <c r="G4" s="7"/>
      <c r="H4" s="7"/>
      <c r="I4" s="19" t="b">
        <v>0</v>
      </c>
      <c r="J4" s="19"/>
      <c r="K4" s="7"/>
      <c r="L4" s="19" t="b">
        <v>0</v>
      </c>
      <c r="M4" s="19"/>
      <c r="N4" s="19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19" t="b">
        <v>0</v>
      </c>
      <c r="J5" s="19"/>
      <c r="K5" s="7"/>
      <c r="L5" s="19" t="b">
        <v>0</v>
      </c>
      <c r="M5" s="19"/>
      <c r="N5" s="19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2" t="s">
        <v>213</v>
      </c>
      <c r="B6" s="7"/>
      <c r="C6" s="25" t="s">
        <v>214</v>
      </c>
      <c r="D6" s="7"/>
      <c r="E6" s="7"/>
      <c r="F6" s="7"/>
      <c r="G6" s="7"/>
      <c r="H6" s="7"/>
      <c r="I6" s="19" t="b">
        <v>0</v>
      </c>
      <c r="J6" s="19"/>
      <c r="K6" s="7"/>
      <c r="L6" s="19" t="b">
        <v>0</v>
      </c>
      <c r="M6" s="19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2"/>
      <c r="B7" s="7"/>
      <c r="C7" s="34"/>
      <c r="D7" s="7"/>
      <c r="E7" s="7"/>
      <c r="F7" s="7"/>
      <c r="G7" s="7"/>
      <c r="H7" s="7"/>
      <c r="I7" s="19" t="b">
        <v>0</v>
      </c>
      <c r="J7" s="19"/>
      <c r="K7" s="7"/>
      <c r="L7" s="19" t="b">
        <v>0</v>
      </c>
      <c r="M7" s="19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19" t="b">
        <v>0</v>
      </c>
      <c r="M8" s="19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7" t="s">
        <v>228</v>
      </c>
      <c r="B9" s="37" t="s">
        <v>8</v>
      </c>
      <c r="C9" s="37" t="s">
        <v>5</v>
      </c>
      <c r="D9" s="37" t="s">
        <v>9</v>
      </c>
      <c r="E9" s="37" t="s">
        <v>235</v>
      </c>
      <c r="F9" s="15"/>
      <c r="G9" s="37" t="s">
        <v>228</v>
      </c>
      <c r="H9" s="37" t="s">
        <v>5</v>
      </c>
      <c r="I9" s="37" t="s">
        <v>38</v>
      </c>
      <c r="J9" s="37" t="s">
        <v>39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9"/>
      <c r="B10" s="19" t="s">
        <v>236</v>
      </c>
      <c r="C10" s="19" t="s">
        <v>237</v>
      </c>
      <c r="D10" s="38">
        <v>2.0</v>
      </c>
      <c r="E10" s="19" t="s">
        <v>241</v>
      </c>
      <c r="F10" s="7"/>
      <c r="G10" s="19"/>
      <c r="H10" s="19"/>
      <c r="I10" s="19" t="s">
        <v>242</v>
      </c>
      <c r="J10" s="19" t="b">
        <v>1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9"/>
      <c r="B11" s="19" t="s">
        <v>245</v>
      </c>
      <c r="C11" s="19" t="s">
        <v>246</v>
      </c>
      <c r="D11" s="38">
        <v>2.0</v>
      </c>
      <c r="E11" s="19" t="s">
        <v>247</v>
      </c>
      <c r="F11" s="7"/>
      <c r="G11" s="19"/>
      <c r="H11" s="19"/>
      <c r="I11" s="19" t="s">
        <v>242</v>
      </c>
      <c r="J11" s="19" t="b">
        <v>1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9"/>
      <c r="B12" s="40">
        <v>137579.0</v>
      </c>
      <c r="C12" s="19"/>
      <c r="D12" s="38"/>
      <c r="E12" s="19"/>
      <c r="F12" s="7"/>
      <c r="G12" s="19"/>
      <c r="H12" s="19"/>
      <c r="I12" s="19"/>
      <c r="J12" s="19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9"/>
      <c r="B13" s="19">
        <v>866389.0</v>
      </c>
      <c r="C13" s="19" t="s">
        <v>268</v>
      </c>
      <c r="D13" s="38">
        <v>1.0</v>
      </c>
      <c r="E13" s="19" t="s">
        <v>35</v>
      </c>
      <c r="F13" s="7"/>
      <c r="G13" s="19"/>
      <c r="H13" s="19"/>
      <c r="I13" s="19" t="s">
        <v>242</v>
      </c>
      <c r="J13" s="19" t="b">
        <v>0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9"/>
      <c r="B14" s="19">
        <v>866424.0</v>
      </c>
      <c r="C14" s="19" t="s">
        <v>275</v>
      </c>
      <c r="D14" s="38">
        <v>1.0</v>
      </c>
      <c r="E14" s="19" t="s">
        <v>35</v>
      </c>
      <c r="F14" s="7"/>
      <c r="G14" s="19"/>
      <c r="H14" s="19"/>
      <c r="I14" s="19" t="s">
        <v>242</v>
      </c>
      <c r="J14" s="19" t="b">
        <v>0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9"/>
      <c r="B15" s="19">
        <v>866126.0</v>
      </c>
      <c r="C15" s="19" t="s">
        <v>279</v>
      </c>
      <c r="D15" s="38">
        <v>1.0</v>
      </c>
      <c r="E15" s="19" t="s">
        <v>35</v>
      </c>
      <c r="F15" s="7"/>
      <c r="G15" s="19"/>
      <c r="H15" s="19"/>
      <c r="I15" s="19" t="s">
        <v>242</v>
      </c>
      <c r="J15" s="19" t="b">
        <v>0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9"/>
      <c r="B16" s="40">
        <v>866126.0</v>
      </c>
      <c r="C16" s="19" t="s">
        <v>279</v>
      </c>
      <c r="D16" s="38">
        <v>1.0</v>
      </c>
      <c r="E16" s="19" t="s">
        <v>35</v>
      </c>
      <c r="F16" s="7"/>
      <c r="G16" s="19"/>
      <c r="H16" s="19"/>
      <c r="I16" s="19" t="s">
        <v>242</v>
      </c>
      <c r="J16" s="19" t="b">
        <v>0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9"/>
      <c r="B17" s="19">
        <v>867392.0</v>
      </c>
      <c r="C17" s="19" t="s">
        <v>288</v>
      </c>
      <c r="D17" s="38">
        <v>1.0</v>
      </c>
      <c r="E17" s="19" t="s">
        <v>35</v>
      </c>
      <c r="F17" s="7"/>
      <c r="G17" s="19"/>
      <c r="H17" s="19"/>
      <c r="I17" s="19" t="s">
        <v>242</v>
      </c>
      <c r="J17" s="19" t="b">
        <v>0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9"/>
      <c r="B18" s="19">
        <v>866389.0</v>
      </c>
      <c r="C18" s="19" t="s">
        <v>293</v>
      </c>
      <c r="D18" s="38">
        <v>1.0</v>
      </c>
      <c r="E18" s="19" t="s">
        <v>35</v>
      </c>
      <c r="F18" s="7"/>
      <c r="G18" s="19"/>
      <c r="H18" s="19"/>
      <c r="I18" s="19" t="s">
        <v>242</v>
      </c>
      <c r="J18" s="19" t="b">
        <v>0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9"/>
      <c r="B19" s="19">
        <v>866424.0</v>
      </c>
      <c r="C19" s="19" t="s">
        <v>275</v>
      </c>
      <c r="D19" s="38">
        <v>1.0</v>
      </c>
      <c r="E19" s="19" t="s">
        <v>35</v>
      </c>
      <c r="F19" s="7"/>
      <c r="G19" s="19"/>
      <c r="H19" s="19"/>
      <c r="I19" s="19" t="s">
        <v>242</v>
      </c>
      <c r="J19" s="19" t="b">
        <v>0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9"/>
      <c r="B20" s="19">
        <v>866126.0</v>
      </c>
      <c r="C20" s="19" t="s">
        <v>279</v>
      </c>
      <c r="D20" s="19">
        <v>1.0</v>
      </c>
      <c r="E20" s="19" t="s">
        <v>35</v>
      </c>
      <c r="F20" s="7"/>
      <c r="G20" s="19"/>
      <c r="H20" s="19"/>
      <c r="I20" s="19" t="s">
        <v>242</v>
      </c>
      <c r="J20" s="19" t="b">
        <v>0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9"/>
      <c r="B21" s="19">
        <v>866126.0</v>
      </c>
      <c r="C21" s="19" t="s">
        <v>279</v>
      </c>
      <c r="D21" s="19">
        <v>1.0</v>
      </c>
      <c r="E21" s="19" t="s">
        <v>35</v>
      </c>
      <c r="F21" s="7"/>
      <c r="G21" s="19"/>
      <c r="H21" s="19"/>
      <c r="I21" s="19" t="s">
        <v>242</v>
      </c>
      <c r="J21" s="19" t="b">
        <v>0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9"/>
      <c r="B22" s="19">
        <v>867392.0</v>
      </c>
      <c r="C22" s="19" t="s">
        <v>288</v>
      </c>
      <c r="D22" s="38">
        <v>1.0</v>
      </c>
      <c r="E22" s="19" t="s">
        <v>35</v>
      </c>
      <c r="F22" s="7"/>
      <c r="G22" s="19"/>
      <c r="H22" s="19"/>
      <c r="I22" s="19" t="s">
        <v>242</v>
      </c>
      <c r="J22" s="19" t="b"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9"/>
      <c r="B23" s="19" t="s">
        <v>312</v>
      </c>
      <c r="C23" s="19" t="s">
        <v>313</v>
      </c>
      <c r="D23" s="38">
        <v>44.0</v>
      </c>
      <c r="E23" s="19" t="s">
        <v>315</v>
      </c>
      <c r="F23" s="7"/>
      <c r="G23" s="19"/>
      <c r="H23" s="19"/>
      <c r="I23" s="19" t="s">
        <v>242</v>
      </c>
      <c r="J23" s="19" t="b">
        <v>1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9"/>
      <c r="B24" s="19" t="s">
        <v>67</v>
      </c>
      <c r="C24" s="19" t="s">
        <v>318</v>
      </c>
      <c r="D24" s="38">
        <v>22.0</v>
      </c>
      <c r="E24" s="19" t="s">
        <v>35</v>
      </c>
      <c r="F24" s="7"/>
      <c r="G24" s="19"/>
      <c r="H24" s="19"/>
      <c r="I24" s="19" t="s">
        <v>242</v>
      </c>
      <c r="J24" s="19" t="b">
        <v>1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9"/>
      <c r="B25" s="19" t="s">
        <v>319</v>
      </c>
      <c r="C25" s="19" t="s">
        <v>320</v>
      </c>
      <c r="D25" s="38">
        <v>22.0</v>
      </c>
      <c r="E25" s="19" t="s">
        <v>321</v>
      </c>
      <c r="F25" s="7"/>
      <c r="G25" s="19"/>
      <c r="H25" s="19"/>
      <c r="I25" s="19" t="s">
        <v>322</v>
      </c>
      <c r="J25" s="19" t="b">
        <v>0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9"/>
      <c r="B26" s="19">
        <v>3.1050522E7</v>
      </c>
      <c r="C26" s="19" t="s">
        <v>326</v>
      </c>
      <c r="D26" s="38">
        <v>66.0</v>
      </c>
      <c r="E26" s="19" t="s">
        <v>315</v>
      </c>
      <c r="F26" s="7"/>
      <c r="G26" s="19"/>
      <c r="H26" s="19"/>
      <c r="I26" s="19"/>
      <c r="J26" s="19" t="b">
        <v>0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9"/>
      <c r="B27" s="19">
        <v>3.1424743E7</v>
      </c>
      <c r="C27" s="19" t="s">
        <v>327</v>
      </c>
      <c r="D27" s="38">
        <v>2200.0</v>
      </c>
      <c r="E27" s="19" t="s">
        <v>315</v>
      </c>
      <c r="F27" s="7"/>
      <c r="G27" s="19"/>
      <c r="H27" s="19"/>
      <c r="I27" s="19"/>
      <c r="J27" s="19" t="b">
        <v>0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9"/>
      <c r="B28" s="19" t="s">
        <v>312</v>
      </c>
      <c r="C28" s="19" t="s">
        <v>313</v>
      </c>
      <c r="D28" s="38">
        <v>62.0</v>
      </c>
      <c r="E28" s="19" t="s">
        <v>315</v>
      </c>
      <c r="F28" s="7"/>
      <c r="G28" s="19"/>
      <c r="H28" s="19"/>
      <c r="I28" s="19" t="s">
        <v>242</v>
      </c>
      <c r="J28" s="19" t="b">
        <v>1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9"/>
      <c r="B29" s="19" t="s">
        <v>67</v>
      </c>
      <c r="C29" s="19" t="s">
        <v>318</v>
      </c>
      <c r="D29" s="38">
        <v>31.0</v>
      </c>
      <c r="E29" s="19" t="s">
        <v>35</v>
      </c>
      <c r="F29" s="7"/>
      <c r="G29" s="19"/>
      <c r="H29" s="19"/>
      <c r="I29" s="19" t="s">
        <v>242</v>
      </c>
      <c r="J29" s="19" t="b">
        <v>1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9"/>
      <c r="B30" s="19" t="s">
        <v>330</v>
      </c>
      <c r="C30" s="19" t="s">
        <v>331</v>
      </c>
      <c r="D30" s="38">
        <v>31.0</v>
      </c>
      <c r="E30" s="19" t="s">
        <v>321</v>
      </c>
      <c r="F30" s="7"/>
      <c r="G30" s="19"/>
      <c r="H30" s="19"/>
      <c r="I30" s="19" t="s">
        <v>322</v>
      </c>
      <c r="J30" s="19" t="b">
        <v>0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9"/>
      <c r="B31" s="19" t="s">
        <v>334</v>
      </c>
      <c r="C31" s="19" t="s">
        <v>335</v>
      </c>
      <c r="D31" s="38">
        <v>31.0</v>
      </c>
      <c r="E31" s="19" t="s">
        <v>321</v>
      </c>
      <c r="F31" s="7"/>
      <c r="G31" s="19"/>
      <c r="H31" s="19"/>
      <c r="I31" s="19"/>
      <c r="J31" s="19" t="b">
        <v>0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9"/>
      <c r="B32" s="19">
        <v>3.1424743E7</v>
      </c>
      <c r="C32" s="19" t="s">
        <v>337</v>
      </c>
      <c r="D32" s="38">
        <v>3100.0</v>
      </c>
      <c r="E32" s="19" t="s">
        <v>315</v>
      </c>
      <c r="F32" s="7"/>
      <c r="G32" s="19"/>
      <c r="H32" s="19"/>
      <c r="I32" s="19"/>
      <c r="J32" s="19" t="b">
        <v>0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9"/>
      <c r="B33" s="19">
        <v>3.1050522E7</v>
      </c>
      <c r="C33" s="19" t="s">
        <v>326</v>
      </c>
      <c r="D33" s="38">
        <v>93.0</v>
      </c>
      <c r="E33" s="19" t="s">
        <v>315</v>
      </c>
      <c r="F33" s="7"/>
      <c r="G33" s="19"/>
      <c r="H33" s="19"/>
      <c r="I33" s="19"/>
      <c r="J33" s="19" t="b">
        <v>0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9"/>
      <c r="B34" s="19" t="s">
        <v>312</v>
      </c>
      <c r="C34" s="19" t="s">
        <v>313</v>
      </c>
      <c r="D34" s="38">
        <v>30.0</v>
      </c>
      <c r="E34" s="19" t="s">
        <v>315</v>
      </c>
      <c r="F34" s="7"/>
      <c r="G34" s="19"/>
      <c r="H34" s="19"/>
      <c r="I34" s="19" t="s">
        <v>242</v>
      </c>
      <c r="J34" s="19" t="b">
        <v>1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9"/>
      <c r="B35" s="19" t="s">
        <v>67</v>
      </c>
      <c r="C35" s="19" t="s">
        <v>318</v>
      </c>
      <c r="D35" s="38">
        <v>15.0</v>
      </c>
      <c r="E35" s="19" t="s">
        <v>35</v>
      </c>
      <c r="F35" s="7"/>
      <c r="G35" s="19"/>
      <c r="H35" s="19"/>
      <c r="I35" s="19" t="s">
        <v>242</v>
      </c>
      <c r="J35" s="19" t="b">
        <v>1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9"/>
      <c r="B36" s="19" t="s">
        <v>330</v>
      </c>
      <c r="C36" s="19" t="s">
        <v>331</v>
      </c>
      <c r="D36" s="38">
        <v>15.0</v>
      </c>
      <c r="E36" s="19" t="s">
        <v>321</v>
      </c>
      <c r="F36" s="7"/>
      <c r="G36" s="19"/>
      <c r="H36" s="19"/>
      <c r="I36" s="19" t="s">
        <v>322</v>
      </c>
      <c r="J36" s="19" t="b">
        <v>0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9"/>
      <c r="B37" s="19" t="s">
        <v>334</v>
      </c>
      <c r="C37" s="19" t="s">
        <v>335</v>
      </c>
      <c r="D37" s="38">
        <v>15.0</v>
      </c>
      <c r="E37" s="19" t="s">
        <v>321</v>
      </c>
      <c r="F37" s="7"/>
      <c r="G37" s="19"/>
      <c r="H37" s="19"/>
      <c r="I37" s="19"/>
      <c r="J37" s="19" t="b">
        <v>0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9"/>
      <c r="B38" s="19">
        <v>3.1424743E7</v>
      </c>
      <c r="C38" s="19" t="s">
        <v>337</v>
      </c>
      <c r="D38" s="38">
        <v>1500.0</v>
      </c>
      <c r="E38" s="19" t="s">
        <v>315</v>
      </c>
      <c r="F38" s="7"/>
      <c r="G38" s="19"/>
      <c r="H38" s="19"/>
      <c r="I38" s="19"/>
      <c r="J38" s="19" t="b">
        <v>0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9"/>
      <c r="B39" s="19">
        <v>3.1050522E7</v>
      </c>
      <c r="C39" s="19" t="s">
        <v>326</v>
      </c>
      <c r="D39" s="38">
        <v>45.0</v>
      </c>
      <c r="E39" s="19" t="s">
        <v>315</v>
      </c>
      <c r="F39" s="7"/>
      <c r="G39" s="19"/>
      <c r="H39" s="19"/>
      <c r="I39" s="19"/>
      <c r="J39" s="19" t="b">
        <v>0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9"/>
      <c r="B40" s="19" t="s">
        <v>312</v>
      </c>
      <c r="C40" s="19" t="s">
        <v>313</v>
      </c>
      <c r="D40" s="38">
        <v>2.0</v>
      </c>
      <c r="E40" s="19" t="s">
        <v>315</v>
      </c>
      <c r="F40" s="7"/>
      <c r="G40" s="19"/>
      <c r="H40" s="19"/>
      <c r="I40" s="19" t="s">
        <v>242</v>
      </c>
      <c r="J40" s="19" t="b">
        <v>1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9"/>
      <c r="B41" s="19" t="s">
        <v>67</v>
      </c>
      <c r="C41" s="19" t="s">
        <v>318</v>
      </c>
      <c r="D41" s="38">
        <v>1.0</v>
      </c>
      <c r="E41" s="19" t="s">
        <v>35</v>
      </c>
      <c r="F41" s="7"/>
      <c r="G41" s="19"/>
      <c r="H41" s="19"/>
      <c r="I41" s="19" t="s">
        <v>242</v>
      </c>
      <c r="J41" s="19" t="b">
        <v>1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9"/>
      <c r="B42" s="19" t="s">
        <v>319</v>
      </c>
      <c r="C42" s="19" t="s">
        <v>320</v>
      </c>
      <c r="D42" s="38">
        <v>1.0</v>
      </c>
      <c r="E42" s="19" t="s">
        <v>321</v>
      </c>
      <c r="F42" s="7"/>
      <c r="G42" s="19"/>
      <c r="H42" s="19"/>
      <c r="I42" s="19" t="s">
        <v>322</v>
      </c>
      <c r="J42" s="19" t="b">
        <v>0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9"/>
      <c r="B43" s="19">
        <v>3.1424743E7</v>
      </c>
      <c r="C43" s="19" t="s">
        <v>337</v>
      </c>
      <c r="D43" s="38">
        <v>100.0</v>
      </c>
      <c r="E43" s="19" t="s">
        <v>315</v>
      </c>
      <c r="F43" s="7"/>
      <c r="G43" s="19"/>
      <c r="H43" s="19"/>
      <c r="I43" s="19"/>
      <c r="J43" s="19" t="b">
        <v>0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9"/>
      <c r="B44" s="19">
        <v>3.1050522E7</v>
      </c>
      <c r="C44" s="19" t="s">
        <v>326</v>
      </c>
      <c r="D44" s="38">
        <v>3.0</v>
      </c>
      <c r="E44" s="19" t="s">
        <v>315</v>
      </c>
      <c r="F44" s="7"/>
      <c r="G44" s="19"/>
      <c r="H44" s="19"/>
      <c r="I44" s="19"/>
      <c r="J44" s="19" t="b">
        <v>0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9"/>
      <c r="B45" s="19" t="s">
        <v>312</v>
      </c>
      <c r="C45" s="19" t="s">
        <v>313</v>
      </c>
      <c r="D45" s="38">
        <v>2.0</v>
      </c>
      <c r="E45" s="19" t="s">
        <v>315</v>
      </c>
      <c r="F45" s="7"/>
      <c r="G45" s="19"/>
      <c r="H45" s="19"/>
      <c r="I45" s="19" t="s">
        <v>242</v>
      </c>
      <c r="J45" s="19" t="b">
        <v>1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9"/>
      <c r="B46" s="19" t="s">
        <v>67</v>
      </c>
      <c r="C46" s="19" t="s">
        <v>318</v>
      </c>
      <c r="D46" s="38">
        <v>2.0</v>
      </c>
      <c r="E46" s="19" t="s">
        <v>35</v>
      </c>
      <c r="F46" s="7"/>
      <c r="G46" s="19"/>
      <c r="H46" s="19"/>
      <c r="I46" s="19" t="s">
        <v>242</v>
      </c>
      <c r="J46" s="19" t="b">
        <v>1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9"/>
      <c r="B47" s="19" t="s">
        <v>319</v>
      </c>
      <c r="C47" s="19" t="s">
        <v>320</v>
      </c>
      <c r="D47" s="38">
        <v>2.0</v>
      </c>
      <c r="E47" s="19" t="s">
        <v>321</v>
      </c>
      <c r="F47" s="7"/>
      <c r="G47" s="19"/>
      <c r="H47" s="19"/>
      <c r="I47" s="19" t="s">
        <v>322</v>
      </c>
      <c r="J47" s="19" t="b">
        <v>0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19"/>
      <c r="B48" s="19">
        <v>3.1424743E7</v>
      </c>
      <c r="C48" s="19" t="s">
        <v>337</v>
      </c>
      <c r="D48" s="38">
        <v>200.0</v>
      </c>
      <c r="E48" s="19" t="s">
        <v>315</v>
      </c>
      <c r="F48" s="7"/>
      <c r="G48" s="19"/>
      <c r="H48" s="19"/>
      <c r="I48" s="7"/>
      <c r="J48" s="19" t="b">
        <v>0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19"/>
      <c r="B49" s="19">
        <v>3.1050522E7</v>
      </c>
      <c r="C49" s="19" t="s">
        <v>326</v>
      </c>
      <c r="D49" s="38">
        <v>6.0</v>
      </c>
      <c r="E49" s="19" t="s">
        <v>315</v>
      </c>
      <c r="F49" s="7"/>
      <c r="G49" s="19"/>
      <c r="H49" s="19"/>
      <c r="I49" s="7"/>
      <c r="J49" s="19" t="b">
        <v>0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19"/>
      <c r="B50" s="19" t="s">
        <v>312</v>
      </c>
      <c r="C50" s="19" t="s">
        <v>313</v>
      </c>
      <c r="D50" s="38">
        <v>8.0</v>
      </c>
      <c r="E50" s="19" t="s">
        <v>315</v>
      </c>
      <c r="F50" s="7"/>
      <c r="G50" s="19"/>
      <c r="H50" s="19"/>
      <c r="I50" s="19" t="s">
        <v>242</v>
      </c>
      <c r="J50" s="19" t="b">
        <v>1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19"/>
      <c r="B51" s="19" t="s">
        <v>67</v>
      </c>
      <c r="C51" s="19" t="s">
        <v>318</v>
      </c>
      <c r="D51" s="38">
        <v>8.0</v>
      </c>
      <c r="E51" s="19" t="s">
        <v>35</v>
      </c>
      <c r="F51" s="7"/>
      <c r="G51" s="19"/>
      <c r="H51" s="19"/>
      <c r="I51" s="19" t="s">
        <v>242</v>
      </c>
      <c r="J51" s="19" t="b">
        <v>1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19"/>
      <c r="B52" s="19" t="s">
        <v>330</v>
      </c>
      <c r="C52" s="19" t="s">
        <v>331</v>
      </c>
      <c r="D52" s="38">
        <v>8.0</v>
      </c>
      <c r="E52" s="19" t="s">
        <v>321</v>
      </c>
      <c r="F52" s="7"/>
      <c r="G52" s="19"/>
      <c r="H52" s="19"/>
      <c r="I52" s="19" t="s">
        <v>322</v>
      </c>
      <c r="J52" s="19" t="b">
        <v>0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19"/>
      <c r="B53" s="19" t="s">
        <v>334</v>
      </c>
      <c r="C53" s="19" t="s">
        <v>335</v>
      </c>
      <c r="D53" s="38">
        <v>8.0</v>
      </c>
      <c r="E53" s="19" t="s">
        <v>321</v>
      </c>
      <c r="F53" s="7"/>
      <c r="G53" s="19"/>
      <c r="H53" s="19"/>
      <c r="I53" s="19"/>
      <c r="J53" s="19" t="b">
        <v>0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19"/>
      <c r="B54" s="19">
        <v>3.1424743E7</v>
      </c>
      <c r="C54" s="19" t="s">
        <v>337</v>
      </c>
      <c r="D54" s="38">
        <v>800.0</v>
      </c>
      <c r="E54" s="19" t="s">
        <v>315</v>
      </c>
      <c r="F54" s="7"/>
      <c r="G54" s="19"/>
      <c r="H54" s="19"/>
      <c r="I54" s="19"/>
      <c r="J54" s="19" t="b">
        <v>0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9"/>
      <c r="B55" s="19">
        <v>3.1050522E7</v>
      </c>
      <c r="C55" s="19" t="s">
        <v>326</v>
      </c>
      <c r="D55" s="38">
        <v>24.0</v>
      </c>
      <c r="E55" s="19" t="s">
        <v>315</v>
      </c>
      <c r="F55" s="7"/>
      <c r="G55" s="19"/>
      <c r="H55" s="19"/>
      <c r="I55" s="19"/>
      <c r="J55" s="19" t="b">
        <v>0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19"/>
      <c r="B56" s="19" t="s">
        <v>396</v>
      </c>
      <c r="C56" s="19" t="s">
        <v>397</v>
      </c>
      <c r="D56" s="19">
        <v>1.0</v>
      </c>
      <c r="E56" s="19" t="s">
        <v>35</v>
      </c>
      <c r="F56" s="7"/>
      <c r="G56" s="19"/>
      <c r="H56" s="19"/>
      <c r="I56" s="19" t="s">
        <v>400</v>
      </c>
      <c r="J56" s="19" t="b">
        <v>0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9"/>
      <c r="B57" s="19">
        <v>867246.0</v>
      </c>
      <c r="C57" s="19" t="s">
        <v>31</v>
      </c>
      <c r="D57" s="19">
        <v>2.0</v>
      </c>
      <c r="E57" s="19" t="s">
        <v>35</v>
      </c>
      <c r="F57" s="7"/>
      <c r="G57" s="19"/>
      <c r="H57" s="19"/>
      <c r="I57" s="19" t="s">
        <v>400</v>
      </c>
      <c r="J57" s="19" t="b">
        <v>0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19"/>
      <c r="B58" s="19">
        <v>867248.0</v>
      </c>
      <c r="C58" s="19" t="s">
        <v>407</v>
      </c>
      <c r="D58" s="19">
        <v>2.0</v>
      </c>
      <c r="E58" s="19" t="s">
        <v>35</v>
      </c>
      <c r="F58" s="7"/>
      <c r="G58" s="19"/>
      <c r="H58" s="19"/>
      <c r="I58" s="19" t="s">
        <v>400</v>
      </c>
      <c r="J58" s="19" t="b">
        <v>0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19"/>
      <c r="B59" s="19">
        <v>9.89803143411E11</v>
      </c>
      <c r="C59" s="19" t="s">
        <v>411</v>
      </c>
      <c r="D59" s="19">
        <v>1.0</v>
      </c>
      <c r="E59" s="19" t="s">
        <v>35</v>
      </c>
      <c r="F59" s="7"/>
      <c r="G59" s="19"/>
      <c r="H59" s="19"/>
      <c r="I59" s="19" t="s">
        <v>400</v>
      </c>
      <c r="J59" s="19" t="b">
        <v>0</v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19"/>
      <c r="B60" s="19" t="s">
        <v>414</v>
      </c>
      <c r="C60" s="19" t="s">
        <v>415</v>
      </c>
      <c r="D60" s="38">
        <v>2.0</v>
      </c>
      <c r="E60" s="19" t="s">
        <v>417</v>
      </c>
      <c r="F60" s="7"/>
      <c r="G60" s="19"/>
      <c r="H60" s="19"/>
      <c r="I60" s="19" t="s">
        <v>400</v>
      </c>
      <c r="J60" s="19" t="b">
        <v>0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19"/>
      <c r="B61" s="19" t="s">
        <v>420</v>
      </c>
      <c r="C61" s="19" t="s">
        <v>421</v>
      </c>
      <c r="D61" s="38">
        <v>1.0</v>
      </c>
      <c r="E61" s="19" t="s">
        <v>321</v>
      </c>
      <c r="F61" s="7"/>
      <c r="G61" s="19"/>
      <c r="H61" s="19"/>
      <c r="I61" s="19" t="s">
        <v>425</v>
      </c>
      <c r="J61" s="19" t="b">
        <v>0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19"/>
      <c r="B62" s="19" t="s">
        <v>184</v>
      </c>
      <c r="C62" s="19" t="s">
        <v>427</v>
      </c>
      <c r="D62" s="38">
        <v>1.0</v>
      </c>
      <c r="E62" s="19" t="s">
        <v>428</v>
      </c>
      <c r="F62" s="7"/>
      <c r="G62" s="19"/>
      <c r="H62" s="19"/>
      <c r="I62" s="19" t="s">
        <v>400</v>
      </c>
      <c r="J62" s="19" t="b">
        <v>0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19"/>
      <c r="B63" s="19">
        <v>866064.3</v>
      </c>
      <c r="C63" s="19" t="s">
        <v>429</v>
      </c>
      <c r="D63" s="38">
        <v>1.0</v>
      </c>
      <c r="E63" s="19" t="s">
        <v>35</v>
      </c>
      <c r="F63" s="7"/>
      <c r="G63" s="19"/>
      <c r="H63" s="19"/>
      <c r="I63" s="19"/>
      <c r="J63" s="19" t="b">
        <v>0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19"/>
      <c r="B64" s="19">
        <v>867036.4</v>
      </c>
      <c r="C64" s="19" t="s">
        <v>430</v>
      </c>
      <c r="D64" s="38">
        <v>1.0</v>
      </c>
      <c r="E64" s="19" t="s">
        <v>35</v>
      </c>
      <c r="F64" s="7"/>
      <c r="G64" s="19"/>
      <c r="H64" s="19"/>
      <c r="I64" s="19"/>
      <c r="J64" s="19" t="b">
        <v>0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19"/>
      <c r="B65" s="19" t="s">
        <v>165</v>
      </c>
      <c r="C65" s="19" t="s">
        <v>164</v>
      </c>
      <c r="D65" s="38">
        <v>1.0</v>
      </c>
      <c r="E65" s="19" t="s">
        <v>35</v>
      </c>
      <c r="F65" s="7"/>
      <c r="G65" s="19"/>
      <c r="H65" s="19"/>
      <c r="I65" s="7"/>
      <c r="J65" s="19" t="b">
        <v>0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19"/>
      <c r="B66" s="19" t="s">
        <v>142</v>
      </c>
      <c r="C66" s="19" t="s">
        <v>138</v>
      </c>
      <c r="D66" s="38">
        <v>1.0</v>
      </c>
      <c r="E66" s="19" t="s">
        <v>35</v>
      </c>
      <c r="F66" s="7"/>
      <c r="G66" s="19"/>
      <c r="H66" s="19"/>
      <c r="I66" s="19"/>
      <c r="J66" s="19" t="b">
        <v>0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19"/>
      <c r="B67" s="19">
        <v>9.89803205871E11</v>
      </c>
      <c r="C67" s="19" t="s">
        <v>160</v>
      </c>
      <c r="D67" s="38">
        <v>1.0</v>
      </c>
      <c r="E67" s="19" t="s">
        <v>35</v>
      </c>
      <c r="F67" s="7"/>
      <c r="G67" s="19"/>
      <c r="H67" s="19"/>
      <c r="I67" s="7"/>
      <c r="J67" s="19" t="b">
        <v>0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19"/>
      <c r="B68" s="19" t="s">
        <v>92</v>
      </c>
      <c r="C68" s="19" t="s">
        <v>440</v>
      </c>
      <c r="D68" s="38">
        <v>1.0</v>
      </c>
      <c r="E68" s="19" t="s">
        <v>35</v>
      </c>
      <c r="F68" s="7"/>
      <c r="G68" s="19"/>
      <c r="H68" s="19"/>
      <c r="I68" s="7"/>
      <c r="J68" s="19" t="b">
        <v>0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19"/>
      <c r="B69" s="19" t="s">
        <v>67</v>
      </c>
      <c r="C69" s="19" t="s">
        <v>318</v>
      </c>
      <c r="D69" s="38">
        <v>1.0</v>
      </c>
      <c r="E69" s="19" t="s">
        <v>35</v>
      </c>
      <c r="F69" s="7"/>
      <c r="G69" s="19"/>
      <c r="H69" s="19"/>
      <c r="I69" s="7"/>
      <c r="J69" s="19" t="b">
        <v>0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19"/>
      <c r="B70" s="19" t="s">
        <v>85</v>
      </c>
      <c r="C70" s="19" t="s">
        <v>442</v>
      </c>
      <c r="D70" s="38">
        <v>1.0</v>
      </c>
      <c r="E70" s="19" t="s">
        <v>35</v>
      </c>
      <c r="F70" s="7"/>
      <c r="G70" s="19"/>
      <c r="H70" s="19"/>
      <c r="I70" s="7"/>
      <c r="J70" s="19" t="b">
        <v>0</v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19"/>
      <c r="B71" s="19">
        <v>9.89803209771E11</v>
      </c>
      <c r="C71" s="19" t="s">
        <v>32</v>
      </c>
      <c r="D71" s="38">
        <v>1.0</v>
      </c>
      <c r="E71" s="19" t="s">
        <v>35</v>
      </c>
      <c r="F71" s="7"/>
      <c r="G71" s="19"/>
      <c r="H71" s="19"/>
      <c r="I71" s="7"/>
      <c r="J71" s="19" t="b">
        <v>0</v>
      </c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19"/>
      <c r="B72" s="19" t="s">
        <v>131</v>
      </c>
      <c r="C72" s="19" t="s">
        <v>129</v>
      </c>
      <c r="D72" s="38">
        <v>1.0</v>
      </c>
      <c r="E72" s="19" t="s">
        <v>35</v>
      </c>
      <c r="F72" s="7"/>
      <c r="G72" s="19"/>
      <c r="H72" s="19"/>
      <c r="I72" s="7"/>
      <c r="J72" s="19" t="b">
        <v>0</v>
      </c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19"/>
      <c r="B73" s="19">
        <v>9.89803206591E11</v>
      </c>
      <c r="C73" s="19" t="s">
        <v>49</v>
      </c>
      <c r="D73" s="38">
        <v>1.0</v>
      </c>
      <c r="E73" s="19" t="s">
        <v>35</v>
      </c>
      <c r="F73" s="7"/>
      <c r="G73" s="19"/>
      <c r="H73" s="19"/>
      <c r="I73" s="7"/>
      <c r="J73" s="19" t="b">
        <v>0</v>
      </c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19"/>
      <c r="B74" s="19" t="s">
        <v>447</v>
      </c>
      <c r="C74" s="19" t="s">
        <v>448</v>
      </c>
      <c r="D74" s="38">
        <v>1.0</v>
      </c>
      <c r="E74" s="19" t="s">
        <v>35</v>
      </c>
      <c r="F74" s="7"/>
      <c r="G74" s="19"/>
      <c r="H74" s="19"/>
      <c r="I74" s="19"/>
      <c r="J74" s="19" t="b">
        <v>0</v>
      </c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19"/>
      <c r="B75" s="19" t="s">
        <v>115</v>
      </c>
      <c r="C75" s="19" t="s">
        <v>449</v>
      </c>
      <c r="D75" s="38">
        <v>1.0</v>
      </c>
      <c r="E75" s="19" t="s">
        <v>35</v>
      </c>
      <c r="F75" s="7"/>
      <c r="G75" s="19"/>
      <c r="H75" s="19"/>
      <c r="I75" s="19"/>
      <c r="J75" s="19" t="b">
        <v>0</v>
      </c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19"/>
      <c r="B76" s="19" t="s">
        <v>112</v>
      </c>
      <c r="C76" s="19" t="s">
        <v>450</v>
      </c>
      <c r="D76" s="38">
        <v>1.0</v>
      </c>
      <c r="E76" s="19" t="s">
        <v>35</v>
      </c>
      <c r="F76" s="7"/>
      <c r="G76" s="19"/>
      <c r="H76" s="19"/>
      <c r="I76" s="19"/>
      <c r="J76" s="19" t="b">
        <v>0</v>
      </c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19"/>
      <c r="B77" s="19" t="s">
        <v>312</v>
      </c>
      <c r="C77" s="19" t="s">
        <v>451</v>
      </c>
      <c r="D77" s="38">
        <v>1.0</v>
      </c>
      <c r="E77" s="19" t="s">
        <v>315</v>
      </c>
      <c r="F77" s="7"/>
      <c r="G77" s="19"/>
      <c r="H77" s="19"/>
      <c r="I77" s="19"/>
      <c r="J77" s="19" t="b">
        <v>0</v>
      </c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19"/>
      <c r="B78" s="19" t="s">
        <v>452</v>
      </c>
      <c r="C78" s="19" t="s">
        <v>453</v>
      </c>
      <c r="D78" s="38">
        <v>1.0</v>
      </c>
      <c r="E78" s="19" t="s">
        <v>454</v>
      </c>
      <c r="F78" s="7"/>
      <c r="G78" s="19"/>
      <c r="H78" s="19"/>
      <c r="I78" s="7"/>
      <c r="J78" s="19" t="b">
        <v>0</v>
      </c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19"/>
      <c r="B79" s="19" t="s">
        <v>455</v>
      </c>
      <c r="C79" s="19" t="s">
        <v>456</v>
      </c>
      <c r="D79" s="38">
        <v>1.0</v>
      </c>
      <c r="E79" s="19" t="s">
        <v>454</v>
      </c>
      <c r="F79" s="7"/>
      <c r="G79" s="19"/>
      <c r="H79" s="19"/>
      <c r="I79" s="19"/>
      <c r="J79" s="19" t="b">
        <v>0</v>
      </c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19"/>
      <c r="B80" s="19" t="s">
        <v>457</v>
      </c>
      <c r="C80" s="19" t="s">
        <v>458</v>
      </c>
      <c r="D80" s="38">
        <v>1.0</v>
      </c>
      <c r="E80" s="19" t="s">
        <v>454</v>
      </c>
      <c r="F80" s="7"/>
      <c r="G80" s="19"/>
      <c r="H80" s="19"/>
      <c r="I80" s="19"/>
      <c r="J80" s="19" t="b">
        <v>0</v>
      </c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19"/>
      <c r="B81" s="19" t="s">
        <v>459</v>
      </c>
      <c r="C81" s="19" t="s">
        <v>460</v>
      </c>
      <c r="D81" s="38">
        <v>1.0</v>
      </c>
      <c r="E81" s="19" t="s">
        <v>454</v>
      </c>
      <c r="F81" s="7"/>
      <c r="G81" s="19"/>
      <c r="H81" s="19"/>
      <c r="I81" s="19"/>
      <c r="J81" s="19" t="b">
        <v>0</v>
      </c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19"/>
      <c r="B82" s="19" t="s">
        <v>461</v>
      </c>
      <c r="C82" s="19" t="s">
        <v>462</v>
      </c>
      <c r="D82" s="38">
        <v>10.0</v>
      </c>
      <c r="E82" s="19" t="s">
        <v>454</v>
      </c>
      <c r="F82" s="7"/>
      <c r="G82" s="19"/>
      <c r="H82" s="19"/>
      <c r="I82" s="19"/>
      <c r="J82" s="19" t="b">
        <v>0</v>
      </c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19"/>
      <c r="B83" s="19" t="s">
        <v>319</v>
      </c>
      <c r="C83" s="19" t="s">
        <v>463</v>
      </c>
      <c r="D83" s="38">
        <v>1.0</v>
      </c>
      <c r="E83" s="19" t="s">
        <v>321</v>
      </c>
      <c r="F83" s="7"/>
      <c r="G83" s="19"/>
      <c r="H83" s="19"/>
      <c r="I83" s="19"/>
      <c r="J83" s="19" t="b">
        <v>0</v>
      </c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19"/>
      <c r="B84" s="19">
        <v>866062.2</v>
      </c>
      <c r="C84" s="19" t="s">
        <v>464</v>
      </c>
      <c r="D84" s="38">
        <v>1.0</v>
      </c>
      <c r="E84" s="19" t="s">
        <v>35</v>
      </c>
      <c r="F84" s="7"/>
      <c r="G84" s="19"/>
      <c r="H84" s="19"/>
      <c r="I84" s="19"/>
      <c r="J84" s="19" t="b">
        <v>0</v>
      </c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19"/>
      <c r="B85" s="19">
        <v>867036.1</v>
      </c>
      <c r="C85" s="19" t="s">
        <v>430</v>
      </c>
      <c r="D85" s="38">
        <v>1.0</v>
      </c>
      <c r="E85" s="19" t="s">
        <v>35</v>
      </c>
      <c r="F85" s="7"/>
      <c r="G85" s="19"/>
      <c r="H85" s="19"/>
      <c r="I85" s="19"/>
      <c r="J85" s="19" t="b">
        <v>0</v>
      </c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19"/>
      <c r="B86" s="19" t="s">
        <v>67</v>
      </c>
      <c r="C86" s="19" t="s">
        <v>318</v>
      </c>
      <c r="D86" s="38">
        <v>4.0</v>
      </c>
      <c r="E86" s="19" t="s">
        <v>35</v>
      </c>
      <c r="F86" s="7"/>
      <c r="G86" s="19"/>
      <c r="H86" s="19"/>
      <c r="I86" s="19"/>
      <c r="J86" s="19" t="b">
        <v>0</v>
      </c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19"/>
      <c r="B87" s="19" t="s">
        <v>85</v>
      </c>
      <c r="C87" s="19" t="s">
        <v>442</v>
      </c>
      <c r="D87" s="38">
        <v>4.0</v>
      </c>
      <c r="E87" s="19" t="s">
        <v>35</v>
      </c>
      <c r="F87" s="7"/>
      <c r="G87" s="19"/>
      <c r="H87" s="19"/>
      <c r="I87" s="19"/>
      <c r="J87" s="19" t="b">
        <v>0</v>
      </c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19"/>
      <c r="B88" s="19" t="s">
        <v>61</v>
      </c>
      <c r="C88" s="19" t="s">
        <v>466</v>
      </c>
      <c r="D88" s="38">
        <v>2.0</v>
      </c>
      <c r="E88" s="19" t="s">
        <v>35</v>
      </c>
      <c r="F88" s="7"/>
      <c r="G88" s="19"/>
      <c r="H88" s="19"/>
      <c r="I88" s="19"/>
      <c r="J88" s="19" t="b">
        <v>0</v>
      </c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19"/>
      <c r="B89" s="19" t="s">
        <v>179</v>
      </c>
      <c r="C89" s="19" t="s">
        <v>468</v>
      </c>
      <c r="D89" s="38">
        <v>2.0</v>
      </c>
      <c r="E89" s="19" t="s">
        <v>35</v>
      </c>
      <c r="F89" s="7"/>
      <c r="G89" s="19"/>
      <c r="H89" s="19"/>
      <c r="I89" s="19"/>
      <c r="J89" s="19" t="b">
        <v>0</v>
      </c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19"/>
      <c r="B90" s="19" t="s">
        <v>112</v>
      </c>
      <c r="C90" s="19" t="s">
        <v>450</v>
      </c>
      <c r="D90" s="38">
        <v>5.0</v>
      </c>
      <c r="E90" s="19" t="s">
        <v>35</v>
      </c>
      <c r="F90" s="7"/>
      <c r="G90" s="19"/>
      <c r="H90" s="19"/>
      <c r="I90" s="19"/>
      <c r="J90" s="19" t="b">
        <v>0</v>
      </c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19"/>
      <c r="B91" s="19">
        <v>9.89803209771E11</v>
      </c>
      <c r="C91" s="19" t="s">
        <v>32</v>
      </c>
      <c r="D91" s="38">
        <v>1.0</v>
      </c>
      <c r="E91" s="19" t="s">
        <v>35</v>
      </c>
      <c r="F91" s="7"/>
      <c r="G91" s="19"/>
      <c r="H91" s="19"/>
      <c r="I91" s="19"/>
      <c r="J91" s="19" t="b">
        <v>0</v>
      </c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19"/>
      <c r="B92" s="19">
        <v>9.89803205871E11</v>
      </c>
      <c r="C92" s="19" t="s">
        <v>160</v>
      </c>
      <c r="D92" s="38">
        <v>2.0</v>
      </c>
      <c r="E92" s="19" t="s">
        <v>35</v>
      </c>
      <c r="F92" s="7"/>
      <c r="G92" s="19"/>
      <c r="H92" s="19"/>
      <c r="I92" s="19"/>
      <c r="J92" s="19" t="b">
        <v>0</v>
      </c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19"/>
      <c r="B93" s="19">
        <v>9.89803205881E11</v>
      </c>
      <c r="C93" s="19" t="s">
        <v>156</v>
      </c>
      <c r="D93" s="38">
        <v>2.0</v>
      </c>
      <c r="E93" s="19" t="s">
        <v>35</v>
      </c>
      <c r="F93" s="7"/>
      <c r="G93" s="19"/>
      <c r="H93" s="19"/>
      <c r="I93" s="19"/>
      <c r="J93" s="19" t="b">
        <v>0</v>
      </c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19"/>
      <c r="B94" s="19" t="s">
        <v>92</v>
      </c>
      <c r="C94" s="19" t="s">
        <v>440</v>
      </c>
      <c r="D94" s="38">
        <v>1.0</v>
      </c>
      <c r="E94" s="19" t="s">
        <v>35</v>
      </c>
      <c r="F94" s="7"/>
      <c r="G94" s="19"/>
      <c r="H94" s="19"/>
      <c r="I94" s="19"/>
      <c r="J94" s="19" t="b">
        <v>0</v>
      </c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19"/>
      <c r="B95" s="19" t="s">
        <v>142</v>
      </c>
      <c r="C95" s="19" t="s">
        <v>138</v>
      </c>
      <c r="D95" s="38">
        <v>2.0</v>
      </c>
      <c r="E95" s="19" t="s">
        <v>35</v>
      </c>
      <c r="F95" s="7"/>
      <c r="G95" s="19"/>
      <c r="H95" s="19"/>
      <c r="I95" s="19"/>
      <c r="J95" s="19" t="b">
        <v>0</v>
      </c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19"/>
      <c r="B96" s="19" t="s">
        <v>447</v>
      </c>
      <c r="C96" s="19" t="s">
        <v>448</v>
      </c>
      <c r="D96" s="38">
        <v>5.0</v>
      </c>
      <c r="E96" s="19" t="s">
        <v>35</v>
      </c>
      <c r="F96" s="7"/>
      <c r="G96" s="19"/>
      <c r="H96" s="19"/>
      <c r="I96" s="19"/>
      <c r="J96" s="19" t="b">
        <v>0</v>
      </c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19"/>
      <c r="B97" s="19" t="s">
        <v>115</v>
      </c>
      <c r="C97" s="19" t="s">
        <v>449</v>
      </c>
      <c r="D97" s="38">
        <v>6.0</v>
      </c>
      <c r="E97" s="19" t="s">
        <v>35</v>
      </c>
      <c r="F97" s="7"/>
      <c r="G97" s="19"/>
      <c r="H97" s="19"/>
      <c r="I97" s="19"/>
      <c r="J97" s="19" t="b">
        <v>0</v>
      </c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19"/>
      <c r="B98" s="19" t="s">
        <v>312</v>
      </c>
      <c r="C98" s="19" t="s">
        <v>451</v>
      </c>
      <c r="D98" s="38">
        <v>6.0</v>
      </c>
      <c r="E98" s="19" t="s">
        <v>315</v>
      </c>
      <c r="F98" s="7"/>
      <c r="G98" s="19"/>
      <c r="H98" s="19"/>
      <c r="I98" s="19"/>
      <c r="J98" s="19" t="b">
        <v>0</v>
      </c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19"/>
      <c r="B99" s="19" t="s">
        <v>330</v>
      </c>
      <c r="C99" s="19" t="s">
        <v>477</v>
      </c>
      <c r="D99" s="38">
        <v>1.0</v>
      </c>
      <c r="E99" s="19" t="s">
        <v>321</v>
      </c>
      <c r="F99" s="7"/>
      <c r="G99" s="19"/>
      <c r="H99" s="19"/>
      <c r="I99" s="19"/>
      <c r="J99" s="19" t="b">
        <v>0</v>
      </c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19"/>
      <c r="B100" s="19">
        <v>866062.2</v>
      </c>
      <c r="C100" s="19" t="s">
        <v>464</v>
      </c>
      <c r="D100" s="38">
        <v>5.0</v>
      </c>
      <c r="E100" s="19" t="s">
        <v>35</v>
      </c>
      <c r="F100" s="7"/>
      <c r="G100" s="19"/>
      <c r="H100" s="19"/>
      <c r="I100" s="19"/>
      <c r="J100" s="19" t="b">
        <v>0</v>
      </c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19"/>
      <c r="B101" s="19">
        <v>867036.1</v>
      </c>
      <c r="C101" s="19" t="s">
        <v>430</v>
      </c>
      <c r="D101" s="38">
        <v>5.0</v>
      </c>
      <c r="E101" s="19" t="s">
        <v>35</v>
      </c>
      <c r="F101" s="7"/>
      <c r="G101" s="19"/>
      <c r="H101" s="19"/>
      <c r="I101" s="19"/>
      <c r="J101" s="19" t="b">
        <v>0</v>
      </c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19"/>
      <c r="B102" s="19" t="s">
        <v>67</v>
      </c>
      <c r="C102" s="19" t="s">
        <v>318</v>
      </c>
      <c r="D102" s="38">
        <v>20.0</v>
      </c>
      <c r="E102" s="19" t="s">
        <v>35</v>
      </c>
      <c r="F102" s="7"/>
      <c r="G102" s="19"/>
      <c r="H102" s="19"/>
      <c r="I102" s="19"/>
      <c r="J102" s="19" t="b">
        <v>0</v>
      </c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19"/>
      <c r="B103" s="19" t="s">
        <v>85</v>
      </c>
      <c r="C103" s="19" t="s">
        <v>442</v>
      </c>
      <c r="D103" s="38">
        <v>20.0</v>
      </c>
      <c r="E103" s="19" t="s">
        <v>35</v>
      </c>
      <c r="F103" s="7"/>
      <c r="G103" s="19"/>
      <c r="H103" s="19"/>
      <c r="I103" s="19"/>
      <c r="J103" s="19" t="b">
        <v>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19"/>
      <c r="B104" s="19" t="s">
        <v>61</v>
      </c>
      <c r="C104" s="19" t="s">
        <v>466</v>
      </c>
      <c r="D104" s="38">
        <v>10.0</v>
      </c>
      <c r="E104" s="19" t="s">
        <v>35</v>
      </c>
      <c r="F104" s="7"/>
      <c r="G104" s="19"/>
      <c r="H104" s="19"/>
      <c r="I104" s="19"/>
      <c r="J104" s="19" t="b">
        <v>0</v>
      </c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19"/>
      <c r="B105" s="19" t="s">
        <v>179</v>
      </c>
      <c r="C105" s="19" t="s">
        <v>468</v>
      </c>
      <c r="D105" s="38">
        <v>10.0</v>
      </c>
      <c r="E105" s="19" t="s">
        <v>35</v>
      </c>
      <c r="F105" s="7"/>
      <c r="G105" s="19"/>
      <c r="H105" s="19"/>
      <c r="I105" s="19"/>
      <c r="J105" s="19" t="b">
        <v>0</v>
      </c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19"/>
      <c r="B106" s="19" t="s">
        <v>112</v>
      </c>
      <c r="C106" s="19" t="s">
        <v>450</v>
      </c>
      <c r="D106" s="38">
        <v>25.0</v>
      </c>
      <c r="E106" s="19" t="s">
        <v>35</v>
      </c>
      <c r="F106" s="7"/>
      <c r="G106" s="19"/>
      <c r="H106" s="19"/>
      <c r="I106" s="19"/>
      <c r="J106" s="19" t="b">
        <v>0</v>
      </c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19"/>
      <c r="B107" s="19">
        <v>9.89803209771E11</v>
      </c>
      <c r="C107" s="19" t="s">
        <v>32</v>
      </c>
      <c r="D107" s="38">
        <v>5.0</v>
      </c>
      <c r="E107" s="19" t="s">
        <v>35</v>
      </c>
      <c r="F107" s="7"/>
      <c r="G107" s="19"/>
      <c r="H107" s="19"/>
      <c r="I107" s="19"/>
      <c r="J107" s="19" t="b">
        <v>0</v>
      </c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19"/>
      <c r="B108" s="19">
        <v>9.89803205871E11</v>
      </c>
      <c r="C108" s="19" t="s">
        <v>160</v>
      </c>
      <c r="D108" s="38">
        <v>10.0</v>
      </c>
      <c r="E108" s="19" t="s">
        <v>35</v>
      </c>
      <c r="F108" s="7"/>
      <c r="G108" s="19"/>
      <c r="H108" s="19"/>
      <c r="I108" s="19"/>
      <c r="J108" s="19" t="b">
        <v>0</v>
      </c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19"/>
      <c r="B109" s="19">
        <v>9.89803205881E11</v>
      </c>
      <c r="C109" s="19" t="s">
        <v>156</v>
      </c>
      <c r="D109" s="38">
        <v>10.0</v>
      </c>
      <c r="E109" s="19" t="s">
        <v>35</v>
      </c>
      <c r="F109" s="7"/>
      <c r="G109" s="19"/>
      <c r="H109" s="19"/>
      <c r="I109" s="7"/>
      <c r="J109" s="19" t="b">
        <v>0</v>
      </c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19"/>
      <c r="B110" s="19" t="s">
        <v>92</v>
      </c>
      <c r="C110" s="19" t="s">
        <v>440</v>
      </c>
      <c r="D110" s="38">
        <v>5.0</v>
      </c>
      <c r="E110" s="19" t="s">
        <v>35</v>
      </c>
      <c r="F110" s="7"/>
      <c r="G110" s="19"/>
      <c r="H110" s="19"/>
      <c r="I110" s="7"/>
      <c r="J110" s="19" t="b">
        <v>0</v>
      </c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19"/>
      <c r="B111" s="19" t="s">
        <v>142</v>
      </c>
      <c r="C111" s="19" t="s">
        <v>138</v>
      </c>
      <c r="D111" s="38">
        <v>10.0</v>
      </c>
      <c r="E111" s="19" t="s">
        <v>35</v>
      </c>
      <c r="F111" s="7"/>
      <c r="G111" s="19"/>
      <c r="H111" s="19"/>
      <c r="I111" s="7"/>
      <c r="J111" s="19" t="b">
        <v>0</v>
      </c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19"/>
      <c r="B112" s="19" t="s">
        <v>447</v>
      </c>
      <c r="C112" s="19" t="s">
        <v>448</v>
      </c>
      <c r="D112" s="38">
        <v>25.0</v>
      </c>
      <c r="E112" s="19" t="s">
        <v>35</v>
      </c>
      <c r="F112" s="7"/>
      <c r="G112" s="19"/>
      <c r="H112" s="19"/>
      <c r="I112" s="7"/>
      <c r="J112" s="19" t="b">
        <v>0</v>
      </c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19"/>
      <c r="B113" s="19" t="s">
        <v>115</v>
      </c>
      <c r="C113" s="19" t="s">
        <v>449</v>
      </c>
      <c r="D113" s="38">
        <v>30.0</v>
      </c>
      <c r="E113" s="19" t="s">
        <v>35</v>
      </c>
      <c r="F113" s="7"/>
      <c r="G113" s="19"/>
      <c r="H113" s="19"/>
      <c r="I113" s="7"/>
      <c r="J113" s="19" t="b">
        <v>0</v>
      </c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19"/>
      <c r="B114" s="19" t="s">
        <v>312</v>
      </c>
      <c r="C114" s="19" t="s">
        <v>451</v>
      </c>
      <c r="D114" s="38">
        <v>5.0</v>
      </c>
      <c r="E114" s="19" t="s">
        <v>315</v>
      </c>
      <c r="F114" s="7"/>
      <c r="G114" s="19"/>
      <c r="H114" s="19"/>
      <c r="I114" s="7"/>
      <c r="J114" s="19" t="b">
        <v>0</v>
      </c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19"/>
      <c r="B115" s="19" t="s">
        <v>330</v>
      </c>
      <c r="C115" s="19" t="s">
        <v>477</v>
      </c>
      <c r="D115" s="38">
        <v>5.0</v>
      </c>
      <c r="E115" s="19" t="s">
        <v>321</v>
      </c>
      <c r="F115" s="7"/>
      <c r="G115" s="19"/>
      <c r="H115" s="19"/>
      <c r="I115" s="7"/>
      <c r="J115" s="19" t="b">
        <v>0</v>
      </c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19"/>
      <c r="B116" s="19">
        <v>866062.2</v>
      </c>
      <c r="C116" s="19" t="s">
        <v>464</v>
      </c>
      <c r="D116" s="38">
        <v>3.0</v>
      </c>
      <c r="E116" s="19" t="s">
        <v>35</v>
      </c>
      <c r="F116" s="7"/>
      <c r="G116" s="19"/>
      <c r="H116" s="19"/>
      <c r="I116" s="7"/>
      <c r="J116" s="19" t="b">
        <v>0</v>
      </c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19"/>
      <c r="B117" s="19">
        <v>867036.1</v>
      </c>
      <c r="C117" s="19" t="s">
        <v>430</v>
      </c>
      <c r="D117" s="38">
        <v>3.0</v>
      </c>
      <c r="E117" s="19" t="s">
        <v>35</v>
      </c>
      <c r="F117" s="7"/>
      <c r="G117" s="19"/>
      <c r="H117" s="19"/>
      <c r="I117" s="7"/>
      <c r="J117" s="19" t="b">
        <v>0</v>
      </c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19"/>
      <c r="B118" s="19" t="s">
        <v>61</v>
      </c>
      <c r="C118" s="19" t="s">
        <v>466</v>
      </c>
      <c r="D118" s="38">
        <v>3.0</v>
      </c>
      <c r="E118" s="19" t="s">
        <v>35</v>
      </c>
      <c r="F118" s="7"/>
      <c r="G118" s="19"/>
      <c r="H118" s="19"/>
      <c r="I118" s="7"/>
      <c r="J118" s="19" t="b">
        <v>0</v>
      </c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19"/>
      <c r="B119" s="19" t="s">
        <v>179</v>
      </c>
      <c r="C119" s="19" t="s">
        <v>468</v>
      </c>
      <c r="D119" s="38">
        <v>3.0</v>
      </c>
      <c r="E119" s="19" t="s">
        <v>35</v>
      </c>
      <c r="F119" s="7"/>
      <c r="G119" s="19"/>
      <c r="H119" s="19"/>
      <c r="I119" s="19"/>
      <c r="J119" s="19" t="b">
        <v>0</v>
      </c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19"/>
      <c r="B120" s="19" t="s">
        <v>112</v>
      </c>
      <c r="C120" s="19" t="s">
        <v>450</v>
      </c>
      <c r="D120" s="38">
        <v>3.0</v>
      </c>
      <c r="E120" s="19" t="s">
        <v>35</v>
      </c>
      <c r="F120" s="7"/>
      <c r="G120" s="19"/>
      <c r="H120" s="19"/>
      <c r="I120" s="19"/>
      <c r="J120" s="19" t="b">
        <v>0</v>
      </c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19"/>
      <c r="B121" s="19">
        <v>9.89803209771E11</v>
      </c>
      <c r="C121" s="19" t="s">
        <v>32</v>
      </c>
      <c r="D121" s="38">
        <v>3.0</v>
      </c>
      <c r="E121" s="19" t="s">
        <v>35</v>
      </c>
      <c r="F121" s="7"/>
      <c r="G121" s="19"/>
      <c r="H121" s="19"/>
      <c r="I121" s="19"/>
      <c r="J121" s="19" t="b">
        <v>0</v>
      </c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19"/>
      <c r="B122" s="19" t="s">
        <v>142</v>
      </c>
      <c r="C122" s="19" t="s">
        <v>138</v>
      </c>
      <c r="D122" s="38">
        <v>3.0</v>
      </c>
      <c r="E122" s="19" t="s">
        <v>35</v>
      </c>
      <c r="F122" s="7"/>
      <c r="G122" s="19"/>
      <c r="H122" s="19"/>
      <c r="I122" s="19"/>
      <c r="J122" s="19" t="b">
        <v>0</v>
      </c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19"/>
      <c r="B123" s="19" t="s">
        <v>115</v>
      </c>
      <c r="C123" s="19" t="s">
        <v>449</v>
      </c>
      <c r="D123" s="38">
        <v>3.0</v>
      </c>
      <c r="E123" s="19" t="s">
        <v>35</v>
      </c>
      <c r="F123" s="7"/>
      <c r="G123" s="19"/>
      <c r="H123" s="19"/>
      <c r="I123" s="19"/>
      <c r="J123" s="19" t="b">
        <v>0</v>
      </c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19"/>
      <c r="B124" s="19" t="s">
        <v>312</v>
      </c>
      <c r="C124" s="19" t="s">
        <v>451</v>
      </c>
      <c r="D124" s="38">
        <v>3.0</v>
      </c>
      <c r="E124" s="19" t="s">
        <v>315</v>
      </c>
      <c r="F124" s="7"/>
      <c r="G124" s="19"/>
      <c r="H124" s="19"/>
      <c r="I124" s="19"/>
      <c r="J124" s="19" t="b">
        <v>0</v>
      </c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19"/>
      <c r="B125" s="19" t="s">
        <v>330</v>
      </c>
      <c r="C125" s="19" t="s">
        <v>477</v>
      </c>
      <c r="D125" s="38">
        <v>3.0</v>
      </c>
      <c r="E125" s="19" t="s">
        <v>321</v>
      </c>
      <c r="F125" s="7"/>
      <c r="G125" s="19"/>
      <c r="H125" s="19"/>
      <c r="I125" s="19"/>
      <c r="J125" s="19" t="b">
        <v>0</v>
      </c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19"/>
      <c r="B126" s="19">
        <v>866064.3</v>
      </c>
      <c r="C126" s="19" t="s">
        <v>464</v>
      </c>
      <c r="D126" s="38">
        <v>5.0</v>
      </c>
      <c r="E126" s="19" t="s">
        <v>35</v>
      </c>
      <c r="F126" s="7"/>
      <c r="G126" s="19"/>
      <c r="H126" s="19"/>
      <c r="I126" s="19"/>
      <c r="J126" s="19" t="b">
        <v>0</v>
      </c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19"/>
      <c r="B127" s="19">
        <v>867036.1</v>
      </c>
      <c r="C127" s="19" t="s">
        <v>430</v>
      </c>
      <c r="D127" s="38">
        <v>5.0</v>
      </c>
      <c r="E127" s="19" t="s">
        <v>35</v>
      </c>
      <c r="F127" s="7"/>
      <c r="G127" s="19"/>
      <c r="H127" s="19"/>
      <c r="I127" s="19"/>
      <c r="J127" s="19" t="b">
        <v>0</v>
      </c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19"/>
      <c r="B128" s="19" t="s">
        <v>165</v>
      </c>
      <c r="C128" s="19" t="s">
        <v>164</v>
      </c>
      <c r="D128" s="38">
        <v>5.0</v>
      </c>
      <c r="E128" s="19" t="s">
        <v>35</v>
      </c>
      <c r="F128" s="7"/>
      <c r="G128" s="19"/>
      <c r="H128" s="19"/>
      <c r="I128" s="19"/>
      <c r="J128" s="19" t="b">
        <v>0</v>
      </c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19"/>
      <c r="B129" s="19" t="s">
        <v>142</v>
      </c>
      <c r="C129" s="19" t="s">
        <v>138</v>
      </c>
      <c r="D129" s="38">
        <v>5.0</v>
      </c>
      <c r="E129" s="19" t="s">
        <v>35</v>
      </c>
      <c r="F129" s="7"/>
      <c r="G129" s="19"/>
      <c r="H129" s="19"/>
      <c r="I129" s="19"/>
      <c r="J129" s="19" t="b">
        <v>0</v>
      </c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19"/>
      <c r="B130" s="19">
        <v>9.89803205881E11</v>
      </c>
      <c r="C130" s="19" t="s">
        <v>156</v>
      </c>
      <c r="D130" s="38">
        <v>5.0</v>
      </c>
      <c r="E130" s="19" t="s">
        <v>35</v>
      </c>
      <c r="F130" s="7"/>
      <c r="G130" s="19"/>
      <c r="H130" s="19"/>
      <c r="I130" s="19"/>
      <c r="J130" s="19" t="b">
        <v>0</v>
      </c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19"/>
      <c r="B131" s="19" t="s">
        <v>92</v>
      </c>
      <c r="C131" s="19" t="s">
        <v>440</v>
      </c>
      <c r="D131" s="38">
        <v>5.0</v>
      </c>
      <c r="E131" s="19" t="s">
        <v>35</v>
      </c>
      <c r="F131" s="7"/>
      <c r="G131" s="19"/>
      <c r="H131" s="19"/>
      <c r="I131" s="19"/>
      <c r="J131" s="19" t="b">
        <v>0</v>
      </c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19"/>
      <c r="B132" s="19" t="s">
        <v>67</v>
      </c>
      <c r="C132" s="19" t="s">
        <v>318</v>
      </c>
      <c r="D132" s="38">
        <v>5.0</v>
      </c>
      <c r="E132" s="19" t="s">
        <v>35</v>
      </c>
      <c r="F132" s="7"/>
      <c r="G132" s="19"/>
      <c r="H132" s="19"/>
      <c r="I132" s="19"/>
      <c r="J132" s="19" t="b">
        <v>0</v>
      </c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19"/>
      <c r="B133" s="19" t="s">
        <v>85</v>
      </c>
      <c r="C133" s="19" t="s">
        <v>442</v>
      </c>
      <c r="D133" s="38">
        <v>5.0</v>
      </c>
      <c r="E133" s="19" t="s">
        <v>35</v>
      </c>
      <c r="F133" s="7"/>
      <c r="G133" s="19"/>
      <c r="H133" s="19"/>
      <c r="I133" s="19"/>
      <c r="J133" s="19" t="b">
        <v>0</v>
      </c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19"/>
      <c r="B134" s="19">
        <v>9.89803209771E11</v>
      </c>
      <c r="C134" s="19" t="s">
        <v>32</v>
      </c>
      <c r="D134" s="38">
        <v>5.0</v>
      </c>
      <c r="E134" s="19" t="s">
        <v>35</v>
      </c>
      <c r="F134" s="7"/>
      <c r="G134" s="19"/>
      <c r="H134" s="19"/>
      <c r="I134" s="19"/>
      <c r="J134" s="19" t="b">
        <v>0</v>
      </c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19"/>
      <c r="B135" s="19" t="s">
        <v>447</v>
      </c>
      <c r="C135" s="19" t="s">
        <v>448</v>
      </c>
      <c r="D135" s="38">
        <v>5.0</v>
      </c>
      <c r="E135" s="19" t="s">
        <v>35</v>
      </c>
      <c r="F135" s="7"/>
      <c r="G135" s="19"/>
      <c r="H135" s="19"/>
      <c r="I135" s="19"/>
      <c r="J135" s="19" t="b">
        <v>0</v>
      </c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19"/>
      <c r="B136" s="19" t="s">
        <v>115</v>
      </c>
      <c r="C136" s="19" t="s">
        <v>449</v>
      </c>
      <c r="D136" s="38">
        <v>5.0</v>
      </c>
      <c r="E136" s="19" t="s">
        <v>35</v>
      </c>
      <c r="F136" s="7"/>
      <c r="G136" s="19"/>
      <c r="H136" s="19"/>
      <c r="I136" s="19"/>
      <c r="J136" s="19" t="b">
        <v>0</v>
      </c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19"/>
      <c r="B137" s="19" t="s">
        <v>112</v>
      </c>
      <c r="C137" s="19" t="s">
        <v>450</v>
      </c>
      <c r="D137" s="38">
        <v>5.0</v>
      </c>
      <c r="E137" s="19" t="s">
        <v>35</v>
      </c>
      <c r="F137" s="7"/>
      <c r="G137" s="19"/>
      <c r="H137" s="19"/>
      <c r="I137" s="19"/>
      <c r="J137" s="19" t="b">
        <v>0</v>
      </c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19"/>
      <c r="B138" s="19" t="s">
        <v>501</v>
      </c>
      <c r="C138" s="19" t="s">
        <v>502</v>
      </c>
      <c r="D138" s="38">
        <v>5.0</v>
      </c>
      <c r="E138" s="19" t="s">
        <v>35</v>
      </c>
      <c r="F138" s="7"/>
      <c r="G138" s="19"/>
      <c r="H138" s="19"/>
      <c r="I138" s="19"/>
      <c r="J138" s="19" t="b">
        <v>0</v>
      </c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19"/>
      <c r="B139" s="19" t="s">
        <v>312</v>
      </c>
      <c r="C139" s="19" t="s">
        <v>451</v>
      </c>
      <c r="D139" s="38">
        <v>5.0</v>
      </c>
      <c r="E139" s="19" t="s">
        <v>315</v>
      </c>
      <c r="F139" s="7"/>
      <c r="G139" s="19"/>
      <c r="H139" s="19"/>
      <c r="I139" s="19"/>
      <c r="J139" s="19" t="b">
        <v>0</v>
      </c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19"/>
      <c r="B140" s="19" t="s">
        <v>452</v>
      </c>
      <c r="C140" s="19" t="s">
        <v>453</v>
      </c>
      <c r="D140" s="38">
        <v>10.0</v>
      </c>
      <c r="E140" s="19" t="s">
        <v>454</v>
      </c>
      <c r="F140" s="7"/>
      <c r="G140" s="19"/>
      <c r="H140" s="19"/>
      <c r="I140" s="19"/>
      <c r="J140" s="19" t="b">
        <v>0</v>
      </c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19"/>
      <c r="B141" s="19" t="s">
        <v>455</v>
      </c>
      <c r="C141" s="19" t="s">
        <v>456</v>
      </c>
      <c r="D141" s="38">
        <v>5.0</v>
      </c>
      <c r="E141" s="19" t="s">
        <v>454</v>
      </c>
      <c r="F141" s="7"/>
      <c r="G141" s="19"/>
      <c r="H141" s="19"/>
      <c r="I141" s="19"/>
      <c r="J141" s="19" t="b">
        <v>0</v>
      </c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19"/>
      <c r="B142" s="19" t="s">
        <v>457</v>
      </c>
      <c r="C142" s="19" t="s">
        <v>458</v>
      </c>
      <c r="D142" s="38">
        <v>5.0</v>
      </c>
      <c r="E142" s="19" t="s">
        <v>454</v>
      </c>
      <c r="F142" s="7"/>
      <c r="G142" s="19"/>
      <c r="H142" s="19"/>
      <c r="I142" s="19"/>
      <c r="J142" s="19" t="b">
        <v>0</v>
      </c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19"/>
      <c r="B143" s="19" t="s">
        <v>459</v>
      </c>
      <c r="C143" s="19" t="s">
        <v>460</v>
      </c>
      <c r="D143" s="38">
        <v>10.0</v>
      </c>
      <c r="E143" s="19" t="s">
        <v>454</v>
      </c>
      <c r="F143" s="7"/>
      <c r="G143" s="19"/>
      <c r="H143" s="19"/>
      <c r="I143" s="19"/>
      <c r="J143" s="19" t="b">
        <v>0</v>
      </c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19"/>
      <c r="B144" s="19" t="s">
        <v>461</v>
      </c>
      <c r="C144" s="19" t="s">
        <v>462</v>
      </c>
      <c r="D144" s="38">
        <v>50.0</v>
      </c>
      <c r="E144" s="19" t="s">
        <v>454</v>
      </c>
      <c r="F144" s="7"/>
      <c r="G144" s="19"/>
      <c r="H144" s="19"/>
      <c r="I144" s="19"/>
      <c r="J144" s="19" t="b">
        <v>0</v>
      </c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19"/>
      <c r="B145" s="19" t="s">
        <v>319</v>
      </c>
      <c r="C145" s="19" t="s">
        <v>463</v>
      </c>
      <c r="D145" s="38">
        <v>5.0</v>
      </c>
      <c r="E145" s="19" t="s">
        <v>321</v>
      </c>
      <c r="F145" s="7"/>
      <c r="G145" s="19"/>
      <c r="H145" s="19"/>
      <c r="I145" s="19"/>
      <c r="J145" s="19" t="b">
        <v>0</v>
      </c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19"/>
      <c r="B146" s="19" t="s">
        <v>396</v>
      </c>
      <c r="C146" s="19" t="s">
        <v>397</v>
      </c>
      <c r="D146" s="38">
        <v>5.0</v>
      </c>
      <c r="E146" s="19" t="s">
        <v>35</v>
      </c>
      <c r="F146" s="7"/>
      <c r="G146" s="19"/>
      <c r="H146" s="19"/>
      <c r="I146" s="19"/>
      <c r="J146" s="19" t="b">
        <v>0</v>
      </c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19"/>
      <c r="B147" s="19">
        <v>867246.0</v>
      </c>
      <c r="C147" s="19" t="s">
        <v>31</v>
      </c>
      <c r="D147" s="38">
        <v>10.0</v>
      </c>
      <c r="E147" s="19" t="s">
        <v>35</v>
      </c>
      <c r="F147" s="7"/>
      <c r="G147" s="19"/>
      <c r="H147" s="19"/>
      <c r="I147" s="19"/>
      <c r="J147" s="19" t="b">
        <v>0</v>
      </c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19"/>
      <c r="B148" s="19">
        <v>867248.0</v>
      </c>
      <c r="C148" s="19" t="s">
        <v>407</v>
      </c>
      <c r="D148" s="38">
        <v>10.0</v>
      </c>
      <c r="E148" s="19" t="s">
        <v>35</v>
      </c>
      <c r="F148" s="7"/>
      <c r="G148" s="19"/>
      <c r="H148" s="19"/>
      <c r="I148" s="19"/>
      <c r="J148" s="19" t="b">
        <v>0</v>
      </c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19"/>
      <c r="B149" s="19">
        <v>9.89803143411E11</v>
      </c>
      <c r="C149" s="19" t="s">
        <v>411</v>
      </c>
      <c r="D149" s="38">
        <v>5.0</v>
      </c>
      <c r="E149" s="19" t="s">
        <v>35</v>
      </c>
      <c r="F149" s="7"/>
      <c r="G149" s="19"/>
      <c r="H149" s="19"/>
      <c r="I149" s="19"/>
      <c r="J149" s="19" t="b">
        <v>0</v>
      </c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19"/>
      <c r="B150" s="19" t="s">
        <v>414</v>
      </c>
      <c r="C150" s="19" t="s">
        <v>415</v>
      </c>
      <c r="D150" s="38">
        <v>10.0</v>
      </c>
      <c r="E150" s="19" t="s">
        <v>417</v>
      </c>
      <c r="F150" s="7"/>
      <c r="G150" s="19"/>
      <c r="H150" s="19"/>
      <c r="I150" s="19"/>
      <c r="J150" s="19" t="b">
        <v>0</v>
      </c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19"/>
      <c r="B151" s="19" t="s">
        <v>420</v>
      </c>
      <c r="C151" s="19" t="s">
        <v>421</v>
      </c>
      <c r="D151" s="38">
        <v>5.0</v>
      </c>
      <c r="E151" s="19" t="s">
        <v>321</v>
      </c>
      <c r="F151" s="7"/>
      <c r="G151" s="19"/>
      <c r="H151" s="19"/>
      <c r="I151" s="19"/>
      <c r="J151" s="19" t="b">
        <v>0</v>
      </c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19"/>
      <c r="B152" s="19" t="s">
        <v>184</v>
      </c>
      <c r="C152" s="19" t="s">
        <v>427</v>
      </c>
      <c r="D152" s="38">
        <v>5.0</v>
      </c>
      <c r="E152" s="19" t="s">
        <v>35</v>
      </c>
      <c r="F152" s="7"/>
      <c r="G152" s="19"/>
      <c r="H152" s="19"/>
      <c r="I152" s="19"/>
      <c r="J152" s="19" t="b">
        <v>0</v>
      </c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19"/>
      <c r="B153" s="19" t="s">
        <v>503</v>
      </c>
      <c r="C153" s="19" t="s">
        <v>504</v>
      </c>
      <c r="D153" s="38">
        <v>1.0</v>
      </c>
      <c r="E153" s="19" t="s">
        <v>35</v>
      </c>
      <c r="F153" s="7"/>
      <c r="G153" s="19"/>
      <c r="H153" s="19"/>
      <c r="I153" s="19"/>
      <c r="J153" s="19" t="b">
        <v>0</v>
      </c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19"/>
      <c r="B154" s="19" t="s">
        <v>505</v>
      </c>
      <c r="C154" s="19" t="s">
        <v>506</v>
      </c>
      <c r="D154" s="38">
        <v>1.0</v>
      </c>
      <c r="E154" s="19" t="s">
        <v>488</v>
      </c>
      <c r="F154" s="7"/>
      <c r="G154" s="19"/>
      <c r="H154" s="19"/>
      <c r="I154" s="19"/>
      <c r="J154" s="19" t="b">
        <v>0</v>
      </c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19"/>
      <c r="B155" s="19" t="s">
        <v>487</v>
      </c>
      <c r="C155" s="19" t="s">
        <v>507</v>
      </c>
      <c r="D155" s="38">
        <v>1.0</v>
      </c>
      <c r="E155" s="19" t="s">
        <v>488</v>
      </c>
      <c r="F155" s="7"/>
      <c r="G155" s="19"/>
      <c r="H155" s="19"/>
      <c r="I155" s="19"/>
      <c r="J155" s="19" t="b">
        <v>0</v>
      </c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19"/>
      <c r="B156" s="19">
        <v>181416.0</v>
      </c>
      <c r="C156" s="19" t="s">
        <v>508</v>
      </c>
      <c r="D156" s="38">
        <v>1.0</v>
      </c>
      <c r="E156" s="19" t="s">
        <v>509</v>
      </c>
      <c r="F156" s="7"/>
      <c r="G156" s="19"/>
      <c r="H156" s="19"/>
      <c r="I156" s="19"/>
      <c r="J156" s="19" t="b">
        <v>0</v>
      </c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19"/>
      <c r="B157" s="19">
        <v>866064.3</v>
      </c>
      <c r="C157" s="19" t="s">
        <v>429</v>
      </c>
      <c r="D157" s="38">
        <v>4.0</v>
      </c>
      <c r="E157" s="19" t="s">
        <v>35</v>
      </c>
      <c r="F157" s="7"/>
      <c r="G157" s="19"/>
      <c r="H157" s="19"/>
      <c r="I157" s="19"/>
      <c r="J157" s="19" t="b">
        <v>0</v>
      </c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19"/>
      <c r="B158" s="19">
        <v>867036.1</v>
      </c>
      <c r="C158" s="19" t="s">
        <v>430</v>
      </c>
      <c r="D158" s="38">
        <v>4.0</v>
      </c>
      <c r="E158" s="19" t="s">
        <v>35</v>
      </c>
      <c r="F158" s="7"/>
      <c r="G158" s="19"/>
      <c r="H158" s="19"/>
      <c r="I158" s="19"/>
      <c r="J158" s="19" t="b">
        <v>0</v>
      </c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19"/>
      <c r="B159" s="19">
        <v>867040.0</v>
      </c>
      <c r="C159" s="19" t="s">
        <v>124</v>
      </c>
      <c r="D159" s="38">
        <v>4.0</v>
      </c>
      <c r="E159" s="19" t="s">
        <v>35</v>
      </c>
      <c r="F159" s="7"/>
      <c r="G159" s="19"/>
      <c r="H159" s="19"/>
      <c r="I159" s="19"/>
      <c r="J159" s="19" t="b">
        <v>0</v>
      </c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19"/>
      <c r="B160" s="19" t="s">
        <v>510</v>
      </c>
      <c r="C160" s="19" t="s">
        <v>511</v>
      </c>
      <c r="D160" s="38">
        <v>4.0</v>
      </c>
      <c r="E160" s="19" t="s">
        <v>35</v>
      </c>
      <c r="F160" s="7"/>
      <c r="G160" s="19"/>
      <c r="H160" s="19"/>
      <c r="I160" s="19"/>
      <c r="J160" s="19" t="b">
        <v>0</v>
      </c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19"/>
      <c r="B161" s="19" t="s">
        <v>142</v>
      </c>
      <c r="C161" s="19" t="s">
        <v>138</v>
      </c>
      <c r="D161" s="38">
        <v>4.0</v>
      </c>
      <c r="E161" s="19" t="s">
        <v>35</v>
      </c>
      <c r="F161" s="7"/>
      <c r="G161" s="19"/>
      <c r="H161" s="19"/>
      <c r="I161" s="19"/>
      <c r="J161" s="19" t="b">
        <v>0</v>
      </c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19"/>
      <c r="B162" s="19">
        <v>9.89803205871E11</v>
      </c>
      <c r="C162" s="19" t="s">
        <v>160</v>
      </c>
      <c r="D162" s="38">
        <v>4.0</v>
      </c>
      <c r="E162" s="19" t="s">
        <v>35</v>
      </c>
      <c r="F162" s="7"/>
      <c r="G162" s="19"/>
      <c r="H162" s="19"/>
      <c r="I162" s="19"/>
      <c r="J162" s="19" t="b">
        <v>0</v>
      </c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19"/>
      <c r="B163" s="19">
        <v>9.89803205881E11</v>
      </c>
      <c r="C163" s="19" t="s">
        <v>156</v>
      </c>
      <c r="D163" s="38">
        <v>4.0</v>
      </c>
      <c r="E163" s="19" t="s">
        <v>35</v>
      </c>
      <c r="F163" s="7"/>
      <c r="G163" s="19"/>
      <c r="H163" s="19"/>
      <c r="I163" s="19"/>
      <c r="J163" s="19" t="b">
        <v>0</v>
      </c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19"/>
      <c r="B164" s="19" t="s">
        <v>92</v>
      </c>
      <c r="C164" s="19" t="s">
        <v>440</v>
      </c>
      <c r="D164" s="38">
        <v>4.0</v>
      </c>
      <c r="E164" s="19" t="s">
        <v>35</v>
      </c>
      <c r="F164" s="7"/>
      <c r="G164" s="19"/>
      <c r="H164" s="19"/>
      <c r="I164" s="19"/>
      <c r="J164" s="19" t="b">
        <v>0</v>
      </c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19"/>
      <c r="B165" s="19" t="s">
        <v>67</v>
      </c>
      <c r="C165" s="19" t="s">
        <v>318</v>
      </c>
      <c r="D165" s="38">
        <v>4.0</v>
      </c>
      <c r="E165" s="19" t="s">
        <v>35</v>
      </c>
      <c r="F165" s="7"/>
      <c r="G165" s="19"/>
      <c r="H165" s="19"/>
      <c r="I165" s="19"/>
      <c r="J165" s="19" t="b">
        <v>0</v>
      </c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19"/>
      <c r="B166" s="19" t="s">
        <v>85</v>
      </c>
      <c r="C166" s="19" t="s">
        <v>442</v>
      </c>
      <c r="D166" s="38">
        <v>4.0</v>
      </c>
      <c r="E166" s="19" t="s">
        <v>35</v>
      </c>
      <c r="F166" s="7"/>
      <c r="G166" s="19"/>
      <c r="H166" s="19"/>
      <c r="I166" s="19"/>
      <c r="J166" s="19" t="b">
        <v>0</v>
      </c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19"/>
      <c r="B167" s="19">
        <v>9.89803209771E11</v>
      </c>
      <c r="C167" s="19" t="s">
        <v>32</v>
      </c>
      <c r="D167" s="38">
        <v>4.0</v>
      </c>
      <c r="E167" s="19" t="s">
        <v>35</v>
      </c>
      <c r="F167" s="7"/>
      <c r="G167" s="19"/>
      <c r="H167" s="19"/>
      <c r="I167" s="19"/>
      <c r="J167" s="19" t="b">
        <v>0</v>
      </c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19"/>
      <c r="B168" s="19" t="s">
        <v>131</v>
      </c>
      <c r="C168" s="19" t="s">
        <v>129</v>
      </c>
      <c r="D168" s="38">
        <v>4.0</v>
      </c>
      <c r="E168" s="19" t="s">
        <v>35</v>
      </c>
      <c r="F168" s="7"/>
      <c r="G168" s="19"/>
      <c r="H168" s="19"/>
      <c r="I168" s="19"/>
      <c r="J168" s="19" t="b">
        <v>0</v>
      </c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19"/>
      <c r="B169" s="19">
        <v>9.89803206591E11</v>
      </c>
      <c r="C169" s="19" t="s">
        <v>49</v>
      </c>
      <c r="D169" s="38">
        <v>4.0</v>
      </c>
      <c r="E169" s="19" t="s">
        <v>35</v>
      </c>
      <c r="F169" s="7"/>
      <c r="G169" s="19"/>
      <c r="H169" s="19"/>
      <c r="I169" s="19"/>
      <c r="J169" s="19" t="b">
        <v>0</v>
      </c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19"/>
      <c r="B170" s="19" t="s">
        <v>447</v>
      </c>
      <c r="C170" s="19" t="s">
        <v>448</v>
      </c>
      <c r="D170" s="38">
        <v>4.0</v>
      </c>
      <c r="E170" s="19" t="s">
        <v>35</v>
      </c>
      <c r="F170" s="7"/>
      <c r="G170" s="19"/>
      <c r="H170" s="19"/>
      <c r="I170" s="19"/>
      <c r="J170" s="19" t="b">
        <v>0</v>
      </c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19"/>
      <c r="B171" s="19" t="s">
        <v>115</v>
      </c>
      <c r="C171" s="19" t="s">
        <v>449</v>
      </c>
      <c r="D171" s="38">
        <v>4.0</v>
      </c>
      <c r="E171" s="19" t="s">
        <v>35</v>
      </c>
      <c r="F171" s="7"/>
      <c r="G171" s="19"/>
      <c r="H171" s="19"/>
      <c r="I171" s="19"/>
      <c r="J171" s="19" t="b">
        <v>0</v>
      </c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19"/>
      <c r="B172" s="19" t="s">
        <v>112</v>
      </c>
      <c r="C172" s="19" t="s">
        <v>450</v>
      </c>
      <c r="D172" s="38">
        <v>4.0</v>
      </c>
      <c r="E172" s="19" t="s">
        <v>35</v>
      </c>
      <c r="F172" s="7"/>
      <c r="G172" s="19"/>
      <c r="H172" s="19"/>
      <c r="I172" s="19"/>
      <c r="J172" s="19" t="b">
        <v>0</v>
      </c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19"/>
      <c r="B173" s="19" t="s">
        <v>312</v>
      </c>
      <c r="C173" s="19" t="s">
        <v>451</v>
      </c>
      <c r="D173" s="38">
        <v>4.0</v>
      </c>
      <c r="E173" s="19" t="s">
        <v>315</v>
      </c>
      <c r="F173" s="7"/>
      <c r="G173" s="19"/>
      <c r="H173" s="19"/>
      <c r="I173" s="19"/>
      <c r="J173" s="19" t="b">
        <v>0</v>
      </c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19"/>
      <c r="B174" s="19" t="s">
        <v>452</v>
      </c>
      <c r="C174" s="19" t="s">
        <v>453</v>
      </c>
      <c r="D174" s="38">
        <v>4.0</v>
      </c>
      <c r="E174" s="19" t="s">
        <v>454</v>
      </c>
      <c r="F174" s="7"/>
      <c r="G174" s="19"/>
      <c r="H174" s="19"/>
      <c r="I174" s="19"/>
      <c r="J174" s="19" t="b">
        <v>0</v>
      </c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19"/>
      <c r="B175" s="19" t="s">
        <v>455</v>
      </c>
      <c r="C175" s="19" t="s">
        <v>456</v>
      </c>
      <c r="D175" s="38">
        <v>4.0</v>
      </c>
      <c r="E175" s="19" t="s">
        <v>454</v>
      </c>
      <c r="F175" s="7"/>
      <c r="G175" s="19"/>
      <c r="H175" s="19"/>
      <c r="I175" s="19"/>
      <c r="J175" s="19" t="b">
        <v>0</v>
      </c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19"/>
      <c r="B176" s="19" t="s">
        <v>457</v>
      </c>
      <c r="C176" s="19" t="s">
        <v>458</v>
      </c>
      <c r="D176" s="38">
        <v>4.0</v>
      </c>
      <c r="E176" s="19" t="s">
        <v>454</v>
      </c>
      <c r="F176" s="7"/>
      <c r="G176" s="19"/>
      <c r="H176" s="19"/>
      <c r="I176" s="19"/>
      <c r="J176" s="19" t="b">
        <v>0</v>
      </c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19"/>
      <c r="B177" s="19" t="s">
        <v>459</v>
      </c>
      <c r="C177" s="19" t="s">
        <v>460</v>
      </c>
      <c r="D177" s="38">
        <v>4.0</v>
      </c>
      <c r="E177" s="19" t="s">
        <v>454</v>
      </c>
      <c r="F177" s="7"/>
      <c r="G177" s="19"/>
      <c r="H177" s="19"/>
      <c r="I177" s="19"/>
      <c r="J177" s="19" t="b">
        <v>0</v>
      </c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19"/>
      <c r="B178" s="19" t="s">
        <v>461</v>
      </c>
      <c r="C178" s="19" t="s">
        <v>462</v>
      </c>
      <c r="D178" s="38">
        <v>40.0</v>
      </c>
      <c r="E178" s="19" t="s">
        <v>454</v>
      </c>
      <c r="F178" s="7"/>
      <c r="G178" s="19"/>
      <c r="H178" s="19"/>
      <c r="I178" s="19"/>
      <c r="J178" s="19" t="b">
        <v>0</v>
      </c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19"/>
      <c r="B179" s="19" t="s">
        <v>319</v>
      </c>
      <c r="C179" s="19" t="s">
        <v>463</v>
      </c>
      <c r="D179" s="38">
        <v>4.0</v>
      </c>
      <c r="E179" s="19" t="s">
        <v>321</v>
      </c>
      <c r="F179" s="7"/>
      <c r="G179" s="19"/>
      <c r="H179" s="19"/>
      <c r="I179" s="19"/>
      <c r="J179" s="19" t="b">
        <v>0</v>
      </c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19"/>
      <c r="B180" s="19">
        <v>866062.2</v>
      </c>
      <c r="C180" s="19" t="s">
        <v>464</v>
      </c>
      <c r="D180" s="38">
        <v>3.0</v>
      </c>
      <c r="E180" s="19" t="s">
        <v>35</v>
      </c>
      <c r="F180" s="7"/>
      <c r="G180" s="19"/>
      <c r="H180" s="19"/>
      <c r="I180" s="19"/>
      <c r="J180" s="19" t="b">
        <v>0</v>
      </c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19"/>
      <c r="B181" s="19">
        <v>867036.1</v>
      </c>
      <c r="C181" s="19" t="s">
        <v>430</v>
      </c>
      <c r="D181" s="38">
        <v>3.0</v>
      </c>
      <c r="E181" s="19" t="s">
        <v>35</v>
      </c>
      <c r="F181" s="7"/>
      <c r="G181" s="19"/>
      <c r="H181" s="19"/>
      <c r="I181" s="19"/>
      <c r="J181" s="19" t="b">
        <v>0</v>
      </c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19"/>
      <c r="B182" s="19" t="s">
        <v>61</v>
      </c>
      <c r="C182" s="19" t="s">
        <v>466</v>
      </c>
      <c r="D182" s="38">
        <v>3.0</v>
      </c>
      <c r="E182" s="19" t="s">
        <v>35</v>
      </c>
      <c r="F182" s="7"/>
      <c r="G182" s="19"/>
      <c r="H182" s="19"/>
      <c r="I182" s="19"/>
      <c r="J182" s="19" t="b">
        <v>0</v>
      </c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19"/>
      <c r="B183" s="19" t="s">
        <v>179</v>
      </c>
      <c r="C183" s="19" t="s">
        <v>468</v>
      </c>
      <c r="D183" s="38">
        <v>3.0</v>
      </c>
      <c r="E183" s="19" t="s">
        <v>35</v>
      </c>
      <c r="F183" s="7"/>
      <c r="G183" s="19"/>
      <c r="H183" s="19"/>
      <c r="I183" s="19"/>
      <c r="J183" s="19" t="b">
        <v>0</v>
      </c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19"/>
      <c r="B184" s="19" t="s">
        <v>112</v>
      </c>
      <c r="C184" s="19" t="s">
        <v>450</v>
      </c>
      <c r="D184" s="38">
        <v>3.0</v>
      </c>
      <c r="E184" s="19" t="s">
        <v>35</v>
      </c>
      <c r="F184" s="7"/>
      <c r="G184" s="19"/>
      <c r="H184" s="19"/>
      <c r="I184" s="19"/>
      <c r="J184" s="19" t="b">
        <v>0</v>
      </c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19"/>
      <c r="B185" s="19">
        <v>9.89803209771E11</v>
      </c>
      <c r="C185" s="19" t="s">
        <v>32</v>
      </c>
      <c r="D185" s="38">
        <v>3.0</v>
      </c>
      <c r="E185" s="19" t="s">
        <v>35</v>
      </c>
      <c r="F185" s="7"/>
      <c r="G185" s="19"/>
      <c r="H185" s="19"/>
      <c r="I185" s="19"/>
      <c r="J185" s="19" t="b">
        <v>0</v>
      </c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19"/>
      <c r="B186" s="19" t="s">
        <v>142</v>
      </c>
      <c r="C186" s="19" t="s">
        <v>138</v>
      </c>
      <c r="D186" s="38">
        <v>3.0</v>
      </c>
      <c r="E186" s="19" t="s">
        <v>35</v>
      </c>
      <c r="F186" s="7"/>
      <c r="G186" s="19"/>
      <c r="H186" s="19"/>
      <c r="I186" s="19"/>
      <c r="J186" s="19" t="b">
        <v>0</v>
      </c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19"/>
      <c r="B187" s="19" t="s">
        <v>115</v>
      </c>
      <c r="C187" s="19" t="s">
        <v>449</v>
      </c>
      <c r="D187" s="38">
        <v>3.0</v>
      </c>
      <c r="E187" s="19" t="s">
        <v>35</v>
      </c>
      <c r="F187" s="7"/>
      <c r="G187" s="19"/>
      <c r="H187" s="19"/>
      <c r="I187" s="19"/>
      <c r="J187" s="19" t="b">
        <v>0</v>
      </c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19"/>
      <c r="B188" s="19" t="s">
        <v>312</v>
      </c>
      <c r="C188" s="19" t="s">
        <v>451</v>
      </c>
      <c r="D188" s="38">
        <v>3.0</v>
      </c>
      <c r="E188" s="19" t="s">
        <v>315</v>
      </c>
      <c r="F188" s="7"/>
      <c r="G188" s="19"/>
      <c r="H188" s="19"/>
      <c r="I188" s="19"/>
      <c r="J188" s="19" t="b">
        <v>0</v>
      </c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19"/>
      <c r="B189" s="19" t="s">
        <v>330</v>
      </c>
      <c r="C189" s="19" t="s">
        <v>477</v>
      </c>
      <c r="D189" s="38">
        <v>3.0</v>
      </c>
      <c r="E189" s="19" t="s">
        <v>321</v>
      </c>
      <c r="F189" s="7"/>
      <c r="G189" s="19"/>
      <c r="H189" s="19"/>
      <c r="I189" s="19"/>
      <c r="J189" s="19" t="b">
        <v>0</v>
      </c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19"/>
      <c r="B190" s="19">
        <v>866064.3</v>
      </c>
      <c r="C190" s="19" t="s">
        <v>464</v>
      </c>
      <c r="D190" s="38">
        <v>5.0</v>
      </c>
      <c r="E190" s="19" t="s">
        <v>35</v>
      </c>
      <c r="F190" s="7"/>
      <c r="G190" s="19"/>
      <c r="H190" s="19"/>
      <c r="I190" s="19"/>
      <c r="J190" s="19" t="b">
        <v>0</v>
      </c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19"/>
      <c r="B191" s="19">
        <v>867036.1</v>
      </c>
      <c r="C191" s="19" t="s">
        <v>430</v>
      </c>
      <c r="D191" s="38">
        <v>5.0</v>
      </c>
      <c r="E191" s="19" t="s">
        <v>35</v>
      </c>
      <c r="F191" s="7"/>
      <c r="G191" s="19"/>
      <c r="H191" s="19"/>
      <c r="I191" s="19"/>
      <c r="J191" s="19" t="b">
        <v>0</v>
      </c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19"/>
      <c r="B192" s="19" t="s">
        <v>165</v>
      </c>
      <c r="C192" s="19" t="s">
        <v>164</v>
      </c>
      <c r="D192" s="38">
        <v>5.0</v>
      </c>
      <c r="E192" s="19" t="s">
        <v>35</v>
      </c>
      <c r="F192" s="7"/>
      <c r="G192" s="19"/>
      <c r="H192" s="19"/>
      <c r="I192" s="19"/>
      <c r="J192" s="19" t="b">
        <v>0</v>
      </c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19"/>
      <c r="B193" s="19" t="s">
        <v>142</v>
      </c>
      <c r="C193" s="19" t="s">
        <v>138</v>
      </c>
      <c r="D193" s="38">
        <v>5.0</v>
      </c>
      <c r="E193" s="19" t="s">
        <v>35</v>
      </c>
      <c r="F193" s="7"/>
      <c r="G193" s="19"/>
      <c r="H193" s="19"/>
      <c r="I193" s="19"/>
      <c r="J193" s="19" t="b">
        <v>0</v>
      </c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19"/>
      <c r="B194" s="19">
        <v>9.89803205881E11</v>
      </c>
      <c r="C194" s="19" t="s">
        <v>156</v>
      </c>
      <c r="D194" s="38">
        <v>5.0</v>
      </c>
      <c r="E194" s="19" t="s">
        <v>35</v>
      </c>
      <c r="F194" s="7"/>
      <c r="G194" s="19"/>
      <c r="H194" s="19"/>
      <c r="I194" s="19"/>
      <c r="J194" s="19" t="b">
        <v>0</v>
      </c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19"/>
      <c r="B195" s="19" t="s">
        <v>92</v>
      </c>
      <c r="C195" s="19" t="s">
        <v>440</v>
      </c>
      <c r="D195" s="38">
        <v>5.0</v>
      </c>
      <c r="E195" s="19" t="s">
        <v>35</v>
      </c>
      <c r="F195" s="7"/>
      <c r="G195" s="19"/>
      <c r="H195" s="19"/>
      <c r="I195" s="19"/>
      <c r="J195" s="19" t="b">
        <v>0</v>
      </c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19"/>
      <c r="B196" s="19" t="s">
        <v>67</v>
      </c>
      <c r="C196" s="19" t="s">
        <v>318</v>
      </c>
      <c r="D196" s="38">
        <v>5.0</v>
      </c>
      <c r="E196" s="19" t="s">
        <v>35</v>
      </c>
      <c r="F196" s="7"/>
      <c r="G196" s="19"/>
      <c r="H196" s="19"/>
      <c r="I196" s="19"/>
      <c r="J196" s="19" t="b">
        <v>0</v>
      </c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19"/>
      <c r="B197" s="19" t="s">
        <v>85</v>
      </c>
      <c r="C197" s="19" t="s">
        <v>442</v>
      </c>
      <c r="D197" s="38">
        <v>5.0</v>
      </c>
      <c r="E197" s="19" t="s">
        <v>35</v>
      </c>
      <c r="F197" s="7"/>
      <c r="G197" s="19"/>
      <c r="H197" s="19"/>
      <c r="I197" s="19"/>
      <c r="J197" s="19" t="b">
        <v>0</v>
      </c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19"/>
      <c r="B198" s="19">
        <v>9.89803209771E11</v>
      </c>
      <c r="C198" s="19" t="s">
        <v>32</v>
      </c>
      <c r="D198" s="38">
        <v>5.0</v>
      </c>
      <c r="E198" s="19" t="s">
        <v>35</v>
      </c>
      <c r="F198" s="7"/>
      <c r="G198" s="19"/>
      <c r="H198" s="19"/>
      <c r="I198" s="19"/>
      <c r="J198" s="19" t="b">
        <v>0</v>
      </c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19"/>
      <c r="B199" s="19" t="s">
        <v>447</v>
      </c>
      <c r="C199" s="19" t="s">
        <v>448</v>
      </c>
      <c r="D199" s="38">
        <v>5.0</v>
      </c>
      <c r="E199" s="19" t="s">
        <v>35</v>
      </c>
      <c r="F199" s="7"/>
      <c r="G199" s="19"/>
      <c r="H199" s="19"/>
      <c r="I199" s="19"/>
      <c r="J199" s="19" t="b">
        <v>0</v>
      </c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19"/>
      <c r="B200" s="19" t="s">
        <v>115</v>
      </c>
      <c r="C200" s="19" t="s">
        <v>449</v>
      </c>
      <c r="D200" s="38">
        <v>5.0</v>
      </c>
      <c r="E200" s="19" t="s">
        <v>35</v>
      </c>
      <c r="F200" s="7"/>
      <c r="G200" s="19"/>
      <c r="H200" s="19"/>
      <c r="I200" s="19"/>
      <c r="J200" s="19" t="b">
        <v>0</v>
      </c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19"/>
      <c r="B201" s="19" t="s">
        <v>112</v>
      </c>
      <c r="C201" s="19" t="s">
        <v>450</v>
      </c>
      <c r="D201" s="38">
        <v>5.0</v>
      </c>
      <c r="E201" s="19" t="s">
        <v>35</v>
      </c>
      <c r="F201" s="7"/>
      <c r="G201" s="19"/>
      <c r="H201" s="19"/>
      <c r="I201" s="19"/>
      <c r="J201" s="19" t="b">
        <v>0</v>
      </c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19"/>
      <c r="B202" s="19" t="s">
        <v>501</v>
      </c>
      <c r="C202" s="19" t="s">
        <v>502</v>
      </c>
      <c r="D202" s="38">
        <v>5.0</v>
      </c>
      <c r="E202" s="19" t="s">
        <v>35</v>
      </c>
      <c r="F202" s="7"/>
      <c r="G202" s="19"/>
      <c r="H202" s="19"/>
      <c r="I202" s="19"/>
      <c r="J202" s="19" t="b">
        <v>0</v>
      </c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19"/>
      <c r="B203" s="19" t="s">
        <v>312</v>
      </c>
      <c r="C203" s="19" t="s">
        <v>451</v>
      </c>
      <c r="D203" s="38">
        <v>6.0</v>
      </c>
      <c r="E203" s="19" t="s">
        <v>315</v>
      </c>
      <c r="F203" s="7"/>
      <c r="G203" s="19"/>
      <c r="H203" s="19"/>
      <c r="I203" s="19"/>
      <c r="J203" s="19" t="b">
        <v>0</v>
      </c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19"/>
      <c r="B204" s="19" t="s">
        <v>452</v>
      </c>
      <c r="C204" s="19" t="s">
        <v>453</v>
      </c>
      <c r="D204" s="38">
        <v>5.0</v>
      </c>
      <c r="E204" s="19" t="s">
        <v>454</v>
      </c>
      <c r="F204" s="7"/>
      <c r="G204" s="19"/>
      <c r="H204" s="19"/>
      <c r="I204" s="19"/>
      <c r="J204" s="19" t="b">
        <v>0</v>
      </c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19"/>
      <c r="B205" s="19" t="s">
        <v>455</v>
      </c>
      <c r="C205" s="19" t="s">
        <v>456</v>
      </c>
      <c r="D205" s="38">
        <v>5.0</v>
      </c>
      <c r="E205" s="19" t="s">
        <v>454</v>
      </c>
      <c r="F205" s="7"/>
      <c r="G205" s="19"/>
      <c r="H205" s="19"/>
      <c r="I205" s="19"/>
      <c r="J205" s="19" t="b">
        <v>0</v>
      </c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19"/>
      <c r="B206" s="19" t="s">
        <v>457</v>
      </c>
      <c r="C206" s="19" t="s">
        <v>458</v>
      </c>
      <c r="D206" s="38">
        <v>5.0</v>
      </c>
      <c r="E206" s="19" t="s">
        <v>454</v>
      </c>
      <c r="F206" s="7"/>
      <c r="G206" s="19"/>
      <c r="H206" s="19"/>
      <c r="I206" s="19"/>
      <c r="J206" s="19" t="b">
        <v>0</v>
      </c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19"/>
      <c r="B207" s="19" t="s">
        <v>459</v>
      </c>
      <c r="C207" s="19" t="s">
        <v>460</v>
      </c>
      <c r="D207" s="38">
        <v>5.0</v>
      </c>
      <c r="E207" s="19" t="s">
        <v>454</v>
      </c>
      <c r="F207" s="7"/>
      <c r="G207" s="19"/>
      <c r="H207" s="19"/>
      <c r="I207" s="19"/>
      <c r="J207" s="19" t="b">
        <v>0</v>
      </c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19"/>
      <c r="B208" s="19" t="s">
        <v>461</v>
      </c>
      <c r="C208" s="19" t="s">
        <v>462</v>
      </c>
      <c r="D208" s="38">
        <v>50.0</v>
      </c>
      <c r="E208" s="19" t="s">
        <v>454</v>
      </c>
      <c r="F208" s="7"/>
      <c r="G208" s="19"/>
      <c r="H208" s="19"/>
      <c r="I208" s="19"/>
      <c r="J208" s="19" t="b">
        <v>0</v>
      </c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19"/>
      <c r="B209" s="19" t="s">
        <v>319</v>
      </c>
      <c r="C209" s="19" t="s">
        <v>463</v>
      </c>
      <c r="D209" s="38">
        <v>5.0</v>
      </c>
      <c r="E209" s="19" t="s">
        <v>321</v>
      </c>
      <c r="F209" s="7"/>
      <c r="G209" s="19"/>
      <c r="H209" s="19"/>
      <c r="I209" s="19"/>
      <c r="J209" s="19" t="b">
        <v>0</v>
      </c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19"/>
      <c r="B210" s="19" t="s">
        <v>512</v>
      </c>
      <c r="C210" s="19" t="s">
        <v>504</v>
      </c>
      <c r="D210" s="38">
        <v>1.0</v>
      </c>
      <c r="E210" s="19" t="s">
        <v>35</v>
      </c>
      <c r="F210" s="7"/>
      <c r="G210" s="19"/>
      <c r="H210" s="19"/>
      <c r="I210" s="19"/>
      <c r="J210" s="19" t="b">
        <v>0</v>
      </c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19"/>
      <c r="B211" s="19" t="s">
        <v>487</v>
      </c>
      <c r="C211" s="19" t="s">
        <v>513</v>
      </c>
      <c r="D211" s="38">
        <v>1.0</v>
      </c>
      <c r="E211" s="19" t="s">
        <v>488</v>
      </c>
      <c r="F211" s="7"/>
      <c r="G211" s="19"/>
      <c r="H211" s="19"/>
      <c r="I211" s="19"/>
      <c r="J211" s="19" t="b">
        <v>0</v>
      </c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19"/>
      <c r="B212" s="19" t="s">
        <v>505</v>
      </c>
      <c r="C212" s="19" t="s">
        <v>514</v>
      </c>
      <c r="D212" s="38">
        <v>1.0</v>
      </c>
      <c r="E212" s="19" t="s">
        <v>488</v>
      </c>
      <c r="F212" s="7"/>
      <c r="G212" s="19"/>
      <c r="H212" s="19"/>
      <c r="I212" s="19"/>
      <c r="J212" s="19" t="b">
        <v>0</v>
      </c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19"/>
      <c r="B213" s="19">
        <v>217001.0</v>
      </c>
      <c r="C213" s="19" t="s">
        <v>515</v>
      </c>
      <c r="D213" s="38">
        <v>1.0</v>
      </c>
      <c r="E213" s="19" t="s">
        <v>516</v>
      </c>
      <c r="F213" s="7"/>
      <c r="G213" s="19"/>
      <c r="H213" s="19"/>
      <c r="I213" s="19"/>
      <c r="J213" s="19" t="b">
        <v>0</v>
      </c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19"/>
      <c r="B214" s="19" t="s">
        <v>517</v>
      </c>
      <c r="C214" s="19" t="s">
        <v>518</v>
      </c>
      <c r="D214" s="38">
        <v>1.0</v>
      </c>
      <c r="E214" s="19" t="s">
        <v>519</v>
      </c>
      <c r="F214" s="7"/>
      <c r="G214" s="19"/>
      <c r="H214" s="19"/>
      <c r="I214" s="19"/>
      <c r="J214" s="19" t="b">
        <v>0</v>
      </c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19"/>
      <c r="B215" s="19" t="s">
        <v>520</v>
      </c>
      <c r="C215" s="19" t="s">
        <v>521</v>
      </c>
      <c r="D215" s="38">
        <v>1.0</v>
      </c>
      <c r="E215" s="19" t="s">
        <v>519</v>
      </c>
      <c r="F215" s="7"/>
      <c r="G215" s="19"/>
      <c r="H215" s="19"/>
      <c r="I215" s="19"/>
      <c r="J215" s="19" t="b">
        <v>0</v>
      </c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19"/>
      <c r="B216" s="19" t="s">
        <v>522</v>
      </c>
      <c r="C216" s="19" t="s">
        <v>523</v>
      </c>
      <c r="D216" s="38">
        <v>1.0</v>
      </c>
      <c r="E216" s="19" t="s">
        <v>519</v>
      </c>
      <c r="F216" s="7"/>
      <c r="G216" s="19"/>
      <c r="H216" s="19"/>
      <c r="I216" s="19"/>
      <c r="J216" s="19" t="b">
        <v>0</v>
      </c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19"/>
      <c r="B217" s="19" t="s">
        <v>524</v>
      </c>
      <c r="C217" s="19" t="s">
        <v>525</v>
      </c>
      <c r="D217" s="38">
        <v>10.0</v>
      </c>
      <c r="E217" s="19" t="s">
        <v>519</v>
      </c>
      <c r="F217" s="7"/>
      <c r="G217" s="19"/>
      <c r="H217" s="19"/>
      <c r="I217" s="19"/>
      <c r="J217" s="19" t="b">
        <v>0</v>
      </c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19"/>
      <c r="B218" s="19" t="s">
        <v>526</v>
      </c>
      <c r="C218" s="19" t="s">
        <v>527</v>
      </c>
      <c r="D218" s="38">
        <v>1.0</v>
      </c>
      <c r="E218" s="19" t="s">
        <v>519</v>
      </c>
      <c r="F218" s="7"/>
      <c r="G218" s="19"/>
      <c r="H218" s="19"/>
      <c r="I218" s="19"/>
      <c r="J218" s="19" t="b">
        <v>0</v>
      </c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19"/>
      <c r="B219" s="19" t="s">
        <v>528</v>
      </c>
      <c r="C219" s="19" t="s">
        <v>529</v>
      </c>
      <c r="D219" s="38">
        <v>1.0</v>
      </c>
      <c r="E219" s="19"/>
      <c r="F219" s="7"/>
      <c r="G219" s="19"/>
      <c r="H219" s="19"/>
      <c r="I219" s="19"/>
      <c r="J219" s="19" t="b">
        <v>0</v>
      </c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19"/>
      <c r="B220" s="19" t="s">
        <v>530</v>
      </c>
      <c r="C220" s="19" t="s">
        <v>531</v>
      </c>
      <c r="D220" s="38">
        <v>1.0</v>
      </c>
      <c r="E220" s="19"/>
      <c r="F220" s="7"/>
      <c r="G220" s="19"/>
      <c r="H220" s="19"/>
      <c r="I220" s="19"/>
      <c r="J220" s="19" t="b">
        <v>0</v>
      </c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19"/>
      <c r="B221" s="19" t="s">
        <v>532</v>
      </c>
      <c r="C221" s="19" t="s">
        <v>533</v>
      </c>
      <c r="D221" s="38">
        <v>1.0</v>
      </c>
      <c r="E221" s="19" t="s">
        <v>534</v>
      </c>
      <c r="F221" s="7"/>
      <c r="G221" s="19"/>
      <c r="H221" s="19"/>
      <c r="I221" s="19"/>
      <c r="J221" s="19" t="b">
        <v>0</v>
      </c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19"/>
      <c r="B222" s="19" t="s">
        <v>535</v>
      </c>
      <c r="C222" s="19" t="s">
        <v>536</v>
      </c>
      <c r="D222" s="38">
        <v>25.0</v>
      </c>
      <c r="E222" s="19" t="s">
        <v>534</v>
      </c>
      <c r="F222" s="7"/>
      <c r="G222" s="19"/>
      <c r="H222" s="19"/>
      <c r="I222" s="19"/>
      <c r="J222" s="19" t="b">
        <v>0</v>
      </c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19"/>
      <c r="B223" s="19" t="s">
        <v>537</v>
      </c>
      <c r="C223" s="19" t="s">
        <v>538</v>
      </c>
      <c r="D223" s="38">
        <v>2.0</v>
      </c>
      <c r="E223" s="19" t="s">
        <v>247</v>
      </c>
      <c r="F223" s="7"/>
      <c r="G223" s="19"/>
      <c r="H223" s="19"/>
      <c r="I223" s="19"/>
      <c r="J223" s="19" t="b">
        <v>0</v>
      </c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19"/>
      <c r="B224" s="19" t="s">
        <v>425</v>
      </c>
      <c r="C224" s="19"/>
      <c r="D224" s="38"/>
      <c r="E224" s="19"/>
      <c r="F224" s="7"/>
      <c r="G224" s="19"/>
      <c r="H224" s="19"/>
      <c r="I224" s="19"/>
      <c r="J224" s="1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19"/>
      <c r="B225" s="19" t="s">
        <v>425</v>
      </c>
      <c r="C225" s="19"/>
      <c r="D225" s="38"/>
      <c r="E225" s="19"/>
      <c r="F225" s="7"/>
      <c r="G225" s="19"/>
      <c r="H225" s="19"/>
      <c r="I225" s="19"/>
      <c r="J225" s="1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19"/>
      <c r="B226" s="19" t="s">
        <v>425</v>
      </c>
      <c r="C226" s="19"/>
      <c r="D226" s="19" t="s">
        <v>534</v>
      </c>
      <c r="E226" s="19"/>
      <c r="F226" s="7"/>
      <c r="G226" s="19"/>
      <c r="H226" s="19"/>
      <c r="I226" s="19"/>
      <c r="J226" s="1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19"/>
      <c r="B227" s="19" t="s">
        <v>425</v>
      </c>
      <c r="C227" s="19"/>
      <c r="D227" s="38"/>
      <c r="E227" s="19"/>
      <c r="F227" s="7"/>
      <c r="G227" s="19"/>
      <c r="H227" s="19"/>
      <c r="I227" s="19"/>
      <c r="J227" s="1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19"/>
      <c r="B228" s="19" t="s">
        <v>425</v>
      </c>
      <c r="C228" s="19"/>
      <c r="D228" s="19" t="s">
        <v>428</v>
      </c>
      <c r="E228" s="19"/>
      <c r="F228" s="7"/>
      <c r="G228" s="19"/>
      <c r="H228" s="19"/>
      <c r="I228" s="19"/>
      <c r="J228" s="1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19"/>
      <c r="B229" s="19" t="s">
        <v>425</v>
      </c>
      <c r="C229" s="19"/>
      <c r="D229" s="19" t="s">
        <v>539</v>
      </c>
      <c r="E229" s="19"/>
      <c r="F229" s="7"/>
      <c r="G229" s="19"/>
      <c r="H229" s="19"/>
      <c r="I229" s="19"/>
      <c r="J229" s="1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19"/>
      <c r="B230" s="19" t="s">
        <v>425</v>
      </c>
      <c r="C230" s="19"/>
      <c r="D230" s="38"/>
      <c r="E230" s="19"/>
      <c r="F230" s="7"/>
      <c r="G230" s="19"/>
      <c r="H230" s="19"/>
      <c r="I230" s="19"/>
      <c r="J230" s="1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19" t="s">
        <v>425</v>
      </c>
      <c r="C231" s="19"/>
      <c r="D231" s="19" t="s">
        <v>488</v>
      </c>
      <c r="E231" s="19"/>
      <c r="F231" s="7"/>
      <c r="G231" s="19"/>
      <c r="H231" s="19"/>
      <c r="I231" s="19"/>
      <c r="J231" s="1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19" t="s">
        <v>425</v>
      </c>
      <c r="C232" s="19"/>
      <c r="D232" s="38"/>
      <c r="E232" s="19"/>
      <c r="F232" s="7"/>
      <c r="G232" s="19"/>
      <c r="H232" s="19"/>
      <c r="I232" s="19"/>
      <c r="J232" s="1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19" t="s">
        <v>425</v>
      </c>
      <c r="C233" s="19"/>
      <c r="D233" s="38"/>
      <c r="E233" s="19"/>
      <c r="F233" s="7"/>
      <c r="G233" s="19"/>
      <c r="H233" s="19"/>
      <c r="I233" s="19"/>
      <c r="J233" s="1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19" t="s">
        <v>425</v>
      </c>
      <c r="C234" s="19"/>
      <c r="D234" s="38"/>
      <c r="E234" s="19"/>
      <c r="F234" s="7"/>
      <c r="G234" s="19"/>
      <c r="H234" s="19"/>
      <c r="I234" s="19"/>
      <c r="J234" s="1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19" t="s">
        <v>425</v>
      </c>
      <c r="C235" s="19"/>
      <c r="D235" s="19" t="s">
        <v>454</v>
      </c>
      <c r="E235" s="19"/>
      <c r="F235" s="7"/>
      <c r="G235" s="19"/>
      <c r="H235" s="19"/>
      <c r="I235" s="19"/>
      <c r="J235" s="1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19" t="s">
        <v>425</v>
      </c>
      <c r="C236" s="19"/>
      <c r="D236" s="38"/>
      <c r="E236" s="19"/>
      <c r="F236" s="7"/>
      <c r="G236" s="19"/>
      <c r="H236" s="19"/>
      <c r="I236" s="19"/>
      <c r="J236" s="1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19" t="s">
        <v>425</v>
      </c>
      <c r="C237" s="19"/>
      <c r="D237" s="38"/>
      <c r="E237" s="19"/>
      <c r="F237" s="7"/>
      <c r="G237" s="19"/>
      <c r="H237" s="19"/>
      <c r="I237" s="19"/>
      <c r="J237" s="1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19" t="s">
        <v>425</v>
      </c>
      <c r="C238" s="19"/>
      <c r="D238" s="38"/>
      <c r="E238" s="19"/>
      <c r="F238" s="7"/>
      <c r="G238" s="19"/>
      <c r="H238" s="19"/>
      <c r="I238" s="19"/>
      <c r="J238" s="1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19" t="s">
        <v>425</v>
      </c>
      <c r="C239" s="19"/>
      <c r="D239" s="38"/>
      <c r="E239" s="19"/>
      <c r="F239" s="7"/>
      <c r="G239" s="19"/>
      <c r="H239" s="19"/>
      <c r="I239" s="19"/>
      <c r="J239" s="1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19" t="s">
        <v>425</v>
      </c>
      <c r="C240" s="19"/>
      <c r="D240" s="19" t="s">
        <v>519</v>
      </c>
      <c r="E240" s="19"/>
      <c r="F240" s="7"/>
      <c r="G240" s="19"/>
      <c r="H240" s="19"/>
      <c r="I240" s="19"/>
      <c r="J240" s="1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19" t="e">
        <v>#N/A</v>
      </c>
      <c r="C241" s="19"/>
      <c r="D241" s="38"/>
      <c r="E241" s="19"/>
      <c r="F241" s="7"/>
      <c r="G241" s="19"/>
      <c r="H241" s="19"/>
      <c r="I241" s="19"/>
      <c r="J241" s="1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19" t="e">
        <v>#N/A</v>
      </c>
      <c r="C242" s="19"/>
      <c r="D242" s="38"/>
      <c r="E242" s="19"/>
      <c r="F242" s="7"/>
      <c r="G242" s="19"/>
      <c r="H242" s="19"/>
      <c r="I242" s="7"/>
      <c r="J242" s="1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19" t="e">
        <v>#N/A</v>
      </c>
      <c r="C243" s="19"/>
      <c r="D243" s="38"/>
      <c r="E243" s="19"/>
      <c r="F243" s="7"/>
      <c r="G243" s="19"/>
      <c r="H243" s="19"/>
      <c r="I243" s="7"/>
      <c r="J243" s="1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19" t="e">
        <v>#N/A</v>
      </c>
      <c r="C244" s="19"/>
      <c r="D244" s="38"/>
      <c r="E244" s="19"/>
      <c r="F244" s="7"/>
      <c r="G244" s="19"/>
      <c r="H244" s="19"/>
      <c r="I244" s="7"/>
      <c r="J244" s="1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19" t="e">
        <v>#N/A</v>
      </c>
      <c r="C245" s="19"/>
      <c r="D245" s="19" t="s">
        <v>417</v>
      </c>
      <c r="E245" s="19"/>
      <c r="F245" s="7"/>
      <c r="G245" s="19"/>
      <c r="H245" s="19"/>
      <c r="I245" s="7"/>
      <c r="J245" s="1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19" t="s">
        <v>312</v>
      </c>
      <c r="C246" s="19"/>
      <c r="D246" s="19" t="s">
        <v>315</v>
      </c>
      <c r="E246" s="19"/>
      <c r="F246" s="7"/>
      <c r="G246" s="19"/>
      <c r="H246" s="19"/>
      <c r="I246" s="19"/>
      <c r="J246" s="1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19" t="e">
        <v>#N/A</v>
      </c>
      <c r="C247" s="19"/>
      <c r="D247" s="19" t="s">
        <v>516</v>
      </c>
      <c r="E247" s="19"/>
      <c r="F247" s="7"/>
      <c r="G247" s="19"/>
      <c r="H247" s="19"/>
      <c r="I247" s="19"/>
      <c r="J247" s="1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19" t="e">
        <v>#N/A</v>
      </c>
      <c r="C248" s="19"/>
      <c r="D248" s="19" t="s">
        <v>540</v>
      </c>
      <c r="E248" s="19"/>
      <c r="F248" s="7"/>
      <c r="G248" s="19"/>
      <c r="H248" s="19"/>
      <c r="I248" s="19"/>
      <c r="J248" s="1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19" t="e">
        <v>#N/A</v>
      </c>
      <c r="C249" s="19"/>
      <c r="D249" s="38"/>
      <c r="E249" s="19"/>
      <c r="F249" s="7"/>
      <c r="G249" s="19"/>
      <c r="H249" s="19"/>
      <c r="I249" s="19"/>
      <c r="J249" s="1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19" t="e">
        <v>#N/A</v>
      </c>
      <c r="C250" s="19"/>
      <c r="D250" s="19" t="s">
        <v>509</v>
      </c>
      <c r="E250" s="19"/>
      <c r="F250" s="7"/>
      <c r="G250" s="19"/>
      <c r="H250" s="19"/>
      <c r="I250" s="19"/>
      <c r="J250" s="1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19">
        <v>866062.2</v>
      </c>
      <c r="C251" s="19"/>
      <c r="D251" s="19" t="s">
        <v>35</v>
      </c>
      <c r="E251" s="19"/>
      <c r="F251" s="7"/>
      <c r="G251" s="19"/>
      <c r="H251" s="19"/>
      <c r="I251" s="19"/>
      <c r="J251" s="1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19" t="e">
        <v>#N/A</v>
      </c>
      <c r="C252" s="19"/>
      <c r="D252" s="38"/>
      <c r="E252" s="19"/>
      <c r="F252" s="7"/>
      <c r="G252" s="19"/>
      <c r="H252" s="19"/>
      <c r="I252" s="19"/>
      <c r="J252" s="1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19" t="e">
        <v>#N/A</v>
      </c>
      <c r="C253" s="19"/>
      <c r="D253" s="38"/>
      <c r="E253" s="19"/>
      <c r="F253" s="7"/>
      <c r="G253" s="19"/>
      <c r="H253" s="19"/>
      <c r="I253" s="19"/>
      <c r="J253" s="1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19">
        <v>867036.1</v>
      </c>
      <c r="C254" s="19"/>
      <c r="D254" s="38"/>
      <c r="E254" s="19"/>
      <c r="F254" s="7"/>
      <c r="G254" s="19"/>
      <c r="H254" s="19"/>
      <c r="I254" s="19"/>
      <c r="J254" s="1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19">
        <v>867036.4</v>
      </c>
      <c r="C255" s="19"/>
      <c r="D255" s="38"/>
      <c r="E255" s="19"/>
      <c r="F255" s="7"/>
      <c r="G255" s="19"/>
      <c r="H255" s="19"/>
      <c r="I255" s="7"/>
      <c r="J255" s="1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19">
        <v>867040.0</v>
      </c>
      <c r="C256" s="19"/>
      <c r="D256" s="38"/>
      <c r="E256" s="19"/>
      <c r="F256" s="7"/>
      <c r="G256" s="19"/>
      <c r="H256" s="19"/>
      <c r="I256" s="7"/>
      <c r="J256" s="1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19" t="e">
        <v>#N/A</v>
      </c>
      <c r="C257" s="19"/>
      <c r="D257" s="38"/>
      <c r="E257" s="19"/>
      <c r="F257" s="7"/>
      <c r="G257" s="19"/>
      <c r="H257" s="19"/>
      <c r="I257" s="7"/>
      <c r="J257" s="1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19" t="e">
        <v>#N/A</v>
      </c>
      <c r="C258" s="19"/>
      <c r="D258" s="38"/>
      <c r="E258" s="19"/>
      <c r="F258" s="7"/>
      <c r="G258" s="19"/>
      <c r="H258" s="19"/>
      <c r="I258" s="19"/>
      <c r="J258" s="1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19" t="e">
        <v>#N/A</v>
      </c>
      <c r="C259" s="19"/>
      <c r="D259" s="38"/>
      <c r="E259" s="19"/>
      <c r="F259" s="7"/>
      <c r="G259" s="19"/>
      <c r="H259" s="19"/>
      <c r="I259" s="19"/>
      <c r="J259" s="1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19">
        <v>9.89803205871E11</v>
      </c>
      <c r="C260" s="19"/>
      <c r="D260" s="38"/>
      <c r="E260" s="19"/>
      <c r="F260" s="7"/>
      <c r="G260" s="19"/>
      <c r="H260" s="19"/>
      <c r="I260" s="19"/>
      <c r="J260" s="1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19">
        <v>9.89803205881E11</v>
      </c>
      <c r="C261" s="19"/>
      <c r="D261" s="38"/>
      <c r="E261" s="19"/>
      <c r="F261" s="7"/>
      <c r="G261" s="19"/>
      <c r="H261" s="19"/>
      <c r="I261" s="19"/>
      <c r="J261" s="1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19">
        <v>9.89803206591E11</v>
      </c>
      <c r="C262" s="19"/>
      <c r="D262" s="38"/>
      <c r="E262" s="19"/>
      <c r="F262" s="7"/>
      <c r="G262" s="19"/>
      <c r="H262" s="19"/>
      <c r="I262" s="19"/>
      <c r="J262" s="1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19">
        <v>9.89803209771E11</v>
      </c>
      <c r="C263" s="19"/>
      <c r="D263" s="38"/>
      <c r="E263" s="19"/>
      <c r="F263" s="7"/>
      <c r="G263" s="19"/>
      <c r="H263" s="19"/>
      <c r="I263" s="19"/>
      <c r="J263" s="1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19" t="s">
        <v>165</v>
      </c>
      <c r="C264" s="19"/>
      <c r="D264" s="38"/>
      <c r="E264" s="19"/>
      <c r="F264" s="7"/>
      <c r="G264" s="19"/>
      <c r="H264" s="19"/>
      <c r="I264" s="19"/>
      <c r="J264" s="19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19" t="e">
        <v>#N/A</v>
      </c>
      <c r="C265" s="19"/>
      <c r="D265" s="38"/>
      <c r="E265" s="19"/>
      <c r="F265" s="7"/>
      <c r="G265" s="19"/>
      <c r="H265" s="19"/>
      <c r="I265" s="19"/>
      <c r="J265" s="19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19" t="e">
        <v>#N/A</v>
      </c>
      <c r="C266" s="19"/>
      <c r="D266" s="38"/>
      <c r="E266" s="19"/>
      <c r="F266" s="7"/>
      <c r="G266" s="19"/>
      <c r="H266" s="19"/>
      <c r="I266" s="19"/>
      <c r="J266" s="19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19" t="s">
        <v>85</v>
      </c>
      <c r="C267" s="19"/>
      <c r="D267" s="38"/>
      <c r="E267" s="19"/>
      <c r="F267" s="7"/>
      <c r="G267" s="19"/>
      <c r="H267" s="19"/>
      <c r="I267" s="19"/>
      <c r="J267" s="19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19" t="s">
        <v>67</v>
      </c>
      <c r="C268" s="19"/>
      <c r="D268" s="38"/>
      <c r="E268" s="19"/>
      <c r="F268" s="7"/>
      <c r="G268" s="19"/>
      <c r="H268" s="19"/>
      <c r="I268" s="19"/>
      <c r="J268" s="19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19" t="s">
        <v>61</v>
      </c>
      <c r="C269" s="19"/>
      <c r="D269" s="38"/>
      <c r="E269" s="19"/>
      <c r="F269" s="7"/>
      <c r="G269" s="19"/>
      <c r="H269" s="19"/>
      <c r="I269" s="19"/>
      <c r="J269" s="19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19" t="e">
        <v>#N/A</v>
      </c>
      <c r="C270" s="19"/>
      <c r="D270" s="38"/>
      <c r="E270" s="19"/>
      <c r="F270" s="7"/>
      <c r="G270" s="19"/>
      <c r="H270" s="19"/>
      <c r="I270" s="19"/>
      <c r="J270" s="19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19" t="e">
        <v>#N/A</v>
      </c>
      <c r="C271" s="19"/>
      <c r="D271" s="38"/>
      <c r="E271" s="19"/>
      <c r="F271" s="7"/>
      <c r="G271" s="19"/>
      <c r="H271" s="19"/>
      <c r="I271" s="7"/>
      <c r="J271" s="19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19" t="s">
        <v>92</v>
      </c>
      <c r="C272" s="19"/>
      <c r="D272" s="38"/>
      <c r="E272" s="19"/>
      <c r="F272" s="7"/>
      <c r="G272" s="19"/>
      <c r="H272" s="19"/>
      <c r="I272" s="7"/>
      <c r="J272" s="19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19" t="s">
        <v>131</v>
      </c>
      <c r="C273" s="19"/>
      <c r="D273" s="38"/>
      <c r="E273" s="19"/>
      <c r="F273" s="7"/>
      <c r="G273" s="19"/>
      <c r="H273" s="19"/>
      <c r="I273" s="7"/>
      <c r="J273" s="19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19" t="e">
        <v>#N/A</v>
      </c>
      <c r="C274" s="19"/>
      <c r="D274" s="38"/>
      <c r="E274" s="19"/>
      <c r="F274" s="7"/>
      <c r="G274" s="19"/>
      <c r="H274" s="19"/>
      <c r="I274" s="7"/>
      <c r="J274" s="19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19" t="e">
        <v>#N/A</v>
      </c>
      <c r="C275" s="19"/>
      <c r="D275" s="38"/>
      <c r="E275" s="19"/>
      <c r="F275" s="7"/>
      <c r="G275" s="19"/>
      <c r="H275" s="19"/>
      <c r="I275" s="7"/>
      <c r="J275" s="19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19" t="s">
        <v>115</v>
      </c>
      <c r="C276" s="19"/>
      <c r="D276" s="38"/>
      <c r="E276" s="19"/>
      <c r="F276" s="7"/>
      <c r="G276" s="19"/>
      <c r="H276" s="19"/>
      <c r="I276" s="19"/>
      <c r="J276" s="19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19" t="s">
        <v>112</v>
      </c>
      <c r="C277" s="19"/>
      <c r="D277" s="38"/>
      <c r="E277" s="19"/>
      <c r="F277" s="7"/>
      <c r="G277" s="19"/>
      <c r="H277" s="19"/>
      <c r="I277" s="19"/>
      <c r="J277" s="19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19" t="e">
        <v>#N/A</v>
      </c>
      <c r="C278" s="19"/>
      <c r="D278" s="38"/>
      <c r="E278" s="19"/>
      <c r="F278" s="7"/>
      <c r="G278" s="19"/>
      <c r="H278" s="19"/>
      <c r="I278" s="7"/>
      <c r="J278" s="19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19" t="e">
        <v>#N/A</v>
      </c>
      <c r="C279" s="19"/>
      <c r="D279" s="38"/>
      <c r="E279" s="19"/>
      <c r="F279" s="7"/>
      <c r="G279" s="19"/>
      <c r="H279" s="19"/>
      <c r="I279" s="19"/>
      <c r="J279" s="19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19" t="e">
        <v>#N/A</v>
      </c>
      <c r="C280" s="19"/>
      <c r="D280" s="38"/>
      <c r="E280" s="19"/>
      <c r="F280" s="7"/>
      <c r="G280" s="19"/>
      <c r="H280" s="19"/>
      <c r="I280" s="19"/>
      <c r="J280" s="19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19" t="e">
        <v>#N/A</v>
      </c>
      <c r="C281" s="19"/>
      <c r="D281" s="19" t="s">
        <v>241</v>
      </c>
      <c r="E281" s="19"/>
      <c r="F281" s="7"/>
      <c r="G281" s="19"/>
      <c r="H281" s="19"/>
      <c r="I281" s="19"/>
      <c r="J281" s="19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19" t="e">
        <v>#N/A</v>
      </c>
      <c r="C282" s="19"/>
      <c r="D282" s="38"/>
      <c r="E282" s="19"/>
      <c r="F282" s="7"/>
      <c r="G282" s="19"/>
      <c r="H282" s="19"/>
      <c r="I282" s="19"/>
      <c r="J282" s="19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19" t="e">
        <v>#N/A</v>
      </c>
      <c r="C283" s="19"/>
      <c r="D283" s="19" t="s">
        <v>247</v>
      </c>
      <c r="E283" s="19"/>
      <c r="F283" s="7"/>
      <c r="G283" s="19"/>
      <c r="H283" s="19"/>
      <c r="I283" s="19"/>
      <c r="J283" s="19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19" t="s">
        <v>330</v>
      </c>
      <c r="C284" s="19"/>
      <c r="D284" s="19" t="s">
        <v>321</v>
      </c>
      <c r="E284" s="19"/>
      <c r="F284" s="7"/>
      <c r="G284" s="19"/>
      <c r="H284" s="19"/>
      <c r="I284" s="7"/>
      <c r="J284" s="19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19" t="e">
        <v>#N/A</v>
      </c>
      <c r="C285" s="19"/>
      <c r="D285" s="38"/>
      <c r="E285" s="19"/>
      <c r="F285" s="7"/>
      <c r="G285" s="19"/>
      <c r="H285" s="19"/>
      <c r="I285" s="7"/>
      <c r="J285" s="19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19">
        <v>5319819.0</v>
      </c>
      <c r="C286" s="19" t="s">
        <v>541</v>
      </c>
      <c r="D286" s="38">
        <v>1.0</v>
      </c>
      <c r="E286" s="19" t="s">
        <v>542</v>
      </c>
      <c r="F286" s="7"/>
      <c r="G286" s="19"/>
      <c r="H286" s="19"/>
      <c r="I286" s="19" t="s">
        <v>543</v>
      </c>
      <c r="J286" s="19" t="b">
        <v>0</v>
      </c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19">
        <v>5154281.0</v>
      </c>
      <c r="C287" s="19" t="s">
        <v>544</v>
      </c>
      <c r="D287" s="38">
        <v>1.0</v>
      </c>
      <c r="E287" s="19" t="s">
        <v>542</v>
      </c>
      <c r="F287" s="7"/>
      <c r="G287" s="19"/>
      <c r="H287" s="19"/>
      <c r="I287" s="19" t="s">
        <v>543</v>
      </c>
      <c r="J287" s="19" t="b">
        <v>0</v>
      </c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19">
        <v>5310727.0</v>
      </c>
      <c r="C288" s="19" t="s">
        <v>545</v>
      </c>
      <c r="D288" s="38">
        <v>1.0</v>
      </c>
      <c r="E288" s="19" t="s">
        <v>542</v>
      </c>
      <c r="F288" s="7"/>
      <c r="G288" s="19"/>
      <c r="H288" s="19"/>
      <c r="I288" s="19" t="s">
        <v>543</v>
      </c>
      <c r="J288" s="19" t="b">
        <v>0</v>
      </c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19" t="s">
        <v>471</v>
      </c>
      <c r="C289" s="19" t="s">
        <v>546</v>
      </c>
      <c r="D289" s="38">
        <v>1.0</v>
      </c>
      <c r="E289" s="19" t="s">
        <v>472</v>
      </c>
      <c r="F289" s="7"/>
      <c r="G289" s="19"/>
      <c r="H289" s="19"/>
      <c r="I289" s="19" t="s">
        <v>543</v>
      </c>
      <c r="J289" s="19" t="b">
        <v>0</v>
      </c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19" t="s">
        <v>479</v>
      </c>
      <c r="C290" s="19" t="s">
        <v>547</v>
      </c>
      <c r="D290" s="38">
        <v>1.0</v>
      </c>
      <c r="E290" s="19" t="s">
        <v>472</v>
      </c>
      <c r="F290" s="7"/>
      <c r="G290" s="19"/>
      <c r="H290" s="19"/>
      <c r="I290" s="7"/>
      <c r="J290" s="19" t="b">
        <v>0</v>
      </c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19">
        <v>5302.0</v>
      </c>
      <c r="C291" s="19" t="s">
        <v>548</v>
      </c>
      <c r="D291" s="38">
        <v>1.0</v>
      </c>
      <c r="E291" s="19" t="s">
        <v>549</v>
      </c>
      <c r="F291" s="7"/>
      <c r="G291" s="19"/>
      <c r="H291" s="19"/>
      <c r="I291" s="19"/>
      <c r="J291" s="19" t="b">
        <v>0</v>
      </c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19" t="s">
        <v>550</v>
      </c>
      <c r="C292" s="19" t="s">
        <v>551</v>
      </c>
      <c r="D292" s="38">
        <v>1.0</v>
      </c>
      <c r="E292" s="19" t="s">
        <v>552</v>
      </c>
      <c r="F292" s="7"/>
      <c r="G292" s="19"/>
      <c r="H292" s="19"/>
      <c r="I292" s="19"/>
      <c r="J292" s="19" t="b">
        <v>0</v>
      </c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19" t="s">
        <v>420</v>
      </c>
      <c r="C293" s="19" t="s">
        <v>553</v>
      </c>
      <c r="D293" s="38">
        <v>3.0</v>
      </c>
      <c r="E293" s="19" t="s">
        <v>321</v>
      </c>
      <c r="F293" s="7"/>
      <c r="G293" s="19"/>
      <c r="H293" s="19"/>
      <c r="I293" s="19" t="s">
        <v>554</v>
      </c>
      <c r="J293" s="19" t="b">
        <v>0</v>
      </c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19" t="s">
        <v>555</v>
      </c>
      <c r="C294" s="19" t="s">
        <v>556</v>
      </c>
      <c r="D294" s="38">
        <v>3.0</v>
      </c>
      <c r="E294" s="19" t="s">
        <v>557</v>
      </c>
      <c r="F294" s="7"/>
      <c r="G294" s="19"/>
      <c r="H294" s="19"/>
      <c r="I294" s="19"/>
      <c r="J294" s="19" t="b">
        <v>0</v>
      </c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19" t="s">
        <v>558</v>
      </c>
      <c r="C295" s="19" t="s">
        <v>559</v>
      </c>
      <c r="D295" s="38">
        <v>4.0</v>
      </c>
      <c r="E295" s="19" t="s">
        <v>560</v>
      </c>
      <c r="F295" s="7"/>
      <c r="G295" s="19"/>
      <c r="H295" s="19"/>
      <c r="I295" s="19"/>
      <c r="J295" s="19" t="b">
        <v>0</v>
      </c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19" t="s">
        <v>561</v>
      </c>
      <c r="C296" s="19" t="s">
        <v>562</v>
      </c>
      <c r="D296" s="38">
        <v>9.0</v>
      </c>
      <c r="E296" s="19" t="s">
        <v>563</v>
      </c>
      <c r="F296" s="7"/>
      <c r="G296" s="19"/>
      <c r="H296" s="19"/>
      <c r="I296" s="19"/>
      <c r="J296" s="19" t="b">
        <v>0</v>
      </c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19" t="s">
        <v>564</v>
      </c>
      <c r="C297" s="19" t="s">
        <v>565</v>
      </c>
      <c r="D297" s="38">
        <v>1.0</v>
      </c>
      <c r="E297" s="19" t="s">
        <v>566</v>
      </c>
      <c r="F297" s="7"/>
      <c r="G297" s="19"/>
      <c r="H297" s="19"/>
      <c r="I297" s="19"/>
      <c r="J297" s="19" t="b">
        <v>0</v>
      </c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19" t="s">
        <v>567</v>
      </c>
      <c r="C298" s="19" t="s">
        <v>568</v>
      </c>
      <c r="D298" s="38">
        <v>1.0</v>
      </c>
      <c r="E298" s="19" t="s">
        <v>563</v>
      </c>
      <c r="F298" s="7"/>
      <c r="G298" s="19"/>
      <c r="H298" s="19"/>
      <c r="I298" s="19"/>
      <c r="J298" s="19" t="b">
        <v>0</v>
      </c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19" t="s">
        <v>569</v>
      </c>
      <c r="C299" s="19" t="s">
        <v>570</v>
      </c>
      <c r="D299" s="38">
        <v>3.0</v>
      </c>
      <c r="E299" s="19" t="s">
        <v>563</v>
      </c>
      <c r="F299" s="7"/>
      <c r="G299" s="19"/>
      <c r="H299" s="19"/>
      <c r="I299" s="19"/>
      <c r="J299" s="19" t="b">
        <v>0</v>
      </c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19" t="s">
        <v>571</v>
      </c>
      <c r="C300" s="19" t="s">
        <v>572</v>
      </c>
      <c r="D300" s="38">
        <v>1.0</v>
      </c>
      <c r="E300" s="19" t="s">
        <v>557</v>
      </c>
      <c r="F300" s="7"/>
      <c r="G300" s="19"/>
      <c r="H300" s="19"/>
      <c r="I300" s="19"/>
      <c r="J300" s="19" t="b">
        <v>0</v>
      </c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19"/>
      <c r="C301" s="19"/>
      <c r="D301" s="38"/>
      <c r="E301" s="19"/>
      <c r="F301" s="7"/>
      <c r="G301" s="19"/>
      <c r="H301" s="19"/>
      <c r="I301" s="19"/>
      <c r="J301" s="19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19"/>
      <c r="C302" s="19"/>
      <c r="D302" s="38"/>
      <c r="E302" s="19"/>
      <c r="F302" s="7"/>
      <c r="G302" s="19"/>
      <c r="H302" s="19"/>
      <c r="I302" s="19"/>
      <c r="J302" s="19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19"/>
      <c r="C303" s="19"/>
      <c r="D303" s="38"/>
      <c r="E303" s="19"/>
      <c r="F303" s="7"/>
      <c r="G303" s="19"/>
      <c r="H303" s="19"/>
      <c r="I303" s="19"/>
      <c r="J303" s="19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19"/>
      <c r="C304" s="19"/>
      <c r="D304" s="38"/>
      <c r="E304" s="19"/>
      <c r="F304" s="7"/>
      <c r="G304" s="19"/>
      <c r="H304" s="19"/>
      <c r="I304" s="19"/>
      <c r="J304" s="19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19"/>
      <c r="C305" s="19"/>
      <c r="D305" s="38"/>
      <c r="E305" s="19"/>
      <c r="F305" s="7"/>
      <c r="G305" s="19"/>
      <c r="H305" s="19"/>
      <c r="I305" s="19"/>
      <c r="J305" s="19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19"/>
      <c r="C306" s="19"/>
      <c r="D306" s="38"/>
      <c r="E306" s="19"/>
      <c r="F306" s="7"/>
      <c r="G306" s="19"/>
      <c r="H306" s="19"/>
      <c r="I306" s="19"/>
      <c r="J306" s="19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19"/>
      <c r="C307" s="19"/>
      <c r="D307" s="38"/>
      <c r="E307" s="19"/>
      <c r="F307" s="7"/>
      <c r="G307" s="19"/>
      <c r="H307" s="19"/>
      <c r="I307" s="19"/>
      <c r="J307" s="19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19"/>
      <c r="C308" s="19"/>
      <c r="D308" s="38"/>
      <c r="E308" s="19"/>
      <c r="F308" s="7"/>
      <c r="G308" s="19"/>
      <c r="H308" s="19"/>
      <c r="I308" s="19"/>
      <c r="J308" s="19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19"/>
      <c r="C309" s="19"/>
      <c r="D309" s="38"/>
      <c r="E309" s="19"/>
      <c r="F309" s="7"/>
      <c r="G309" s="19"/>
      <c r="H309" s="19"/>
      <c r="I309" s="19"/>
      <c r="J309" s="19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19"/>
      <c r="C310" s="19"/>
      <c r="D310" s="38"/>
      <c r="E310" s="19"/>
      <c r="F310" s="7"/>
      <c r="G310" s="19"/>
      <c r="H310" s="19"/>
      <c r="I310" s="19"/>
      <c r="J310" s="19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19"/>
      <c r="C311" s="19"/>
      <c r="D311" s="38"/>
      <c r="E311" s="19"/>
      <c r="F311" s="7"/>
      <c r="G311" s="19"/>
      <c r="H311" s="19"/>
      <c r="I311" s="19"/>
      <c r="J311" s="19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19"/>
      <c r="C312" s="19"/>
      <c r="D312" s="38"/>
      <c r="E312" s="19"/>
      <c r="F312" s="7"/>
      <c r="G312" s="19"/>
      <c r="H312" s="19"/>
      <c r="I312" s="19"/>
      <c r="J312" s="19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19"/>
      <c r="C313" s="19"/>
      <c r="D313" s="38"/>
      <c r="E313" s="19"/>
      <c r="F313" s="7"/>
      <c r="G313" s="19"/>
      <c r="H313" s="19"/>
      <c r="I313" s="19"/>
      <c r="J313" s="19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19"/>
      <c r="C314" s="19"/>
      <c r="D314" s="38"/>
      <c r="E314" s="19"/>
      <c r="F314" s="7"/>
      <c r="G314" s="19"/>
      <c r="H314" s="19"/>
      <c r="I314" s="19"/>
      <c r="J314" s="19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19"/>
      <c r="C315" s="19"/>
      <c r="D315" s="38"/>
      <c r="E315" s="19"/>
      <c r="F315" s="7"/>
      <c r="G315" s="19"/>
      <c r="H315" s="19"/>
      <c r="I315" s="19"/>
      <c r="J315" s="19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19"/>
      <c r="C316" s="19"/>
      <c r="D316" s="38"/>
      <c r="E316" s="19"/>
      <c r="F316" s="7"/>
      <c r="G316" s="19"/>
      <c r="H316" s="19"/>
      <c r="I316" s="19"/>
      <c r="J316" s="19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19"/>
      <c r="C317" s="19"/>
      <c r="D317" s="38"/>
      <c r="E317" s="19"/>
      <c r="F317" s="7"/>
      <c r="G317" s="19"/>
      <c r="H317" s="19"/>
      <c r="I317" s="19"/>
      <c r="J317" s="19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19"/>
      <c r="C318" s="19"/>
      <c r="D318" s="38"/>
      <c r="E318" s="19"/>
      <c r="F318" s="7"/>
      <c r="G318" s="19"/>
      <c r="H318" s="19"/>
      <c r="I318" s="7"/>
      <c r="J318" s="19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19"/>
      <c r="C319" s="19"/>
      <c r="D319" s="38"/>
      <c r="E319" s="19"/>
      <c r="F319" s="7"/>
      <c r="G319" s="19"/>
      <c r="H319" s="19"/>
      <c r="I319" s="7"/>
      <c r="J319" s="19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19"/>
      <c r="C320" s="19"/>
      <c r="D320" s="38"/>
      <c r="E320" s="19"/>
      <c r="F320" s="7"/>
      <c r="G320" s="19"/>
      <c r="H320" s="19"/>
      <c r="I320" s="7"/>
      <c r="J320" s="19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19"/>
      <c r="C321" s="19"/>
      <c r="D321" s="38"/>
      <c r="E321" s="19"/>
      <c r="F321" s="7"/>
      <c r="G321" s="19"/>
      <c r="H321" s="19"/>
      <c r="I321" s="7"/>
      <c r="J321" s="19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19"/>
      <c r="C322" s="19"/>
      <c r="D322" s="38"/>
      <c r="E322" s="19"/>
      <c r="F322" s="7"/>
      <c r="G322" s="19"/>
      <c r="H322" s="19"/>
      <c r="I322" s="7"/>
      <c r="J322" s="19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19"/>
      <c r="C323" s="19"/>
      <c r="D323" s="38"/>
      <c r="E323" s="19"/>
      <c r="F323" s="7"/>
      <c r="G323" s="19"/>
      <c r="H323" s="19"/>
      <c r="I323" s="7"/>
      <c r="J323" s="19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19"/>
      <c r="C324" s="19"/>
      <c r="D324" s="38"/>
      <c r="E324" s="19"/>
      <c r="F324" s="7"/>
      <c r="G324" s="19"/>
      <c r="H324" s="19"/>
      <c r="I324" s="7"/>
      <c r="J324" s="19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19"/>
      <c r="C325" s="19"/>
      <c r="D325" s="38"/>
      <c r="E325" s="19"/>
      <c r="F325" s="7"/>
      <c r="G325" s="19"/>
      <c r="H325" s="19"/>
      <c r="I325" s="7"/>
      <c r="J325" s="19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19"/>
      <c r="C326" s="19"/>
      <c r="D326" s="38"/>
      <c r="E326" s="19"/>
      <c r="F326" s="7"/>
      <c r="G326" s="19"/>
      <c r="H326" s="19"/>
      <c r="I326" s="7"/>
      <c r="J326" s="19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19"/>
      <c r="C327" s="19"/>
      <c r="D327" s="38"/>
      <c r="E327" s="19"/>
      <c r="F327" s="7"/>
      <c r="G327" s="19"/>
      <c r="H327" s="19"/>
      <c r="I327" s="7"/>
      <c r="J327" s="19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19"/>
      <c r="C328" s="19"/>
      <c r="D328" s="38"/>
      <c r="E328" s="19"/>
      <c r="F328" s="7"/>
      <c r="G328" s="19"/>
      <c r="H328" s="19"/>
      <c r="I328" s="7"/>
      <c r="J328" s="19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19"/>
      <c r="C329" s="19"/>
      <c r="D329" s="38"/>
      <c r="E329" s="19"/>
      <c r="F329" s="7"/>
      <c r="G329" s="19"/>
      <c r="H329" s="19"/>
      <c r="I329" s="7"/>
      <c r="J329" s="19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19"/>
      <c r="C330" s="19"/>
      <c r="D330" s="38"/>
      <c r="E330" s="19"/>
      <c r="F330" s="7"/>
      <c r="G330" s="19"/>
      <c r="H330" s="19"/>
      <c r="I330" s="7"/>
      <c r="J330" s="19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19"/>
      <c r="C331" s="19"/>
      <c r="D331" s="38"/>
      <c r="E331" s="19"/>
      <c r="F331" s="7"/>
      <c r="G331" s="19"/>
      <c r="H331" s="19"/>
      <c r="I331" s="7"/>
      <c r="J331" s="19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19"/>
      <c r="C332" s="19"/>
      <c r="D332" s="38"/>
      <c r="E332" s="19"/>
      <c r="F332" s="7"/>
      <c r="G332" s="19"/>
      <c r="H332" s="19"/>
      <c r="I332" s="7"/>
      <c r="J332" s="19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19"/>
      <c r="C333" s="19"/>
      <c r="D333" s="38"/>
      <c r="E333" s="19"/>
      <c r="F333" s="7"/>
      <c r="G333" s="19"/>
      <c r="H333" s="19"/>
      <c r="I333" s="7"/>
      <c r="J333" s="19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19"/>
      <c r="C334" s="19"/>
      <c r="D334" s="38"/>
      <c r="E334" s="19"/>
      <c r="F334" s="7"/>
      <c r="G334" s="19"/>
      <c r="H334" s="19"/>
      <c r="I334" s="7"/>
      <c r="J334" s="19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19"/>
      <c r="C335" s="19"/>
      <c r="D335" s="38"/>
      <c r="E335" s="19"/>
      <c r="F335" s="7"/>
      <c r="G335" s="19"/>
      <c r="H335" s="19"/>
      <c r="I335" s="7"/>
      <c r="J335" s="19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19"/>
      <c r="C336" s="19"/>
      <c r="D336" s="38"/>
      <c r="E336" s="19"/>
      <c r="F336" s="7"/>
      <c r="G336" s="19"/>
      <c r="H336" s="19"/>
      <c r="I336" s="7"/>
      <c r="J336" s="19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19"/>
      <c r="C337" s="19"/>
      <c r="D337" s="38"/>
      <c r="E337" s="19"/>
      <c r="F337" s="7"/>
      <c r="G337" s="19"/>
      <c r="H337" s="19"/>
      <c r="I337" s="7"/>
      <c r="J337" s="19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19"/>
      <c r="C338" s="19"/>
      <c r="D338" s="38"/>
      <c r="E338" s="19"/>
      <c r="F338" s="7"/>
      <c r="G338" s="19"/>
      <c r="H338" s="19"/>
      <c r="I338" s="7"/>
      <c r="J338" s="19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19"/>
      <c r="C339" s="19"/>
      <c r="D339" s="38"/>
      <c r="E339" s="19"/>
      <c r="F339" s="7"/>
      <c r="G339" s="19"/>
      <c r="H339" s="19"/>
      <c r="I339" s="7"/>
      <c r="J339" s="19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19"/>
      <c r="C340" s="19"/>
      <c r="D340" s="38"/>
      <c r="E340" s="19"/>
      <c r="F340" s="7"/>
      <c r="G340" s="19"/>
      <c r="H340" s="19"/>
      <c r="I340" s="7"/>
      <c r="J340" s="19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19"/>
      <c r="C341" s="19"/>
      <c r="D341" s="38"/>
      <c r="E341" s="19"/>
      <c r="F341" s="7"/>
      <c r="G341" s="19"/>
      <c r="H341" s="19"/>
      <c r="I341" s="7"/>
      <c r="J341" s="19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19"/>
      <c r="C342" s="19"/>
      <c r="D342" s="38"/>
      <c r="E342" s="19"/>
      <c r="F342" s="7"/>
      <c r="G342" s="19"/>
      <c r="H342" s="19"/>
      <c r="I342" s="19"/>
      <c r="J342" s="19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19"/>
      <c r="C343" s="19"/>
      <c r="D343" s="38"/>
      <c r="E343" s="19"/>
      <c r="F343" s="7"/>
      <c r="G343" s="19"/>
      <c r="H343" s="19"/>
      <c r="I343" s="19"/>
      <c r="J343" s="19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19"/>
      <c r="C344" s="19"/>
      <c r="D344" s="38"/>
      <c r="E344" s="19"/>
      <c r="F344" s="7"/>
      <c r="G344" s="19"/>
      <c r="H344" s="19"/>
      <c r="I344" s="19"/>
      <c r="J344" s="19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19"/>
      <c r="C345" s="19"/>
      <c r="D345" s="38"/>
      <c r="E345" s="19"/>
      <c r="F345" s="7"/>
      <c r="G345" s="19"/>
      <c r="H345" s="19"/>
      <c r="I345" s="19"/>
      <c r="J345" s="19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19"/>
      <c r="C346" s="19"/>
      <c r="D346" s="38"/>
      <c r="E346" s="19"/>
      <c r="F346" s="7"/>
      <c r="G346" s="19"/>
      <c r="H346" s="19"/>
      <c r="I346" s="19"/>
      <c r="J346" s="19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19"/>
      <c r="C347" s="19"/>
      <c r="D347" s="38"/>
      <c r="E347" s="19"/>
      <c r="F347" s="7"/>
      <c r="G347" s="19"/>
      <c r="H347" s="19"/>
      <c r="I347" s="19"/>
      <c r="J347" s="19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19"/>
      <c r="C348" s="19"/>
      <c r="D348" s="38"/>
      <c r="E348" s="19"/>
      <c r="F348" s="7"/>
      <c r="G348" s="19"/>
      <c r="H348" s="19"/>
      <c r="I348" s="19"/>
      <c r="J348" s="19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19"/>
      <c r="C349" s="19"/>
      <c r="D349" s="38"/>
      <c r="E349" s="19"/>
      <c r="F349" s="7"/>
      <c r="G349" s="19"/>
      <c r="H349" s="19"/>
      <c r="I349" s="19"/>
      <c r="J349" s="19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19"/>
      <c r="C350" s="19"/>
      <c r="D350" s="38"/>
      <c r="E350" s="19"/>
      <c r="F350" s="7"/>
      <c r="G350" s="19"/>
      <c r="H350" s="19"/>
      <c r="I350" s="19"/>
      <c r="J350" s="19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19"/>
      <c r="C351" s="19"/>
      <c r="D351" s="38"/>
      <c r="E351" s="19"/>
      <c r="F351" s="7"/>
      <c r="G351" s="19"/>
      <c r="H351" s="19"/>
      <c r="I351" s="19"/>
      <c r="J351" s="19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19"/>
      <c r="C352" s="19"/>
      <c r="D352" s="38"/>
      <c r="E352" s="19"/>
      <c r="F352" s="7"/>
      <c r="G352" s="19"/>
      <c r="H352" s="19"/>
      <c r="I352" s="19"/>
      <c r="J352" s="19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19"/>
      <c r="C353" s="19"/>
      <c r="D353" s="38"/>
      <c r="E353" s="19"/>
      <c r="F353" s="7"/>
      <c r="G353" s="19"/>
      <c r="H353" s="19"/>
      <c r="I353" s="19"/>
      <c r="J353" s="19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19"/>
      <c r="C354" s="19"/>
      <c r="D354" s="38"/>
      <c r="E354" s="19"/>
      <c r="F354" s="7"/>
      <c r="G354" s="19"/>
      <c r="H354" s="19"/>
      <c r="I354" s="19"/>
      <c r="J354" s="19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19"/>
      <c r="C355" s="19"/>
      <c r="D355" s="38"/>
      <c r="E355" s="19"/>
      <c r="F355" s="7"/>
      <c r="G355" s="19"/>
      <c r="H355" s="19"/>
      <c r="I355" s="19"/>
      <c r="J355" s="19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19"/>
      <c r="C356" s="19"/>
      <c r="D356" s="38"/>
      <c r="E356" s="19"/>
      <c r="F356" s="7"/>
      <c r="G356" s="19"/>
      <c r="H356" s="19"/>
      <c r="I356" s="19"/>
      <c r="J356" s="19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19"/>
      <c r="C357" s="19"/>
      <c r="D357" s="38"/>
      <c r="E357" s="19"/>
      <c r="F357" s="7"/>
      <c r="G357" s="19"/>
      <c r="H357" s="19"/>
      <c r="I357" s="7"/>
      <c r="J357" s="19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19"/>
      <c r="C358" s="19"/>
      <c r="D358" s="38"/>
      <c r="E358" s="19"/>
      <c r="F358" s="7"/>
      <c r="G358" s="19"/>
      <c r="H358" s="19"/>
      <c r="I358" s="7"/>
      <c r="J358" s="19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19"/>
      <c r="C359" s="19"/>
      <c r="D359" s="38"/>
      <c r="E359" s="19"/>
      <c r="F359" s="7"/>
      <c r="G359" s="19"/>
      <c r="H359" s="19"/>
      <c r="I359" s="7"/>
      <c r="J359" s="19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19"/>
      <c r="C360" s="19"/>
      <c r="D360" s="38"/>
      <c r="E360" s="19"/>
      <c r="F360" s="7"/>
      <c r="G360" s="19"/>
      <c r="H360" s="19"/>
      <c r="I360" s="19"/>
      <c r="J360" s="19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19"/>
      <c r="C361" s="19"/>
      <c r="D361" s="38"/>
      <c r="E361" s="19"/>
      <c r="F361" s="7"/>
      <c r="G361" s="19"/>
      <c r="H361" s="19"/>
      <c r="I361" s="7"/>
      <c r="J361" s="19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19"/>
      <c r="C362" s="19"/>
      <c r="D362" s="38"/>
      <c r="E362" s="19"/>
      <c r="F362" s="7"/>
      <c r="G362" s="19"/>
      <c r="H362" s="19"/>
      <c r="I362" s="7"/>
      <c r="J362" s="19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19"/>
      <c r="C363" s="19"/>
      <c r="D363" s="38"/>
      <c r="E363" s="19"/>
      <c r="F363" s="7"/>
      <c r="G363" s="19"/>
      <c r="H363" s="19"/>
      <c r="I363" s="7"/>
      <c r="J363" s="19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19"/>
      <c r="C364" s="19"/>
      <c r="D364" s="38"/>
      <c r="E364" s="19"/>
      <c r="F364" s="7"/>
      <c r="G364" s="19"/>
      <c r="H364" s="19"/>
      <c r="I364" s="7"/>
      <c r="J364" s="19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19"/>
      <c r="C365" s="19"/>
      <c r="D365" s="38"/>
      <c r="E365" s="19"/>
      <c r="F365" s="7"/>
      <c r="G365" s="19"/>
      <c r="H365" s="19"/>
      <c r="I365" s="7"/>
      <c r="J365" s="19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19"/>
      <c r="C366" s="19"/>
      <c r="D366" s="38"/>
      <c r="E366" s="19"/>
      <c r="F366" s="7"/>
      <c r="G366" s="19"/>
      <c r="H366" s="19"/>
      <c r="I366" s="7"/>
      <c r="J366" s="19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19"/>
      <c r="C367" s="19"/>
      <c r="D367" s="38"/>
      <c r="E367" s="19"/>
      <c r="F367" s="7"/>
      <c r="G367" s="19"/>
      <c r="H367" s="19"/>
      <c r="I367" s="7"/>
      <c r="J367" s="19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19"/>
      <c r="C368" s="19"/>
      <c r="D368" s="38"/>
      <c r="E368" s="19"/>
      <c r="F368" s="7"/>
      <c r="G368" s="19"/>
      <c r="H368" s="19"/>
      <c r="I368" s="7"/>
      <c r="J368" s="19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19"/>
      <c r="C369" s="19"/>
      <c r="D369" s="38"/>
      <c r="E369" s="19"/>
      <c r="F369" s="7"/>
      <c r="G369" s="19"/>
      <c r="H369" s="19"/>
      <c r="I369" s="7"/>
      <c r="J369" s="19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19"/>
      <c r="C370" s="19"/>
      <c r="D370" s="38"/>
      <c r="E370" s="19"/>
      <c r="F370" s="7"/>
      <c r="G370" s="19"/>
      <c r="H370" s="19"/>
      <c r="I370" s="7"/>
      <c r="J370" s="19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19"/>
      <c r="C371" s="19"/>
      <c r="D371" s="38"/>
      <c r="E371" s="19"/>
      <c r="F371" s="7"/>
      <c r="G371" s="19"/>
      <c r="H371" s="19"/>
      <c r="I371" s="7"/>
      <c r="J371" s="19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19"/>
      <c r="C372" s="19"/>
      <c r="D372" s="38"/>
      <c r="E372" s="19"/>
      <c r="F372" s="7"/>
      <c r="G372" s="19"/>
      <c r="H372" s="19"/>
      <c r="I372" s="7"/>
      <c r="J372" s="19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19"/>
      <c r="C373" s="19"/>
      <c r="D373" s="38"/>
      <c r="E373" s="19"/>
      <c r="F373" s="7"/>
      <c r="G373" s="19"/>
      <c r="H373" s="19"/>
      <c r="I373" s="7"/>
      <c r="J373" s="19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19"/>
      <c r="C374" s="19"/>
      <c r="D374" s="38"/>
      <c r="E374" s="7"/>
      <c r="F374" s="7"/>
      <c r="G374" s="19"/>
      <c r="H374" s="19"/>
      <c r="I374" s="7"/>
      <c r="J374" s="19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19"/>
      <c r="C375" s="19"/>
      <c r="D375" s="38"/>
      <c r="E375" s="7"/>
      <c r="F375" s="7"/>
      <c r="G375" s="19"/>
      <c r="H375" s="19"/>
      <c r="I375" s="7"/>
      <c r="J375" s="19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19"/>
      <c r="C376" s="19"/>
      <c r="D376" s="38"/>
      <c r="E376" s="19"/>
      <c r="F376" s="7"/>
      <c r="G376" s="19"/>
      <c r="H376" s="19"/>
      <c r="I376" s="7"/>
      <c r="J376" s="19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19"/>
      <c r="C377" s="19"/>
      <c r="D377" s="38"/>
      <c r="E377" s="19"/>
      <c r="F377" s="7"/>
      <c r="G377" s="19"/>
      <c r="H377" s="19"/>
      <c r="I377" s="7"/>
      <c r="J377" s="19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19"/>
      <c r="C378" s="19"/>
      <c r="D378" s="38"/>
      <c r="E378" s="19"/>
      <c r="F378" s="7"/>
      <c r="G378" s="19"/>
      <c r="H378" s="19"/>
      <c r="I378" s="7"/>
      <c r="J378" s="19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19"/>
      <c r="C379" s="19"/>
      <c r="D379" s="38"/>
      <c r="E379" s="19"/>
      <c r="F379" s="7"/>
      <c r="G379" s="19"/>
      <c r="H379" s="19"/>
      <c r="I379" s="7"/>
      <c r="J379" s="19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19"/>
      <c r="C380" s="19"/>
      <c r="D380" s="38"/>
      <c r="E380" s="19"/>
      <c r="F380" s="7"/>
      <c r="G380" s="19"/>
      <c r="H380" s="19"/>
      <c r="I380" s="7"/>
      <c r="J380" s="19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19"/>
      <c r="C381" s="7"/>
      <c r="D381" s="7"/>
      <c r="E381" s="7"/>
      <c r="F381" s="7"/>
      <c r="G381" s="19"/>
      <c r="H381" s="19"/>
      <c r="I381" s="7"/>
      <c r="J381" s="19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19"/>
      <c r="C382" s="7"/>
      <c r="D382" s="7"/>
      <c r="E382" s="7"/>
      <c r="F382" s="7"/>
      <c r="G382" s="19"/>
      <c r="H382" s="19"/>
      <c r="I382" s="7"/>
      <c r="J382" s="19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19"/>
      <c r="C383" s="7"/>
      <c r="D383" s="19"/>
      <c r="E383" s="7"/>
      <c r="F383" s="7"/>
      <c r="G383" s="19"/>
      <c r="H383" s="19"/>
      <c r="I383" s="7"/>
      <c r="J383" s="19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19"/>
      <c r="C384" s="7"/>
      <c r="D384" s="7"/>
      <c r="E384" s="7"/>
      <c r="F384" s="7"/>
      <c r="G384" s="19"/>
      <c r="H384" s="19"/>
      <c r="I384" s="7"/>
      <c r="J384" s="19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19"/>
      <c r="C385" s="7"/>
      <c r="D385" s="19"/>
      <c r="E385" s="7"/>
      <c r="F385" s="7"/>
      <c r="G385" s="19"/>
      <c r="H385" s="19"/>
      <c r="I385" s="7"/>
      <c r="J385" s="19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19"/>
      <c r="C386" s="7"/>
      <c r="D386" s="19"/>
      <c r="E386" s="7"/>
      <c r="F386" s="7"/>
      <c r="G386" s="19"/>
      <c r="H386" s="19"/>
      <c r="I386" s="7"/>
      <c r="J386" s="19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19"/>
      <c r="C387" s="7"/>
      <c r="D387" s="7"/>
      <c r="E387" s="7"/>
      <c r="F387" s="7"/>
      <c r="G387" s="19"/>
      <c r="H387" s="19"/>
      <c r="I387" s="7"/>
      <c r="J387" s="19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19"/>
      <c r="C388" s="7"/>
      <c r="D388" s="19"/>
      <c r="E388" s="7"/>
      <c r="F388" s="7"/>
      <c r="G388" s="19"/>
      <c r="H388" s="19"/>
      <c r="I388" s="7"/>
      <c r="J388" s="19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19"/>
      <c r="C389" s="7"/>
      <c r="D389" s="7"/>
      <c r="E389" s="7"/>
      <c r="F389" s="7"/>
      <c r="G389" s="19"/>
      <c r="H389" s="19"/>
      <c r="I389" s="7"/>
      <c r="J389" s="19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19"/>
      <c r="C390" s="7"/>
      <c r="D390" s="7"/>
      <c r="E390" s="7"/>
      <c r="F390" s="7"/>
      <c r="G390" s="19"/>
      <c r="H390" s="19"/>
      <c r="I390" s="7"/>
      <c r="J390" s="19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19"/>
      <c r="C391" s="7"/>
      <c r="D391" s="7"/>
      <c r="E391" s="7"/>
      <c r="F391" s="7"/>
      <c r="G391" s="19"/>
      <c r="H391" s="19"/>
      <c r="I391" s="7"/>
      <c r="J391" s="19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19"/>
      <c r="C392" s="7"/>
      <c r="D392" s="19"/>
      <c r="E392" s="7"/>
      <c r="F392" s="7"/>
      <c r="G392" s="19"/>
      <c r="H392" s="19"/>
      <c r="I392" s="7"/>
      <c r="J392" s="19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19"/>
      <c r="C393" s="7"/>
      <c r="D393" s="7"/>
      <c r="E393" s="7"/>
      <c r="F393" s="7"/>
      <c r="G393" s="19"/>
      <c r="H393" s="19"/>
      <c r="I393" s="7"/>
      <c r="J393" s="19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19"/>
      <c r="C394" s="7"/>
      <c r="D394" s="7"/>
      <c r="E394" s="7"/>
      <c r="F394" s="7"/>
      <c r="G394" s="19"/>
      <c r="H394" s="19"/>
      <c r="I394" s="7"/>
      <c r="J394" s="19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19"/>
      <c r="C395" s="7"/>
      <c r="D395" s="7"/>
      <c r="E395" s="7"/>
      <c r="F395" s="7"/>
      <c r="G395" s="19"/>
      <c r="H395" s="19"/>
      <c r="I395" s="7"/>
      <c r="J395" s="19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19"/>
      <c r="C396" s="7"/>
      <c r="D396" s="7"/>
      <c r="E396" s="7"/>
      <c r="F396" s="7"/>
      <c r="G396" s="19"/>
      <c r="H396" s="19"/>
      <c r="I396" s="7"/>
      <c r="J396" s="19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19"/>
      <c r="C397" s="7"/>
      <c r="D397" s="19"/>
      <c r="E397" s="7"/>
      <c r="F397" s="7"/>
      <c r="G397" s="19"/>
      <c r="H397" s="19"/>
      <c r="I397" s="7"/>
      <c r="J397" s="19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19"/>
      <c r="C398" s="7"/>
      <c r="D398" s="7"/>
      <c r="E398" s="7"/>
      <c r="F398" s="7"/>
      <c r="G398" s="19"/>
      <c r="H398" s="19"/>
      <c r="I398" s="7"/>
      <c r="J398" s="19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19"/>
      <c r="C399" s="7"/>
      <c r="D399" s="7"/>
      <c r="E399" s="7"/>
      <c r="F399" s="7"/>
      <c r="G399" s="19"/>
      <c r="H399" s="19"/>
      <c r="I399" s="7"/>
      <c r="J399" s="19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19"/>
      <c r="C400" s="7"/>
      <c r="D400" s="7"/>
      <c r="E400" s="7"/>
      <c r="F400" s="7"/>
      <c r="G400" s="19"/>
      <c r="H400" s="19"/>
      <c r="I400" s="7"/>
      <c r="J400" s="19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19"/>
      <c r="C401" s="7"/>
      <c r="D401" s="7"/>
      <c r="E401" s="7"/>
      <c r="F401" s="7"/>
      <c r="G401" s="19"/>
      <c r="H401" s="19"/>
      <c r="I401" s="7"/>
      <c r="J401" s="19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19"/>
      <c r="C402" s="7"/>
      <c r="D402" s="19"/>
      <c r="E402" s="7"/>
      <c r="F402" s="7"/>
      <c r="G402" s="19"/>
      <c r="H402" s="19"/>
      <c r="I402" s="7"/>
      <c r="J402" s="19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19"/>
      <c r="C403" s="7"/>
      <c r="D403" s="19"/>
      <c r="E403" s="7"/>
      <c r="F403" s="7"/>
      <c r="G403" s="19"/>
      <c r="H403" s="19"/>
      <c r="I403" s="7"/>
      <c r="J403" s="19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19"/>
      <c r="C404" s="7"/>
      <c r="D404" s="19"/>
      <c r="E404" s="7"/>
      <c r="F404" s="7"/>
      <c r="G404" s="19"/>
      <c r="H404" s="19"/>
      <c r="I404" s="7"/>
      <c r="J404" s="19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19"/>
      <c r="C405" s="7"/>
      <c r="D405" s="19"/>
      <c r="E405" s="7"/>
      <c r="F405" s="7"/>
      <c r="G405" s="19"/>
      <c r="H405" s="19"/>
      <c r="I405" s="7"/>
      <c r="J405" s="19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19"/>
      <c r="C406" s="7"/>
      <c r="D406" s="7"/>
      <c r="E406" s="7"/>
      <c r="F406" s="7"/>
      <c r="G406" s="19"/>
      <c r="H406" s="19"/>
      <c r="I406" s="7"/>
      <c r="J406" s="19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19"/>
      <c r="C407" s="7"/>
      <c r="D407" s="19"/>
      <c r="E407" s="7"/>
      <c r="F407" s="7"/>
      <c r="G407" s="19"/>
      <c r="H407" s="19"/>
      <c r="I407" s="7"/>
      <c r="J407" s="19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19"/>
      <c r="C408" s="7"/>
      <c r="D408" s="19"/>
      <c r="E408" s="7"/>
      <c r="F408" s="7"/>
      <c r="G408" s="19"/>
      <c r="H408" s="19"/>
      <c r="I408" s="7"/>
      <c r="J408" s="19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19"/>
      <c r="C409" s="7"/>
      <c r="D409" s="7"/>
      <c r="E409" s="7"/>
      <c r="F409" s="7"/>
      <c r="G409" s="19"/>
      <c r="H409" s="19"/>
      <c r="I409" s="7"/>
      <c r="J409" s="19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19"/>
      <c r="C410" s="7"/>
      <c r="D410" s="7"/>
      <c r="E410" s="7"/>
      <c r="F410" s="7"/>
      <c r="G410" s="19"/>
      <c r="H410" s="19"/>
      <c r="I410" s="7"/>
      <c r="J410" s="19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19"/>
      <c r="C411" s="7"/>
      <c r="D411" s="7"/>
      <c r="E411" s="7"/>
      <c r="F411" s="7"/>
      <c r="G411" s="19"/>
      <c r="H411" s="19"/>
      <c r="I411" s="7"/>
      <c r="J411" s="19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19"/>
      <c r="C412" s="7"/>
      <c r="D412" s="7"/>
      <c r="E412" s="7"/>
      <c r="F412" s="7"/>
      <c r="G412" s="19"/>
      <c r="H412" s="19"/>
      <c r="I412" s="7"/>
      <c r="J412" s="19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19"/>
      <c r="C413" s="7"/>
      <c r="D413" s="7"/>
      <c r="E413" s="7"/>
      <c r="F413" s="7"/>
      <c r="G413" s="19"/>
      <c r="H413" s="19"/>
      <c r="I413" s="7"/>
      <c r="J413" s="19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19"/>
      <c r="C414" s="7"/>
      <c r="D414" s="7"/>
      <c r="E414" s="7"/>
      <c r="F414" s="7"/>
      <c r="G414" s="19"/>
      <c r="H414" s="19"/>
      <c r="I414" s="7"/>
      <c r="J414" s="19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19"/>
      <c r="C415" s="7"/>
      <c r="D415" s="7"/>
      <c r="E415" s="7"/>
      <c r="F415" s="7"/>
      <c r="G415" s="19"/>
      <c r="H415" s="19"/>
      <c r="I415" s="7"/>
      <c r="J415" s="19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19"/>
      <c r="C416" s="7"/>
      <c r="D416" s="7"/>
      <c r="E416" s="7"/>
      <c r="F416" s="7"/>
      <c r="G416" s="19"/>
      <c r="H416" s="19"/>
      <c r="I416" s="7"/>
      <c r="J416" s="19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19"/>
      <c r="C417" s="7"/>
      <c r="D417" s="7"/>
      <c r="E417" s="7"/>
      <c r="F417" s="7"/>
      <c r="G417" s="19"/>
      <c r="H417" s="19"/>
      <c r="I417" s="7"/>
      <c r="J417" s="19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19"/>
      <c r="C418" s="7"/>
      <c r="D418" s="7"/>
      <c r="E418" s="7"/>
      <c r="F418" s="7"/>
      <c r="G418" s="19"/>
      <c r="H418" s="19"/>
      <c r="I418" s="7"/>
      <c r="J418" s="19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19"/>
      <c r="C419" s="7"/>
      <c r="D419" s="7"/>
      <c r="E419" s="7"/>
      <c r="F419" s="7"/>
      <c r="G419" s="19"/>
      <c r="H419" s="19"/>
      <c r="I419" s="7"/>
      <c r="J419" s="19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19"/>
      <c r="C420" s="7"/>
      <c r="D420" s="7"/>
      <c r="E420" s="7"/>
      <c r="F420" s="7"/>
      <c r="G420" s="19"/>
      <c r="H420" s="19"/>
      <c r="I420" s="7"/>
      <c r="J420" s="19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19"/>
      <c r="C421" s="7"/>
      <c r="D421" s="7"/>
      <c r="E421" s="7"/>
      <c r="F421" s="7"/>
      <c r="G421" s="19"/>
      <c r="H421" s="19"/>
      <c r="I421" s="7"/>
      <c r="J421" s="19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19"/>
      <c r="C422" s="7"/>
      <c r="D422" s="7"/>
      <c r="E422" s="7"/>
      <c r="F422" s="7"/>
      <c r="G422" s="19"/>
      <c r="H422" s="19"/>
      <c r="I422" s="7"/>
      <c r="J422" s="19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19"/>
      <c r="C423" s="7"/>
      <c r="D423" s="7"/>
      <c r="E423" s="7"/>
      <c r="F423" s="7"/>
      <c r="G423" s="19"/>
      <c r="H423" s="19"/>
      <c r="I423" s="7"/>
      <c r="J423" s="19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19"/>
      <c r="C424" s="7"/>
      <c r="D424" s="7"/>
      <c r="E424" s="7"/>
      <c r="F424" s="7"/>
      <c r="G424" s="19"/>
      <c r="H424" s="19"/>
      <c r="I424" s="7"/>
      <c r="J424" s="19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19"/>
      <c r="C425" s="7"/>
      <c r="D425" s="7"/>
      <c r="E425" s="7"/>
      <c r="F425" s="7"/>
      <c r="G425" s="19"/>
      <c r="H425" s="19"/>
      <c r="I425" s="7"/>
      <c r="J425" s="19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19"/>
      <c r="C426" s="7"/>
      <c r="D426" s="7"/>
      <c r="E426" s="7"/>
      <c r="F426" s="7"/>
      <c r="G426" s="19"/>
      <c r="H426" s="19"/>
      <c r="I426" s="7"/>
      <c r="J426" s="19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19"/>
      <c r="C427" s="7"/>
      <c r="D427" s="7"/>
      <c r="E427" s="7"/>
      <c r="F427" s="7"/>
      <c r="G427" s="19"/>
      <c r="H427" s="19"/>
      <c r="I427" s="7"/>
      <c r="J427" s="19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19"/>
      <c r="C428" s="7"/>
      <c r="D428" s="7"/>
      <c r="E428" s="7"/>
      <c r="F428" s="7"/>
      <c r="G428" s="19"/>
      <c r="H428" s="19"/>
      <c r="I428" s="7"/>
      <c r="J428" s="19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19"/>
      <c r="C429" s="7"/>
      <c r="D429" s="7"/>
      <c r="E429" s="7"/>
      <c r="F429" s="7"/>
      <c r="G429" s="19"/>
      <c r="H429" s="19"/>
      <c r="I429" s="7"/>
      <c r="J429" s="19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19"/>
      <c r="C430" s="7"/>
      <c r="D430" s="7"/>
      <c r="E430" s="7"/>
      <c r="F430" s="7"/>
      <c r="G430" s="19"/>
      <c r="H430" s="19"/>
      <c r="I430" s="7"/>
      <c r="J430" s="19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19"/>
      <c r="C431" s="7"/>
      <c r="D431" s="7"/>
      <c r="E431" s="7"/>
      <c r="F431" s="7"/>
      <c r="G431" s="19"/>
      <c r="H431" s="19"/>
      <c r="I431" s="7"/>
      <c r="J431" s="19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19"/>
      <c r="C432" s="7"/>
      <c r="D432" s="7"/>
      <c r="E432" s="7"/>
      <c r="F432" s="7"/>
      <c r="G432" s="19"/>
      <c r="H432" s="19"/>
      <c r="I432" s="7"/>
      <c r="J432" s="19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19"/>
      <c r="C433" s="7"/>
      <c r="D433" s="7"/>
      <c r="E433" s="7"/>
      <c r="F433" s="7"/>
      <c r="G433" s="19"/>
      <c r="H433" s="19"/>
      <c r="I433" s="7"/>
      <c r="J433" s="19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19"/>
      <c r="C434" s="7"/>
      <c r="D434" s="7"/>
      <c r="E434" s="7"/>
      <c r="F434" s="7"/>
      <c r="G434" s="19"/>
      <c r="H434" s="19"/>
      <c r="I434" s="7"/>
      <c r="J434" s="19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19"/>
      <c r="C435" s="7"/>
      <c r="D435" s="7"/>
      <c r="E435" s="7"/>
      <c r="F435" s="7"/>
      <c r="G435" s="19"/>
      <c r="H435" s="19"/>
      <c r="I435" s="7"/>
      <c r="J435" s="19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19"/>
      <c r="C436" s="7"/>
      <c r="D436" s="7"/>
      <c r="E436" s="7"/>
      <c r="F436" s="7"/>
      <c r="G436" s="19"/>
      <c r="H436" s="19"/>
      <c r="I436" s="7"/>
      <c r="J436" s="19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19"/>
      <c r="C437" s="7"/>
      <c r="D437" s="7"/>
      <c r="E437" s="7"/>
      <c r="F437" s="7"/>
      <c r="G437" s="19"/>
      <c r="H437" s="19"/>
      <c r="I437" s="7"/>
      <c r="J437" s="19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19"/>
      <c r="C438" s="7"/>
      <c r="D438" s="19"/>
      <c r="E438" s="7"/>
      <c r="F438" s="7"/>
      <c r="G438" s="19"/>
      <c r="H438" s="19"/>
      <c r="I438" s="7"/>
      <c r="J438" s="19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19"/>
      <c r="C439" s="7"/>
      <c r="D439" s="7"/>
      <c r="E439" s="7"/>
      <c r="F439" s="7"/>
      <c r="G439" s="19"/>
      <c r="H439" s="19"/>
      <c r="I439" s="7"/>
      <c r="J439" s="19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19"/>
      <c r="C440" s="7"/>
      <c r="D440" s="19"/>
      <c r="E440" s="7"/>
      <c r="F440" s="7"/>
      <c r="G440" s="19"/>
      <c r="H440" s="19"/>
      <c r="I440" s="7"/>
      <c r="J440" s="19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19"/>
      <c r="C441" s="7"/>
      <c r="D441" s="19"/>
      <c r="E441" s="7"/>
      <c r="F441" s="7"/>
      <c r="G441" s="19"/>
      <c r="H441" s="19"/>
      <c r="I441" s="7"/>
      <c r="J441" s="19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19"/>
      <c r="C442" s="7"/>
      <c r="D442" s="7"/>
      <c r="E442" s="7"/>
      <c r="F442" s="7"/>
      <c r="G442" s="19"/>
      <c r="H442" s="19"/>
      <c r="I442" s="7"/>
      <c r="J442" s="19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19"/>
      <c r="C443" s="19"/>
      <c r="D443" s="38"/>
      <c r="E443" s="19"/>
      <c r="F443" s="7"/>
      <c r="G443" s="19"/>
      <c r="H443" s="19"/>
      <c r="I443" s="7"/>
      <c r="J443" s="19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19"/>
      <c r="C444" s="19"/>
      <c r="D444" s="38"/>
      <c r="E444" s="19"/>
      <c r="F444" s="7"/>
      <c r="G444" s="19"/>
      <c r="H444" s="19"/>
      <c r="I444" s="7"/>
      <c r="J444" s="19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19"/>
      <c r="C445" s="19"/>
      <c r="D445" s="38"/>
      <c r="E445" s="19"/>
      <c r="F445" s="7"/>
      <c r="G445" s="19"/>
      <c r="H445" s="19"/>
      <c r="I445" s="7"/>
      <c r="J445" s="19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19"/>
      <c r="C446" s="19"/>
      <c r="D446" s="38"/>
      <c r="E446" s="19"/>
      <c r="F446" s="7"/>
      <c r="G446" s="19"/>
      <c r="H446" s="19"/>
      <c r="I446" s="7"/>
      <c r="J446" s="19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19"/>
      <c r="C447" s="19"/>
      <c r="D447" s="38"/>
      <c r="E447" s="19"/>
      <c r="F447" s="7"/>
      <c r="G447" s="19"/>
      <c r="H447" s="19"/>
      <c r="I447" s="7"/>
      <c r="J447" s="19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19"/>
      <c r="C448" s="19"/>
      <c r="D448" s="38"/>
      <c r="E448" s="19"/>
      <c r="F448" s="7"/>
      <c r="G448" s="19"/>
      <c r="H448" s="19"/>
      <c r="I448" s="7"/>
      <c r="J448" s="19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19"/>
      <c r="C449" s="19"/>
      <c r="D449" s="38"/>
      <c r="E449" s="19"/>
      <c r="F449" s="7"/>
      <c r="G449" s="19"/>
      <c r="H449" s="19"/>
      <c r="I449" s="7"/>
      <c r="J449" s="19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19"/>
      <c r="C450" s="19"/>
      <c r="D450" s="38"/>
      <c r="E450" s="7"/>
      <c r="F450" s="7"/>
      <c r="G450" s="19"/>
      <c r="H450" s="19"/>
      <c r="I450" s="7"/>
      <c r="J450" s="19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19"/>
      <c r="C451" s="19"/>
      <c r="D451" s="38"/>
      <c r="E451" s="7"/>
      <c r="F451" s="7"/>
      <c r="G451" s="19"/>
      <c r="H451" s="19"/>
      <c r="I451" s="7"/>
      <c r="J451" s="19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19"/>
      <c r="C452" s="19"/>
      <c r="D452" s="38"/>
      <c r="E452" s="7"/>
      <c r="F452" s="7"/>
      <c r="G452" s="19"/>
      <c r="H452" s="19"/>
      <c r="I452" s="7"/>
      <c r="J452" s="19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19"/>
      <c r="C453" s="19"/>
      <c r="D453" s="38"/>
      <c r="E453" s="7"/>
      <c r="F453" s="7"/>
      <c r="G453" s="19"/>
      <c r="H453" s="19"/>
      <c r="I453" s="7"/>
      <c r="J453" s="19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19"/>
      <c r="C454" s="19"/>
      <c r="D454" s="38"/>
      <c r="E454" s="7"/>
      <c r="F454" s="7"/>
      <c r="G454" s="19"/>
      <c r="H454" s="19"/>
      <c r="I454" s="7"/>
      <c r="J454" s="19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19"/>
      <c r="C455" s="19"/>
      <c r="D455" s="38"/>
      <c r="E455" s="7"/>
      <c r="F455" s="7"/>
      <c r="G455" s="19"/>
      <c r="H455" s="19"/>
      <c r="I455" s="7"/>
      <c r="J455" s="19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19"/>
      <c r="C456" s="19"/>
      <c r="D456" s="38"/>
      <c r="E456" s="7"/>
      <c r="F456" s="7"/>
      <c r="G456" s="19"/>
      <c r="H456" s="19"/>
      <c r="I456" s="7"/>
      <c r="J456" s="19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19"/>
      <c r="H457" s="19"/>
      <c r="I457" s="7"/>
      <c r="J457" s="19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19"/>
      <c r="H458" s="19"/>
      <c r="I458" s="7"/>
      <c r="J458" s="19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19"/>
      <c r="H459" s="19"/>
      <c r="I459" s="7"/>
      <c r="J459" s="19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19"/>
      <c r="H460" s="19"/>
      <c r="I460" s="7"/>
      <c r="J460" s="19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">
    <mergeCell ref="A1:F1"/>
    <mergeCell ref="I1:J1"/>
    <mergeCell ref="L1:M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5.13"/>
    <col customWidth="1" min="2" max="2" width="16.5"/>
    <col customWidth="1" min="3" max="3" width="48.13"/>
    <col customWidth="1" min="4" max="4" width="7.75"/>
    <col customWidth="1" min="5" max="5" width="38.75"/>
    <col customWidth="1" min="9" max="9" width="48.0"/>
  </cols>
  <sheetData>
    <row r="1">
      <c r="A1" s="5" t="s">
        <v>4</v>
      </c>
      <c r="B1" s="5" t="s">
        <v>8</v>
      </c>
      <c r="C1" s="5" t="s">
        <v>5</v>
      </c>
      <c r="D1" s="5" t="s">
        <v>9</v>
      </c>
      <c r="E1" s="5" t="s">
        <v>10</v>
      </c>
    </row>
    <row r="2">
      <c r="A2" s="10" t="s">
        <v>11</v>
      </c>
      <c r="B2" s="10" t="s">
        <v>24</v>
      </c>
      <c r="C2" s="14" t="s">
        <v>26</v>
      </c>
      <c r="D2" s="10">
        <v>1.0</v>
      </c>
      <c r="E2" s="16" t="s">
        <v>33</v>
      </c>
    </row>
    <row r="3">
      <c r="A3" s="10" t="s">
        <v>11</v>
      </c>
      <c r="B3" s="10" t="s">
        <v>57</v>
      </c>
      <c r="C3" s="14" t="s">
        <v>59</v>
      </c>
      <c r="D3" s="10">
        <v>2.0</v>
      </c>
      <c r="E3" s="16" t="s">
        <v>33</v>
      </c>
    </row>
    <row r="4">
      <c r="A4" s="10" t="s">
        <v>11</v>
      </c>
      <c r="B4" s="10" t="s">
        <v>65</v>
      </c>
      <c r="C4" s="14" t="s">
        <v>66</v>
      </c>
      <c r="D4" s="10">
        <v>1.0</v>
      </c>
      <c r="E4" s="16" t="s">
        <v>33</v>
      </c>
    </row>
    <row r="5">
      <c r="A5" s="10" t="s">
        <v>11</v>
      </c>
      <c r="B5" s="10" t="s">
        <v>70</v>
      </c>
      <c r="C5" s="14" t="s">
        <v>72</v>
      </c>
      <c r="D5" s="10">
        <v>1.0</v>
      </c>
      <c r="E5" s="16" t="s">
        <v>33</v>
      </c>
    </row>
    <row r="6">
      <c r="A6" s="10" t="s">
        <v>78</v>
      </c>
      <c r="B6" s="10">
        <v>10400.0</v>
      </c>
      <c r="C6" s="14" t="s">
        <v>80</v>
      </c>
      <c r="D6" s="10">
        <v>1.0</v>
      </c>
      <c r="E6" s="16" t="s">
        <v>82</v>
      </c>
    </row>
    <row r="7">
      <c r="A7" s="10" t="s">
        <v>78</v>
      </c>
      <c r="B7" s="10">
        <v>10200.0</v>
      </c>
      <c r="C7" s="14" t="s">
        <v>74</v>
      </c>
      <c r="D7" s="10">
        <v>2.0</v>
      </c>
      <c r="E7" s="16" t="s">
        <v>82</v>
      </c>
    </row>
    <row r="8">
      <c r="A8" s="10" t="s">
        <v>78</v>
      </c>
      <c r="B8" s="10">
        <v>10500.0</v>
      </c>
      <c r="C8" s="14" t="s">
        <v>90</v>
      </c>
      <c r="D8" s="10">
        <v>1.0</v>
      </c>
      <c r="E8" s="16" t="s">
        <v>82</v>
      </c>
    </row>
    <row r="9">
      <c r="A9" s="10" t="s">
        <v>78</v>
      </c>
      <c r="B9" s="10">
        <v>10600.0</v>
      </c>
      <c r="C9" s="14" t="s">
        <v>94</v>
      </c>
      <c r="D9" s="10">
        <v>2.0</v>
      </c>
      <c r="E9" s="16" t="s">
        <v>82</v>
      </c>
    </row>
    <row r="10">
      <c r="A10" s="10" t="s">
        <v>78</v>
      </c>
      <c r="B10" s="10">
        <v>10300.0</v>
      </c>
      <c r="C10" s="14" t="s">
        <v>84</v>
      </c>
      <c r="D10" s="10">
        <v>1.0</v>
      </c>
      <c r="E10" s="16" t="s">
        <v>82</v>
      </c>
    </row>
    <row r="11">
      <c r="A11" s="10" t="s">
        <v>78</v>
      </c>
      <c r="B11" s="10">
        <v>10100.0</v>
      </c>
      <c r="C11" s="14" t="s">
        <v>68</v>
      </c>
      <c r="D11" s="10">
        <v>1.0</v>
      </c>
      <c r="E11" s="16" t="s">
        <v>82</v>
      </c>
    </row>
    <row r="12">
      <c r="A12" s="10" t="s">
        <v>78</v>
      </c>
      <c r="B12" s="10">
        <v>20901.0</v>
      </c>
      <c r="C12" s="14" t="s">
        <v>102</v>
      </c>
      <c r="D12" s="10">
        <v>1.0</v>
      </c>
      <c r="E12" s="16" t="s">
        <v>82</v>
      </c>
    </row>
    <row r="13">
      <c r="A13" s="10" t="s">
        <v>78</v>
      </c>
      <c r="B13" s="10">
        <v>20101.0</v>
      </c>
      <c r="C13" s="14" t="s">
        <v>100</v>
      </c>
      <c r="D13" s="10">
        <v>1.0</v>
      </c>
      <c r="E13" s="16" t="s">
        <v>82</v>
      </c>
    </row>
    <row r="14">
      <c r="A14" s="10" t="s">
        <v>78</v>
      </c>
      <c r="B14" s="10">
        <v>20301.0</v>
      </c>
      <c r="C14" s="14" t="s">
        <v>104</v>
      </c>
      <c r="D14" s="10">
        <v>1.0</v>
      </c>
      <c r="E14" s="16" t="s">
        <v>82</v>
      </c>
    </row>
    <row r="15">
      <c r="A15" s="10" t="s">
        <v>78</v>
      </c>
      <c r="B15" s="10">
        <v>10002.0</v>
      </c>
      <c r="C15" s="14" t="s">
        <v>62</v>
      </c>
      <c r="D15" s="10">
        <v>1.0</v>
      </c>
      <c r="E15" s="16" t="s">
        <v>82</v>
      </c>
    </row>
    <row r="16">
      <c r="A16" s="10" t="s">
        <v>78</v>
      </c>
      <c r="B16" s="10">
        <v>20401.0</v>
      </c>
      <c r="C16" s="14" t="s">
        <v>108</v>
      </c>
      <c r="D16" s="10">
        <v>1.0</v>
      </c>
      <c r="E16" s="16" t="s">
        <v>82</v>
      </c>
    </row>
    <row r="17">
      <c r="A17" s="10" t="s">
        <v>78</v>
      </c>
      <c r="B17" s="10">
        <v>20501.0</v>
      </c>
      <c r="C17" s="14" t="s">
        <v>109</v>
      </c>
      <c r="D17" s="10">
        <v>1.0</v>
      </c>
      <c r="E17" s="16" t="s">
        <v>82</v>
      </c>
    </row>
    <row r="18">
      <c r="A18" s="10" t="s">
        <v>122</v>
      </c>
      <c r="B18" s="10" t="s">
        <v>123</v>
      </c>
      <c r="C18" s="14" t="s">
        <v>125</v>
      </c>
      <c r="D18" s="10">
        <v>3.0</v>
      </c>
      <c r="E18" s="16" t="s">
        <v>126</v>
      </c>
    </row>
    <row r="19">
      <c r="A19" s="10" t="s">
        <v>128</v>
      </c>
      <c r="B19" s="10" t="s">
        <v>130</v>
      </c>
      <c r="C19" s="14" t="s">
        <v>130</v>
      </c>
      <c r="D19" s="10">
        <v>6.0</v>
      </c>
      <c r="E19" s="16" t="s">
        <v>132</v>
      </c>
    </row>
    <row r="20">
      <c r="A20" s="10" t="s">
        <v>135</v>
      </c>
      <c r="B20" s="10">
        <v>10100.0</v>
      </c>
      <c r="C20" s="14" t="s">
        <v>68</v>
      </c>
      <c r="D20" s="10">
        <v>21.0</v>
      </c>
      <c r="E20" s="16" t="s">
        <v>22</v>
      </c>
    </row>
    <row r="21">
      <c r="A21" s="10" t="s">
        <v>135</v>
      </c>
      <c r="B21" s="10">
        <v>10200.0</v>
      </c>
      <c r="C21" s="14" t="s">
        <v>74</v>
      </c>
      <c r="D21" s="10">
        <v>20.0</v>
      </c>
      <c r="E21" s="16" t="s">
        <v>22</v>
      </c>
    </row>
    <row r="22">
      <c r="A22" s="10" t="s">
        <v>135</v>
      </c>
      <c r="B22" s="10">
        <v>10300.0</v>
      </c>
      <c r="C22" s="14" t="s">
        <v>84</v>
      </c>
      <c r="D22" s="10">
        <v>17.0</v>
      </c>
      <c r="E22" s="16" t="s">
        <v>22</v>
      </c>
    </row>
    <row r="23">
      <c r="A23" s="10" t="s">
        <v>135</v>
      </c>
      <c r="B23" s="10">
        <v>10400.0</v>
      </c>
      <c r="C23" s="14" t="s">
        <v>80</v>
      </c>
      <c r="D23" s="10">
        <v>33.0</v>
      </c>
      <c r="E23" s="16" t="s">
        <v>22</v>
      </c>
    </row>
    <row r="24">
      <c r="A24" s="10" t="s">
        <v>135</v>
      </c>
      <c r="B24" s="10">
        <v>10600.0</v>
      </c>
      <c r="C24" s="14" t="s">
        <v>94</v>
      </c>
      <c r="D24" s="10">
        <v>21.0</v>
      </c>
      <c r="E24" s="16" t="s">
        <v>22</v>
      </c>
    </row>
    <row r="25">
      <c r="A25" s="10" t="s">
        <v>135</v>
      </c>
      <c r="B25" s="10">
        <v>20101.0</v>
      </c>
      <c r="C25" s="14" t="s">
        <v>100</v>
      </c>
      <c r="D25" s="10">
        <v>75.0</v>
      </c>
      <c r="E25" s="16" t="s">
        <v>22</v>
      </c>
    </row>
    <row r="26">
      <c r="A26" s="10" t="s">
        <v>135</v>
      </c>
      <c r="B26" s="10">
        <v>20201.0</v>
      </c>
      <c r="C26" s="14" t="s">
        <v>101</v>
      </c>
      <c r="D26" s="10">
        <v>25.0</v>
      </c>
      <c r="E26" s="16" t="s">
        <v>22</v>
      </c>
    </row>
    <row r="27">
      <c r="A27" s="10" t="s">
        <v>135</v>
      </c>
      <c r="B27" s="10">
        <v>20501.0</v>
      </c>
      <c r="C27" s="14" t="s">
        <v>109</v>
      </c>
      <c r="D27" s="10">
        <v>11.0</v>
      </c>
      <c r="E27" s="16" t="s">
        <v>22</v>
      </c>
    </row>
    <row r="28">
      <c r="A28" s="10" t="s">
        <v>135</v>
      </c>
      <c r="B28" s="10">
        <v>20901.0</v>
      </c>
      <c r="C28" s="14" t="s">
        <v>102</v>
      </c>
      <c r="D28" s="10">
        <v>5.0</v>
      </c>
      <c r="E28" s="16" t="s">
        <v>22</v>
      </c>
    </row>
    <row r="29">
      <c r="A29" s="10" t="s">
        <v>135</v>
      </c>
      <c r="B29" s="10">
        <v>10002.0</v>
      </c>
      <c r="C29" s="14" t="s">
        <v>62</v>
      </c>
      <c r="D29" s="10">
        <v>15.0</v>
      </c>
      <c r="E29" s="16" t="s">
        <v>22</v>
      </c>
    </row>
    <row r="30">
      <c r="A30" s="10" t="s">
        <v>171</v>
      </c>
      <c r="B30" s="10" t="s">
        <v>172</v>
      </c>
      <c r="C30" s="14" t="s">
        <v>173</v>
      </c>
      <c r="D30" s="10">
        <v>2.0</v>
      </c>
      <c r="E30" s="16" t="s">
        <v>174</v>
      </c>
    </row>
    <row r="31">
      <c r="A31" s="10" t="s">
        <v>171</v>
      </c>
      <c r="B31" s="10" t="s">
        <v>177</v>
      </c>
      <c r="C31" s="14" t="s">
        <v>178</v>
      </c>
      <c r="D31" s="10">
        <v>6.0</v>
      </c>
      <c r="E31" s="16" t="s">
        <v>174</v>
      </c>
    </row>
    <row r="32">
      <c r="A32" s="10" t="s">
        <v>171</v>
      </c>
      <c r="B32" s="10" t="s">
        <v>182</v>
      </c>
      <c r="C32" s="14" t="s">
        <v>183</v>
      </c>
      <c r="D32" s="10">
        <v>2.0</v>
      </c>
      <c r="E32" s="16" t="s">
        <v>174</v>
      </c>
    </row>
    <row r="33">
      <c r="A33" s="10" t="s">
        <v>171</v>
      </c>
      <c r="B33" s="10">
        <v>90900.0</v>
      </c>
      <c r="C33" s="14" t="s">
        <v>152</v>
      </c>
      <c r="D33" s="10">
        <v>4.0</v>
      </c>
      <c r="E33" s="16" t="s">
        <v>174</v>
      </c>
    </row>
    <row r="34">
      <c r="A34" s="10" t="s">
        <v>171</v>
      </c>
      <c r="B34" s="10">
        <v>90907.0</v>
      </c>
      <c r="C34" s="14" t="s">
        <v>155</v>
      </c>
      <c r="D34" s="10">
        <v>4.0</v>
      </c>
      <c r="E34" s="16" t="s">
        <v>174</v>
      </c>
    </row>
    <row r="35">
      <c r="A35" s="10" t="s">
        <v>171</v>
      </c>
      <c r="B35" s="10">
        <v>90908.0</v>
      </c>
      <c r="C35" s="14" t="s">
        <v>159</v>
      </c>
      <c r="D35" s="10">
        <v>4.0</v>
      </c>
      <c r="E35" s="16" t="s">
        <v>174</v>
      </c>
    </row>
    <row r="36">
      <c r="A36" s="10" t="s">
        <v>171</v>
      </c>
      <c r="B36" s="10">
        <v>90903.0</v>
      </c>
      <c r="C36" s="14" t="s">
        <v>163</v>
      </c>
      <c r="D36" s="10">
        <v>8.0</v>
      </c>
      <c r="E36" s="16" t="s">
        <v>174</v>
      </c>
    </row>
    <row r="37">
      <c r="A37" s="10" t="s">
        <v>171</v>
      </c>
      <c r="B37" s="10">
        <v>90904.0</v>
      </c>
      <c r="C37" s="14" t="s">
        <v>167</v>
      </c>
      <c r="D37" s="10">
        <v>2.0</v>
      </c>
      <c r="E37" s="16" t="s">
        <v>174</v>
      </c>
    </row>
    <row r="38">
      <c r="A38" s="10" t="s">
        <v>171</v>
      </c>
      <c r="B38" s="10" t="s">
        <v>202</v>
      </c>
      <c r="C38" s="14" t="s">
        <v>203</v>
      </c>
      <c r="D38" s="10">
        <v>4.0</v>
      </c>
      <c r="E38" s="16" t="s">
        <v>174</v>
      </c>
    </row>
    <row r="39">
      <c r="A39" s="10" t="s">
        <v>171</v>
      </c>
      <c r="B39" s="10" t="s">
        <v>208</v>
      </c>
      <c r="C39" s="14" t="s">
        <v>209</v>
      </c>
      <c r="D39" s="10">
        <v>4.0</v>
      </c>
      <c r="E39" s="16" t="s">
        <v>174</v>
      </c>
    </row>
    <row r="40">
      <c r="A40" s="10" t="s">
        <v>171</v>
      </c>
      <c r="B40" s="10" t="s">
        <v>204</v>
      </c>
      <c r="C40" s="14" t="s">
        <v>205</v>
      </c>
      <c r="D40" s="10">
        <v>4.0</v>
      </c>
      <c r="E40" s="16" t="s">
        <v>174</v>
      </c>
    </row>
    <row r="41">
      <c r="A41" s="10" t="s">
        <v>171</v>
      </c>
      <c r="B41" s="10" t="s">
        <v>210</v>
      </c>
      <c r="C41" s="14" t="s">
        <v>212</v>
      </c>
      <c r="D41" s="10">
        <v>4.0</v>
      </c>
      <c r="E41" s="16" t="s">
        <v>174</v>
      </c>
    </row>
    <row r="42">
      <c r="A42" s="10" t="s">
        <v>171</v>
      </c>
      <c r="B42" s="10" t="s">
        <v>217</v>
      </c>
      <c r="C42" s="14" t="s">
        <v>218</v>
      </c>
      <c r="D42" s="10">
        <v>8.0</v>
      </c>
      <c r="E42" s="16" t="s">
        <v>174</v>
      </c>
    </row>
    <row r="43">
      <c r="A43" s="10" t="s">
        <v>171</v>
      </c>
      <c r="B43" s="10" t="s">
        <v>221</v>
      </c>
      <c r="C43" s="14" t="s">
        <v>222</v>
      </c>
      <c r="D43" s="10">
        <v>8.0</v>
      </c>
      <c r="E43" s="16" t="s">
        <v>174</v>
      </c>
    </row>
    <row r="44">
      <c r="A44" s="10" t="s">
        <v>171</v>
      </c>
      <c r="B44" s="10">
        <v>90703.0</v>
      </c>
      <c r="C44" s="14" t="s">
        <v>143</v>
      </c>
      <c r="D44" s="10">
        <v>4.0</v>
      </c>
      <c r="E44" s="16" t="s">
        <v>174</v>
      </c>
    </row>
    <row r="45">
      <c r="A45" s="10" t="s">
        <v>171</v>
      </c>
      <c r="B45" s="10">
        <v>80000.0</v>
      </c>
      <c r="C45" s="14" t="s">
        <v>116</v>
      </c>
      <c r="D45" s="10">
        <v>20.0</v>
      </c>
      <c r="E45" s="16" t="s">
        <v>174</v>
      </c>
    </row>
    <row r="46">
      <c r="A46" s="10" t="s">
        <v>171</v>
      </c>
      <c r="B46" s="10">
        <v>90300.0</v>
      </c>
      <c r="C46" s="14" t="s">
        <v>120</v>
      </c>
      <c r="D46" s="10">
        <v>10.0</v>
      </c>
      <c r="E46" s="16" t="s">
        <v>174</v>
      </c>
    </row>
    <row r="47">
      <c r="A47" s="10" t="s">
        <v>171</v>
      </c>
      <c r="B47" s="10">
        <v>90400.0</v>
      </c>
      <c r="C47" s="14" t="s">
        <v>127</v>
      </c>
      <c r="D47" s="10">
        <v>6.0</v>
      </c>
      <c r="E47" s="16" t="s">
        <v>174</v>
      </c>
    </row>
    <row r="48">
      <c r="A48" s="10" t="s">
        <v>171</v>
      </c>
      <c r="B48" s="10">
        <v>90500.0</v>
      </c>
      <c r="C48" s="14" t="s">
        <v>133</v>
      </c>
      <c r="D48" s="10">
        <v>10.0</v>
      </c>
      <c r="E48" s="16" t="s">
        <v>174</v>
      </c>
    </row>
    <row r="49">
      <c r="A49" s="10" t="s">
        <v>171</v>
      </c>
      <c r="B49" s="10">
        <v>90600.0</v>
      </c>
      <c r="C49" s="14" t="s">
        <v>139</v>
      </c>
      <c r="D49" s="10">
        <v>6.0</v>
      </c>
      <c r="E49" s="16" t="s">
        <v>174</v>
      </c>
    </row>
    <row r="50">
      <c r="A50" s="10" t="s">
        <v>171</v>
      </c>
      <c r="B50" s="10">
        <v>90920.0</v>
      </c>
      <c r="C50" s="14" t="s">
        <v>181</v>
      </c>
      <c r="D50" s="10">
        <v>2.0</v>
      </c>
      <c r="E50" s="16" t="s">
        <v>174</v>
      </c>
    </row>
    <row r="51">
      <c r="A51" s="10" t="s">
        <v>171</v>
      </c>
      <c r="B51" s="10">
        <v>90906.0</v>
      </c>
      <c r="C51" s="14" t="s">
        <v>170</v>
      </c>
      <c r="D51" s="10">
        <v>2.0</v>
      </c>
      <c r="E51" s="16" t="s">
        <v>174</v>
      </c>
    </row>
    <row r="52">
      <c r="A52" s="10" t="s">
        <v>171</v>
      </c>
      <c r="B52" s="10" t="s">
        <v>223</v>
      </c>
      <c r="C52" s="14" t="s">
        <v>224</v>
      </c>
      <c r="D52" s="10">
        <v>2.0</v>
      </c>
      <c r="E52" s="16" t="s">
        <v>174</v>
      </c>
    </row>
    <row r="53">
      <c r="A53" s="10" t="s">
        <v>171</v>
      </c>
      <c r="B53" s="10" t="s">
        <v>250</v>
      </c>
      <c r="C53" s="14" t="s">
        <v>251</v>
      </c>
      <c r="D53" s="10">
        <v>2.0</v>
      </c>
      <c r="E53" s="16" t="s">
        <v>174</v>
      </c>
    </row>
    <row r="54">
      <c r="A54" s="10" t="s">
        <v>254</v>
      </c>
      <c r="B54" s="10" t="s">
        <v>229</v>
      </c>
      <c r="C54" s="14" t="s">
        <v>230</v>
      </c>
      <c r="D54" s="10">
        <v>1.0</v>
      </c>
      <c r="E54" s="16" t="s">
        <v>255</v>
      </c>
    </row>
    <row r="55">
      <c r="A55" s="10" t="s">
        <v>254</v>
      </c>
      <c r="B55" s="10" t="s">
        <v>225</v>
      </c>
      <c r="C55" s="14" t="s">
        <v>226</v>
      </c>
      <c r="D55" s="10">
        <v>1.0</v>
      </c>
      <c r="E55" s="16" t="s">
        <v>255</v>
      </c>
    </row>
    <row r="56">
      <c r="A56" s="10" t="s">
        <v>254</v>
      </c>
      <c r="B56" s="10" t="s">
        <v>231</v>
      </c>
      <c r="C56" s="14" t="s">
        <v>232</v>
      </c>
      <c r="D56" s="10">
        <v>1.0</v>
      </c>
      <c r="E56" s="16" t="s">
        <v>255</v>
      </c>
    </row>
    <row r="57">
      <c r="A57" s="10" t="s">
        <v>254</v>
      </c>
      <c r="B57" s="10" t="s">
        <v>256</v>
      </c>
      <c r="C57" s="14" t="s">
        <v>258</v>
      </c>
      <c r="D57" s="10">
        <v>1.0</v>
      </c>
      <c r="E57" s="16" t="s">
        <v>255</v>
      </c>
    </row>
    <row r="58">
      <c r="A58" s="10" t="s">
        <v>254</v>
      </c>
      <c r="B58" s="10" t="s">
        <v>262</v>
      </c>
      <c r="C58" s="14" t="s">
        <v>263</v>
      </c>
      <c r="D58" s="10">
        <v>1.0</v>
      </c>
      <c r="E58" s="16" t="s">
        <v>255</v>
      </c>
    </row>
    <row r="59">
      <c r="A59" s="10" t="s">
        <v>266</v>
      </c>
      <c r="B59" s="10" t="s">
        <v>267</v>
      </c>
      <c r="C59" s="14" t="s">
        <v>269</v>
      </c>
      <c r="D59" s="10">
        <v>2.0</v>
      </c>
      <c r="E59" s="16" t="s">
        <v>270</v>
      </c>
    </row>
    <row r="60">
      <c r="A60" s="10" t="s">
        <v>266</v>
      </c>
      <c r="B60" s="10" t="s">
        <v>273</v>
      </c>
      <c r="C60" s="14" t="s">
        <v>274</v>
      </c>
      <c r="D60" s="10">
        <v>4.0</v>
      </c>
      <c r="E60" s="16" t="s">
        <v>270</v>
      </c>
    </row>
    <row r="61">
      <c r="A61" s="10" t="s">
        <v>266</v>
      </c>
      <c r="B61" s="10" t="s">
        <v>276</v>
      </c>
      <c r="C61" s="14" t="s">
        <v>278</v>
      </c>
      <c r="D61" s="10">
        <v>2.0</v>
      </c>
      <c r="E61" s="16" t="s">
        <v>270</v>
      </c>
    </row>
    <row r="62">
      <c r="A62" s="10" t="s">
        <v>266</v>
      </c>
      <c r="B62" s="10" t="s">
        <v>261</v>
      </c>
      <c r="C62" s="14" t="s">
        <v>125</v>
      </c>
      <c r="D62" s="10">
        <v>14.0</v>
      </c>
      <c r="E62" s="16" t="s">
        <v>270</v>
      </c>
    </row>
    <row r="63">
      <c r="A63" s="10" t="s">
        <v>266</v>
      </c>
      <c r="B63" s="10" t="s">
        <v>284</v>
      </c>
      <c r="C63" s="14" t="s">
        <v>285</v>
      </c>
      <c r="D63" s="10">
        <v>2.0</v>
      </c>
      <c r="E63" s="16" t="s">
        <v>270</v>
      </c>
    </row>
    <row r="64">
      <c r="A64" s="10" t="s">
        <v>266</v>
      </c>
      <c r="B64" s="10" t="s">
        <v>289</v>
      </c>
      <c r="C64" s="14" t="s">
        <v>290</v>
      </c>
      <c r="D64" s="10">
        <v>2.0</v>
      </c>
      <c r="E64" s="16" t="s">
        <v>270</v>
      </c>
    </row>
    <row r="65">
      <c r="A65" s="10" t="s">
        <v>266</v>
      </c>
      <c r="B65" s="10" t="s">
        <v>264</v>
      </c>
      <c r="C65" s="14" t="s">
        <v>265</v>
      </c>
      <c r="D65" s="10">
        <v>2.0</v>
      </c>
      <c r="E65" s="16" t="s">
        <v>270</v>
      </c>
    </row>
    <row r="66">
      <c r="A66" s="10" t="s">
        <v>266</v>
      </c>
      <c r="B66" s="10" t="s">
        <v>296</v>
      </c>
      <c r="C66" s="14" t="s">
        <v>297</v>
      </c>
      <c r="D66" s="10">
        <v>2.0</v>
      </c>
      <c r="E66" s="16" t="s">
        <v>270</v>
      </c>
    </row>
    <row r="67">
      <c r="A67" s="10" t="s">
        <v>266</v>
      </c>
      <c r="B67" s="10" t="s">
        <v>300</v>
      </c>
      <c r="C67" s="14" t="s">
        <v>59</v>
      </c>
      <c r="D67" s="10">
        <v>2.0</v>
      </c>
      <c r="E67" s="16" t="s">
        <v>270</v>
      </c>
    </row>
    <row r="68">
      <c r="A68" s="10" t="s">
        <v>266</v>
      </c>
      <c r="B68" s="10" t="s">
        <v>303</v>
      </c>
      <c r="C68" s="14" t="s">
        <v>305</v>
      </c>
      <c r="D68" s="10">
        <v>2.0</v>
      </c>
      <c r="E68" s="16" t="s">
        <v>270</v>
      </c>
    </row>
    <row r="69">
      <c r="A69" s="10" t="s">
        <v>266</v>
      </c>
      <c r="B69" s="10" t="s">
        <v>307</v>
      </c>
      <c r="C69" s="14" t="s">
        <v>308</v>
      </c>
      <c r="D69" s="10">
        <v>1.0</v>
      </c>
      <c r="E69" s="16" t="s">
        <v>270</v>
      </c>
    </row>
    <row r="70">
      <c r="A70" s="10" t="s">
        <v>266</v>
      </c>
      <c r="B70" s="10" t="s">
        <v>243</v>
      </c>
      <c r="C70" s="14" t="s">
        <v>244</v>
      </c>
      <c r="D70" s="10">
        <v>2.0</v>
      </c>
      <c r="E70" s="16" t="s">
        <v>270</v>
      </c>
    </row>
    <row r="71">
      <c r="A71" s="10" t="s">
        <v>311</v>
      </c>
      <c r="B71" s="10" t="s">
        <v>186</v>
      </c>
      <c r="C71" s="14" t="s">
        <v>187</v>
      </c>
      <c r="D71" s="10">
        <v>6.0</v>
      </c>
      <c r="E71" s="16" t="s">
        <v>314</v>
      </c>
    </row>
    <row r="72">
      <c r="A72" s="10" t="s">
        <v>311</v>
      </c>
      <c r="B72" s="10" t="s">
        <v>188</v>
      </c>
      <c r="C72" s="14" t="s">
        <v>191</v>
      </c>
      <c r="D72" s="10">
        <v>6.0</v>
      </c>
      <c r="E72" s="16" t="s">
        <v>314</v>
      </c>
    </row>
    <row r="73">
      <c r="A73" s="10" t="s">
        <v>311</v>
      </c>
      <c r="B73" s="10" t="s">
        <v>194</v>
      </c>
      <c r="C73" s="14" t="s">
        <v>195</v>
      </c>
      <c r="D73" s="10">
        <v>6.0</v>
      </c>
      <c r="E73" s="16" t="s">
        <v>314</v>
      </c>
    </row>
    <row r="74">
      <c r="A74" s="10" t="s">
        <v>311</v>
      </c>
      <c r="B74" s="10" t="s">
        <v>196</v>
      </c>
      <c r="C74" s="14" t="s">
        <v>198</v>
      </c>
      <c r="D74" s="10">
        <v>6.0</v>
      </c>
      <c r="E74" s="16" t="s">
        <v>314</v>
      </c>
    </row>
    <row r="75">
      <c r="A75" s="10" t="s">
        <v>338</v>
      </c>
      <c r="B75" s="10">
        <v>10100.0</v>
      </c>
      <c r="C75" s="14" t="s">
        <v>68</v>
      </c>
      <c r="D75" s="10">
        <v>16.0</v>
      </c>
      <c r="E75" s="16" t="s">
        <v>339</v>
      </c>
    </row>
    <row r="76">
      <c r="A76" s="10" t="s">
        <v>338</v>
      </c>
      <c r="B76" s="10">
        <v>10200.0</v>
      </c>
      <c r="C76" s="14" t="s">
        <v>74</v>
      </c>
      <c r="D76" s="10">
        <v>8.0</v>
      </c>
      <c r="E76" s="16" t="s">
        <v>339</v>
      </c>
    </row>
    <row r="77">
      <c r="A77" s="10" t="s">
        <v>338</v>
      </c>
      <c r="B77" s="10">
        <v>10300.0</v>
      </c>
      <c r="C77" s="14" t="s">
        <v>84</v>
      </c>
      <c r="D77" s="10">
        <v>12.0</v>
      </c>
      <c r="E77" s="16" t="s">
        <v>339</v>
      </c>
    </row>
    <row r="78">
      <c r="A78" s="10" t="s">
        <v>338</v>
      </c>
      <c r="B78" s="10">
        <v>10400.0</v>
      </c>
      <c r="C78" s="14" t="s">
        <v>80</v>
      </c>
      <c r="D78" s="10">
        <v>11.0</v>
      </c>
      <c r="E78" s="16" t="s">
        <v>339</v>
      </c>
    </row>
    <row r="79">
      <c r="A79" s="10" t="s">
        <v>338</v>
      </c>
      <c r="B79" s="10">
        <v>10600.0</v>
      </c>
      <c r="C79" s="14" t="s">
        <v>94</v>
      </c>
      <c r="D79" s="10">
        <v>13.0</v>
      </c>
      <c r="E79" s="16" t="s">
        <v>339</v>
      </c>
    </row>
    <row r="80">
      <c r="A80" s="10" t="s">
        <v>338</v>
      </c>
      <c r="B80" s="10">
        <v>20101.0</v>
      </c>
      <c r="C80" s="14" t="s">
        <v>100</v>
      </c>
      <c r="D80" s="10">
        <v>111.0</v>
      </c>
      <c r="E80" s="16" t="s">
        <v>339</v>
      </c>
    </row>
    <row r="81">
      <c r="A81" s="10" t="s">
        <v>338</v>
      </c>
      <c r="B81" s="10">
        <v>20201.0</v>
      </c>
      <c r="C81" s="14" t="s">
        <v>101</v>
      </c>
      <c r="D81" s="10">
        <v>20.0</v>
      </c>
      <c r="E81" s="16" t="s">
        <v>339</v>
      </c>
    </row>
    <row r="82">
      <c r="A82" s="10" t="s">
        <v>338</v>
      </c>
      <c r="B82" s="10">
        <v>20501.0</v>
      </c>
      <c r="C82" s="14" t="s">
        <v>109</v>
      </c>
      <c r="D82" s="10">
        <v>8.0</v>
      </c>
      <c r="E82" s="16" t="s">
        <v>339</v>
      </c>
    </row>
    <row r="83">
      <c r="A83" s="10" t="s">
        <v>338</v>
      </c>
      <c r="B83" s="10">
        <v>20901.0</v>
      </c>
      <c r="C83" s="14" t="s">
        <v>102</v>
      </c>
      <c r="D83" s="10">
        <v>4.0</v>
      </c>
      <c r="E83" s="16" t="s">
        <v>339</v>
      </c>
    </row>
    <row r="84">
      <c r="A84" s="10" t="s">
        <v>338</v>
      </c>
      <c r="B84" s="10">
        <v>10002.0</v>
      </c>
      <c r="C84" s="14" t="s">
        <v>62</v>
      </c>
      <c r="D84" s="10">
        <v>12.0</v>
      </c>
      <c r="E84" s="16" t="s">
        <v>339</v>
      </c>
    </row>
    <row r="85">
      <c r="A85" s="10" t="s">
        <v>361</v>
      </c>
      <c r="B85" s="10">
        <v>10100.0</v>
      </c>
      <c r="C85" s="14" t="s">
        <v>68</v>
      </c>
      <c r="D85" s="10">
        <v>14.0</v>
      </c>
      <c r="E85" s="16" t="s">
        <v>362</v>
      </c>
    </row>
    <row r="86">
      <c r="A86" s="10" t="s">
        <v>361</v>
      </c>
      <c r="B86" s="10">
        <v>10200.0</v>
      </c>
      <c r="C86" s="14" t="s">
        <v>74</v>
      </c>
      <c r="D86" s="10">
        <v>16.0</v>
      </c>
      <c r="E86" s="16" t="s">
        <v>362</v>
      </c>
    </row>
    <row r="87">
      <c r="A87" s="10" t="s">
        <v>361</v>
      </c>
      <c r="B87" s="10">
        <v>10300.0</v>
      </c>
      <c r="C87" s="14" t="s">
        <v>84</v>
      </c>
      <c r="D87" s="10">
        <v>8.0</v>
      </c>
      <c r="E87" s="16" t="s">
        <v>362</v>
      </c>
    </row>
    <row r="88">
      <c r="A88" s="10" t="s">
        <v>361</v>
      </c>
      <c r="B88" s="10">
        <v>10400.0</v>
      </c>
      <c r="C88" s="14" t="s">
        <v>80</v>
      </c>
      <c r="D88" s="10">
        <v>29.0</v>
      </c>
      <c r="E88" s="16" t="s">
        <v>362</v>
      </c>
    </row>
    <row r="89">
      <c r="A89" s="10" t="s">
        <v>361</v>
      </c>
      <c r="B89" s="10">
        <v>10600.0</v>
      </c>
      <c r="C89" s="14" t="s">
        <v>94</v>
      </c>
      <c r="D89" s="10">
        <v>14.0</v>
      </c>
      <c r="E89" s="16" t="s">
        <v>362</v>
      </c>
    </row>
    <row r="90">
      <c r="A90" s="10" t="s">
        <v>361</v>
      </c>
      <c r="B90" s="10">
        <v>20101.0</v>
      </c>
      <c r="C90" s="14" t="s">
        <v>100</v>
      </c>
      <c r="D90" s="10">
        <v>70.0</v>
      </c>
      <c r="E90" s="16" t="s">
        <v>362</v>
      </c>
    </row>
    <row r="91">
      <c r="A91" s="10" t="s">
        <v>361</v>
      </c>
      <c r="B91" s="10">
        <v>20201.0</v>
      </c>
      <c r="C91" s="14" t="s">
        <v>101</v>
      </c>
      <c r="D91" s="10">
        <v>14.0</v>
      </c>
      <c r="E91" s="16" t="s">
        <v>362</v>
      </c>
    </row>
    <row r="92">
      <c r="A92" s="10" t="s">
        <v>361</v>
      </c>
      <c r="B92" s="10">
        <v>20501.0</v>
      </c>
      <c r="C92" s="14" t="s">
        <v>109</v>
      </c>
      <c r="D92" s="10">
        <v>5.0</v>
      </c>
      <c r="E92" s="16" t="s">
        <v>362</v>
      </c>
    </row>
    <row r="93">
      <c r="A93" s="10" t="s">
        <v>361</v>
      </c>
      <c r="B93" s="10">
        <v>20901.0</v>
      </c>
      <c r="C93" s="14" t="s">
        <v>102</v>
      </c>
      <c r="D93" s="10">
        <v>4.0</v>
      </c>
      <c r="E93" s="16" t="s">
        <v>362</v>
      </c>
    </row>
    <row r="94">
      <c r="A94" s="10" t="s">
        <v>361</v>
      </c>
      <c r="B94" s="10">
        <v>10002.0</v>
      </c>
      <c r="C94" s="14" t="s">
        <v>62</v>
      </c>
      <c r="D94" s="10">
        <v>9.0</v>
      </c>
      <c r="E94" s="16" t="s">
        <v>362</v>
      </c>
    </row>
    <row r="95">
      <c r="A95" s="10" t="s">
        <v>374</v>
      </c>
      <c r="B95" s="10" t="s">
        <v>172</v>
      </c>
      <c r="C95" s="14" t="s">
        <v>173</v>
      </c>
      <c r="D95" s="10">
        <v>2.0</v>
      </c>
      <c r="E95" s="16" t="s">
        <v>174</v>
      </c>
    </row>
    <row r="96">
      <c r="A96" s="10" t="s">
        <v>374</v>
      </c>
      <c r="B96" s="10" t="s">
        <v>177</v>
      </c>
      <c r="C96" s="14" t="s">
        <v>178</v>
      </c>
      <c r="D96" s="10">
        <v>6.0</v>
      </c>
      <c r="E96" s="16" t="s">
        <v>174</v>
      </c>
    </row>
    <row r="97">
      <c r="A97" s="10" t="s">
        <v>374</v>
      </c>
      <c r="B97" s="10" t="s">
        <v>182</v>
      </c>
      <c r="C97" s="14" t="s">
        <v>183</v>
      </c>
      <c r="D97" s="10">
        <v>2.0</v>
      </c>
      <c r="E97" s="16" t="s">
        <v>174</v>
      </c>
    </row>
    <row r="98">
      <c r="A98" s="10" t="s">
        <v>374</v>
      </c>
      <c r="B98" s="10">
        <v>90900.0</v>
      </c>
      <c r="C98" s="14" t="s">
        <v>152</v>
      </c>
      <c r="D98" s="10">
        <v>4.0</v>
      </c>
      <c r="E98" s="16" t="s">
        <v>174</v>
      </c>
    </row>
    <row r="99">
      <c r="A99" s="10" t="s">
        <v>374</v>
      </c>
      <c r="B99" s="10">
        <v>90907.0</v>
      </c>
      <c r="C99" s="14" t="s">
        <v>155</v>
      </c>
      <c r="D99" s="10">
        <v>4.0</v>
      </c>
      <c r="E99" s="16" t="s">
        <v>174</v>
      </c>
    </row>
    <row r="100">
      <c r="A100" s="10" t="s">
        <v>374</v>
      </c>
      <c r="B100" s="10">
        <v>90908.0</v>
      </c>
      <c r="C100" s="14" t="s">
        <v>159</v>
      </c>
      <c r="D100" s="10">
        <v>4.0</v>
      </c>
      <c r="E100" s="16" t="s">
        <v>174</v>
      </c>
    </row>
    <row r="101">
      <c r="A101" s="10" t="s">
        <v>374</v>
      </c>
      <c r="B101" s="10">
        <v>90903.0</v>
      </c>
      <c r="C101" s="14" t="s">
        <v>163</v>
      </c>
      <c r="D101" s="10">
        <v>8.0</v>
      </c>
      <c r="E101" s="16" t="s">
        <v>174</v>
      </c>
    </row>
    <row r="102">
      <c r="A102" s="10" t="s">
        <v>374</v>
      </c>
      <c r="B102" s="10">
        <v>90904.0</v>
      </c>
      <c r="C102" s="14" t="s">
        <v>167</v>
      </c>
      <c r="D102" s="10">
        <v>2.0</v>
      </c>
      <c r="E102" s="16" t="s">
        <v>174</v>
      </c>
    </row>
    <row r="103">
      <c r="A103" s="10" t="s">
        <v>374</v>
      </c>
      <c r="B103" s="10" t="s">
        <v>202</v>
      </c>
      <c r="C103" s="14" t="s">
        <v>203</v>
      </c>
      <c r="D103" s="10">
        <v>4.0</v>
      </c>
      <c r="E103" s="16" t="s">
        <v>174</v>
      </c>
    </row>
    <row r="104">
      <c r="A104" s="10" t="s">
        <v>374</v>
      </c>
      <c r="B104" s="10" t="s">
        <v>208</v>
      </c>
      <c r="C104" s="14" t="s">
        <v>209</v>
      </c>
      <c r="D104" s="10">
        <v>4.0</v>
      </c>
      <c r="E104" s="16" t="s">
        <v>174</v>
      </c>
    </row>
    <row r="105">
      <c r="A105" s="10" t="s">
        <v>374</v>
      </c>
      <c r="B105" s="10" t="s">
        <v>204</v>
      </c>
      <c r="C105" s="14" t="s">
        <v>205</v>
      </c>
      <c r="D105" s="10">
        <v>4.0</v>
      </c>
      <c r="E105" s="16" t="s">
        <v>174</v>
      </c>
    </row>
    <row r="106">
      <c r="A106" s="10" t="s">
        <v>374</v>
      </c>
      <c r="B106" s="10" t="s">
        <v>210</v>
      </c>
      <c r="C106" s="14" t="s">
        <v>212</v>
      </c>
      <c r="D106" s="10">
        <v>4.0</v>
      </c>
      <c r="E106" s="16" t="s">
        <v>174</v>
      </c>
    </row>
    <row r="107">
      <c r="A107" s="10" t="s">
        <v>374</v>
      </c>
      <c r="B107" s="10" t="s">
        <v>217</v>
      </c>
      <c r="C107" s="14" t="s">
        <v>218</v>
      </c>
      <c r="D107" s="10">
        <v>8.0</v>
      </c>
      <c r="E107" s="16" t="s">
        <v>174</v>
      </c>
    </row>
    <row r="108">
      <c r="A108" s="10" t="s">
        <v>374</v>
      </c>
      <c r="B108" s="10" t="s">
        <v>221</v>
      </c>
      <c r="C108" s="14" t="s">
        <v>222</v>
      </c>
      <c r="D108" s="10">
        <v>8.0</v>
      </c>
      <c r="E108" s="16" t="s">
        <v>174</v>
      </c>
    </row>
    <row r="109">
      <c r="A109" s="10" t="s">
        <v>374</v>
      </c>
      <c r="B109" s="10">
        <v>90703.0</v>
      </c>
      <c r="C109" s="14" t="s">
        <v>143</v>
      </c>
      <c r="D109" s="10">
        <v>4.0</v>
      </c>
      <c r="E109" s="16" t="s">
        <v>174</v>
      </c>
    </row>
    <row r="110">
      <c r="A110" s="10" t="s">
        <v>374</v>
      </c>
      <c r="B110" s="10">
        <v>80000.0</v>
      </c>
      <c r="C110" s="14" t="s">
        <v>116</v>
      </c>
      <c r="D110" s="10">
        <v>20.0</v>
      </c>
      <c r="E110" s="16" t="s">
        <v>174</v>
      </c>
    </row>
    <row r="111">
      <c r="A111" s="10" t="s">
        <v>374</v>
      </c>
      <c r="B111" s="10">
        <v>90300.0</v>
      </c>
      <c r="C111" s="14" t="s">
        <v>120</v>
      </c>
      <c r="D111" s="10">
        <v>10.0</v>
      </c>
      <c r="E111" s="16" t="s">
        <v>174</v>
      </c>
    </row>
    <row r="112">
      <c r="A112" s="10" t="s">
        <v>374</v>
      </c>
      <c r="B112" s="10">
        <v>90400.0</v>
      </c>
      <c r="C112" s="14" t="s">
        <v>127</v>
      </c>
      <c r="D112" s="10">
        <v>6.0</v>
      </c>
      <c r="E112" s="16" t="s">
        <v>174</v>
      </c>
    </row>
    <row r="113">
      <c r="A113" s="10" t="s">
        <v>374</v>
      </c>
      <c r="B113" s="10">
        <v>90500.0</v>
      </c>
      <c r="C113" s="14" t="s">
        <v>133</v>
      </c>
      <c r="D113" s="10">
        <v>10.0</v>
      </c>
      <c r="E113" s="16" t="s">
        <v>174</v>
      </c>
    </row>
    <row r="114">
      <c r="A114" s="10" t="s">
        <v>374</v>
      </c>
      <c r="B114" s="10">
        <v>90600.0</v>
      </c>
      <c r="C114" s="14" t="s">
        <v>139</v>
      </c>
      <c r="D114" s="10">
        <v>6.0</v>
      </c>
      <c r="E114" s="16" t="s">
        <v>174</v>
      </c>
    </row>
    <row r="115">
      <c r="A115" s="10" t="s">
        <v>374</v>
      </c>
      <c r="B115" s="10">
        <v>90920.0</v>
      </c>
      <c r="C115" s="14" t="s">
        <v>181</v>
      </c>
      <c r="D115" s="10">
        <v>2.0</v>
      </c>
      <c r="E115" s="16" t="s">
        <v>174</v>
      </c>
    </row>
    <row r="116">
      <c r="A116" s="10" t="s">
        <v>374</v>
      </c>
      <c r="B116" s="10">
        <v>90906.0</v>
      </c>
      <c r="C116" s="14" t="s">
        <v>170</v>
      </c>
      <c r="D116" s="10">
        <v>2.0</v>
      </c>
      <c r="E116" s="16" t="s">
        <v>174</v>
      </c>
    </row>
    <row r="117">
      <c r="A117" s="10" t="s">
        <v>374</v>
      </c>
      <c r="B117" s="10" t="s">
        <v>223</v>
      </c>
      <c r="C117" s="14" t="s">
        <v>224</v>
      </c>
      <c r="D117" s="10">
        <v>2.0</v>
      </c>
      <c r="E117" s="16" t="s">
        <v>174</v>
      </c>
    </row>
    <row r="118">
      <c r="A118" s="10" t="s">
        <v>374</v>
      </c>
      <c r="B118" s="10" t="s">
        <v>250</v>
      </c>
      <c r="C118" s="14" t="s">
        <v>251</v>
      </c>
      <c r="D118" s="10">
        <v>2.0</v>
      </c>
      <c r="E118" s="16" t="s">
        <v>174</v>
      </c>
    </row>
    <row r="119">
      <c r="A119" s="10" t="s">
        <v>432</v>
      </c>
      <c r="B119" s="10">
        <v>10100.0</v>
      </c>
      <c r="C119" s="14" t="s">
        <v>68</v>
      </c>
      <c r="D119" s="10">
        <v>2.0</v>
      </c>
      <c r="E119" s="16" t="s">
        <v>434</v>
      </c>
    </row>
    <row r="120">
      <c r="A120" s="10" t="s">
        <v>435</v>
      </c>
      <c r="B120" s="10" t="s">
        <v>261</v>
      </c>
      <c r="C120" s="14" t="s">
        <v>125</v>
      </c>
      <c r="D120" s="10">
        <v>5.0</v>
      </c>
      <c r="E120" s="16" t="s">
        <v>436</v>
      </c>
    </row>
    <row r="121">
      <c r="A121" s="10" t="s">
        <v>435</v>
      </c>
      <c r="B121" s="10" t="s">
        <v>264</v>
      </c>
      <c r="C121" s="14" t="s">
        <v>265</v>
      </c>
      <c r="D121" s="10">
        <v>1.0</v>
      </c>
      <c r="E121" s="16" t="s">
        <v>436</v>
      </c>
    </row>
    <row r="122">
      <c r="A122" s="10" t="s">
        <v>435</v>
      </c>
      <c r="B122" s="10" t="s">
        <v>271</v>
      </c>
      <c r="C122" s="14" t="s">
        <v>272</v>
      </c>
      <c r="D122" s="10">
        <v>1.0</v>
      </c>
      <c r="E122" s="16" t="s">
        <v>436</v>
      </c>
    </row>
    <row r="123">
      <c r="A123" s="10" t="s">
        <v>435</v>
      </c>
      <c r="B123" s="10" t="s">
        <v>280</v>
      </c>
      <c r="C123" s="14" t="s">
        <v>281</v>
      </c>
      <c r="D123" s="10">
        <v>1.0</v>
      </c>
      <c r="E123" s="16" t="s">
        <v>436</v>
      </c>
    </row>
    <row r="124">
      <c r="A124" s="10" t="s">
        <v>435</v>
      </c>
      <c r="B124" s="10" t="s">
        <v>282</v>
      </c>
      <c r="C124" s="14" t="s">
        <v>283</v>
      </c>
      <c r="D124" s="10">
        <v>1.0</v>
      </c>
      <c r="E124" s="16" t="s">
        <v>436</v>
      </c>
    </row>
    <row r="125">
      <c r="A125" s="10" t="s">
        <v>435</v>
      </c>
      <c r="B125" s="10" t="s">
        <v>286</v>
      </c>
      <c r="C125" s="14" t="s">
        <v>287</v>
      </c>
      <c r="D125" s="10">
        <v>1.0</v>
      </c>
      <c r="E125" s="16" t="s">
        <v>436</v>
      </c>
    </row>
    <row r="126">
      <c r="A126" s="10" t="s">
        <v>435</v>
      </c>
      <c r="B126" s="10" t="s">
        <v>291</v>
      </c>
      <c r="C126" s="14" t="s">
        <v>292</v>
      </c>
      <c r="D126" s="10">
        <v>1.0</v>
      </c>
      <c r="E126" s="16" t="s">
        <v>436</v>
      </c>
    </row>
    <row r="127">
      <c r="A127" s="10" t="s">
        <v>435</v>
      </c>
      <c r="B127" s="10" t="s">
        <v>294</v>
      </c>
      <c r="C127" s="14" t="s">
        <v>295</v>
      </c>
      <c r="D127" s="10">
        <v>1.0</v>
      </c>
      <c r="E127" s="16" t="s">
        <v>436</v>
      </c>
    </row>
    <row r="128">
      <c r="A128" s="10" t="s">
        <v>435</v>
      </c>
      <c r="B128" s="10" t="s">
        <v>298</v>
      </c>
      <c r="C128" s="14" t="s">
        <v>299</v>
      </c>
      <c r="D128" s="10">
        <v>1.0</v>
      </c>
      <c r="E128" s="16" t="s">
        <v>436</v>
      </c>
    </row>
    <row r="129">
      <c r="A129" s="10" t="s">
        <v>435</v>
      </c>
      <c r="B129" s="10" t="s">
        <v>301</v>
      </c>
      <c r="C129" s="14" t="s">
        <v>302</v>
      </c>
      <c r="D129" s="10">
        <v>1.0</v>
      </c>
      <c r="E129" s="16" t="s">
        <v>436</v>
      </c>
    </row>
    <row r="130">
      <c r="A130" s="10" t="s">
        <v>435</v>
      </c>
      <c r="B130" s="10" t="s">
        <v>306</v>
      </c>
      <c r="C130" s="14" t="s">
        <v>72</v>
      </c>
      <c r="D130" s="10">
        <v>1.0</v>
      </c>
      <c r="E130" s="16" t="s">
        <v>436</v>
      </c>
    </row>
    <row r="131">
      <c r="A131" s="10" t="s">
        <v>435</v>
      </c>
      <c r="B131" s="10" t="s">
        <v>309</v>
      </c>
      <c r="C131" s="14" t="s">
        <v>310</v>
      </c>
      <c r="D131" s="10">
        <v>1.0</v>
      </c>
      <c r="E131" s="16" t="s">
        <v>436</v>
      </c>
    </row>
    <row r="132">
      <c r="A132" s="10" t="s">
        <v>435</v>
      </c>
      <c r="B132" s="10" t="s">
        <v>316</v>
      </c>
      <c r="C132" s="14" t="s">
        <v>317</v>
      </c>
      <c r="D132" s="10">
        <v>1.0</v>
      </c>
      <c r="E132" s="16" t="s">
        <v>436</v>
      </c>
    </row>
    <row r="133">
      <c r="A133" s="10" t="s">
        <v>435</v>
      </c>
      <c r="B133" s="10" t="s">
        <v>329</v>
      </c>
      <c r="C133" s="14" t="s">
        <v>332</v>
      </c>
      <c r="D133" s="10">
        <v>1.0</v>
      </c>
      <c r="E133" s="16" t="s">
        <v>436</v>
      </c>
    </row>
    <row r="134">
      <c r="A134" s="10" t="s">
        <v>435</v>
      </c>
      <c r="B134" s="10" t="s">
        <v>296</v>
      </c>
      <c r="C134" s="14" t="s">
        <v>297</v>
      </c>
      <c r="D134" s="10">
        <v>1.0</v>
      </c>
      <c r="E134" s="16" t="s">
        <v>436</v>
      </c>
    </row>
    <row r="135">
      <c r="A135" s="10" t="s">
        <v>435</v>
      </c>
      <c r="B135" s="10" t="s">
        <v>284</v>
      </c>
      <c r="C135" s="14" t="s">
        <v>285</v>
      </c>
      <c r="D135" s="10">
        <v>1.0</v>
      </c>
      <c r="E135" s="16" t="s">
        <v>436</v>
      </c>
    </row>
    <row r="136">
      <c r="A136" s="10" t="s">
        <v>435</v>
      </c>
      <c r="B136" s="10" t="s">
        <v>340</v>
      </c>
      <c r="C136" s="14" t="s">
        <v>341</v>
      </c>
      <c r="D136" s="10">
        <v>1.0</v>
      </c>
      <c r="E136" s="16" t="s">
        <v>436</v>
      </c>
    </row>
    <row r="137">
      <c r="A137" s="10" t="s">
        <v>435</v>
      </c>
      <c r="B137" s="10" t="s">
        <v>342</v>
      </c>
      <c r="C137" s="14" t="s">
        <v>343</v>
      </c>
      <c r="D137" s="10">
        <v>1.0</v>
      </c>
      <c r="E137" s="16" t="s">
        <v>436</v>
      </c>
    </row>
    <row r="138">
      <c r="A138" s="10" t="s">
        <v>435</v>
      </c>
      <c r="B138" s="10" t="s">
        <v>300</v>
      </c>
      <c r="C138" s="14" t="s">
        <v>59</v>
      </c>
      <c r="D138" s="10">
        <v>1.0</v>
      </c>
      <c r="E138" s="16" t="s">
        <v>436</v>
      </c>
    </row>
    <row r="139">
      <c r="A139" s="10" t="s">
        <v>435</v>
      </c>
      <c r="B139" s="10" t="s">
        <v>345</v>
      </c>
      <c r="C139" s="14" t="s">
        <v>346</v>
      </c>
      <c r="D139" s="10">
        <v>1.0</v>
      </c>
      <c r="E139" s="16" t="s">
        <v>436</v>
      </c>
    </row>
    <row r="140">
      <c r="A140" s="10" t="s">
        <v>435</v>
      </c>
      <c r="B140" s="10" t="s">
        <v>347</v>
      </c>
      <c r="C140" s="14" t="s">
        <v>348</v>
      </c>
      <c r="D140" s="10">
        <v>1.0</v>
      </c>
      <c r="E140" s="16" t="s">
        <v>436</v>
      </c>
    </row>
    <row r="141">
      <c r="A141" s="10" t="s">
        <v>435</v>
      </c>
      <c r="B141" s="10" t="s">
        <v>349</v>
      </c>
      <c r="C141" s="14" t="s">
        <v>350</v>
      </c>
      <c r="D141" s="10">
        <v>1.0</v>
      </c>
      <c r="E141" s="16" t="s">
        <v>436</v>
      </c>
    </row>
    <row r="142">
      <c r="A142" s="10" t="s">
        <v>435</v>
      </c>
      <c r="B142" s="10" t="s">
        <v>351</v>
      </c>
      <c r="C142" s="14" t="s">
        <v>352</v>
      </c>
      <c r="D142" s="10">
        <v>1.0</v>
      </c>
      <c r="E142" s="16" t="s">
        <v>436</v>
      </c>
    </row>
    <row r="143">
      <c r="A143" s="10" t="s">
        <v>435</v>
      </c>
      <c r="B143" s="10" t="s">
        <v>354</v>
      </c>
      <c r="C143" s="14" t="s">
        <v>355</v>
      </c>
      <c r="D143" s="10">
        <v>1.0</v>
      </c>
      <c r="E143" s="16" t="s">
        <v>436</v>
      </c>
    </row>
    <row r="144">
      <c r="A144" s="10" t="s">
        <v>435</v>
      </c>
      <c r="B144" s="10" t="s">
        <v>358</v>
      </c>
      <c r="C144" s="14" t="s">
        <v>359</v>
      </c>
      <c r="D144" s="10">
        <v>1.0</v>
      </c>
      <c r="E144" s="16" t="s">
        <v>436</v>
      </c>
    </row>
    <row r="145">
      <c r="A145" s="10" t="s">
        <v>435</v>
      </c>
      <c r="B145" s="10" t="s">
        <v>273</v>
      </c>
      <c r="C145" s="14" t="s">
        <v>274</v>
      </c>
      <c r="D145" s="10">
        <v>1.0</v>
      </c>
      <c r="E145" s="16" t="s">
        <v>436</v>
      </c>
    </row>
    <row r="146">
      <c r="A146" s="10" t="s">
        <v>435</v>
      </c>
      <c r="B146" s="10" t="s">
        <v>267</v>
      </c>
      <c r="C146" s="14" t="s">
        <v>269</v>
      </c>
      <c r="D146" s="10">
        <v>1.0</v>
      </c>
      <c r="E146" s="16" t="s">
        <v>436</v>
      </c>
    </row>
    <row r="147">
      <c r="A147" s="10" t="s">
        <v>435</v>
      </c>
      <c r="B147" s="10" t="s">
        <v>289</v>
      </c>
      <c r="C147" s="14" t="s">
        <v>290</v>
      </c>
      <c r="D147" s="10">
        <v>1.0</v>
      </c>
      <c r="E147" s="16" t="s">
        <v>436</v>
      </c>
    </row>
    <row r="148">
      <c r="A148" s="10" t="s">
        <v>435</v>
      </c>
      <c r="B148" s="10" t="s">
        <v>303</v>
      </c>
      <c r="C148" s="14" t="s">
        <v>305</v>
      </c>
      <c r="D148" s="10">
        <v>1.0</v>
      </c>
      <c r="E148" s="16" t="s">
        <v>436</v>
      </c>
    </row>
    <row r="149">
      <c r="A149" s="10" t="s">
        <v>435</v>
      </c>
      <c r="B149" s="10" t="s">
        <v>364</v>
      </c>
      <c r="C149" s="14" t="s">
        <v>365</v>
      </c>
      <c r="D149" s="10">
        <v>1.0</v>
      </c>
      <c r="E149" s="16" t="s">
        <v>436</v>
      </c>
    </row>
    <row r="150">
      <c r="A150" s="10" t="s">
        <v>435</v>
      </c>
      <c r="B150" s="10" t="s">
        <v>276</v>
      </c>
      <c r="C150" s="14" t="s">
        <v>278</v>
      </c>
      <c r="D150" s="10">
        <v>1.0</v>
      </c>
      <c r="E150" s="16" t="s">
        <v>436</v>
      </c>
    </row>
    <row r="151">
      <c r="A151" s="10" t="s">
        <v>435</v>
      </c>
      <c r="B151" s="10" t="s">
        <v>366</v>
      </c>
      <c r="C151" s="14" t="s">
        <v>346</v>
      </c>
      <c r="D151" s="10">
        <v>1.0</v>
      </c>
      <c r="E151" s="16" t="s">
        <v>436</v>
      </c>
    </row>
    <row r="152">
      <c r="A152" s="10" t="s">
        <v>435</v>
      </c>
      <c r="B152" s="10" t="s">
        <v>367</v>
      </c>
      <c r="C152" s="14" t="s">
        <v>368</v>
      </c>
      <c r="D152" s="10">
        <v>1.0</v>
      </c>
      <c r="E152" s="16" t="s">
        <v>436</v>
      </c>
    </row>
    <row r="153">
      <c r="A153" s="10" t="s">
        <v>435</v>
      </c>
      <c r="B153" s="10" t="s">
        <v>307</v>
      </c>
      <c r="C153" s="14" t="s">
        <v>308</v>
      </c>
      <c r="D153" s="10">
        <v>1.0</v>
      </c>
      <c r="E153" s="16" t="s">
        <v>436</v>
      </c>
    </row>
    <row r="154">
      <c r="A154" s="10" t="s">
        <v>435</v>
      </c>
      <c r="B154" s="10" t="s">
        <v>371</v>
      </c>
      <c r="C154" s="14" t="s">
        <v>372</v>
      </c>
      <c r="D154" s="10">
        <v>1.0</v>
      </c>
      <c r="E154" s="16" t="s">
        <v>436</v>
      </c>
    </row>
    <row r="155">
      <c r="A155" s="10" t="s">
        <v>435</v>
      </c>
      <c r="B155" s="10" t="s">
        <v>375</v>
      </c>
      <c r="C155" s="14" t="s">
        <v>376</v>
      </c>
      <c r="D155" s="10">
        <v>1.0</v>
      </c>
      <c r="E155" s="16" t="s">
        <v>436</v>
      </c>
    </row>
    <row r="156">
      <c r="A156" s="10" t="s">
        <v>435</v>
      </c>
      <c r="B156" s="10" t="s">
        <v>377</v>
      </c>
      <c r="C156" s="14" t="s">
        <v>378</v>
      </c>
      <c r="D156" s="10">
        <v>1.0</v>
      </c>
      <c r="E156" s="16" t="s">
        <v>436</v>
      </c>
    </row>
    <row r="157">
      <c r="A157" s="10" t="s">
        <v>435</v>
      </c>
      <c r="B157" s="10" t="s">
        <v>380</v>
      </c>
      <c r="C157" s="14" t="s">
        <v>381</v>
      </c>
      <c r="D157" s="10">
        <v>1.0</v>
      </c>
      <c r="E157" s="16" t="s">
        <v>436</v>
      </c>
    </row>
    <row r="158">
      <c r="A158" s="10" t="s">
        <v>435</v>
      </c>
      <c r="B158" s="10" t="s">
        <v>382</v>
      </c>
      <c r="C158" s="14" t="s">
        <v>383</v>
      </c>
      <c r="D158" s="10">
        <v>1.0</v>
      </c>
      <c r="E158" s="16" t="s">
        <v>436</v>
      </c>
    </row>
    <row r="159">
      <c r="A159" s="10" t="s">
        <v>435</v>
      </c>
      <c r="B159" s="10" t="s">
        <v>384</v>
      </c>
      <c r="C159" s="14" t="s">
        <v>385</v>
      </c>
      <c r="D159" s="10">
        <v>1.0</v>
      </c>
      <c r="E159" s="16" t="s">
        <v>436</v>
      </c>
    </row>
    <row r="160">
      <c r="A160" s="10" t="s">
        <v>435</v>
      </c>
      <c r="B160" s="10" t="s">
        <v>386</v>
      </c>
      <c r="C160" s="14" t="s">
        <v>387</v>
      </c>
      <c r="D160" s="10">
        <v>1.0</v>
      </c>
      <c r="E160" s="16" t="s">
        <v>436</v>
      </c>
    </row>
    <row r="161">
      <c r="A161" s="10" t="s">
        <v>435</v>
      </c>
      <c r="B161" s="10" t="s">
        <v>388</v>
      </c>
      <c r="C161" s="14" t="s">
        <v>389</v>
      </c>
      <c r="D161" s="10">
        <v>1.0</v>
      </c>
      <c r="E161" s="16" t="s">
        <v>436</v>
      </c>
    </row>
    <row r="162">
      <c r="A162" s="10" t="s">
        <v>435</v>
      </c>
      <c r="B162" s="10" t="s">
        <v>391</v>
      </c>
      <c r="C162" s="14" t="s">
        <v>392</v>
      </c>
      <c r="D162" s="10">
        <v>1.0</v>
      </c>
      <c r="E162" s="16" t="s">
        <v>436</v>
      </c>
    </row>
    <row r="163">
      <c r="A163" s="10" t="s">
        <v>435</v>
      </c>
      <c r="B163" s="10" t="s">
        <v>394</v>
      </c>
      <c r="C163" s="14" t="s">
        <v>395</v>
      </c>
      <c r="D163" s="10">
        <v>1.0</v>
      </c>
      <c r="E163" s="16" t="s">
        <v>436</v>
      </c>
    </row>
    <row r="164">
      <c r="A164" s="10" t="s">
        <v>435</v>
      </c>
      <c r="B164" s="10" t="s">
        <v>398</v>
      </c>
      <c r="C164" s="14" t="s">
        <v>399</v>
      </c>
      <c r="D164" s="10">
        <v>1.0</v>
      </c>
      <c r="E164" s="16" t="s">
        <v>436</v>
      </c>
    </row>
    <row r="165">
      <c r="A165" s="10" t="s">
        <v>435</v>
      </c>
      <c r="B165" s="10" t="s">
        <v>239</v>
      </c>
      <c r="C165" s="14" t="s">
        <v>240</v>
      </c>
      <c r="D165" s="10">
        <v>1.0</v>
      </c>
      <c r="E165" s="16" t="s">
        <v>436</v>
      </c>
    </row>
    <row r="166">
      <c r="A166" s="10" t="s">
        <v>435</v>
      </c>
      <c r="B166" s="10" t="s">
        <v>405</v>
      </c>
      <c r="C166" s="14" t="s">
        <v>406</v>
      </c>
      <c r="D166" s="10">
        <v>20.0</v>
      </c>
      <c r="E166" s="16" t="s">
        <v>436</v>
      </c>
    </row>
    <row r="167">
      <c r="A167" s="10" t="s">
        <v>435</v>
      </c>
      <c r="B167" s="10" t="s">
        <v>412</v>
      </c>
      <c r="C167" s="14" t="s">
        <v>413</v>
      </c>
      <c r="D167" s="10">
        <v>1.0</v>
      </c>
      <c r="E167" s="16" t="s">
        <v>436</v>
      </c>
    </row>
    <row r="168">
      <c r="A168" s="10" t="s">
        <v>435</v>
      </c>
      <c r="B168" s="10" t="s">
        <v>416</v>
      </c>
      <c r="C168" s="14" t="s">
        <v>413</v>
      </c>
      <c r="D168" s="10">
        <v>1.0</v>
      </c>
      <c r="E168" s="16" t="s">
        <v>436</v>
      </c>
    </row>
    <row r="169">
      <c r="A169" s="10" t="s">
        <v>435</v>
      </c>
      <c r="B169" s="10" t="s">
        <v>422</v>
      </c>
      <c r="C169" s="14" t="s">
        <v>413</v>
      </c>
      <c r="D169" s="10">
        <v>1.0</v>
      </c>
      <c r="E169" s="16" t="s">
        <v>436</v>
      </c>
    </row>
    <row r="170">
      <c r="A170" s="10" t="s">
        <v>435</v>
      </c>
      <c r="B170" s="10" t="s">
        <v>418</v>
      </c>
      <c r="C170" s="14" t="s">
        <v>419</v>
      </c>
      <c r="D170" s="10">
        <v>1.0</v>
      </c>
      <c r="E170" s="16" t="s">
        <v>436</v>
      </c>
    </row>
    <row r="171">
      <c r="A171" s="10" t="s">
        <v>435</v>
      </c>
      <c r="B171" s="10" t="s">
        <v>259</v>
      </c>
      <c r="C171" s="14" t="s">
        <v>260</v>
      </c>
      <c r="D171" s="10">
        <v>1.0</v>
      </c>
      <c r="E171" s="16" t="s">
        <v>436</v>
      </c>
    </row>
    <row r="172">
      <c r="A172" s="10" t="s">
        <v>435</v>
      </c>
      <c r="B172" s="10" t="s">
        <v>262</v>
      </c>
      <c r="C172" s="14" t="s">
        <v>263</v>
      </c>
      <c r="D172" s="10">
        <v>1.0</v>
      </c>
      <c r="E172" s="16" t="s">
        <v>436</v>
      </c>
    </row>
    <row r="173">
      <c r="A173" s="10" t="s">
        <v>474</v>
      </c>
      <c r="B173" s="10" t="s">
        <v>172</v>
      </c>
      <c r="C173" s="14" t="s">
        <v>173</v>
      </c>
      <c r="D173" s="10">
        <v>1.0</v>
      </c>
      <c r="E173" s="16" t="s">
        <v>434</v>
      </c>
    </row>
    <row r="174">
      <c r="A174" s="10" t="s">
        <v>474</v>
      </c>
      <c r="B174" s="10" t="s">
        <v>177</v>
      </c>
      <c r="C174" s="14" t="s">
        <v>178</v>
      </c>
      <c r="D174" s="10">
        <v>3.0</v>
      </c>
      <c r="E174" s="16" t="s">
        <v>434</v>
      </c>
    </row>
    <row r="175">
      <c r="A175" s="10" t="s">
        <v>474</v>
      </c>
      <c r="B175" s="10" t="s">
        <v>182</v>
      </c>
      <c r="C175" s="14" t="s">
        <v>183</v>
      </c>
      <c r="D175" s="10">
        <v>1.0</v>
      </c>
      <c r="E175" s="16" t="s">
        <v>434</v>
      </c>
    </row>
    <row r="176">
      <c r="A176" s="10" t="s">
        <v>474</v>
      </c>
      <c r="B176" s="10">
        <v>90900.0</v>
      </c>
      <c r="C176" s="14" t="s">
        <v>152</v>
      </c>
      <c r="D176" s="10">
        <v>2.0</v>
      </c>
      <c r="E176" s="16" t="s">
        <v>434</v>
      </c>
    </row>
    <row r="177">
      <c r="A177" s="10" t="s">
        <v>474</v>
      </c>
      <c r="B177" s="10">
        <v>90901.0</v>
      </c>
      <c r="C177" s="14" t="s">
        <v>155</v>
      </c>
      <c r="D177" s="10">
        <v>2.0</v>
      </c>
      <c r="E177" s="16" t="s">
        <v>434</v>
      </c>
    </row>
    <row r="178">
      <c r="A178" s="10" t="s">
        <v>474</v>
      </c>
      <c r="B178" s="10">
        <v>90902.0</v>
      </c>
      <c r="C178" s="14" t="s">
        <v>159</v>
      </c>
      <c r="D178" s="10">
        <v>2.0</v>
      </c>
      <c r="E178" s="16" t="s">
        <v>434</v>
      </c>
    </row>
    <row r="179">
      <c r="A179" s="10" t="s">
        <v>474</v>
      </c>
      <c r="B179" s="10">
        <v>90903.0</v>
      </c>
      <c r="C179" s="14" t="s">
        <v>163</v>
      </c>
      <c r="D179" s="10">
        <v>4.0</v>
      </c>
      <c r="E179" s="16" t="s">
        <v>434</v>
      </c>
    </row>
    <row r="180">
      <c r="A180" s="10" t="s">
        <v>474</v>
      </c>
      <c r="B180" s="10">
        <v>90904.0</v>
      </c>
      <c r="C180" s="14" t="s">
        <v>167</v>
      </c>
      <c r="D180" s="10">
        <v>1.0</v>
      </c>
      <c r="E180" s="16" t="s">
        <v>434</v>
      </c>
    </row>
    <row r="181">
      <c r="A181" s="10" t="s">
        <v>474</v>
      </c>
      <c r="B181" s="10" t="s">
        <v>202</v>
      </c>
      <c r="C181" s="14" t="s">
        <v>203</v>
      </c>
      <c r="D181" s="10">
        <v>2.0</v>
      </c>
      <c r="E181" s="16" t="s">
        <v>434</v>
      </c>
    </row>
    <row r="182">
      <c r="A182" s="10" t="s">
        <v>474</v>
      </c>
      <c r="B182" s="10" t="s">
        <v>208</v>
      </c>
      <c r="C182" s="14" t="s">
        <v>209</v>
      </c>
      <c r="D182" s="10">
        <v>2.0</v>
      </c>
      <c r="E182" s="16" t="s">
        <v>434</v>
      </c>
    </row>
    <row r="183">
      <c r="A183" s="10" t="s">
        <v>474</v>
      </c>
      <c r="B183" s="10" t="s">
        <v>204</v>
      </c>
      <c r="C183" s="14" t="s">
        <v>205</v>
      </c>
      <c r="D183" s="10">
        <v>2.0</v>
      </c>
      <c r="E183" s="16" t="s">
        <v>434</v>
      </c>
    </row>
    <row r="184">
      <c r="A184" s="10" t="s">
        <v>474</v>
      </c>
      <c r="B184" s="10" t="s">
        <v>210</v>
      </c>
      <c r="C184" s="14" t="s">
        <v>212</v>
      </c>
      <c r="D184" s="10">
        <v>2.0</v>
      </c>
      <c r="E184" s="16" t="s">
        <v>434</v>
      </c>
    </row>
    <row r="185">
      <c r="A185" s="10" t="s">
        <v>474</v>
      </c>
      <c r="B185" s="10" t="s">
        <v>217</v>
      </c>
      <c r="C185" s="14" t="s">
        <v>218</v>
      </c>
      <c r="D185" s="10">
        <v>4.0</v>
      </c>
      <c r="E185" s="16" t="s">
        <v>434</v>
      </c>
    </row>
    <row r="186">
      <c r="A186" s="10" t="s">
        <v>474</v>
      </c>
      <c r="B186" s="10" t="s">
        <v>221</v>
      </c>
      <c r="C186" s="14" t="s">
        <v>222</v>
      </c>
      <c r="D186" s="10">
        <v>4.0</v>
      </c>
      <c r="E186" s="16" t="s">
        <v>434</v>
      </c>
    </row>
    <row r="187">
      <c r="A187" s="10" t="s">
        <v>474</v>
      </c>
      <c r="B187" s="10">
        <v>90702.0</v>
      </c>
      <c r="C187" s="14" t="s">
        <v>143</v>
      </c>
      <c r="D187" s="10">
        <v>2.0</v>
      </c>
      <c r="E187" s="16" t="s">
        <v>434</v>
      </c>
    </row>
    <row r="188">
      <c r="A188" s="10" t="s">
        <v>474</v>
      </c>
      <c r="B188" s="10" t="s">
        <v>252</v>
      </c>
      <c r="C188" s="14" t="s">
        <v>253</v>
      </c>
      <c r="D188" s="10">
        <v>2.0</v>
      </c>
      <c r="E188" s="16" t="s">
        <v>434</v>
      </c>
    </row>
    <row r="189">
      <c r="A189" s="10" t="s">
        <v>474</v>
      </c>
      <c r="B189" s="10" t="s">
        <v>248</v>
      </c>
      <c r="C189" s="14" t="s">
        <v>249</v>
      </c>
      <c r="D189" s="10">
        <v>2.0</v>
      </c>
      <c r="E189" s="16" t="s">
        <v>434</v>
      </c>
    </row>
    <row r="190">
      <c r="A190" s="10" t="s">
        <v>474</v>
      </c>
      <c r="B190" s="10">
        <v>80000.0</v>
      </c>
      <c r="C190" s="14" t="s">
        <v>116</v>
      </c>
      <c r="D190" s="10">
        <v>10.0</v>
      </c>
      <c r="E190" s="16" t="s">
        <v>434</v>
      </c>
    </row>
    <row r="191">
      <c r="A191" s="10" t="s">
        <v>474</v>
      </c>
      <c r="B191" s="10">
        <v>90300.0</v>
      </c>
      <c r="C191" s="14" t="s">
        <v>120</v>
      </c>
      <c r="D191" s="10">
        <v>5.0</v>
      </c>
      <c r="E191" s="16" t="s">
        <v>434</v>
      </c>
    </row>
    <row r="192">
      <c r="A192" s="10" t="s">
        <v>474</v>
      </c>
      <c r="B192" s="10">
        <v>90400.0</v>
      </c>
      <c r="C192" s="14" t="s">
        <v>127</v>
      </c>
      <c r="D192" s="10">
        <v>3.0</v>
      </c>
      <c r="E192" s="16" t="s">
        <v>434</v>
      </c>
    </row>
    <row r="193">
      <c r="A193" s="10" t="s">
        <v>474</v>
      </c>
      <c r="B193" s="10">
        <v>90500.0</v>
      </c>
      <c r="C193" s="14" t="s">
        <v>133</v>
      </c>
      <c r="D193" s="10">
        <v>5.0</v>
      </c>
      <c r="E193" s="16" t="s">
        <v>434</v>
      </c>
    </row>
    <row r="194">
      <c r="A194" s="10" t="s">
        <v>474</v>
      </c>
      <c r="B194" s="10">
        <v>90600.0</v>
      </c>
      <c r="C194" s="14" t="s">
        <v>139</v>
      </c>
      <c r="D194" s="10">
        <v>3.0</v>
      </c>
      <c r="E194" s="16" t="s">
        <v>434</v>
      </c>
    </row>
    <row r="195">
      <c r="A195" s="10" t="s">
        <v>474</v>
      </c>
      <c r="B195" s="10">
        <v>90928.0</v>
      </c>
      <c r="C195" s="14" t="s">
        <v>181</v>
      </c>
      <c r="D195" s="10">
        <v>1.0</v>
      </c>
      <c r="E195" s="16" t="s">
        <v>434</v>
      </c>
    </row>
    <row r="196">
      <c r="A196" s="10" t="s">
        <v>474</v>
      </c>
      <c r="B196" s="10">
        <v>90906.0</v>
      </c>
      <c r="C196" s="14" t="s">
        <v>170</v>
      </c>
      <c r="D196" s="10">
        <v>1.0</v>
      </c>
      <c r="E196" s="16" t="s">
        <v>434</v>
      </c>
    </row>
    <row r="197">
      <c r="A197" s="10" t="s">
        <v>474</v>
      </c>
      <c r="B197" s="10" t="s">
        <v>250</v>
      </c>
      <c r="C197" s="14" t="s">
        <v>251</v>
      </c>
      <c r="D197" s="10">
        <v>1.0</v>
      </c>
      <c r="E197" s="16" t="s">
        <v>434</v>
      </c>
    </row>
    <row r="198">
      <c r="A198" s="10" t="s">
        <v>474</v>
      </c>
      <c r="B198" s="10" t="s">
        <v>402</v>
      </c>
      <c r="C198" s="14" t="s">
        <v>403</v>
      </c>
      <c r="D198" s="10">
        <v>1.0</v>
      </c>
      <c r="E198" s="16" t="s">
        <v>434</v>
      </c>
    </row>
    <row r="199">
      <c r="A199" s="10" t="s">
        <v>474</v>
      </c>
      <c r="B199" s="10" t="s">
        <v>408</v>
      </c>
      <c r="C199" s="14" t="s">
        <v>410</v>
      </c>
      <c r="D199" s="10">
        <v>3.0</v>
      </c>
      <c r="E199" s="16" t="s">
        <v>434</v>
      </c>
    </row>
    <row r="200">
      <c r="A200" s="10" t="s">
        <v>474</v>
      </c>
      <c r="B200" s="10" t="s">
        <v>233</v>
      </c>
      <c r="C200" s="14" t="s">
        <v>234</v>
      </c>
      <c r="D200" s="10">
        <v>1.0</v>
      </c>
      <c r="E200" s="16" t="s">
        <v>434</v>
      </c>
    </row>
    <row r="201">
      <c r="A201" s="10" t="s">
        <v>484</v>
      </c>
      <c r="B201" s="10">
        <v>10100.0</v>
      </c>
      <c r="C201" s="14" t="s">
        <v>68</v>
      </c>
      <c r="D201" s="10">
        <v>4.0</v>
      </c>
      <c r="E201" s="16" t="s">
        <v>434</v>
      </c>
    </row>
    <row r="202">
      <c r="A202" s="10" t="s">
        <v>484</v>
      </c>
      <c r="B202" s="10">
        <v>10200.0</v>
      </c>
      <c r="C202" s="14" t="s">
        <v>74</v>
      </c>
      <c r="D202" s="10">
        <v>12.0</v>
      </c>
      <c r="E202" s="16" t="s">
        <v>434</v>
      </c>
    </row>
    <row r="203">
      <c r="A203" s="10" t="s">
        <v>484</v>
      </c>
      <c r="B203" s="10">
        <v>10300.0</v>
      </c>
      <c r="C203" s="14" t="s">
        <v>84</v>
      </c>
      <c r="D203" s="10">
        <v>12.0</v>
      </c>
      <c r="E203" s="16" t="s">
        <v>434</v>
      </c>
    </row>
    <row r="204">
      <c r="A204" s="10" t="s">
        <v>484</v>
      </c>
      <c r="B204" s="10">
        <v>10400.0</v>
      </c>
      <c r="C204" s="14" t="s">
        <v>80</v>
      </c>
      <c r="D204" s="10">
        <v>12.0</v>
      </c>
      <c r="E204" s="16" t="s">
        <v>434</v>
      </c>
    </row>
    <row r="205">
      <c r="A205" s="10" t="s">
        <v>484</v>
      </c>
      <c r="B205" s="10">
        <v>10600.0</v>
      </c>
      <c r="C205" s="14" t="s">
        <v>94</v>
      </c>
      <c r="D205" s="10">
        <v>9.0</v>
      </c>
      <c r="E205" s="16" t="s">
        <v>434</v>
      </c>
    </row>
    <row r="206">
      <c r="A206" s="10" t="s">
        <v>484</v>
      </c>
      <c r="B206" s="10">
        <v>20101.0</v>
      </c>
      <c r="C206" s="14" t="s">
        <v>100</v>
      </c>
      <c r="D206" s="10">
        <v>23.0</v>
      </c>
      <c r="E206" s="16" t="s">
        <v>434</v>
      </c>
    </row>
    <row r="207">
      <c r="A207" s="10" t="s">
        <v>484</v>
      </c>
      <c r="B207" s="10">
        <v>20201.0</v>
      </c>
      <c r="C207" s="14" t="s">
        <v>101</v>
      </c>
      <c r="D207" s="10">
        <v>3.0</v>
      </c>
      <c r="E207" s="16" t="s">
        <v>434</v>
      </c>
    </row>
    <row r="208">
      <c r="A208" s="10" t="s">
        <v>484</v>
      </c>
      <c r="B208" s="10">
        <v>20301.0</v>
      </c>
      <c r="C208" s="14" t="s">
        <v>104</v>
      </c>
      <c r="D208" s="10">
        <v>33.0</v>
      </c>
      <c r="E208" s="16" t="s">
        <v>434</v>
      </c>
    </row>
    <row r="209">
      <c r="A209" s="10" t="s">
        <v>484</v>
      </c>
      <c r="B209" s="10">
        <v>20401.0</v>
      </c>
      <c r="C209" s="14" t="s">
        <v>108</v>
      </c>
      <c r="D209" s="10">
        <v>6.0</v>
      </c>
      <c r="E209" s="16" t="s">
        <v>434</v>
      </c>
    </row>
    <row r="210">
      <c r="A210" s="10" t="s">
        <v>484</v>
      </c>
      <c r="B210" s="10">
        <v>20501.0</v>
      </c>
      <c r="C210" s="14" t="s">
        <v>109</v>
      </c>
      <c r="D210" s="10">
        <v>4.0</v>
      </c>
      <c r="E210" s="16" t="s">
        <v>434</v>
      </c>
    </row>
    <row r="211">
      <c r="A211" s="10" t="s">
        <v>484</v>
      </c>
      <c r="B211" s="10">
        <v>20901.0</v>
      </c>
      <c r="C211" s="14" t="s">
        <v>102</v>
      </c>
      <c r="D211" s="10">
        <v>1.0</v>
      </c>
      <c r="E211" s="16" t="s">
        <v>434</v>
      </c>
    </row>
    <row r="212">
      <c r="A212" s="10" t="s">
        <v>484</v>
      </c>
      <c r="B212" s="10">
        <v>10002.0</v>
      </c>
      <c r="C212" s="14" t="s">
        <v>62</v>
      </c>
      <c r="D212" s="10">
        <v>3.0</v>
      </c>
      <c r="E212" s="16" t="s">
        <v>434</v>
      </c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  <row r="992">
      <c r="A992" s="2"/>
      <c r="B992" s="2"/>
      <c r="C992" s="2"/>
      <c r="D992" s="2"/>
    </row>
    <row r="993">
      <c r="A993" s="2"/>
      <c r="B993" s="2"/>
      <c r="C993" s="2"/>
      <c r="D993" s="2"/>
    </row>
    <row r="994">
      <c r="A994" s="2"/>
      <c r="B994" s="2"/>
      <c r="C994" s="2"/>
      <c r="D994" s="2"/>
    </row>
    <row r="995">
      <c r="A995" s="2"/>
      <c r="B995" s="2"/>
      <c r="C995" s="2"/>
      <c r="D995" s="2"/>
    </row>
    <row r="996">
      <c r="A996" s="2"/>
      <c r="B996" s="2"/>
      <c r="C996" s="2"/>
      <c r="D996" s="2"/>
    </row>
    <row r="997">
      <c r="A997" s="2"/>
      <c r="B997" s="2"/>
      <c r="C997" s="2"/>
      <c r="D997" s="2"/>
    </row>
    <row r="998">
      <c r="A998" s="2"/>
      <c r="B998" s="2"/>
      <c r="C998" s="2"/>
      <c r="D998" s="2"/>
    </row>
    <row r="999">
      <c r="A999" s="2"/>
      <c r="B999" s="2"/>
      <c r="C999" s="2"/>
      <c r="D999" s="2"/>
    </row>
    <row r="1000">
      <c r="A1000" s="2"/>
      <c r="B1000" s="2"/>
      <c r="C1000" s="2"/>
      <c r="D1000" s="2"/>
    </row>
  </sheetData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57.5"/>
    <col customWidth="1" min="6" max="6" width="35.63"/>
  </cols>
  <sheetData>
    <row r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4" t="s">
        <v>2</v>
      </c>
      <c r="B2" s="4" t="s">
        <v>5</v>
      </c>
      <c r="C2" s="4" t="s">
        <v>6</v>
      </c>
      <c r="D2" s="2"/>
      <c r="E2" s="2"/>
      <c r="F2" s="9" t="s">
        <v>7</v>
      </c>
      <c r="G2" s="9" t="s">
        <v>17</v>
      </c>
      <c r="H2" s="9" t="s">
        <v>19</v>
      </c>
      <c r="I2" s="9" t="s">
        <v>22</v>
      </c>
      <c r="J2" s="9" t="s">
        <v>23</v>
      </c>
      <c r="K2" s="2"/>
      <c r="L2" s="2"/>
      <c r="M2" s="2"/>
      <c r="N2" s="2"/>
    </row>
    <row r="3">
      <c r="A3" s="13">
        <v>867246.0</v>
      </c>
      <c r="B3" s="13" t="s">
        <v>31</v>
      </c>
      <c r="C3" s="13">
        <v>2.0</v>
      </c>
      <c r="D3" s="2"/>
      <c r="E3" s="2"/>
      <c r="F3" s="18" t="s">
        <v>32</v>
      </c>
      <c r="G3" s="18">
        <v>9.89803209771E11</v>
      </c>
      <c r="H3" s="18" t="s">
        <v>35</v>
      </c>
      <c r="I3" s="21">
        <v>32.0</v>
      </c>
      <c r="J3" s="24" t="s">
        <v>45</v>
      </c>
      <c r="K3" s="2"/>
      <c r="L3" s="2"/>
      <c r="M3" s="2"/>
      <c r="N3" s="2"/>
    </row>
    <row r="4">
      <c r="A4" s="13">
        <v>867248.0</v>
      </c>
      <c r="B4" s="13" t="s">
        <v>47</v>
      </c>
      <c r="C4" s="13">
        <v>1.0</v>
      </c>
      <c r="D4" s="2"/>
      <c r="E4" s="2"/>
      <c r="F4" s="18" t="s">
        <v>49</v>
      </c>
      <c r="G4" s="18">
        <v>9.89803206591E11</v>
      </c>
      <c r="H4" s="18" t="s">
        <v>35</v>
      </c>
      <c r="I4" s="21">
        <v>17.0</v>
      </c>
      <c r="J4" s="24" t="s">
        <v>45</v>
      </c>
      <c r="K4" s="2"/>
      <c r="L4" s="2"/>
      <c r="M4" s="2"/>
      <c r="N4" s="2"/>
    </row>
    <row r="5">
      <c r="A5" s="13">
        <v>867249.0</v>
      </c>
      <c r="B5" s="13" t="s">
        <v>50</v>
      </c>
      <c r="C5" s="13">
        <v>1.0</v>
      </c>
      <c r="D5" s="2"/>
      <c r="E5" s="2"/>
      <c r="F5" s="18" t="s">
        <v>51</v>
      </c>
      <c r="G5" s="18" t="s">
        <v>52</v>
      </c>
      <c r="H5" s="18" t="s">
        <v>35</v>
      </c>
      <c r="I5" s="21">
        <v>0.0</v>
      </c>
      <c r="J5" s="24" t="s">
        <v>45</v>
      </c>
      <c r="K5" s="2"/>
      <c r="L5" s="2"/>
      <c r="M5" s="2"/>
      <c r="N5" s="2"/>
    </row>
    <row r="6">
      <c r="A6" s="13">
        <v>9.89803136891E11</v>
      </c>
      <c r="B6" s="13" t="s">
        <v>54</v>
      </c>
      <c r="C6" s="13">
        <v>4.0</v>
      </c>
      <c r="D6" s="2"/>
      <c r="E6" s="2"/>
      <c r="F6" s="18" t="s">
        <v>55</v>
      </c>
      <c r="G6" s="18" t="s">
        <v>56</v>
      </c>
      <c r="H6" s="18" t="s">
        <v>35</v>
      </c>
      <c r="I6" s="21">
        <v>25.0</v>
      </c>
      <c r="J6" s="24" t="s">
        <v>45</v>
      </c>
      <c r="K6" s="2"/>
      <c r="L6" s="2"/>
      <c r="M6" s="2"/>
      <c r="N6" s="2"/>
    </row>
    <row r="7">
      <c r="A7" s="13">
        <v>9.89803145061E11</v>
      </c>
      <c r="B7" s="13" t="s">
        <v>58</v>
      </c>
      <c r="C7" s="13">
        <v>106.0</v>
      </c>
      <c r="D7" s="2"/>
      <c r="E7" s="2"/>
      <c r="F7" s="18" t="s">
        <v>60</v>
      </c>
      <c r="G7" s="18" t="s">
        <v>61</v>
      </c>
      <c r="H7" s="18" t="s">
        <v>35</v>
      </c>
      <c r="I7" s="21">
        <v>415.0</v>
      </c>
      <c r="J7" s="24" t="s">
        <v>45</v>
      </c>
      <c r="K7" s="2"/>
      <c r="L7" s="2"/>
      <c r="M7" s="2"/>
      <c r="N7" s="2"/>
    </row>
    <row r="8">
      <c r="A8" s="13">
        <v>9.89803161991E11</v>
      </c>
      <c r="B8" s="13" t="s">
        <v>63</v>
      </c>
      <c r="C8" s="13">
        <v>1.0</v>
      </c>
      <c r="D8" s="2"/>
      <c r="E8" s="2"/>
      <c r="F8" s="18" t="s">
        <v>64</v>
      </c>
      <c r="G8" s="18" t="s">
        <v>67</v>
      </c>
      <c r="H8" s="18" t="s">
        <v>35</v>
      </c>
      <c r="I8" s="21">
        <v>21.0</v>
      </c>
      <c r="J8" s="24" t="s">
        <v>45</v>
      </c>
      <c r="K8" s="2"/>
      <c r="L8" s="2"/>
      <c r="M8" s="2"/>
      <c r="N8" s="2"/>
    </row>
    <row r="9">
      <c r="A9" s="13">
        <v>9.89803166581E11</v>
      </c>
      <c r="B9" s="13" t="s">
        <v>69</v>
      </c>
      <c r="C9" s="13">
        <v>1.0</v>
      </c>
      <c r="D9" s="2"/>
      <c r="E9" s="2"/>
      <c r="F9" s="18" t="s">
        <v>71</v>
      </c>
      <c r="G9" s="18" t="s">
        <v>73</v>
      </c>
      <c r="H9" s="18" t="s">
        <v>35</v>
      </c>
      <c r="I9" s="21">
        <v>33.0</v>
      </c>
      <c r="J9" s="24" t="s">
        <v>45</v>
      </c>
      <c r="K9" s="2"/>
      <c r="L9" s="2"/>
      <c r="M9" s="2"/>
      <c r="N9" s="2"/>
    </row>
    <row r="10">
      <c r="A10" s="13">
        <v>9.89803167551E11</v>
      </c>
      <c r="B10" s="13" t="s">
        <v>75</v>
      </c>
      <c r="C10" s="13">
        <v>6.0</v>
      </c>
      <c r="D10" s="2"/>
      <c r="E10" s="2"/>
      <c r="F10" s="18" t="s">
        <v>76</v>
      </c>
      <c r="G10" s="18" t="s">
        <v>77</v>
      </c>
      <c r="H10" s="18" t="s">
        <v>35</v>
      </c>
      <c r="I10" s="21">
        <v>1.0</v>
      </c>
      <c r="J10" s="24" t="s">
        <v>45</v>
      </c>
      <c r="K10" s="2"/>
      <c r="L10" s="2"/>
      <c r="M10" s="2"/>
      <c r="N10" s="2"/>
    </row>
    <row r="11">
      <c r="A11" s="13">
        <v>9.89803169491E11</v>
      </c>
      <c r="B11" s="13" t="s">
        <v>81</v>
      </c>
      <c r="C11" s="13">
        <v>1.0</v>
      </c>
      <c r="D11" s="2"/>
      <c r="E11" s="2"/>
      <c r="F11" s="18" t="s">
        <v>83</v>
      </c>
      <c r="G11" s="18" t="s">
        <v>85</v>
      </c>
      <c r="H11" s="18" t="s">
        <v>35</v>
      </c>
      <c r="I11" s="21">
        <v>5.0</v>
      </c>
      <c r="J11" s="24" t="s">
        <v>45</v>
      </c>
      <c r="K11" s="2"/>
      <c r="L11" s="2"/>
      <c r="M11" s="2"/>
      <c r="N11" s="2"/>
    </row>
    <row r="12">
      <c r="A12" s="13">
        <v>9.89803170121E11</v>
      </c>
      <c r="B12" s="13" t="s">
        <v>86</v>
      </c>
      <c r="C12" s="13">
        <v>1.0</v>
      </c>
      <c r="D12" s="2"/>
      <c r="E12" s="2"/>
      <c r="F12" s="18" t="s">
        <v>87</v>
      </c>
      <c r="G12" s="18" t="s">
        <v>88</v>
      </c>
      <c r="H12" s="18" t="s">
        <v>35</v>
      </c>
      <c r="I12" s="21">
        <v>27.0</v>
      </c>
      <c r="J12" s="24" t="s">
        <v>45</v>
      </c>
      <c r="K12" s="2"/>
      <c r="L12" s="2"/>
      <c r="M12" s="2"/>
      <c r="N12" s="2"/>
    </row>
    <row r="13">
      <c r="A13" s="13">
        <v>9.89803182621E11</v>
      </c>
      <c r="B13" s="13" t="s">
        <v>89</v>
      </c>
      <c r="C13" s="13">
        <v>1.0</v>
      </c>
      <c r="D13" s="2"/>
      <c r="E13" s="2"/>
      <c r="F13" s="18" t="s">
        <v>91</v>
      </c>
      <c r="G13" s="18" t="s">
        <v>92</v>
      </c>
      <c r="H13" s="18" t="s">
        <v>35</v>
      </c>
      <c r="I13" s="21">
        <v>22.0</v>
      </c>
      <c r="J13" s="24" t="s">
        <v>45</v>
      </c>
      <c r="K13" s="2"/>
      <c r="L13" s="2"/>
      <c r="M13" s="2"/>
      <c r="N13" s="2"/>
    </row>
    <row r="14">
      <c r="A14" s="13">
        <v>9.89803182641E11</v>
      </c>
      <c r="B14" s="13" t="s">
        <v>93</v>
      </c>
      <c r="C14" s="13">
        <v>1.0</v>
      </c>
      <c r="D14" s="2"/>
      <c r="E14" s="2"/>
      <c r="F14" s="18" t="s">
        <v>95</v>
      </c>
      <c r="G14" s="18" t="s">
        <v>96</v>
      </c>
      <c r="H14" s="18" t="s">
        <v>35</v>
      </c>
      <c r="I14" s="21">
        <v>9.0</v>
      </c>
      <c r="J14" s="24" t="s">
        <v>45</v>
      </c>
      <c r="K14" s="2"/>
      <c r="L14" s="2"/>
      <c r="M14" s="2"/>
      <c r="N14" s="2"/>
    </row>
    <row r="15">
      <c r="A15" s="13">
        <v>9.89803190381E11</v>
      </c>
      <c r="B15" s="13" t="s">
        <v>97</v>
      </c>
      <c r="C15" s="13">
        <v>15.0</v>
      </c>
      <c r="D15" s="2"/>
      <c r="E15" s="2"/>
      <c r="F15" s="18" t="s">
        <v>98</v>
      </c>
      <c r="G15" s="18" t="s">
        <v>99</v>
      </c>
      <c r="H15" s="18" t="s">
        <v>35</v>
      </c>
      <c r="I15" s="30">
        <v>0.0</v>
      </c>
      <c r="J15" s="24" t="s">
        <v>45</v>
      </c>
      <c r="K15" s="2"/>
      <c r="L15" s="2"/>
      <c r="M15" s="2"/>
      <c r="N15" s="2"/>
    </row>
    <row r="16">
      <c r="A16" s="13">
        <v>9.89803193731E11</v>
      </c>
      <c r="B16" s="13" t="s">
        <v>110</v>
      </c>
      <c r="C16" s="13">
        <v>4.0</v>
      </c>
      <c r="D16" s="2"/>
      <c r="E16" s="2"/>
      <c r="F16" s="18" t="s">
        <v>111</v>
      </c>
      <c r="G16" s="18" t="s">
        <v>112</v>
      </c>
      <c r="H16" s="18" t="s">
        <v>35</v>
      </c>
      <c r="I16" s="21">
        <v>48.0</v>
      </c>
      <c r="J16" s="24" t="s">
        <v>45</v>
      </c>
      <c r="K16" s="2"/>
      <c r="L16" s="2"/>
      <c r="M16" s="2"/>
      <c r="N16" s="2"/>
    </row>
    <row r="17">
      <c r="A17" s="13">
        <v>9.89803199221E11</v>
      </c>
      <c r="B17" s="13" t="s">
        <v>113</v>
      </c>
      <c r="C17" s="13">
        <v>10.0</v>
      </c>
      <c r="D17" s="2"/>
      <c r="E17" s="2"/>
      <c r="F17" s="18" t="s">
        <v>114</v>
      </c>
      <c r="G17" s="18" t="s">
        <v>115</v>
      </c>
      <c r="H17" s="18" t="s">
        <v>35</v>
      </c>
      <c r="I17" s="21">
        <v>1.0</v>
      </c>
      <c r="J17" s="24" t="s">
        <v>45</v>
      </c>
      <c r="K17" s="2"/>
      <c r="L17" s="2"/>
      <c r="M17" s="2"/>
      <c r="N17" s="2"/>
    </row>
    <row r="18">
      <c r="A18" s="13">
        <v>9.89803203561E11</v>
      </c>
      <c r="B18" s="13" t="s">
        <v>117</v>
      </c>
      <c r="C18" s="13">
        <v>11.0</v>
      </c>
      <c r="D18" s="2"/>
      <c r="E18" s="2"/>
      <c r="F18" s="18" t="s">
        <v>118</v>
      </c>
      <c r="G18" s="18" t="s">
        <v>119</v>
      </c>
      <c r="H18" s="18" t="s">
        <v>35</v>
      </c>
      <c r="I18" s="21">
        <v>0.0</v>
      </c>
      <c r="J18" s="24" t="s">
        <v>45</v>
      </c>
      <c r="K18" s="2"/>
      <c r="L18" s="2"/>
      <c r="M18" s="2"/>
      <c r="N18" s="2"/>
    </row>
    <row r="19">
      <c r="A19" s="13">
        <v>9.89803205901E11</v>
      </c>
      <c r="B19" s="13" t="s">
        <v>121</v>
      </c>
      <c r="C19" s="13">
        <v>20.0</v>
      </c>
      <c r="D19" s="2"/>
      <c r="E19" s="2"/>
      <c r="F19" s="18" t="s">
        <v>124</v>
      </c>
      <c r="G19" s="18">
        <v>867040.0</v>
      </c>
      <c r="H19" s="18" t="s">
        <v>35</v>
      </c>
      <c r="I19" s="21">
        <v>5.0</v>
      </c>
      <c r="J19" s="24" t="s">
        <v>45</v>
      </c>
      <c r="K19" s="2"/>
      <c r="L19" s="2"/>
      <c r="M19" s="2"/>
      <c r="N19" s="2"/>
    </row>
    <row r="20">
      <c r="A20" s="13">
        <v>9.89803209771E11</v>
      </c>
      <c r="B20" s="13" t="s">
        <v>32</v>
      </c>
      <c r="C20" s="13">
        <v>30.0</v>
      </c>
      <c r="D20" s="2"/>
      <c r="E20" s="2"/>
      <c r="F20" s="18" t="s">
        <v>129</v>
      </c>
      <c r="G20" s="18" t="s">
        <v>131</v>
      </c>
      <c r="H20" s="18" t="s">
        <v>35</v>
      </c>
      <c r="I20" s="21">
        <v>78.0</v>
      </c>
      <c r="J20" s="24" t="s">
        <v>45</v>
      </c>
      <c r="K20" s="2"/>
      <c r="L20" s="2"/>
      <c r="M20" s="2"/>
      <c r="N20" s="2"/>
    </row>
    <row r="21">
      <c r="A21" s="13">
        <v>9.89803210521E11</v>
      </c>
      <c r="B21" s="13" t="s">
        <v>134</v>
      </c>
      <c r="C21" s="13">
        <v>11.0</v>
      </c>
      <c r="D21" s="2"/>
      <c r="E21" s="2"/>
      <c r="F21" s="18" t="s">
        <v>136</v>
      </c>
      <c r="G21" s="18">
        <v>9.89803209751E11</v>
      </c>
      <c r="H21" s="18" t="s">
        <v>35</v>
      </c>
      <c r="I21" s="21">
        <v>147.0</v>
      </c>
      <c r="J21" s="24" t="s">
        <v>45</v>
      </c>
      <c r="K21" s="2"/>
      <c r="L21" s="2"/>
      <c r="M21" s="2"/>
      <c r="N21" s="2"/>
    </row>
    <row r="22">
      <c r="A22" s="13" t="s">
        <v>137</v>
      </c>
      <c r="B22" s="13" t="s">
        <v>138</v>
      </c>
      <c r="C22" s="13">
        <v>12.0</v>
      </c>
      <c r="D22" s="2"/>
      <c r="E22" s="2"/>
      <c r="F22" s="18" t="s">
        <v>140</v>
      </c>
      <c r="G22" s="18" t="s">
        <v>141</v>
      </c>
      <c r="H22" s="18" t="s">
        <v>35</v>
      </c>
      <c r="I22" s="21">
        <v>796.0</v>
      </c>
      <c r="J22" s="24" t="s">
        <v>45</v>
      </c>
      <c r="K22" s="2"/>
      <c r="L22" s="2"/>
      <c r="M22" s="2"/>
      <c r="N22" s="2"/>
    </row>
    <row r="23">
      <c r="A23" s="13" t="s">
        <v>142</v>
      </c>
      <c r="B23" s="13" t="s">
        <v>138</v>
      </c>
      <c r="C23" s="13">
        <v>18.0</v>
      </c>
      <c r="D23" s="2"/>
      <c r="E23" s="2"/>
      <c r="F23" s="18" t="s">
        <v>144</v>
      </c>
      <c r="G23" s="18" t="s">
        <v>145</v>
      </c>
      <c r="H23" s="18" t="s">
        <v>35</v>
      </c>
      <c r="I23" s="21">
        <v>1801.0</v>
      </c>
      <c r="J23" s="24" t="s">
        <v>45</v>
      </c>
      <c r="K23" s="2"/>
      <c r="L23" s="2"/>
      <c r="M23" s="2"/>
      <c r="N23" s="2"/>
    </row>
    <row r="24">
      <c r="A24" s="13" t="s">
        <v>146</v>
      </c>
      <c r="B24" s="13" t="s">
        <v>147</v>
      </c>
      <c r="C24" s="13">
        <v>5.0</v>
      </c>
      <c r="D24" s="2"/>
      <c r="E24" s="2"/>
      <c r="F24" s="18" t="s">
        <v>148</v>
      </c>
      <c r="G24" s="18" t="s">
        <v>149</v>
      </c>
      <c r="H24" s="18" t="s">
        <v>35</v>
      </c>
      <c r="I24" s="21">
        <v>5556.0</v>
      </c>
      <c r="J24" s="24" t="s">
        <v>45</v>
      </c>
      <c r="K24" s="2"/>
      <c r="L24" s="2"/>
      <c r="M24" s="2"/>
      <c r="N24" s="2"/>
    </row>
    <row r="25">
      <c r="A25" s="13" t="s">
        <v>150</v>
      </c>
      <c r="B25" s="13" t="s">
        <v>151</v>
      </c>
      <c r="C25" s="13">
        <v>2.0</v>
      </c>
      <c r="D25" s="2"/>
      <c r="E25" s="2"/>
      <c r="F25" s="18" t="s">
        <v>138</v>
      </c>
      <c r="G25" s="18" t="s">
        <v>137</v>
      </c>
      <c r="H25" s="18" t="s">
        <v>35</v>
      </c>
      <c r="I25" s="21">
        <v>414.0</v>
      </c>
      <c r="J25" s="24" t="s">
        <v>45</v>
      </c>
      <c r="K25" s="2"/>
      <c r="L25" s="2"/>
      <c r="M25" s="2"/>
      <c r="N25" s="2"/>
    </row>
    <row r="26">
      <c r="A26" s="13" t="s">
        <v>153</v>
      </c>
      <c r="B26" s="13" t="s">
        <v>154</v>
      </c>
      <c r="C26" s="13">
        <v>10.0</v>
      </c>
      <c r="D26" s="2"/>
      <c r="E26" s="2"/>
      <c r="F26" s="18" t="s">
        <v>156</v>
      </c>
      <c r="G26" s="18">
        <v>9.89803205881E11</v>
      </c>
      <c r="H26" s="18" t="s">
        <v>35</v>
      </c>
      <c r="I26" s="21">
        <v>4.0</v>
      </c>
      <c r="J26" s="24" t="s">
        <v>45</v>
      </c>
      <c r="K26" s="2"/>
      <c r="L26" s="2"/>
      <c r="M26" s="2"/>
      <c r="N26" s="2"/>
    </row>
    <row r="27">
      <c r="A27" s="13" t="s">
        <v>157</v>
      </c>
      <c r="B27" s="13" t="s">
        <v>158</v>
      </c>
      <c r="C27" s="13">
        <v>1.0</v>
      </c>
      <c r="D27" s="2"/>
      <c r="E27" s="2"/>
      <c r="F27" s="18" t="s">
        <v>160</v>
      </c>
      <c r="G27" s="18">
        <v>9.89803205871E11</v>
      </c>
      <c r="H27" s="18" t="s">
        <v>35</v>
      </c>
      <c r="I27" s="21">
        <v>33.0</v>
      </c>
      <c r="J27" s="24" t="s">
        <v>45</v>
      </c>
      <c r="K27" s="2"/>
      <c r="L27" s="2"/>
      <c r="M27" s="2"/>
      <c r="N27" s="2"/>
    </row>
    <row r="28">
      <c r="A28" s="13" t="s">
        <v>161</v>
      </c>
      <c r="B28" s="13" t="s">
        <v>162</v>
      </c>
      <c r="C28" s="13">
        <v>100.0</v>
      </c>
      <c r="D28" s="2"/>
      <c r="E28" s="2"/>
      <c r="F28" s="18" t="s">
        <v>164</v>
      </c>
      <c r="G28" s="18" t="s">
        <v>165</v>
      </c>
      <c r="H28" s="18" t="s">
        <v>35</v>
      </c>
      <c r="I28" s="21">
        <v>84.0</v>
      </c>
      <c r="J28" s="24" t="s">
        <v>45</v>
      </c>
      <c r="K28" s="2"/>
      <c r="L28" s="2"/>
      <c r="M28" s="2"/>
      <c r="N28" s="2"/>
    </row>
    <row r="29">
      <c r="A29" s="13" t="s">
        <v>88</v>
      </c>
      <c r="B29" s="13" t="s">
        <v>87</v>
      </c>
      <c r="C29" s="13">
        <v>9.0</v>
      </c>
      <c r="D29" s="2"/>
      <c r="E29" s="2"/>
      <c r="F29" s="18" t="s">
        <v>168</v>
      </c>
      <c r="G29" s="18" t="s">
        <v>169</v>
      </c>
      <c r="H29" s="18" t="s">
        <v>35</v>
      </c>
      <c r="I29" s="21">
        <v>0.0</v>
      </c>
      <c r="J29" s="24" t="s">
        <v>45</v>
      </c>
      <c r="K29" s="2"/>
      <c r="L29" s="2"/>
      <c r="M29" s="2"/>
      <c r="N29" s="2"/>
    </row>
    <row r="30">
      <c r="A30" s="13" t="s">
        <v>85</v>
      </c>
      <c r="B30" s="13" t="s">
        <v>83</v>
      </c>
      <c r="C30" s="13">
        <v>83.0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>
      <c r="A31" s="13" t="s">
        <v>56</v>
      </c>
      <c r="B31" s="13" t="s">
        <v>55</v>
      </c>
      <c r="C31" s="13">
        <v>7.0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13" t="s">
        <v>61</v>
      </c>
      <c r="B32" s="13" t="s">
        <v>60</v>
      </c>
      <c r="C32" s="13">
        <v>15.0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>
      <c r="A33" s="13" t="s">
        <v>175</v>
      </c>
      <c r="B33" s="13" t="s">
        <v>176</v>
      </c>
      <c r="C33" s="13">
        <v>0.0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>
      <c r="A34" s="13" t="s">
        <v>179</v>
      </c>
      <c r="B34" s="13" t="s">
        <v>180</v>
      </c>
      <c r="C34" s="13">
        <v>10.0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>
      <c r="A35" s="13" t="s">
        <v>149</v>
      </c>
      <c r="B35" s="13" t="s">
        <v>148</v>
      </c>
      <c r="C35" s="13">
        <v>15.0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>
      <c r="A36" s="13" t="s">
        <v>184</v>
      </c>
      <c r="B36" s="13" t="s">
        <v>185</v>
      </c>
      <c r="C36" s="13">
        <v>215.0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>
      <c r="A37" s="13" t="s">
        <v>92</v>
      </c>
      <c r="B37" s="13" t="s">
        <v>91</v>
      </c>
      <c r="C37" s="13">
        <v>106.0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>
      <c r="A38" s="13" t="s">
        <v>189</v>
      </c>
      <c r="B38" s="13" t="s">
        <v>190</v>
      </c>
      <c r="C38" s="13">
        <v>2.0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>
      <c r="A39" s="13" t="s">
        <v>192</v>
      </c>
      <c r="B39" s="13" t="s">
        <v>193</v>
      </c>
      <c r="C39" s="13">
        <v>5.0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>
      <c r="A40" s="13" t="s">
        <v>73</v>
      </c>
      <c r="B40" s="13" t="s">
        <v>71</v>
      </c>
      <c r="C40" s="13">
        <v>13.0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>
      <c r="A41" s="13" t="s">
        <v>197</v>
      </c>
      <c r="B41" s="13" t="s">
        <v>199</v>
      </c>
      <c r="C41" s="13">
        <v>1.0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>
      <c r="A42" s="13" t="s">
        <v>200</v>
      </c>
      <c r="B42" s="13" t="s">
        <v>201</v>
      </c>
      <c r="C42" s="13">
        <v>208.0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>
      <c r="A43" s="13" t="s">
        <v>131</v>
      </c>
      <c r="B43" s="13" t="s">
        <v>129</v>
      </c>
      <c r="C43" s="13">
        <v>12.0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>
      <c r="A44" s="13" t="s">
        <v>206</v>
      </c>
      <c r="B44" s="13" t="s">
        <v>207</v>
      </c>
      <c r="C44" s="13">
        <v>1.0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>
      <c r="A45" s="13" t="s">
        <v>211</v>
      </c>
      <c r="B45" s="13" t="s">
        <v>31</v>
      </c>
      <c r="C45" s="13">
        <v>10.0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>
      <c r="A46" s="13" t="s">
        <v>115</v>
      </c>
      <c r="B46" s="13" t="s">
        <v>114</v>
      </c>
      <c r="C46" s="13">
        <v>70.0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>
      <c r="A47" s="13" t="s">
        <v>112</v>
      </c>
      <c r="B47" s="13" t="s">
        <v>111</v>
      </c>
      <c r="C47" s="13">
        <v>98.0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>
      <c r="A48" s="13" t="s">
        <v>215</v>
      </c>
      <c r="B48" s="13" t="s">
        <v>216</v>
      </c>
      <c r="C48" s="13">
        <v>10.0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>
      <c r="A49" s="13" t="s">
        <v>219</v>
      </c>
      <c r="B49" s="13" t="s">
        <v>220</v>
      </c>
      <c r="C49" s="13">
        <v>40.0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59.0"/>
    <col customWidth="1" min="7" max="7" width="20.5"/>
    <col customWidth="1" hidden="1" min="9" max="9" width="19.63"/>
    <col hidden="1" min="10" max="15" width="12.63"/>
    <col customWidth="1" hidden="1" min="16" max="16" width="29.63"/>
    <col customWidth="1" hidden="1" min="17" max="17" width="29.75"/>
    <col hidden="1" min="18" max="18" width="12.63"/>
    <col customWidth="1" hidden="1" min="19" max="19" width="12.88"/>
    <col hidden="1" min="20" max="20" width="12.63"/>
    <col customWidth="1" hidden="1" min="21" max="21" width="16.5"/>
    <col customWidth="1" min="22" max="22" width="14.38"/>
    <col customWidth="1" min="23" max="23" width="13.88"/>
    <col customWidth="1" min="24" max="24" width="21.0"/>
  </cols>
  <sheetData>
    <row r="1">
      <c r="A1" s="6" t="s">
        <v>3</v>
      </c>
      <c r="B1" s="6" t="s">
        <v>12</v>
      </c>
      <c r="C1" s="6" t="s">
        <v>7</v>
      </c>
      <c r="D1" s="6" t="s">
        <v>13</v>
      </c>
      <c r="E1" s="6" t="s">
        <v>14</v>
      </c>
      <c r="F1" s="6" t="s">
        <v>15</v>
      </c>
      <c r="G1" s="6" t="s">
        <v>16</v>
      </c>
      <c r="H1" s="8" t="s">
        <v>17</v>
      </c>
      <c r="I1" s="6" t="s">
        <v>19</v>
      </c>
      <c r="J1" s="6" t="s">
        <v>20</v>
      </c>
      <c r="K1" s="12" t="s">
        <v>21</v>
      </c>
      <c r="L1" s="6" t="s">
        <v>27</v>
      </c>
      <c r="M1" s="6" t="s">
        <v>28</v>
      </c>
      <c r="N1" s="6" t="s">
        <v>29</v>
      </c>
      <c r="O1" s="17" t="s">
        <v>30</v>
      </c>
      <c r="P1" s="20" t="s">
        <v>34</v>
      </c>
      <c r="Q1" s="20" t="s">
        <v>37</v>
      </c>
      <c r="R1" s="20" t="s">
        <v>38</v>
      </c>
      <c r="S1" s="20" t="s">
        <v>39</v>
      </c>
      <c r="T1" s="20" t="s">
        <v>40</v>
      </c>
      <c r="U1" s="20" t="s">
        <v>39</v>
      </c>
      <c r="V1" s="20" t="s">
        <v>41</v>
      </c>
      <c r="W1" s="20" t="s">
        <v>42</v>
      </c>
      <c r="X1" s="20" t="s">
        <v>43</v>
      </c>
    </row>
    <row r="2">
      <c r="A2" s="23" t="s">
        <v>44</v>
      </c>
      <c r="B2" s="27">
        <v>8.0</v>
      </c>
      <c r="C2" s="27" t="s">
        <v>79</v>
      </c>
      <c r="D2" s="29">
        <v>1.0</v>
      </c>
      <c r="E2" s="27" t="s">
        <v>103</v>
      </c>
      <c r="F2" s="27" t="s">
        <v>105</v>
      </c>
      <c r="G2" s="27" t="s">
        <v>106</v>
      </c>
      <c r="H2" s="31" t="s">
        <v>107</v>
      </c>
      <c r="I2" s="27" t="s">
        <v>105</v>
      </c>
      <c r="J2" s="33" t="s">
        <v>166</v>
      </c>
      <c r="K2" s="36">
        <v>3900.0</v>
      </c>
      <c r="L2" s="33" t="s">
        <v>227</v>
      </c>
      <c r="M2" s="33" t="s">
        <v>166</v>
      </c>
      <c r="N2" s="33" t="s">
        <v>238</v>
      </c>
      <c r="O2" s="39" t="b">
        <v>0</v>
      </c>
      <c r="P2" s="41" t="s">
        <v>257</v>
      </c>
      <c r="Q2" s="27" t="s">
        <v>277</v>
      </c>
      <c r="R2" s="42" t="s">
        <v>242</v>
      </c>
      <c r="S2" s="42" t="b">
        <v>1</v>
      </c>
      <c r="T2" s="42" t="s">
        <v>242</v>
      </c>
      <c r="U2" s="42" t="b">
        <v>1</v>
      </c>
      <c r="V2" s="43" t="s">
        <v>304</v>
      </c>
      <c r="W2" s="44" t="s">
        <v>304</v>
      </c>
      <c r="X2" s="44" t="s">
        <v>304</v>
      </c>
    </row>
    <row r="3">
      <c r="A3" s="23" t="s">
        <v>44</v>
      </c>
      <c r="B3" s="27">
        <v>9.0</v>
      </c>
      <c r="C3" s="27" t="s">
        <v>323</v>
      </c>
      <c r="D3" s="29">
        <v>1.0</v>
      </c>
      <c r="E3" s="27" t="s">
        <v>103</v>
      </c>
      <c r="F3" s="27" t="s">
        <v>324</v>
      </c>
      <c r="G3" s="27" t="s">
        <v>325</v>
      </c>
      <c r="H3" s="45" t="s">
        <v>325</v>
      </c>
      <c r="I3" s="27" t="s">
        <v>324</v>
      </c>
      <c r="J3" s="33" t="s">
        <v>166</v>
      </c>
      <c r="K3" s="46"/>
      <c r="L3" s="33" t="s">
        <v>328</v>
      </c>
      <c r="M3" s="33" t="s">
        <v>333</v>
      </c>
      <c r="N3" s="13" t="s">
        <v>238</v>
      </c>
      <c r="O3" s="26" t="b">
        <v>0</v>
      </c>
      <c r="Q3" s="27" t="s">
        <v>22</v>
      </c>
      <c r="R3" s="47" t="s">
        <v>336</v>
      </c>
      <c r="S3" s="42" t="b">
        <v>1</v>
      </c>
      <c r="T3" s="42" t="s">
        <v>344</v>
      </c>
      <c r="U3" s="42" t="b">
        <v>1</v>
      </c>
      <c r="V3" s="48" t="s">
        <v>304</v>
      </c>
      <c r="W3" s="44" t="s">
        <v>304</v>
      </c>
      <c r="X3" s="44" t="s">
        <v>304</v>
      </c>
    </row>
    <row r="4" collapsed="1">
      <c r="A4" s="23" t="s">
        <v>44</v>
      </c>
      <c r="B4" s="27">
        <v>15.0</v>
      </c>
      <c r="C4" s="27" t="s">
        <v>353</v>
      </c>
      <c r="D4" s="29">
        <v>1.0</v>
      </c>
      <c r="E4" s="27" t="s">
        <v>103</v>
      </c>
      <c r="F4" s="27" t="s">
        <v>356</v>
      </c>
      <c r="G4" s="27" t="s">
        <v>357</v>
      </c>
      <c r="H4" s="49" t="s">
        <v>360</v>
      </c>
      <c r="I4" s="27" t="s">
        <v>356</v>
      </c>
      <c r="J4" s="33" t="s">
        <v>166</v>
      </c>
      <c r="K4" s="36">
        <v>65190.0</v>
      </c>
      <c r="L4" s="33" t="s">
        <v>363</v>
      </c>
      <c r="M4" s="33" t="s">
        <v>333</v>
      </c>
      <c r="N4" s="13" t="s">
        <v>238</v>
      </c>
      <c r="O4" s="44" t="b">
        <v>1</v>
      </c>
      <c r="Q4" s="27" t="s">
        <v>277</v>
      </c>
      <c r="R4" s="47" t="s">
        <v>336</v>
      </c>
      <c r="S4" s="42" t="b">
        <v>1</v>
      </c>
      <c r="T4" s="42" t="s">
        <v>344</v>
      </c>
      <c r="U4" s="42" t="b">
        <v>1</v>
      </c>
      <c r="V4" s="43" t="s">
        <v>304</v>
      </c>
      <c r="W4" s="44" t="s">
        <v>304</v>
      </c>
      <c r="X4" s="44" t="s">
        <v>304</v>
      </c>
    </row>
    <row r="5" hidden="1" outlineLevel="1">
      <c r="A5" s="23"/>
      <c r="B5" s="27">
        <v>15.0</v>
      </c>
      <c r="C5" s="27" t="s">
        <v>369</v>
      </c>
      <c r="D5" s="29">
        <v>1.0</v>
      </c>
      <c r="E5" s="27" t="s">
        <v>103</v>
      </c>
      <c r="F5" s="27" t="s">
        <v>370</v>
      </c>
      <c r="G5" s="27"/>
      <c r="H5" s="31" t="s">
        <v>373</v>
      </c>
      <c r="I5" s="27" t="s">
        <v>356</v>
      </c>
      <c r="J5" s="33" t="s">
        <v>166</v>
      </c>
      <c r="K5" s="36">
        <v>816.0</v>
      </c>
      <c r="L5" s="33" t="s">
        <v>363</v>
      </c>
      <c r="M5" s="33" t="s">
        <v>333</v>
      </c>
      <c r="N5" s="13" t="s">
        <v>379</v>
      </c>
      <c r="O5" s="26" t="b">
        <v>0</v>
      </c>
      <c r="Q5" s="27" t="s">
        <v>277</v>
      </c>
      <c r="R5" s="47" t="s">
        <v>336</v>
      </c>
      <c r="S5" s="42" t="b">
        <v>1</v>
      </c>
      <c r="T5" s="42" t="s">
        <v>344</v>
      </c>
      <c r="U5" s="42" t="b">
        <v>1</v>
      </c>
      <c r="V5" s="50"/>
    </row>
    <row r="6" hidden="1" outlineLevel="1">
      <c r="A6" s="23"/>
      <c r="B6" s="27">
        <v>15.0</v>
      </c>
      <c r="C6" s="27" t="s">
        <v>390</v>
      </c>
      <c r="D6" s="29">
        <v>1.0</v>
      </c>
      <c r="E6" s="27" t="s">
        <v>103</v>
      </c>
      <c r="F6" s="27" t="s">
        <v>321</v>
      </c>
      <c r="G6" s="27"/>
      <c r="H6" s="31" t="s">
        <v>393</v>
      </c>
      <c r="I6" s="27" t="s">
        <v>321</v>
      </c>
      <c r="J6" s="33" t="s">
        <v>166</v>
      </c>
      <c r="K6" s="36">
        <v>127.5</v>
      </c>
      <c r="L6" s="33" t="s">
        <v>363</v>
      </c>
      <c r="M6" s="33" t="s">
        <v>401</v>
      </c>
      <c r="N6" s="13" t="s">
        <v>238</v>
      </c>
      <c r="O6" s="26" t="b">
        <v>0</v>
      </c>
      <c r="Q6" s="27" t="s">
        <v>277</v>
      </c>
      <c r="R6" s="47" t="s">
        <v>404</v>
      </c>
      <c r="S6" s="42" t="b">
        <v>1</v>
      </c>
      <c r="T6" s="42" t="s">
        <v>409</v>
      </c>
      <c r="U6" s="42" t="b">
        <v>1</v>
      </c>
      <c r="V6" s="51"/>
    </row>
    <row r="7" hidden="1" outlineLevel="1">
      <c r="A7" s="23"/>
      <c r="B7" s="27">
        <v>15.0</v>
      </c>
      <c r="C7" s="27" t="s">
        <v>423</v>
      </c>
      <c r="D7" s="29">
        <v>2.0</v>
      </c>
      <c r="E7" s="27" t="s">
        <v>103</v>
      </c>
      <c r="F7" s="27" t="s">
        <v>424</v>
      </c>
      <c r="G7" s="27"/>
      <c r="H7" s="31" t="s">
        <v>426</v>
      </c>
      <c r="I7" s="27" t="s">
        <v>241</v>
      </c>
      <c r="J7" s="33" t="s">
        <v>166</v>
      </c>
      <c r="K7" s="36">
        <v>55.86</v>
      </c>
      <c r="L7" s="33" t="s">
        <v>227</v>
      </c>
      <c r="M7" s="33" t="s">
        <v>401</v>
      </c>
      <c r="N7" s="13" t="s">
        <v>238</v>
      </c>
      <c r="O7" s="26" t="b">
        <v>0</v>
      </c>
      <c r="Q7" s="27" t="s">
        <v>277</v>
      </c>
      <c r="R7" s="47" t="s">
        <v>404</v>
      </c>
      <c r="S7" s="42" t="b">
        <v>1</v>
      </c>
      <c r="T7" s="42" t="s">
        <v>409</v>
      </c>
      <c r="U7" s="42" t="b">
        <v>1</v>
      </c>
      <c r="V7" s="50"/>
    </row>
    <row r="8" hidden="1" outlineLevel="1">
      <c r="A8" s="23"/>
      <c r="B8" s="27">
        <v>15.0</v>
      </c>
      <c r="C8" s="27" t="s">
        <v>431</v>
      </c>
      <c r="D8" s="29">
        <v>3.0</v>
      </c>
      <c r="E8" s="27" t="s">
        <v>103</v>
      </c>
      <c r="F8" s="27" t="s">
        <v>370</v>
      </c>
      <c r="G8" s="27"/>
      <c r="H8" s="31" t="s">
        <v>433</v>
      </c>
      <c r="I8" s="27" t="s">
        <v>356</v>
      </c>
      <c r="J8" s="33" t="s">
        <v>166</v>
      </c>
      <c r="K8" s="36">
        <v>18.0</v>
      </c>
      <c r="L8" s="33" t="s">
        <v>363</v>
      </c>
      <c r="M8" s="33" t="s">
        <v>333</v>
      </c>
      <c r="N8" s="13" t="s">
        <v>379</v>
      </c>
      <c r="O8" s="44" t="b">
        <v>1</v>
      </c>
      <c r="Q8" s="27" t="s">
        <v>277</v>
      </c>
      <c r="R8" s="47" t="s">
        <v>336</v>
      </c>
      <c r="S8" s="42" t="b">
        <v>1</v>
      </c>
      <c r="T8" s="42" t="s">
        <v>344</v>
      </c>
      <c r="U8" s="42" t="b">
        <v>1</v>
      </c>
      <c r="V8" s="51"/>
    </row>
    <row r="9" hidden="1" outlineLevel="1">
      <c r="A9" s="23"/>
      <c r="B9" s="27">
        <v>15.0</v>
      </c>
      <c r="C9" s="27" t="s">
        <v>437</v>
      </c>
      <c r="D9" s="29">
        <v>5.0</v>
      </c>
      <c r="E9" s="27" t="s">
        <v>103</v>
      </c>
      <c r="F9" s="27" t="s">
        <v>438</v>
      </c>
      <c r="G9" s="27"/>
      <c r="H9" s="31" t="s">
        <v>439</v>
      </c>
      <c r="I9" s="27" t="s">
        <v>315</v>
      </c>
      <c r="J9" s="33" t="s">
        <v>166</v>
      </c>
      <c r="K9" s="36">
        <v>250.0</v>
      </c>
      <c r="L9" s="33" t="s">
        <v>227</v>
      </c>
      <c r="M9" s="33" t="s">
        <v>166</v>
      </c>
      <c r="N9" s="13" t="s">
        <v>238</v>
      </c>
      <c r="O9" s="44" t="b">
        <v>0</v>
      </c>
      <c r="Q9" s="27" t="s">
        <v>277</v>
      </c>
      <c r="R9" s="42" t="s">
        <v>242</v>
      </c>
      <c r="S9" s="42" t="b">
        <v>1</v>
      </c>
      <c r="T9" s="42" t="s">
        <v>242</v>
      </c>
      <c r="U9" s="42" t="b">
        <v>1</v>
      </c>
      <c r="V9" s="50"/>
    </row>
    <row r="10" hidden="1" outlineLevel="1">
      <c r="A10" s="23"/>
      <c r="B10" s="27">
        <v>15.0</v>
      </c>
      <c r="C10" s="27" t="s">
        <v>441</v>
      </c>
      <c r="D10" s="29">
        <v>1.0</v>
      </c>
      <c r="E10" s="27" t="s">
        <v>103</v>
      </c>
      <c r="F10" s="27" t="s">
        <v>370</v>
      </c>
      <c r="G10" s="27"/>
      <c r="H10" s="31" t="s">
        <v>443</v>
      </c>
      <c r="I10" s="27" t="s">
        <v>356</v>
      </c>
      <c r="J10" s="33" t="s">
        <v>166</v>
      </c>
      <c r="K10" s="36">
        <v>368.0</v>
      </c>
      <c r="L10" s="33" t="s">
        <v>363</v>
      </c>
      <c r="M10" s="33" t="s">
        <v>333</v>
      </c>
      <c r="N10" s="13" t="s">
        <v>379</v>
      </c>
      <c r="O10" s="44" t="b">
        <v>0</v>
      </c>
      <c r="Q10" s="27" t="s">
        <v>277</v>
      </c>
      <c r="R10" s="47" t="s">
        <v>336</v>
      </c>
      <c r="S10" s="42" t="b">
        <v>1</v>
      </c>
      <c r="T10" s="42" t="s">
        <v>344</v>
      </c>
      <c r="U10" s="42" t="b">
        <v>1</v>
      </c>
      <c r="V10" s="51"/>
    </row>
    <row r="11" collapsed="1">
      <c r="A11" s="23" t="s">
        <v>44</v>
      </c>
      <c r="B11" s="27">
        <v>50.0</v>
      </c>
      <c r="C11" s="27" t="s">
        <v>444</v>
      </c>
      <c r="D11" s="29">
        <v>1.0</v>
      </c>
      <c r="E11" s="27" t="s">
        <v>103</v>
      </c>
      <c r="F11" s="27" t="s">
        <v>35</v>
      </c>
      <c r="G11" s="27" t="s">
        <v>445</v>
      </c>
      <c r="H11" s="45" t="s">
        <v>446</v>
      </c>
      <c r="I11" s="27" t="s">
        <v>35</v>
      </c>
      <c r="J11" s="33" t="s">
        <v>166</v>
      </c>
      <c r="K11" s="46">
        <f>95000+6000</f>
        <v>101000</v>
      </c>
      <c r="L11" s="33" t="s">
        <v>363</v>
      </c>
      <c r="M11" s="33" t="s">
        <v>166</v>
      </c>
      <c r="N11" s="13" t="s">
        <v>465</v>
      </c>
      <c r="O11" s="44" t="b">
        <v>0</v>
      </c>
      <c r="Q11" s="27" t="s">
        <v>467</v>
      </c>
      <c r="R11" s="42" t="s">
        <v>242</v>
      </c>
      <c r="S11" s="42" t="b">
        <v>1</v>
      </c>
      <c r="T11" s="42" t="s">
        <v>242</v>
      </c>
      <c r="U11" s="42" t="b">
        <v>1</v>
      </c>
      <c r="V11" s="48" t="s">
        <v>304</v>
      </c>
      <c r="W11" s="44" t="s">
        <v>304</v>
      </c>
      <c r="X11" s="52" t="s">
        <v>469</v>
      </c>
    </row>
    <row r="12" hidden="1" outlineLevel="1">
      <c r="A12" s="23"/>
      <c r="B12" s="27"/>
      <c r="C12" s="27" t="s">
        <v>470</v>
      </c>
      <c r="D12" s="29">
        <v>1.0</v>
      </c>
      <c r="E12" s="27" t="s">
        <v>103</v>
      </c>
      <c r="F12" s="27"/>
      <c r="G12" s="27"/>
      <c r="H12" s="53" t="s">
        <v>471</v>
      </c>
      <c r="I12" s="27" t="s">
        <v>472</v>
      </c>
      <c r="J12" s="33" t="s">
        <v>166</v>
      </c>
      <c r="K12" s="36">
        <v>2931.6</v>
      </c>
      <c r="L12" s="33" t="s">
        <v>227</v>
      </c>
      <c r="M12" s="33" t="s">
        <v>166</v>
      </c>
      <c r="N12" s="13" t="s">
        <v>473</v>
      </c>
      <c r="O12" s="44" t="b">
        <v>0</v>
      </c>
      <c r="Q12" s="27" t="s">
        <v>277</v>
      </c>
      <c r="R12" s="42" t="s">
        <v>242</v>
      </c>
      <c r="S12" s="42" t="b">
        <v>1</v>
      </c>
      <c r="T12" s="42" t="s">
        <v>242</v>
      </c>
      <c r="U12" s="42" t="b">
        <v>1</v>
      </c>
      <c r="V12" s="51"/>
    </row>
    <row r="13" hidden="1" outlineLevel="1">
      <c r="A13" s="23"/>
      <c r="B13" s="27"/>
      <c r="C13" s="27" t="s">
        <v>475</v>
      </c>
      <c r="D13" s="29">
        <v>1.0</v>
      </c>
      <c r="E13" s="27" t="s">
        <v>103</v>
      </c>
      <c r="F13" s="27"/>
      <c r="G13" s="27"/>
      <c r="H13" s="45" t="s">
        <v>476</v>
      </c>
      <c r="I13" s="27" t="s">
        <v>472</v>
      </c>
      <c r="J13" s="33" t="s">
        <v>166</v>
      </c>
      <c r="K13" s="36">
        <v>2981.0</v>
      </c>
      <c r="L13" s="33" t="s">
        <v>227</v>
      </c>
      <c r="M13" s="33" t="s">
        <v>166</v>
      </c>
      <c r="N13" s="13" t="s">
        <v>473</v>
      </c>
      <c r="O13" s="44" t="b">
        <v>0</v>
      </c>
      <c r="Q13" s="27" t="s">
        <v>277</v>
      </c>
      <c r="R13" s="42" t="s">
        <v>242</v>
      </c>
      <c r="S13" s="42" t="b">
        <v>1</v>
      </c>
      <c r="T13" s="42" t="s">
        <v>242</v>
      </c>
      <c r="U13" s="42" t="b">
        <v>1</v>
      </c>
      <c r="V13" s="50"/>
    </row>
    <row r="14" hidden="1" outlineLevel="1">
      <c r="A14" s="23"/>
      <c r="B14" s="27"/>
      <c r="C14" s="27" t="s">
        <v>478</v>
      </c>
      <c r="D14" s="29">
        <v>1.0</v>
      </c>
      <c r="E14" s="27" t="s">
        <v>103</v>
      </c>
      <c r="F14" s="27"/>
      <c r="G14" s="27"/>
      <c r="H14" s="45" t="s">
        <v>479</v>
      </c>
      <c r="I14" s="27" t="s">
        <v>472</v>
      </c>
      <c r="J14" s="33" t="s">
        <v>166</v>
      </c>
      <c r="K14" s="36">
        <v>543.4</v>
      </c>
      <c r="L14" s="33" t="s">
        <v>227</v>
      </c>
      <c r="M14" s="33" t="s">
        <v>166</v>
      </c>
      <c r="N14" s="13" t="s">
        <v>238</v>
      </c>
      <c r="O14" s="26" t="b">
        <v>0</v>
      </c>
      <c r="Q14" s="27" t="s">
        <v>277</v>
      </c>
      <c r="R14" s="47" t="s">
        <v>404</v>
      </c>
      <c r="S14" s="42" t="b">
        <v>1</v>
      </c>
      <c r="T14" s="42" t="s">
        <v>409</v>
      </c>
      <c r="U14" s="42" t="b">
        <v>1</v>
      </c>
      <c r="V14" s="51"/>
    </row>
    <row r="15" hidden="1" outlineLevel="1">
      <c r="A15" s="23"/>
      <c r="B15" s="27"/>
      <c r="C15" s="27" t="s">
        <v>480</v>
      </c>
      <c r="D15" s="29">
        <v>1.0</v>
      </c>
      <c r="E15" s="27" t="s">
        <v>103</v>
      </c>
      <c r="F15" s="27"/>
      <c r="G15" s="27"/>
      <c r="H15" s="45" t="s">
        <v>481</v>
      </c>
      <c r="I15" s="27" t="s">
        <v>472</v>
      </c>
      <c r="J15" s="33" t="s">
        <v>166</v>
      </c>
      <c r="K15" s="36">
        <v>720.2</v>
      </c>
      <c r="L15" s="33" t="s">
        <v>227</v>
      </c>
      <c r="M15" s="33" t="s">
        <v>166</v>
      </c>
      <c r="N15" s="13" t="s">
        <v>238</v>
      </c>
      <c r="O15" s="26" t="b">
        <v>0</v>
      </c>
      <c r="Q15" s="27" t="s">
        <v>277</v>
      </c>
      <c r="R15" s="47" t="s">
        <v>404</v>
      </c>
      <c r="S15" s="42" t="b">
        <v>1</v>
      </c>
      <c r="T15" s="42" t="s">
        <v>409</v>
      </c>
      <c r="U15" s="42" t="b">
        <v>1</v>
      </c>
      <c r="V15" s="50"/>
    </row>
    <row r="16" hidden="1" outlineLevel="1">
      <c r="A16" s="23"/>
      <c r="B16" s="27"/>
      <c r="C16" s="27" t="s">
        <v>482</v>
      </c>
      <c r="D16" s="29">
        <v>1.0</v>
      </c>
      <c r="E16" s="27" t="s">
        <v>103</v>
      </c>
      <c r="F16" s="27"/>
      <c r="G16" s="27"/>
      <c r="H16" s="45" t="s">
        <v>483</v>
      </c>
      <c r="I16" s="27" t="s">
        <v>472</v>
      </c>
      <c r="J16" s="33" t="s">
        <v>166</v>
      </c>
      <c r="K16" s="36">
        <v>3731.6</v>
      </c>
      <c r="L16" s="33" t="s">
        <v>227</v>
      </c>
      <c r="M16" s="33" t="s">
        <v>166</v>
      </c>
      <c r="N16" s="13" t="s">
        <v>238</v>
      </c>
      <c r="O16" s="26" t="b">
        <v>0</v>
      </c>
      <c r="Q16" s="27" t="s">
        <v>277</v>
      </c>
      <c r="R16" s="47" t="s">
        <v>404</v>
      </c>
      <c r="S16" s="42" t="b">
        <v>1</v>
      </c>
      <c r="T16" s="42" t="s">
        <v>409</v>
      </c>
      <c r="U16" s="42" t="b">
        <v>1</v>
      </c>
      <c r="V16" s="51"/>
    </row>
    <row r="17" hidden="1" outlineLevel="1">
      <c r="A17" s="23"/>
      <c r="B17" s="27"/>
      <c r="C17" s="27" t="s">
        <v>485</v>
      </c>
      <c r="D17" s="29">
        <v>2.0</v>
      </c>
      <c r="E17" s="27" t="s">
        <v>486</v>
      </c>
      <c r="F17" s="27"/>
      <c r="G17" s="27"/>
      <c r="H17" s="45" t="s">
        <v>487</v>
      </c>
      <c r="I17" s="27" t="s">
        <v>488</v>
      </c>
      <c r="J17" s="33" t="s">
        <v>166</v>
      </c>
      <c r="K17" s="36">
        <v>382.76</v>
      </c>
      <c r="L17" s="33" t="s">
        <v>227</v>
      </c>
      <c r="M17" s="33" t="s">
        <v>401</v>
      </c>
      <c r="N17" s="13" t="s">
        <v>489</v>
      </c>
      <c r="O17" s="26" t="b">
        <v>0</v>
      </c>
      <c r="Q17" s="27" t="s">
        <v>277</v>
      </c>
      <c r="R17" s="47" t="s">
        <v>404</v>
      </c>
      <c r="S17" s="42" t="b">
        <v>1</v>
      </c>
      <c r="T17" s="42" t="s">
        <v>409</v>
      </c>
      <c r="U17" s="42" t="b">
        <v>1</v>
      </c>
      <c r="V17" s="50"/>
    </row>
    <row r="18" hidden="1" outlineLevel="1">
      <c r="A18" s="23"/>
      <c r="B18" s="27"/>
      <c r="C18" s="27" t="s">
        <v>490</v>
      </c>
      <c r="D18" s="29">
        <v>1.0</v>
      </c>
      <c r="E18" s="27" t="s">
        <v>103</v>
      </c>
      <c r="F18" s="27"/>
      <c r="G18" s="27"/>
      <c r="H18" s="45" t="s">
        <v>491</v>
      </c>
      <c r="I18" s="27" t="s">
        <v>492</v>
      </c>
      <c r="J18" s="33" t="s">
        <v>166</v>
      </c>
      <c r="K18" s="36">
        <v>12753.88</v>
      </c>
      <c r="L18" s="33" t="s">
        <v>227</v>
      </c>
      <c r="M18" s="33" t="s">
        <v>401</v>
      </c>
      <c r="N18" s="13" t="s">
        <v>493</v>
      </c>
      <c r="O18" s="26" t="b">
        <v>0</v>
      </c>
      <c r="Q18" s="33" t="s">
        <v>494</v>
      </c>
      <c r="R18" s="47" t="s">
        <v>404</v>
      </c>
      <c r="S18" s="42" t="b">
        <v>1</v>
      </c>
      <c r="T18" s="42" t="s">
        <v>409</v>
      </c>
      <c r="U18" s="42" t="b">
        <v>1</v>
      </c>
      <c r="V18" s="51"/>
    </row>
    <row r="19">
      <c r="A19" s="23" t="s">
        <v>44</v>
      </c>
      <c r="B19" s="27">
        <v>71.0</v>
      </c>
      <c r="C19" s="27" t="s">
        <v>495</v>
      </c>
      <c r="D19" s="29">
        <v>1.0</v>
      </c>
      <c r="E19" s="27" t="s">
        <v>496</v>
      </c>
      <c r="F19" s="27" t="s">
        <v>497</v>
      </c>
      <c r="G19" s="27" t="s">
        <v>498</v>
      </c>
      <c r="H19" s="45" t="s">
        <v>498</v>
      </c>
      <c r="I19" s="27" t="s">
        <v>497</v>
      </c>
      <c r="J19" s="33" t="s">
        <v>166</v>
      </c>
      <c r="K19" s="36">
        <v>62000.0</v>
      </c>
      <c r="L19" s="33" t="s">
        <v>227</v>
      </c>
      <c r="M19" s="33" t="s">
        <v>166</v>
      </c>
      <c r="N19" s="13" t="s">
        <v>499</v>
      </c>
      <c r="O19" s="26" t="b">
        <v>0</v>
      </c>
      <c r="Q19" s="27" t="s">
        <v>500</v>
      </c>
      <c r="R19" s="42" t="s">
        <v>242</v>
      </c>
      <c r="S19" s="42" t="b">
        <v>1</v>
      </c>
      <c r="T19" s="42" t="s">
        <v>242</v>
      </c>
      <c r="U19" s="42" t="b">
        <v>1</v>
      </c>
      <c r="V19" s="48" t="s">
        <v>304</v>
      </c>
      <c r="W19" s="44" t="s">
        <v>242</v>
      </c>
      <c r="X19" s="44" t="s">
        <v>304</v>
      </c>
    </row>
    <row r="20">
      <c r="H20" s="2"/>
      <c r="N20" s="2"/>
      <c r="R20" s="54"/>
      <c r="S20" s="54"/>
      <c r="T20" s="54"/>
      <c r="U20" s="54"/>
    </row>
    <row r="21">
      <c r="H21" s="2"/>
      <c r="N21" s="2"/>
      <c r="R21" s="54"/>
      <c r="S21" s="54"/>
      <c r="T21" s="54"/>
      <c r="U21" s="54"/>
    </row>
    <row r="22">
      <c r="H22" s="2"/>
      <c r="N22" s="2"/>
      <c r="R22" s="54"/>
      <c r="S22" s="54"/>
      <c r="T22" s="54"/>
      <c r="U22" s="54"/>
    </row>
    <row r="23">
      <c r="H23" s="2"/>
      <c r="N23" s="2"/>
      <c r="R23" s="54"/>
      <c r="S23" s="54"/>
      <c r="T23" s="54"/>
      <c r="U23" s="54"/>
    </row>
    <row r="24">
      <c r="H24" s="2"/>
      <c r="N24" s="2"/>
      <c r="R24" s="54"/>
      <c r="S24" s="54"/>
      <c r="T24" s="54"/>
      <c r="U24" s="54"/>
    </row>
    <row r="25">
      <c r="H25" s="2"/>
      <c r="N25" s="2"/>
      <c r="R25" s="54"/>
      <c r="S25" s="54"/>
      <c r="T25" s="54"/>
      <c r="U25" s="54"/>
    </row>
    <row r="26">
      <c r="H26" s="2"/>
      <c r="N26" s="2"/>
      <c r="R26" s="54"/>
      <c r="S26" s="54"/>
      <c r="T26" s="54"/>
      <c r="U26" s="54"/>
    </row>
    <row r="27">
      <c r="H27" s="2"/>
      <c r="N27" s="2"/>
      <c r="R27" s="54"/>
      <c r="S27" s="54"/>
      <c r="T27" s="54"/>
      <c r="U27" s="54"/>
    </row>
    <row r="28">
      <c r="H28" s="2"/>
      <c r="N28" s="2"/>
      <c r="R28" s="54"/>
      <c r="S28" s="54"/>
      <c r="T28" s="54"/>
      <c r="U28" s="54"/>
    </row>
    <row r="29">
      <c r="H29" s="2"/>
      <c r="N29" s="2"/>
      <c r="R29" s="54"/>
      <c r="S29" s="54"/>
      <c r="T29" s="54"/>
      <c r="U29" s="54"/>
    </row>
    <row r="30">
      <c r="H30" s="2"/>
      <c r="N30" s="2"/>
      <c r="R30" s="54"/>
      <c r="S30" s="54"/>
      <c r="T30" s="54"/>
      <c r="U30" s="54"/>
    </row>
    <row r="31">
      <c r="H31" s="2"/>
      <c r="N31" s="2"/>
      <c r="R31" s="54"/>
      <c r="S31" s="54"/>
      <c r="T31" s="54"/>
      <c r="U31" s="54"/>
    </row>
    <row r="32">
      <c r="H32" s="2"/>
      <c r="N32" s="2"/>
      <c r="R32" s="54"/>
      <c r="S32" s="54"/>
      <c r="T32" s="54"/>
      <c r="U32" s="54"/>
    </row>
    <row r="33">
      <c r="H33" s="2"/>
      <c r="N33" s="2"/>
      <c r="R33" s="54"/>
      <c r="S33" s="54"/>
      <c r="T33" s="54"/>
      <c r="U33" s="54"/>
    </row>
    <row r="34">
      <c r="H34" s="2"/>
      <c r="N34" s="2"/>
      <c r="R34" s="54"/>
      <c r="S34" s="54"/>
      <c r="T34" s="54"/>
      <c r="U34" s="54"/>
    </row>
    <row r="35">
      <c r="H35" s="2"/>
      <c r="N35" s="2"/>
      <c r="R35" s="54"/>
      <c r="S35" s="54"/>
      <c r="T35" s="54"/>
      <c r="U35" s="54"/>
    </row>
    <row r="36">
      <c r="H36" s="2"/>
      <c r="N36" s="2"/>
      <c r="R36" s="54"/>
      <c r="S36" s="54"/>
      <c r="T36" s="54"/>
      <c r="U36" s="54"/>
    </row>
    <row r="37">
      <c r="H37" s="2"/>
      <c r="N37" s="2"/>
      <c r="R37" s="54"/>
      <c r="S37" s="54"/>
      <c r="T37" s="54"/>
      <c r="U37" s="54"/>
    </row>
    <row r="38">
      <c r="H38" s="2"/>
      <c r="N38" s="2"/>
      <c r="R38" s="54"/>
      <c r="S38" s="54"/>
      <c r="T38" s="54"/>
      <c r="U38" s="54"/>
    </row>
    <row r="39">
      <c r="H39" s="2"/>
      <c r="N39" s="2"/>
      <c r="R39" s="54"/>
      <c r="S39" s="54"/>
      <c r="T39" s="54"/>
      <c r="U39" s="54"/>
    </row>
    <row r="40">
      <c r="H40" s="2"/>
      <c r="N40" s="2"/>
      <c r="R40" s="54"/>
      <c r="S40" s="54"/>
      <c r="T40" s="54"/>
      <c r="U40" s="54"/>
    </row>
    <row r="41">
      <c r="H41" s="2"/>
      <c r="N41" s="2"/>
      <c r="R41" s="54"/>
      <c r="S41" s="54"/>
      <c r="T41" s="54"/>
      <c r="U41" s="54"/>
    </row>
    <row r="42">
      <c r="H42" s="2"/>
      <c r="N42" s="2"/>
      <c r="R42" s="54"/>
      <c r="S42" s="54"/>
      <c r="T42" s="54"/>
      <c r="U42" s="54"/>
    </row>
    <row r="43">
      <c r="H43" s="2"/>
      <c r="N43" s="2"/>
      <c r="R43" s="54"/>
      <c r="S43" s="54"/>
      <c r="T43" s="54"/>
      <c r="U43" s="54"/>
    </row>
    <row r="44">
      <c r="H44" s="2"/>
      <c r="N44" s="2"/>
      <c r="R44" s="54"/>
      <c r="S44" s="54"/>
      <c r="T44" s="54"/>
      <c r="U44" s="54"/>
    </row>
    <row r="45">
      <c r="H45" s="2"/>
      <c r="N45" s="2"/>
      <c r="R45" s="54"/>
      <c r="S45" s="54"/>
      <c r="T45" s="54"/>
      <c r="U45" s="54"/>
    </row>
    <row r="46">
      <c r="H46" s="2"/>
      <c r="N46" s="2"/>
      <c r="R46" s="54"/>
      <c r="S46" s="54"/>
      <c r="T46" s="54"/>
      <c r="U46" s="54"/>
    </row>
    <row r="47">
      <c r="H47" s="2"/>
      <c r="N47" s="2"/>
      <c r="R47" s="54"/>
      <c r="S47" s="54"/>
      <c r="T47" s="54"/>
      <c r="U47" s="54"/>
    </row>
    <row r="48">
      <c r="H48" s="2"/>
      <c r="N48" s="2"/>
      <c r="R48" s="54"/>
      <c r="S48" s="54"/>
      <c r="T48" s="54"/>
      <c r="U48" s="54"/>
    </row>
    <row r="49">
      <c r="H49" s="2"/>
      <c r="N49" s="2"/>
      <c r="R49" s="54"/>
      <c r="S49" s="54"/>
      <c r="T49" s="54"/>
      <c r="U49" s="54"/>
    </row>
    <row r="50">
      <c r="H50" s="2"/>
      <c r="N50" s="2"/>
      <c r="R50" s="54"/>
      <c r="S50" s="54"/>
      <c r="T50" s="54"/>
      <c r="U50" s="54"/>
    </row>
    <row r="51">
      <c r="H51" s="2"/>
      <c r="N51" s="2"/>
      <c r="R51" s="54"/>
      <c r="S51" s="54"/>
      <c r="T51" s="54"/>
      <c r="U51" s="54"/>
    </row>
    <row r="52">
      <c r="H52" s="2"/>
      <c r="N52" s="2"/>
      <c r="R52" s="54"/>
      <c r="S52" s="54"/>
      <c r="T52" s="54"/>
      <c r="U52" s="54"/>
    </row>
    <row r="53">
      <c r="H53" s="2"/>
      <c r="N53" s="2"/>
      <c r="R53" s="54"/>
      <c r="S53" s="54"/>
      <c r="T53" s="54"/>
      <c r="U53" s="54"/>
    </row>
    <row r="54">
      <c r="H54" s="2"/>
      <c r="N54" s="2"/>
      <c r="R54" s="54"/>
      <c r="S54" s="54"/>
      <c r="T54" s="54"/>
      <c r="U54" s="54"/>
    </row>
    <row r="55">
      <c r="H55" s="2"/>
      <c r="N55" s="2"/>
      <c r="R55" s="54"/>
      <c r="S55" s="54"/>
      <c r="T55" s="54"/>
      <c r="U55" s="54"/>
    </row>
    <row r="56">
      <c r="H56" s="2"/>
      <c r="N56" s="2"/>
      <c r="R56" s="54"/>
      <c r="S56" s="54"/>
      <c r="T56" s="54"/>
      <c r="U56" s="54"/>
    </row>
    <row r="57">
      <c r="H57" s="2"/>
      <c r="N57" s="2"/>
      <c r="R57" s="54"/>
      <c r="S57" s="54"/>
      <c r="T57" s="54"/>
      <c r="U57" s="54"/>
    </row>
    <row r="58">
      <c r="H58" s="2"/>
      <c r="N58" s="2"/>
      <c r="R58" s="54"/>
      <c r="S58" s="54"/>
      <c r="T58" s="54"/>
      <c r="U58" s="54"/>
    </row>
    <row r="59">
      <c r="H59" s="2"/>
      <c r="N59" s="2"/>
      <c r="R59" s="54"/>
      <c r="S59" s="54"/>
      <c r="T59" s="54"/>
      <c r="U59" s="54"/>
    </row>
    <row r="60">
      <c r="H60" s="2"/>
      <c r="N60" s="2"/>
      <c r="R60" s="54"/>
      <c r="S60" s="54"/>
      <c r="T60" s="54"/>
      <c r="U60" s="54"/>
    </row>
    <row r="61">
      <c r="H61" s="2"/>
      <c r="N61" s="2"/>
      <c r="R61" s="54"/>
      <c r="S61" s="54"/>
      <c r="T61" s="54"/>
      <c r="U61" s="54"/>
    </row>
    <row r="62">
      <c r="H62" s="2"/>
      <c r="N62" s="2"/>
      <c r="R62" s="54"/>
      <c r="S62" s="54"/>
      <c r="T62" s="54"/>
      <c r="U62" s="54"/>
    </row>
    <row r="63">
      <c r="H63" s="2"/>
      <c r="N63" s="2"/>
      <c r="R63" s="54"/>
      <c r="S63" s="54"/>
      <c r="T63" s="54"/>
      <c r="U63" s="54"/>
    </row>
    <row r="64">
      <c r="H64" s="2"/>
      <c r="N64" s="2"/>
      <c r="R64" s="54"/>
      <c r="S64" s="54"/>
      <c r="T64" s="54"/>
      <c r="U64" s="54"/>
    </row>
    <row r="65">
      <c r="H65" s="2"/>
      <c r="N65" s="2"/>
      <c r="R65" s="54"/>
      <c r="S65" s="54"/>
      <c r="T65" s="54"/>
      <c r="U65" s="54"/>
    </row>
    <row r="66">
      <c r="H66" s="2"/>
      <c r="N66" s="2"/>
      <c r="R66" s="54"/>
      <c r="S66" s="54"/>
      <c r="T66" s="54"/>
      <c r="U66" s="54"/>
    </row>
    <row r="67">
      <c r="H67" s="2"/>
      <c r="N67" s="2"/>
      <c r="R67" s="54"/>
      <c r="S67" s="54"/>
      <c r="T67" s="54"/>
      <c r="U67" s="54"/>
    </row>
    <row r="68">
      <c r="H68" s="2"/>
      <c r="N68" s="2"/>
      <c r="R68" s="54"/>
      <c r="S68" s="54"/>
      <c r="T68" s="54"/>
      <c r="U68" s="54"/>
    </row>
    <row r="69">
      <c r="H69" s="2"/>
      <c r="N69" s="2"/>
      <c r="R69" s="54"/>
      <c r="S69" s="54"/>
      <c r="T69" s="54"/>
      <c r="U69" s="54"/>
    </row>
    <row r="70">
      <c r="H70" s="2"/>
      <c r="N70" s="2"/>
      <c r="R70" s="54"/>
      <c r="S70" s="54"/>
      <c r="T70" s="54"/>
      <c r="U70" s="54"/>
    </row>
    <row r="71">
      <c r="H71" s="2"/>
      <c r="N71" s="2"/>
      <c r="R71" s="54"/>
      <c r="S71" s="54"/>
      <c r="T71" s="54"/>
      <c r="U71" s="54"/>
    </row>
    <row r="72">
      <c r="H72" s="2"/>
      <c r="N72" s="2"/>
      <c r="R72" s="54"/>
      <c r="S72" s="54"/>
      <c r="T72" s="54"/>
      <c r="U72" s="54"/>
    </row>
    <row r="73">
      <c r="H73" s="2"/>
      <c r="N73" s="2"/>
      <c r="R73" s="54"/>
      <c r="S73" s="54"/>
      <c r="T73" s="54"/>
      <c r="U73" s="54"/>
    </row>
    <row r="74">
      <c r="H74" s="2"/>
      <c r="N74" s="2"/>
      <c r="R74" s="54"/>
      <c r="S74" s="54"/>
      <c r="T74" s="54"/>
      <c r="U74" s="54"/>
    </row>
    <row r="75">
      <c r="H75" s="2"/>
      <c r="N75" s="2"/>
      <c r="R75" s="54"/>
      <c r="S75" s="54"/>
      <c r="T75" s="54"/>
      <c r="U75" s="54"/>
    </row>
    <row r="76">
      <c r="H76" s="2"/>
      <c r="N76" s="2"/>
      <c r="R76" s="54"/>
      <c r="S76" s="54"/>
      <c r="T76" s="54"/>
      <c r="U76" s="54"/>
    </row>
    <row r="77">
      <c r="H77" s="2"/>
      <c r="N77" s="2"/>
      <c r="R77" s="54"/>
      <c r="S77" s="54"/>
      <c r="T77" s="54"/>
      <c r="U77" s="54"/>
    </row>
    <row r="78">
      <c r="H78" s="2"/>
      <c r="N78" s="2"/>
      <c r="R78" s="54"/>
      <c r="S78" s="54"/>
      <c r="T78" s="54"/>
      <c r="U78" s="54"/>
    </row>
    <row r="79">
      <c r="H79" s="2"/>
      <c r="N79" s="2"/>
      <c r="R79" s="54"/>
      <c r="S79" s="54"/>
      <c r="T79" s="54"/>
      <c r="U79" s="54"/>
    </row>
    <row r="80">
      <c r="H80" s="2"/>
      <c r="N80" s="2"/>
      <c r="R80" s="54"/>
      <c r="S80" s="54"/>
      <c r="T80" s="54"/>
      <c r="U80" s="54"/>
    </row>
    <row r="81">
      <c r="H81" s="2"/>
      <c r="N81" s="2"/>
      <c r="R81" s="54"/>
      <c r="S81" s="54"/>
      <c r="T81" s="54"/>
      <c r="U81" s="54"/>
    </row>
    <row r="82">
      <c r="H82" s="2"/>
      <c r="N82" s="2"/>
      <c r="R82" s="54"/>
      <c r="S82" s="54"/>
      <c r="T82" s="54"/>
      <c r="U82" s="54"/>
    </row>
    <row r="83">
      <c r="H83" s="2"/>
      <c r="N83" s="2"/>
      <c r="R83" s="54"/>
      <c r="S83" s="54"/>
      <c r="T83" s="54"/>
      <c r="U83" s="54"/>
    </row>
    <row r="84">
      <c r="H84" s="2"/>
      <c r="N84" s="2"/>
      <c r="R84" s="54"/>
      <c r="S84" s="54"/>
      <c r="T84" s="54"/>
      <c r="U84" s="54"/>
    </row>
    <row r="85">
      <c r="H85" s="2"/>
      <c r="N85" s="2"/>
      <c r="R85" s="54"/>
      <c r="S85" s="54"/>
      <c r="T85" s="54"/>
      <c r="U85" s="54"/>
    </row>
    <row r="86">
      <c r="H86" s="2"/>
      <c r="N86" s="2"/>
      <c r="R86" s="54"/>
      <c r="S86" s="54"/>
      <c r="T86" s="54"/>
      <c r="U86" s="54"/>
    </row>
    <row r="87">
      <c r="H87" s="2"/>
      <c r="N87" s="2"/>
      <c r="R87" s="54"/>
      <c r="S87" s="54"/>
      <c r="T87" s="54"/>
      <c r="U87" s="54"/>
    </row>
    <row r="88">
      <c r="H88" s="2"/>
      <c r="N88" s="2"/>
      <c r="R88" s="54"/>
      <c r="S88" s="54"/>
      <c r="T88" s="54"/>
      <c r="U88" s="54"/>
    </row>
    <row r="89">
      <c r="H89" s="2"/>
      <c r="N89" s="2"/>
      <c r="R89" s="54"/>
      <c r="S89" s="54"/>
      <c r="T89" s="54"/>
      <c r="U89" s="54"/>
    </row>
    <row r="90">
      <c r="H90" s="2"/>
      <c r="N90" s="2"/>
      <c r="R90" s="54"/>
      <c r="S90" s="54"/>
      <c r="T90" s="54"/>
      <c r="U90" s="54"/>
    </row>
    <row r="91">
      <c r="H91" s="2"/>
      <c r="N91" s="2"/>
      <c r="R91" s="54"/>
      <c r="S91" s="54"/>
      <c r="T91" s="54"/>
      <c r="U91" s="54"/>
    </row>
    <row r="92">
      <c r="H92" s="2"/>
      <c r="N92" s="2"/>
      <c r="R92" s="54"/>
      <c r="S92" s="54"/>
      <c r="T92" s="54"/>
      <c r="U92" s="54"/>
    </row>
    <row r="93">
      <c r="H93" s="2"/>
      <c r="N93" s="2"/>
      <c r="R93" s="54"/>
      <c r="S93" s="54"/>
      <c r="T93" s="54"/>
      <c r="U93" s="54"/>
    </row>
    <row r="94">
      <c r="H94" s="2"/>
      <c r="N94" s="2"/>
      <c r="R94" s="54"/>
      <c r="S94" s="54"/>
      <c r="T94" s="54"/>
      <c r="U94" s="54"/>
    </row>
    <row r="95">
      <c r="H95" s="2"/>
      <c r="N95" s="2"/>
      <c r="R95" s="54"/>
      <c r="S95" s="54"/>
      <c r="T95" s="54"/>
      <c r="U95" s="54"/>
    </row>
    <row r="96">
      <c r="H96" s="2"/>
      <c r="N96" s="2"/>
      <c r="R96" s="54"/>
      <c r="S96" s="54"/>
      <c r="T96" s="54"/>
      <c r="U96" s="54"/>
    </row>
    <row r="97">
      <c r="H97" s="2"/>
      <c r="N97" s="2"/>
      <c r="R97" s="54"/>
      <c r="S97" s="54"/>
      <c r="T97" s="54"/>
      <c r="U97" s="54"/>
    </row>
    <row r="98">
      <c r="H98" s="2"/>
      <c r="N98" s="2"/>
      <c r="R98" s="54"/>
      <c r="S98" s="54"/>
      <c r="T98" s="54"/>
      <c r="U98" s="54"/>
    </row>
    <row r="99">
      <c r="H99" s="2"/>
      <c r="N99" s="2"/>
      <c r="R99" s="54"/>
      <c r="S99" s="54"/>
      <c r="T99" s="54"/>
      <c r="U99" s="54"/>
    </row>
    <row r="100">
      <c r="H100" s="2"/>
      <c r="N100" s="2"/>
      <c r="R100" s="54"/>
      <c r="S100" s="54"/>
      <c r="T100" s="54"/>
      <c r="U100" s="54"/>
    </row>
    <row r="101">
      <c r="H101" s="2"/>
      <c r="N101" s="2"/>
      <c r="R101" s="54"/>
      <c r="S101" s="54"/>
      <c r="T101" s="54"/>
      <c r="U101" s="54"/>
    </row>
    <row r="102">
      <c r="H102" s="2"/>
      <c r="N102" s="2"/>
      <c r="R102" s="54"/>
      <c r="S102" s="54"/>
      <c r="T102" s="54"/>
      <c r="U102" s="54"/>
    </row>
    <row r="103">
      <c r="H103" s="2"/>
      <c r="N103" s="2"/>
      <c r="R103" s="54"/>
      <c r="S103" s="54"/>
      <c r="T103" s="54"/>
      <c r="U103" s="54"/>
    </row>
    <row r="104">
      <c r="H104" s="2"/>
      <c r="N104" s="2"/>
      <c r="R104" s="54"/>
      <c r="S104" s="54"/>
      <c r="T104" s="54"/>
      <c r="U104" s="54"/>
    </row>
    <row r="105">
      <c r="H105" s="2"/>
      <c r="N105" s="2"/>
      <c r="R105" s="54"/>
      <c r="S105" s="54"/>
      <c r="T105" s="54"/>
      <c r="U105" s="54"/>
    </row>
    <row r="106">
      <c r="H106" s="2"/>
      <c r="N106" s="2"/>
      <c r="R106" s="54"/>
      <c r="S106" s="54"/>
      <c r="T106" s="54"/>
      <c r="U106" s="54"/>
    </row>
    <row r="107">
      <c r="H107" s="2"/>
      <c r="N107" s="2"/>
      <c r="R107" s="54"/>
      <c r="S107" s="54"/>
      <c r="T107" s="54"/>
      <c r="U107" s="54"/>
    </row>
    <row r="108">
      <c r="H108" s="2"/>
      <c r="N108" s="2"/>
      <c r="R108" s="54"/>
      <c r="S108" s="54"/>
      <c r="T108" s="54"/>
      <c r="U108" s="54"/>
    </row>
    <row r="109">
      <c r="H109" s="2"/>
      <c r="N109" s="2"/>
      <c r="R109" s="54"/>
      <c r="S109" s="54"/>
      <c r="T109" s="54"/>
      <c r="U109" s="54"/>
    </row>
    <row r="110">
      <c r="H110" s="2"/>
      <c r="N110" s="2"/>
      <c r="R110" s="54"/>
      <c r="S110" s="54"/>
      <c r="T110" s="54"/>
      <c r="U110" s="54"/>
    </row>
    <row r="111">
      <c r="H111" s="2"/>
      <c r="N111" s="2"/>
      <c r="R111" s="54"/>
      <c r="S111" s="54"/>
      <c r="T111" s="54"/>
      <c r="U111" s="54"/>
    </row>
    <row r="112">
      <c r="H112" s="2"/>
      <c r="N112" s="2"/>
      <c r="R112" s="54"/>
      <c r="S112" s="54"/>
      <c r="T112" s="54"/>
      <c r="U112" s="54"/>
    </row>
    <row r="113">
      <c r="H113" s="2"/>
      <c r="N113" s="2"/>
      <c r="R113" s="54"/>
      <c r="S113" s="54"/>
      <c r="T113" s="54"/>
      <c r="U113" s="54"/>
    </row>
    <row r="114">
      <c r="H114" s="2"/>
      <c r="N114" s="2"/>
      <c r="R114" s="54"/>
      <c r="S114" s="54"/>
      <c r="T114" s="54"/>
      <c r="U114" s="54"/>
    </row>
    <row r="115">
      <c r="H115" s="2"/>
      <c r="N115" s="2"/>
      <c r="R115" s="54"/>
      <c r="S115" s="54"/>
      <c r="T115" s="54"/>
      <c r="U115" s="54"/>
    </row>
    <row r="116">
      <c r="H116" s="2"/>
      <c r="N116" s="2"/>
      <c r="R116" s="54"/>
      <c r="S116" s="54"/>
      <c r="T116" s="54"/>
      <c r="U116" s="54"/>
    </row>
    <row r="117">
      <c r="H117" s="2"/>
      <c r="N117" s="2"/>
      <c r="R117" s="54"/>
      <c r="S117" s="54"/>
      <c r="T117" s="54"/>
      <c r="U117" s="54"/>
    </row>
    <row r="118">
      <c r="H118" s="2"/>
      <c r="N118" s="2"/>
      <c r="R118" s="54"/>
      <c r="S118" s="54"/>
      <c r="T118" s="54"/>
      <c r="U118" s="54"/>
    </row>
    <row r="119">
      <c r="H119" s="2"/>
      <c r="N119" s="2"/>
      <c r="R119" s="54"/>
      <c r="S119" s="54"/>
      <c r="T119" s="54"/>
      <c r="U119" s="54"/>
    </row>
    <row r="120">
      <c r="H120" s="2"/>
      <c r="N120" s="2"/>
      <c r="R120" s="54"/>
      <c r="S120" s="54"/>
      <c r="T120" s="54"/>
      <c r="U120" s="54"/>
    </row>
    <row r="121">
      <c r="H121" s="2"/>
      <c r="N121" s="2"/>
      <c r="R121" s="54"/>
      <c r="S121" s="54"/>
      <c r="T121" s="54"/>
      <c r="U121" s="54"/>
    </row>
    <row r="122">
      <c r="H122" s="2"/>
      <c r="N122" s="2"/>
      <c r="R122" s="54"/>
      <c r="S122" s="54"/>
      <c r="T122" s="54"/>
      <c r="U122" s="54"/>
    </row>
    <row r="123">
      <c r="H123" s="2"/>
      <c r="N123" s="2"/>
      <c r="R123" s="54"/>
      <c r="S123" s="54"/>
      <c r="T123" s="54"/>
      <c r="U123" s="54"/>
    </row>
    <row r="124">
      <c r="H124" s="2"/>
      <c r="N124" s="2"/>
      <c r="R124" s="54"/>
      <c r="S124" s="54"/>
      <c r="T124" s="54"/>
      <c r="U124" s="54"/>
    </row>
    <row r="125">
      <c r="H125" s="2"/>
      <c r="N125" s="2"/>
      <c r="R125" s="54"/>
      <c r="S125" s="54"/>
      <c r="T125" s="54"/>
      <c r="U125" s="54"/>
    </row>
    <row r="126">
      <c r="H126" s="2"/>
      <c r="N126" s="2"/>
      <c r="R126" s="54"/>
      <c r="S126" s="54"/>
      <c r="T126" s="54"/>
      <c r="U126" s="54"/>
    </row>
    <row r="127">
      <c r="H127" s="2"/>
      <c r="N127" s="2"/>
      <c r="R127" s="54"/>
      <c r="S127" s="54"/>
      <c r="T127" s="54"/>
      <c r="U127" s="54"/>
    </row>
    <row r="128">
      <c r="H128" s="2"/>
      <c r="N128" s="2"/>
      <c r="R128" s="54"/>
      <c r="S128" s="54"/>
      <c r="T128" s="54"/>
      <c r="U128" s="54"/>
    </row>
    <row r="129">
      <c r="H129" s="2"/>
      <c r="N129" s="2"/>
      <c r="R129" s="54"/>
      <c r="S129" s="54"/>
      <c r="T129" s="54"/>
      <c r="U129" s="54"/>
    </row>
    <row r="130">
      <c r="H130" s="2"/>
      <c r="N130" s="2"/>
      <c r="R130" s="54"/>
      <c r="S130" s="54"/>
      <c r="T130" s="54"/>
      <c r="U130" s="54"/>
    </row>
    <row r="131">
      <c r="H131" s="2"/>
      <c r="N131" s="2"/>
      <c r="R131" s="54"/>
      <c r="S131" s="54"/>
      <c r="T131" s="54"/>
      <c r="U131" s="54"/>
    </row>
    <row r="132">
      <c r="H132" s="2"/>
      <c r="N132" s="2"/>
      <c r="R132" s="54"/>
      <c r="S132" s="54"/>
      <c r="T132" s="54"/>
      <c r="U132" s="54"/>
    </row>
    <row r="133">
      <c r="H133" s="2"/>
      <c r="N133" s="2"/>
      <c r="R133" s="54"/>
      <c r="S133" s="54"/>
      <c r="T133" s="54"/>
      <c r="U133" s="54"/>
    </row>
    <row r="134">
      <c r="H134" s="2"/>
      <c r="N134" s="2"/>
      <c r="R134" s="54"/>
      <c r="S134" s="54"/>
      <c r="T134" s="54"/>
      <c r="U134" s="54"/>
    </row>
    <row r="135">
      <c r="H135" s="2"/>
      <c r="N135" s="2"/>
      <c r="R135" s="54"/>
      <c r="S135" s="54"/>
      <c r="T135" s="54"/>
      <c r="U135" s="54"/>
    </row>
    <row r="136">
      <c r="H136" s="2"/>
      <c r="N136" s="2"/>
      <c r="R136" s="54"/>
      <c r="S136" s="54"/>
      <c r="T136" s="54"/>
      <c r="U136" s="54"/>
    </row>
    <row r="137">
      <c r="H137" s="2"/>
      <c r="N137" s="2"/>
      <c r="R137" s="54"/>
      <c r="S137" s="54"/>
      <c r="T137" s="54"/>
      <c r="U137" s="54"/>
    </row>
    <row r="138">
      <c r="H138" s="2"/>
      <c r="N138" s="2"/>
      <c r="R138" s="54"/>
      <c r="S138" s="54"/>
      <c r="T138" s="54"/>
      <c r="U138" s="54"/>
    </row>
    <row r="139">
      <c r="H139" s="2"/>
      <c r="N139" s="2"/>
      <c r="R139" s="54"/>
      <c r="S139" s="54"/>
      <c r="T139" s="54"/>
      <c r="U139" s="54"/>
    </row>
    <row r="140">
      <c r="H140" s="2"/>
      <c r="N140" s="2"/>
      <c r="R140" s="54"/>
      <c r="S140" s="54"/>
      <c r="T140" s="54"/>
      <c r="U140" s="54"/>
    </row>
    <row r="141">
      <c r="H141" s="2"/>
      <c r="N141" s="2"/>
      <c r="R141" s="54"/>
      <c r="S141" s="54"/>
      <c r="T141" s="54"/>
      <c r="U141" s="54"/>
    </row>
    <row r="142">
      <c r="H142" s="2"/>
      <c r="N142" s="2"/>
      <c r="R142" s="54"/>
      <c r="S142" s="54"/>
      <c r="T142" s="54"/>
      <c r="U142" s="54"/>
    </row>
    <row r="143">
      <c r="H143" s="2"/>
      <c r="N143" s="2"/>
      <c r="R143" s="54"/>
      <c r="S143" s="54"/>
      <c r="T143" s="54"/>
      <c r="U143" s="54"/>
    </row>
    <row r="144">
      <c r="H144" s="2"/>
      <c r="N144" s="2"/>
      <c r="R144" s="54"/>
      <c r="S144" s="54"/>
      <c r="T144" s="54"/>
      <c r="U144" s="54"/>
    </row>
    <row r="145">
      <c r="H145" s="2"/>
      <c r="N145" s="2"/>
      <c r="R145" s="54"/>
      <c r="S145" s="54"/>
      <c r="T145" s="54"/>
      <c r="U145" s="54"/>
    </row>
    <row r="146">
      <c r="H146" s="2"/>
      <c r="N146" s="2"/>
      <c r="R146" s="54"/>
      <c r="S146" s="54"/>
      <c r="T146" s="54"/>
      <c r="U146" s="54"/>
    </row>
    <row r="147">
      <c r="H147" s="2"/>
      <c r="N147" s="2"/>
      <c r="R147" s="54"/>
      <c r="S147" s="54"/>
      <c r="T147" s="54"/>
      <c r="U147" s="54"/>
    </row>
    <row r="148">
      <c r="H148" s="2"/>
      <c r="N148" s="2"/>
      <c r="R148" s="54"/>
      <c r="S148" s="54"/>
      <c r="T148" s="54"/>
      <c r="U148" s="54"/>
    </row>
    <row r="149">
      <c r="H149" s="2"/>
      <c r="N149" s="2"/>
      <c r="R149" s="54"/>
      <c r="S149" s="54"/>
      <c r="T149" s="54"/>
      <c r="U149" s="54"/>
    </row>
    <row r="150">
      <c r="H150" s="2"/>
      <c r="N150" s="2"/>
      <c r="R150" s="54"/>
      <c r="S150" s="54"/>
      <c r="T150" s="54"/>
      <c r="U150" s="54"/>
    </row>
    <row r="151">
      <c r="H151" s="2"/>
      <c r="N151" s="2"/>
      <c r="R151" s="54"/>
      <c r="S151" s="54"/>
      <c r="T151" s="54"/>
      <c r="U151" s="54"/>
    </row>
    <row r="152">
      <c r="H152" s="2"/>
      <c r="N152" s="2"/>
      <c r="R152" s="54"/>
      <c r="S152" s="54"/>
      <c r="T152" s="54"/>
      <c r="U152" s="54"/>
    </row>
    <row r="153">
      <c r="H153" s="2"/>
      <c r="N153" s="2"/>
      <c r="R153" s="54"/>
      <c r="S153" s="54"/>
      <c r="T153" s="54"/>
      <c r="U153" s="54"/>
    </row>
    <row r="154">
      <c r="H154" s="2"/>
      <c r="N154" s="2"/>
      <c r="R154" s="54"/>
      <c r="S154" s="54"/>
      <c r="T154" s="54"/>
      <c r="U154" s="54"/>
    </row>
    <row r="155">
      <c r="H155" s="2"/>
      <c r="N155" s="2"/>
      <c r="R155" s="54"/>
      <c r="S155" s="54"/>
      <c r="T155" s="54"/>
      <c r="U155" s="54"/>
    </row>
    <row r="156">
      <c r="H156" s="2"/>
      <c r="N156" s="2"/>
      <c r="R156" s="54"/>
      <c r="S156" s="54"/>
      <c r="T156" s="54"/>
      <c r="U156" s="54"/>
    </row>
    <row r="157">
      <c r="H157" s="2"/>
      <c r="N157" s="2"/>
      <c r="R157" s="54"/>
      <c r="S157" s="54"/>
      <c r="T157" s="54"/>
      <c r="U157" s="54"/>
    </row>
    <row r="158">
      <c r="H158" s="2"/>
      <c r="N158" s="2"/>
      <c r="R158" s="54"/>
      <c r="S158" s="54"/>
      <c r="T158" s="54"/>
      <c r="U158" s="54"/>
    </row>
    <row r="159">
      <c r="H159" s="2"/>
      <c r="N159" s="2"/>
      <c r="R159" s="54"/>
      <c r="S159" s="54"/>
      <c r="T159" s="54"/>
      <c r="U159" s="54"/>
    </row>
    <row r="160">
      <c r="H160" s="2"/>
      <c r="N160" s="2"/>
      <c r="R160" s="54"/>
      <c r="S160" s="54"/>
      <c r="T160" s="54"/>
      <c r="U160" s="54"/>
    </row>
    <row r="161">
      <c r="H161" s="2"/>
      <c r="N161" s="2"/>
      <c r="R161" s="54"/>
      <c r="S161" s="54"/>
      <c r="T161" s="54"/>
      <c r="U161" s="54"/>
    </row>
    <row r="162">
      <c r="H162" s="2"/>
      <c r="N162" s="2"/>
      <c r="R162" s="54"/>
      <c r="S162" s="54"/>
      <c r="T162" s="54"/>
      <c r="U162" s="54"/>
    </row>
    <row r="163">
      <c r="H163" s="2"/>
      <c r="N163" s="2"/>
      <c r="R163" s="54"/>
      <c r="S163" s="54"/>
      <c r="T163" s="54"/>
      <c r="U163" s="54"/>
    </row>
    <row r="164">
      <c r="H164" s="2"/>
      <c r="N164" s="2"/>
      <c r="R164" s="54"/>
      <c r="S164" s="54"/>
      <c r="T164" s="54"/>
      <c r="U164" s="54"/>
    </row>
    <row r="165">
      <c r="H165" s="2"/>
      <c r="N165" s="2"/>
      <c r="R165" s="54"/>
      <c r="S165" s="54"/>
      <c r="T165" s="54"/>
      <c r="U165" s="54"/>
    </row>
    <row r="166">
      <c r="H166" s="2"/>
      <c r="N166" s="2"/>
      <c r="R166" s="54"/>
      <c r="S166" s="54"/>
      <c r="T166" s="54"/>
      <c r="U166" s="54"/>
    </row>
    <row r="167">
      <c r="H167" s="2"/>
      <c r="N167" s="2"/>
      <c r="R167" s="54"/>
      <c r="S167" s="54"/>
      <c r="T167" s="54"/>
      <c r="U167" s="54"/>
    </row>
    <row r="168">
      <c r="H168" s="2"/>
      <c r="N168" s="2"/>
      <c r="R168" s="54"/>
      <c r="S168" s="54"/>
      <c r="T168" s="54"/>
      <c r="U168" s="54"/>
    </row>
    <row r="169">
      <c r="H169" s="2"/>
      <c r="N169" s="2"/>
      <c r="R169" s="54"/>
      <c r="S169" s="54"/>
      <c r="T169" s="54"/>
      <c r="U169" s="54"/>
    </row>
    <row r="170">
      <c r="H170" s="2"/>
      <c r="N170" s="2"/>
      <c r="R170" s="54"/>
      <c r="S170" s="54"/>
      <c r="T170" s="54"/>
      <c r="U170" s="54"/>
    </row>
    <row r="171">
      <c r="H171" s="2"/>
      <c r="N171" s="2"/>
      <c r="R171" s="54"/>
      <c r="S171" s="54"/>
      <c r="T171" s="54"/>
      <c r="U171" s="54"/>
    </row>
    <row r="172">
      <c r="H172" s="2"/>
      <c r="N172" s="2"/>
      <c r="R172" s="54"/>
      <c r="S172" s="54"/>
      <c r="T172" s="54"/>
      <c r="U172" s="54"/>
    </row>
    <row r="173">
      <c r="H173" s="2"/>
      <c r="N173" s="2"/>
      <c r="R173" s="54"/>
      <c r="S173" s="54"/>
      <c r="T173" s="54"/>
      <c r="U173" s="54"/>
    </row>
    <row r="174">
      <c r="H174" s="2"/>
      <c r="N174" s="2"/>
      <c r="R174" s="54"/>
      <c r="S174" s="54"/>
      <c r="T174" s="54"/>
      <c r="U174" s="54"/>
    </row>
    <row r="175">
      <c r="H175" s="2"/>
      <c r="N175" s="2"/>
      <c r="R175" s="54"/>
      <c r="S175" s="54"/>
      <c r="T175" s="54"/>
      <c r="U175" s="54"/>
    </row>
    <row r="176">
      <c r="H176" s="2"/>
      <c r="N176" s="2"/>
      <c r="R176" s="54"/>
      <c r="S176" s="54"/>
      <c r="T176" s="54"/>
      <c r="U176" s="54"/>
    </row>
    <row r="177">
      <c r="H177" s="2"/>
      <c r="N177" s="2"/>
      <c r="R177" s="54"/>
      <c r="S177" s="54"/>
      <c r="T177" s="54"/>
      <c r="U177" s="54"/>
    </row>
    <row r="178">
      <c r="H178" s="2"/>
      <c r="N178" s="2"/>
      <c r="R178" s="54"/>
      <c r="S178" s="54"/>
      <c r="T178" s="54"/>
      <c r="U178" s="54"/>
    </row>
    <row r="179">
      <c r="H179" s="2"/>
      <c r="N179" s="2"/>
      <c r="R179" s="54"/>
      <c r="S179" s="54"/>
      <c r="T179" s="54"/>
      <c r="U179" s="54"/>
    </row>
    <row r="180">
      <c r="H180" s="2"/>
      <c r="N180" s="2"/>
      <c r="R180" s="54"/>
      <c r="S180" s="54"/>
      <c r="T180" s="54"/>
      <c r="U180" s="54"/>
    </row>
    <row r="181">
      <c r="H181" s="2"/>
      <c r="N181" s="2"/>
      <c r="R181" s="54"/>
      <c r="S181" s="54"/>
      <c r="T181" s="54"/>
      <c r="U181" s="54"/>
    </row>
    <row r="182">
      <c r="H182" s="2"/>
      <c r="N182" s="2"/>
      <c r="R182" s="54"/>
      <c r="S182" s="54"/>
      <c r="T182" s="54"/>
      <c r="U182" s="54"/>
    </row>
    <row r="183">
      <c r="H183" s="2"/>
      <c r="N183" s="2"/>
      <c r="R183" s="54"/>
      <c r="S183" s="54"/>
      <c r="T183" s="54"/>
      <c r="U183" s="54"/>
    </row>
    <row r="184">
      <c r="H184" s="2"/>
      <c r="N184" s="2"/>
      <c r="R184" s="54"/>
      <c r="S184" s="54"/>
      <c r="T184" s="54"/>
      <c r="U184" s="54"/>
    </row>
    <row r="185">
      <c r="H185" s="2"/>
      <c r="N185" s="2"/>
      <c r="R185" s="54"/>
      <c r="S185" s="54"/>
      <c r="T185" s="54"/>
      <c r="U185" s="54"/>
    </row>
    <row r="186">
      <c r="H186" s="2"/>
      <c r="N186" s="2"/>
      <c r="R186" s="54"/>
      <c r="S186" s="54"/>
      <c r="T186" s="54"/>
      <c r="U186" s="54"/>
    </row>
    <row r="187">
      <c r="H187" s="2"/>
      <c r="N187" s="2"/>
      <c r="R187" s="54"/>
      <c r="S187" s="54"/>
      <c r="T187" s="54"/>
      <c r="U187" s="54"/>
    </row>
    <row r="188">
      <c r="H188" s="2"/>
      <c r="N188" s="2"/>
      <c r="R188" s="54"/>
      <c r="S188" s="54"/>
      <c r="T188" s="54"/>
      <c r="U188" s="54"/>
    </row>
    <row r="189">
      <c r="H189" s="2"/>
      <c r="N189" s="2"/>
      <c r="R189" s="54"/>
      <c r="S189" s="54"/>
      <c r="T189" s="54"/>
      <c r="U189" s="54"/>
    </row>
    <row r="190">
      <c r="H190" s="2"/>
      <c r="N190" s="2"/>
      <c r="R190" s="54"/>
      <c r="S190" s="54"/>
      <c r="T190" s="54"/>
      <c r="U190" s="54"/>
    </row>
    <row r="191">
      <c r="H191" s="2"/>
      <c r="N191" s="2"/>
      <c r="R191" s="54"/>
      <c r="S191" s="54"/>
      <c r="T191" s="54"/>
      <c r="U191" s="54"/>
    </row>
    <row r="192">
      <c r="H192" s="2"/>
      <c r="N192" s="2"/>
      <c r="R192" s="54"/>
      <c r="S192" s="54"/>
      <c r="T192" s="54"/>
      <c r="U192" s="54"/>
    </row>
    <row r="193">
      <c r="H193" s="2"/>
      <c r="N193" s="2"/>
      <c r="R193" s="54"/>
      <c r="S193" s="54"/>
      <c r="T193" s="54"/>
      <c r="U193" s="54"/>
    </row>
    <row r="194">
      <c r="H194" s="2"/>
      <c r="N194" s="2"/>
      <c r="R194" s="54"/>
      <c r="S194" s="54"/>
      <c r="T194" s="54"/>
      <c r="U194" s="54"/>
    </row>
    <row r="195">
      <c r="H195" s="2"/>
      <c r="N195" s="2"/>
      <c r="R195" s="54"/>
      <c r="S195" s="54"/>
      <c r="T195" s="54"/>
      <c r="U195" s="54"/>
    </row>
    <row r="196">
      <c r="H196" s="2"/>
      <c r="N196" s="2"/>
      <c r="R196" s="54"/>
      <c r="S196" s="54"/>
      <c r="T196" s="54"/>
      <c r="U196" s="54"/>
    </row>
    <row r="197">
      <c r="H197" s="2"/>
      <c r="N197" s="2"/>
      <c r="R197" s="54"/>
      <c r="S197" s="54"/>
      <c r="T197" s="54"/>
      <c r="U197" s="54"/>
    </row>
    <row r="198">
      <c r="H198" s="2"/>
      <c r="N198" s="2"/>
      <c r="R198" s="54"/>
      <c r="S198" s="54"/>
      <c r="T198" s="54"/>
      <c r="U198" s="54"/>
    </row>
    <row r="199">
      <c r="H199" s="2"/>
      <c r="N199" s="2"/>
      <c r="R199" s="54"/>
      <c r="S199" s="54"/>
      <c r="T199" s="54"/>
      <c r="U199" s="54"/>
    </row>
    <row r="200">
      <c r="H200" s="2"/>
      <c r="N200" s="2"/>
      <c r="R200" s="54"/>
      <c r="S200" s="54"/>
      <c r="T200" s="54"/>
      <c r="U200" s="54"/>
    </row>
    <row r="201">
      <c r="H201" s="2"/>
      <c r="N201" s="2"/>
      <c r="R201" s="54"/>
      <c r="S201" s="54"/>
      <c r="T201" s="54"/>
      <c r="U201" s="54"/>
    </row>
    <row r="202">
      <c r="H202" s="2"/>
      <c r="N202" s="2"/>
      <c r="R202" s="54"/>
      <c r="S202" s="54"/>
      <c r="T202" s="54"/>
      <c r="U202" s="54"/>
    </row>
    <row r="203">
      <c r="H203" s="2"/>
      <c r="N203" s="2"/>
      <c r="R203" s="54"/>
      <c r="S203" s="54"/>
      <c r="T203" s="54"/>
      <c r="U203" s="54"/>
    </row>
    <row r="204">
      <c r="H204" s="2"/>
      <c r="N204" s="2"/>
      <c r="R204" s="54"/>
      <c r="S204" s="54"/>
      <c r="T204" s="54"/>
      <c r="U204" s="54"/>
    </row>
    <row r="205">
      <c r="H205" s="2"/>
      <c r="N205" s="2"/>
      <c r="R205" s="54"/>
      <c r="S205" s="54"/>
      <c r="T205" s="54"/>
      <c r="U205" s="54"/>
    </row>
    <row r="206">
      <c r="H206" s="2"/>
      <c r="N206" s="2"/>
      <c r="R206" s="54"/>
      <c r="S206" s="54"/>
      <c r="T206" s="54"/>
      <c r="U206" s="54"/>
    </row>
    <row r="207">
      <c r="H207" s="2"/>
      <c r="N207" s="2"/>
      <c r="R207" s="54"/>
      <c r="S207" s="54"/>
      <c r="T207" s="54"/>
      <c r="U207" s="54"/>
    </row>
    <row r="208">
      <c r="H208" s="2"/>
      <c r="N208" s="2"/>
      <c r="R208" s="54"/>
      <c r="S208" s="54"/>
      <c r="T208" s="54"/>
      <c r="U208" s="54"/>
    </row>
    <row r="209">
      <c r="H209" s="2"/>
      <c r="N209" s="2"/>
      <c r="R209" s="54"/>
      <c r="S209" s="54"/>
      <c r="T209" s="54"/>
      <c r="U209" s="54"/>
    </row>
    <row r="210">
      <c r="H210" s="2"/>
      <c r="N210" s="2"/>
      <c r="R210" s="54"/>
      <c r="S210" s="54"/>
      <c r="T210" s="54"/>
      <c r="U210" s="54"/>
    </row>
    <row r="211">
      <c r="H211" s="2"/>
      <c r="N211" s="2"/>
      <c r="R211" s="54"/>
      <c r="S211" s="54"/>
      <c r="T211" s="54"/>
      <c r="U211" s="54"/>
    </row>
    <row r="212">
      <c r="H212" s="2"/>
      <c r="N212" s="2"/>
      <c r="R212" s="54"/>
      <c r="S212" s="54"/>
      <c r="T212" s="54"/>
      <c r="U212" s="54"/>
    </row>
    <row r="213">
      <c r="H213" s="2"/>
      <c r="N213" s="2"/>
      <c r="R213" s="54"/>
      <c r="S213" s="54"/>
      <c r="T213" s="54"/>
      <c r="U213" s="54"/>
    </row>
    <row r="214">
      <c r="H214" s="2"/>
      <c r="N214" s="2"/>
      <c r="R214" s="54"/>
      <c r="S214" s="54"/>
      <c r="T214" s="54"/>
      <c r="U214" s="54"/>
    </row>
    <row r="215">
      <c r="H215" s="2"/>
      <c r="N215" s="2"/>
      <c r="R215" s="54"/>
      <c r="S215" s="54"/>
      <c r="T215" s="54"/>
      <c r="U215" s="54"/>
    </row>
    <row r="216">
      <c r="H216" s="2"/>
      <c r="N216" s="2"/>
      <c r="R216" s="54"/>
      <c r="S216" s="54"/>
      <c r="T216" s="54"/>
      <c r="U216" s="54"/>
    </row>
    <row r="217">
      <c r="H217" s="2"/>
      <c r="N217" s="2"/>
      <c r="R217" s="54"/>
      <c r="S217" s="54"/>
      <c r="T217" s="54"/>
      <c r="U217" s="54"/>
    </row>
    <row r="218">
      <c r="H218" s="2"/>
      <c r="N218" s="2"/>
      <c r="R218" s="54"/>
      <c r="S218" s="54"/>
      <c r="T218" s="54"/>
      <c r="U218" s="54"/>
    </row>
    <row r="219">
      <c r="H219" s="2"/>
      <c r="N219" s="2"/>
      <c r="R219" s="54"/>
      <c r="S219" s="54"/>
      <c r="T219" s="54"/>
      <c r="U219" s="54"/>
    </row>
    <row r="220">
      <c r="H220" s="2"/>
      <c r="N220" s="2"/>
      <c r="R220" s="54"/>
      <c r="S220" s="54"/>
      <c r="T220" s="54"/>
      <c r="U220" s="54"/>
    </row>
    <row r="221">
      <c r="H221" s="2"/>
      <c r="N221" s="2"/>
      <c r="R221" s="54"/>
      <c r="S221" s="54"/>
      <c r="T221" s="54"/>
      <c r="U221" s="54"/>
    </row>
    <row r="222">
      <c r="H222" s="2"/>
      <c r="N222" s="2"/>
      <c r="R222" s="54"/>
      <c r="S222" s="54"/>
      <c r="T222" s="54"/>
      <c r="U222" s="54"/>
    </row>
    <row r="223">
      <c r="H223" s="2"/>
      <c r="N223" s="2"/>
      <c r="R223" s="54"/>
      <c r="S223" s="54"/>
      <c r="T223" s="54"/>
      <c r="U223" s="54"/>
    </row>
    <row r="224">
      <c r="H224" s="2"/>
      <c r="N224" s="2"/>
      <c r="R224" s="54"/>
      <c r="S224" s="54"/>
      <c r="T224" s="54"/>
      <c r="U224" s="54"/>
    </row>
    <row r="225">
      <c r="H225" s="2"/>
      <c r="N225" s="2"/>
      <c r="R225" s="54"/>
      <c r="S225" s="54"/>
      <c r="T225" s="54"/>
      <c r="U225" s="54"/>
    </row>
    <row r="226">
      <c r="H226" s="2"/>
      <c r="N226" s="2"/>
      <c r="R226" s="54"/>
      <c r="S226" s="54"/>
      <c r="T226" s="54"/>
      <c r="U226" s="54"/>
    </row>
    <row r="227">
      <c r="H227" s="2"/>
      <c r="N227" s="2"/>
      <c r="R227" s="54"/>
      <c r="S227" s="54"/>
      <c r="T227" s="54"/>
      <c r="U227" s="54"/>
    </row>
    <row r="228">
      <c r="H228" s="2"/>
      <c r="N228" s="2"/>
      <c r="R228" s="54"/>
      <c r="S228" s="54"/>
      <c r="T228" s="54"/>
      <c r="U228" s="54"/>
    </row>
    <row r="229">
      <c r="H229" s="2"/>
      <c r="N229" s="2"/>
      <c r="R229" s="54"/>
      <c r="S229" s="54"/>
      <c r="T229" s="54"/>
      <c r="U229" s="54"/>
    </row>
    <row r="230">
      <c r="H230" s="2"/>
      <c r="N230" s="2"/>
      <c r="R230" s="54"/>
      <c r="S230" s="54"/>
      <c r="T230" s="54"/>
      <c r="U230" s="54"/>
    </row>
    <row r="231">
      <c r="H231" s="2"/>
      <c r="N231" s="2"/>
      <c r="R231" s="54"/>
      <c r="S231" s="54"/>
      <c r="T231" s="54"/>
      <c r="U231" s="54"/>
    </row>
    <row r="232">
      <c r="H232" s="2"/>
      <c r="N232" s="2"/>
      <c r="R232" s="54"/>
      <c r="S232" s="54"/>
      <c r="T232" s="54"/>
      <c r="U232" s="54"/>
    </row>
    <row r="233">
      <c r="H233" s="2"/>
      <c r="N233" s="2"/>
      <c r="R233" s="54"/>
      <c r="S233" s="54"/>
      <c r="T233" s="54"/>
      <c r="U233" s="54"/>
    </row>
    <row r="234">
      <c r="H234" s="2"/>
      <c r="N234" s="2"/>
      <c r="R234" s="54"/>
      <c r="S234" s="54"/>
      <c r="T234" s="54"/>
      <c r="U234" s="54"/>
    </row>
    <row r="235">
      <c r="H235" s="2"/>
      <c r="N235" s="2"/>
      <c r="R235" s="54"/>
      <c r="S235" s="54"/>
      <c r="T235" s="54"/>
      <c r="U235" s="54"/>
    </row>
    <row r="236">
      <c r="H236" s="2"/>
      <c r="N236" s="2"/>
      <c r="R236" s="54"/>
      <c r="S236" s="54"/>
      <c r="T236" s="54"/>
      <c r="U236" s="54"/>
    </row>
    <row r="237">
      <c r="H237" s="2"/>
      <c r="N237" s="2"/>
      <c r="R237" s="54"/>
      <c r="S237" s="54"/>
      <c r="T237" s="54"/>
      <c r="U237" s="54"/>
    </row>
    <row r="238">
      <c r="H238" s="2"/>
      <c r="N238" s="2"/>
      <c r="R238" s="54"/>
      <c r="S238" s="54"/>
      <c r="T238" s="54"/>
      <c r="U238" s="54"/>
    </row>
    <row r="239">
      <c r="H239" s="2"/>
      <c r="N239" s="2"/>
      <c r="R239" s="54"/>
      <c r="S239" s="54"/>
      <c r="T239" s="54"/>
      <c r="U239" s="54"/>
    </row>
    <row r="240">
      <c r="H240" s="2"/>
      <c r="N240" s="2"/>
      <c r="R240" s="54"/>
      <c r="S240" s="54"/>
      <c r="T240" s="54"/>
      <c r="U240" s="54"/>
    </row>
    <row r="241">
      <c r="H241" s="2"/>
      <c r="N241" s="2"/>
      <c r="R241" s="54"/>
      <c r="S241" s="54"/>
      <c r="T241" s="54"/>
      <c r="U241" s="54"/>
    </row>
    <row r="242">
      <c r="H242" s="2"/>
      <c r="N242" s="2"/>
      <c r="R242" s="54"/>
      <c r="S242" s="54"/>
      <c r="T242" s="54"/>
      <c r="U242" s="54"/>
    </row>
    <row r="243">
      <c r="H243" s="2"/>
      <c r="N243" s="2"/>
      <c r="R243" s="54"/>
      <c r="S243" s="54"/>
      <c r="T243" s="54"/>
      <c r="U243" s="54"/>
    </row>
    <row r="244">
      <c r="H244" s="2"/>
      <c r="N244" s="2"/>
      <c r="R244" s="54"/>
      <c r="S244" s="54"/>
      <c r="T244" s="54"/>
      <c r="U244" s="54"/>
    </row>
    <row r="245">
      <c r="H245" s="2"/>
      <c r="N245" s="2"/>
      <c r="R245" s="54"/>
      <c r="S245" s="54"/>
      <c r="T245" s="54"/>
      <c r="U245" s="54"/>
    </row>
    <row r="246">
      <c r="H246" s="2"/>
      <c r="N246" s="2"/>
      <c r="R246" s="54"/>
      <c r="S246" s="54"/>
      <c r="T246" s="54"/>
      <c r="U246" s="54"/>
    </row>
    <row r="247">
      <c r="H247" s="2"/>
      <c r="N247" s="2"/>
      <c r="R247" s="54"/>
      <c r="S247" s="54"/>
      <c r="T247" s="54"/>
      <c r="U247" s="54"/>
    </row>
    <row r="248">
      <c r="H248" s="2"/>
      <c r="N248" s="2"/>
      <c r="R248" s="54"/>
      <c r="S248" s="54"/>
      <c r="T248" s="54"/>
      <c r="U248" s="54"/>
    </row>
    <row r="249">
      <c r="H249" s="2"/>
      <c r="N249" s="2"/>
      <c r="R249" s="54"/>
      <c r="S249" s="54"/>
      <c r="T249" s="54"/>
      <c r="U249" s="54"/>
    </row>
    <row r="250">
      <c r="H250" s="2"/>
      <c r="N250" s="2"/>
      <c r="R250" s="54"/>
      <c r="S250" s="54"/>
      <c r="T250" s="54"/>
      <c r="U250" s="54"/>
    </row>
    <row r="251">
      <c r="H251" s="2"/>
      <c r="N251" s="2"/>
      <c r="R251" s="54"/>
      <c r="S251" s="54"/>
      <c r="T251" s="54"/>
      <c r="U251" s="54"/>
    </row>
    <row r="252">
      <c r="H252" s="2"/>
      <c r="N252" s="2"/>
      <c r="R252" s="54"/>
      <c r="S252" s="54"/>
      <c r="T252" s="54"/>
      <c r="U252" s="54"/>
    </row>
    <row r="253">
      <c r="H253" s="2"/>
      <c r="N253" s="2"/>
      <c r="R253" s="54"/>
      <c r="S253" s="54"/>
      <c r="T253" s="54"/>
      <c r="U253" s="54"/>
    </row>
    <row r="254">
      <c r="H254" s="2"/>
      <c r="N254" s="2"/>
      <c r="R254" s="54"/>
      <c r="S254" s="54"/>
      <c r="T254" s="54"/>
      <c r="U254" s="54"/>
    </row>
    <row r="255">
      <c r="H255" s="2"/>
      <c r="N255" s="2"/>
      <c r="R255" s="54"/>
      <c r="S255" s="54"/>
      <c r="T255" s="54"/>
      <c r="U255" s="54"/>
    </row>
    <row r="256">
      <c r="H256" s="2"/>
      <c r="N256" s="2"/>
      <c r="R256" s="54"/>
      <c r="S256" s="54"/>
      <c r="T256" s="54"/>
      <c r="U256" s="54"/>
    </row>
    <row r="257">
      <c r="H257" s="2"/>
      <c r="N257" s="2"/>
      <c r="R257" s="54"/>
      <c r="S257" s="54"/>
      <c r="T257" s="54"/>
      <c r="U257" s="54"/>
    </row>
    <row r="258">
      <c r="H258" s="2"/>
      <c r="N258" s="2"/>
      <c r="R258" s="54"/>
      <c r="S258" s="54"/>
      <c r="T258" s="54"/>
      <c r="U258" s="54"/>
    </row>
    <row r="259">
      <c r="H259" s="2"/>
      <c r="N259" s="2"/>
      <c r="R259" s="54"/>
      <c r="S259" s="54"/>
      <c r="T259" s="54"/>
      <c r="U259" s="54"/>
    </row>
    <row r="260">
      <c r="H260" s="2"/>
      <c r="N260" s="2"/>
      <c r="R260" s="54"/>
      <c r="S260" s="54"/>
      <c r="T260" s="54"/>
      <c r="U260" s="54"/>
    </row>
    <row r="261">
      <c r="H261" s="2"/>
      <c r="N261" s="2"/>
      <c r="R261" s="54"/>
      <c r="S261" s="54"/>
      <c r="T261" s="54"/>
      <c r="U261" s="54"/>
    </row>
    <row r="262">
      <c r="H262" s="2"/>
      <c r="N262" s="2"/>
      <c r="R262" s="54"/>
      <c r="S262" s="54"/>
      <c r="T262" s="54"/>
      <c r="U262" s="54"/>
    </row>
    <row r="263">
      <c r="H263" s="2"/>
      <c r="N263" s="2"/>
      <c r="R263" s="54"/>
      <c r="S263" s="54"/>
      <c r="T263" s="54"/>
      <c r="U263" s="54"/>
    </row>
    <row r="264">
      <c r="H264" s="2"/>
      <c r="N264" s="2"/>
      <c r="R264" s="54"/>
      <c r="S264" s="54"/>
      <c r="T264" s="54"/>
      <c r="U264" s="54"/>
    </row>
    <row r="265">
      <c r="H265" s="2"/>
      <c r="N265" s="2"/>
      <c r="R265" s="54"/>
      <c r="S265" s="54"/>
      <c r="T265" s="54"/>
      <c r="U265" s="54"/>
    </row>
    <row r="266">
      <c r="H266" s="2"/>
      <c r="N266" s="2"/>
      <c r="R266" s="54"/>
      <c r="S266" s="54"/>
      <c r="T266" s="54"/>
      <c r="U266" s="54"/>
    </row>
    <row r="267">
      <c r="H267" s="2"/>
      <c r="N267" s="2"/>
      <c r="R267" s="54"/>
      <c r="S267" s="54"/>
      <c r="T267" s="54"/>
      <c r="U267" s="54"/>
    </row>
    <row r="268">
      <c r="H268" s="2"/>
      <c r="N268" s="2"/>
      <c r="R268" s="54"/>
      <c r="S268" s="54"/>
      <c r="T268" s="54"/>
      <c r="U268" s="54"/>
    </row>
    <row r="269">
      <c r="H269" s="2"/>
      <c r="N269" s="2"/>
      <c r="R269" s="54"/>
      <c r="S269" s="54"/>
      <c r="T269" s="54"/>
      <c r="U269" s="54"/>
    </row>
    <row r="270">
      <c r="H270" s="2"/>
      <c r="N270" s="2"/>
      <c r="R270" s="54"/>
      <c r="S270" s="54"/>
      <c r="T270" s="54"/>
      <c r="U270" s="54"/>
    </row>
    <row r="271">
      <c r="H271" s="2"/>
      <c r="N271" s="2"/>
      <c r="R271" s="54"/>
      <c r="S271" s="54"/>
      <c r="T271" s="54"/>
      <c r="U271" s="54"/>
    </row>
    <row r="272">
      <c r="H272" s="2"/>
      <c r="N272" s="2"/>
      <c r="R272" s="54"/>
      <c r="S272" s="54"/>
      <c r="T272" s="54"/>
      <c r="U272" s="54"/>
    </row>
    <row r="273">
      <c r="H273" s="2"/>
      <c r="N273" s="2"/>
      <c r="R273" s="54"/>
      <c r="S273" s="54"/>
      <c r="T273" s="54"/>
      <c r="U273" s="54"/>
    </row>
    <row r="274">
      <c r="H274" s="2"/>
      <c r="N274" s="2"/>
      <c r="R274" s="54"/>
      <c r="S274" s="54"/>
      <c r="T274" s="54"/>
      <c r="U274" s="54"/>
    </row>
    <row r="275">
      <c r="H275" s="2"/>
      <c r="N275" s="2"/>
      <c r="R275" s="54"/>
      <c r="S275" s="54"/>
      <c r="T275" s="54"/>
      <c r="U275" s="54"/>
    </row>
    <row r="276">
      <c r="H276" s="2"/>
      <c r="N276" s="2"/>
      <c r="R276" s="54"/>
      <c r="S276" s="54"/>
      <c r="T276" s="54"/>
      <c r="U276" s="54"/>
    </row>
    <row r="277">
      <c r="H277" s="2"/>
      <c r="N277" s="2"/>
      <c r="R277" s="54"/>
      <c r="S277" s="54"/>
      <c r="T277" s="54"/>
      <c r="U277" s="54"/>
    </row>
    <row r="278">
      <c r="H278" s="2"/>
      <c r="N278" s="2"/>
      <c r="R278" s="54"/>
      <c r="S278" s="54"/>
      <c r="T278" s="54"/>
      <c r="U278" s="54"/>
    </row>
    <row r="279">
      <c r="H279" s="2"/>
      <c r="N279" s="2"/>
      <c r="R279" s="54"/>
      <c r="S279" s="54"/>
      <c r="T279" s="54"/>
      <c r="U279" s="54"/>
    </row>
    <row r="280">
      <c r="H280" s="2"/>
      <c r="N280" s="2"/>
      <c r="R280" s="54"/>
      <c r="S280" s="54"/>
      <c r="T280" s="54"/>
      <c r="U280" s="54"/>
    </row>
    <row r="281">
      <c r="H281" s="2"/>
      <c r="N281" s="2"/>
      <c r="R281" s="54"/>
      <c r="S281" s="54"/>
      <c r="T281" s="54"/>
      <c r="U281" s="54"/>
    </row>
    <row r="282">
      <c r="H282" s="2"/>
      <c r="N282" s="2"/>
      <c r="R282" s="54"/>
      <c r="S282" s="54"/>
      <c r="T282" s="54"/>
      <c r="U282" s="54"/>
    </row>
    <row r="283">
      <c r="H283" s="2"/>
      <c r="N283" s="2"/>
      <c r="R283" s="54"/>
      <c r="S283" s="54"/>
      <c r="T283" s="54"/>
      <c r="U283" s="54"/>
    </row>
    <row r="284">
      <c r="H284" s="2"/>
      <c r="N284" s="2"/>
      <c r="R284" s="54"/>
      <c r="S284" s="54"/>
      <c r="T284" s="54"/>
      <c r="U284" s="54"/>
    </row>
    <row r="285">
      <c r="H285" s="2"/>
      <c r="N285" s="2"/>
      <c r="R285" s="54"/>
      <c r="S285" s="54"/>
      <c r="T285" s="54"/>
      <c r="U285" s="54"/>
    </row>
    <row r="286">
      <c r="H286" s="2"/>
      <c r="N286" s="2"/>
      <c r="R286" s="54"/>
      <c r="S286" s="54"/>
      <c r="T286" s="54"/>
      <c r="U286" s="54"/>
    </row>
    <row r="287">
      <c r="H287" s="2"/>
      <c r="N287" s="2"/>
      <c r="R287" s="54"/>
      <c r="S287" s="54"/>
      <c r="T287" s="54"/>
      <c r="U287" s="54"/>
    </row>
    <row r="288">
      <c r="H288" s="2"/>
      <c r="N288" s="2"/>
      <c r="R288" s="54"/>
      <c r="S288" s="54"/>
      <c r="T288" s="54"/>
      <c r="U288" s="54"/>
    </row>
    <row r="289">
      <c r="H289" s="2"/>
      <c r="N289" s="2"/>
      <c r="R289" s="54"/>
      <c r="S289" s="54"/>
      <c r="T289" s="54"/>
      <c r="U289" s="54"/>
    </row>
    <row r="290">
      <c r="H290" s="2"/>
      <c r="N290" s="2"/>
      <c r="R290" s="54"/>
      <c r="S290" s="54"/>
      <c r="T290" s="54"/>
      <c r="U290" s="54"/>
    </row>
    <row r="291">
      <c r="H291" s="2"/>
      <c r="N291" s="2"/>
      <c r="R291" s="54"/>
      <c r="S291" s="54"/>
      <c r="T291" s="54"/>
      <c r="U291" s="54"/>
    </row>
    <row r="292">
      <c r="H292" s="2"/>
      <c r="N292" s="2"/>
      <c r="R292" s="54"/>
      <c r="S292" s="54"/>
      <c r="T292" s="54"/>
      <c r="U292" s="54"/>
    </row>
    <row r="293">
      <c r="H293" s="2"/>
      <c r="N293" s="2"/>
      <c r="R293" s="54"/>
      <c r="S293" s="54"/>
      <c r="T293" s="54"/>
      <c r="U293" s="54"/>
    </row>
    <row r="294">
      <c r="H294" s="2"/>
      <c r="N294" s="2"/>
      <c r="R294" s="54"/>
      <c r="S294" s="54"/>
      <c r="T294" s="54"/>
      <c r="U294" s="54"/>
    </row>
    <row r="295">
      <c r="H295" s="2"/>
      <c r="N295" s="2"/>
      <c r="R295" s="54"/>
      <c r="S295" s="54"/>
      <c r="T295" s="54"/>
      <c r="U295" s="54"/>
    </row>
    <row r="296">
      <c r="H296" s="2"/>
      <c r="N296" s="2"/>
      <c r="R296" s="54"/>
      <c r="S296" s="54"/>
      <c r="T296" s="54"/>
      <c r="U296" s="54"/>
    </row>
    <row r="297">
      <c r="H297" s="2"/>
      <c r="N297" s="2"/>
      <c r="R297" s="54"/>
      <c r="S297" s="54"/>
      <c r="T297" s="54"/>
      <c r="U297" s="54"/>
    </row>
    <row r="298">
      <c r="H298" s="2"/>
      <c r="N298" s="2"/>
      <c r="R298" s="54"/>
      <c r="S298" s="54"/>
      <c r="T298" s="54"/>
      <c r="U298" s="54"/>
    </row>
    <row r="299">
      <c r="H299" s="2"/>
      <c r="N299" s="2"/>
      <c r="R299" s="54"/>
      <c r="S299" s="54"/>
      <c r="T299" s="54"/>
      <c r="U299" s="54"/>
    </row>
    <row r="300">
      <c r="H300" s="2"/>
      <c r="N300" s="2"/>
      <c r="R300" s="54"/>
      <c r="S300" s="54"/>
      <c r="T300" s="54"/>
      <c r="U300" s="54"/>
    </row>
    <row r="301">
      <c r="H301" s="2"/>
      <c r="N301" s="2"/>
      <c r="R301" s="54"/>
      <c r="S301" s="54"/>
      <c r="T301" s="54"/>
      <c r="U301" s="54"/>
    </row>
    <row r="302">
      <c r="H302" s="2"/>
      <c r="N302" s="2"/>
      <c r="R302" s="54"/>
      <c r="S302" s="54"/>
      <c r="T302" s="54"/>
      <c r="U302" s="54"/>
    </row>
    <row r="303">
      <c r="H303" s="2"/>
      <c r="N303" s="2"/>
      <c r="R303" s="54"/>
      <c r="S303" s="54"/>
      <c r="T303" s="54"/>
      <c r="U303" s="54"/>
    </row>
    <row r="304">
      <c r="H304" s="2"/>
      <c r="N304" s="2"/>
      <c r="R304" s="54"/>
      <c r="S304" s="54"/>
      <c r="T304" s="54"/>
      <c r="U304" s="54"/>
    </row>
    <row r="305">
      <c r="H305" s="2"/>
      <c r="N305" s="2"/>
      <c r="R305" s="54"/>
      <c r="S305" s="54"/>
      <c r="T305" s="54"/>
      <c r="U305" s="54"/>
    </row>
    <row r="306">
      <c r="H306" s="2"/>
      <c r="N306" s="2"/>
      <c r="R306" s="54"/>
      <c r="S306" s="54"/>
      <c r="T306" s="54"/>
      <c r="U306" s="54"/>
    </row>
    <row r="307">
      <c r="H307" s="2"/>
      <c r="N307" s="2"/>
      <c r="R307" s="54"/>
      <c r="S307" s="54"/>
      <c r="T307" s="54"/>
      <c r="U307" s="54"/>
    </row>
    <row r="308">
      <c r="H308" s="2"/>
      <c r="N308" s="2"/>
      <c r="R308" s="54"/>
      <c r="S308" s="54"/>
      <c r="T308" s="54"/>
      <c r="U308" s="54"/>
    </row>
    <row r="309">
      <c r="H309" s="2"/>
      <c r="N309" s="2"/>
      <c r="R309" s="54"/>
      <c r="S309" s="54"/>
      <c r="T309" s="54"/>
      <c r="U309" s="54"/>
    </row>
    <row r="310">
      <c r="H310" s="2"/>
      <c r="N310" s="2"/>
      <c r="R310" s="54"/>
      <c r="S310" s="54"/>
      <c r="T310" s="54"/>
      <c r="U310" s="54"/>
    </row>
    <row r="311">
      <c r="H311" s="2"/>
      <c r="N311" s="2"/>
      <c r="R311" s="54"/>
      <c r="S311" s="54"/>
      <c r="T311" s="54"/>
      <c r="U311" s="54"/>
    </row>
    <row r="312">
      <c r="H312" s="2"/>
      <c r="N312" s="2"/>
      <c r="R312" s="54"/>
      <c r="S312" s="54"/>
      <c r="T312" s="54"/>
      <c r="U312" s="54"/>
    </row>
    <row r="313">
      <c r="H313" s="2"/>
      <c r="N313" s="2"/>
      <c r="R313" s="54"/>
      <c r="S313" s="54"/>
      <c r="T313" s="54"/>
      <c r="U313" s="54"/>
    </row>
    <row r="314">
      <c r="H314" s="2"/>
      <c r="N314" s="2"/>
      <c r="R314" s="54"/>
      <c r="S314" s="54"/>
      <c r="T314" s="54"/>
      <c r="U314" s="54"/>
    </row>
    <row r="315">
      <c r="H315" s="2"/>
      <c r="N315" s="2"/>
      <c r="R315" s="54"/>
      <c r="S315" s="54"/>
      <c r="T315" s="54"/>
      <c r="U315" s="54"/>
    </row>
    <row r="316">
      <c r="H316" s="2"/>
      <c r="N316" s="2"/>
      <c r="R316" s="54"/>
      <c r="S316" s="54"/>
      <c r="T316" s="54"/>
      <c r="U316" s="54"/>
    </row>
    <row r="317">
      <c r="H317" s="2"/>
      <c r="N317" s="2"/>
      <c r="R317" s="54"/>
      <c r="S317" s="54"/>
      <c r="T317" s="54"/>
      <c r="U317" s="54"/>
    </row>
    <row r="318">
      <c r="H318" s="2"/>
      <c r="N318" s="2"/>
      <c r="R318" s="54"/>
      <c r="S318" s="54"/>
      <c r="T318" s="54"/>
      <c r="U318" s="54"/>
    </row>
    <row r="319">
      <c r="H319" s="2"/>
      <c r="N319" s="2"/>
      <c r="R319" s="54"/>
      <c r="S319" s="54"/>
      <c r="T319" s="54"/>
      <c r="U319" s="54"/>
    </row>
    <row r="320">
      <c r="H320" s="2"/>
      <c r="N320" s="2"/>
      <c r="R320" s="54"/>
      <c r="S320" s="54"/>
      <c r="T320" s="54"/>
      <c r="U320" s="54"/>
    </row>
    <row r="321">
      <c r="H321" s="2"/>
      <c r="N321" s="2"/>
      <c r="R321" s="54"/>
      <c r="S321" s="54"/>
      <c r="T321" s="54"/>
      <c r="U321" s="54"/>
    </row>
    <row r="322">
      <c r="H322" s="2"/>
      <c r="N322" s="2"/>
      <c r="R322" s="54"/>
      <c r="S322" s="54"/>
      <c r="T322" s="54"/>
      <c r="U322" s="54"/>
    </row>
    <row r="323">
      <c r="H323" s="2"/>
      <c r="N323" s="2"/>
      <c r="R323" s="54"/>
      <c r="S323" s="54"/>
      <c r="T323" s="54"/>
      <c r="U323" s="54"/>
    </row>
    <row r="324">
      <c r="H324" s="2"/>
      <c r="N324" s="2"/>
      <c r="R324" s="54"/>
      <c r="S324" s="54"/>
      <c r="T324" s="54"/>
      <c r="U324" s="54"/>
    </row>
    <row r="325">
      <c r="H325" s="2"/>
      <c r="N325" s="2"/>
      <c r="R325" s="54"/>
      <c r="S325" s="54"/>
      <c r="T325" s="54"/>
      <c r="U325" s="54"/>
    </row>
    <row r="326">
      <c r="H326" s="2"/>
      <c r="N326" s="2"/>
      <c r="R326" s="54"/>
      <c r="S326" s="54"/>
      <c r="T326" s="54"/>
      <c r="U326" s="54"/>
    </row>
    <row r="327">
      <c r="H327" s="2"/>
      <c r="N327" s="2"/>
      <c r="R327" s="54"/>
      <c r="S327" s="54"/>
      <c r="T327" s="54"/>
      <c r="U327" s="54"/>
    </row>
    <row r="328">
      <c r="H328" s="2"/>
      <c r="N328" s="2"/>
      <c r="R328" s="54"/>
      <c r="S328" s="54"/>
      <c r="T328" s="54"/>
      <c r="U328" s="54"/>
    </row>
    <row r="329">
      <c r="H329" s="2"/>
      <c r="N329" s="2"/>
      <c r="R329" s="54"/>
      <c r="S329" s="54"/>
      <c r="T329" s="54"/>
      <c r="U329" s="54"/>
    </row>
    <row r="330">
      <c r="H330" s="2"/>
      <c r="N330" s="2"/>
      <c r="R330" s="54"/>
      <c r="S330" s="54"/>
      <c r="T330" s="54"/>
      <c r="U330" s="54"/>
    </row>
    <row r="331">
      <c r="H331" s="2"/>
      <c r="N331" s="2"/>
      <c r="R331" s="54"/>
      <c r="S331" s="54"/>
      <c r="T331" s="54"/>
      <c r="U331" s="54"/>
    </row>
    <row r="332">
      <c r="H332" s="2"/>
      <c r="N332" s="2"/>
      <c r="R332" s="54"/>
      <c r="S332" s="54"/>
      <c r="T332" s="54"/>
      <c r="U332" s="54"/>
    </row>
    <row r="333">
      <c r="H333" s="2"/>
      <c r="N333" s="2"/>
      <c r="R333" s="54"/>
      <c r="S333" s="54"/>
      <c r="T333" s="54"/>
      <c r="U333" s="54"/>
    </row>
    <row r="334">
      <c r="H334" s="2"/>
      <c r="N334" s="2"/>
      <c r="R334" s="54"/>
      <c r="S334" s="54"/>
      <c r="T334" s="54"/>
      <c r="U334" s="54"/>
    </row>
    <row r="335">
      <c r="H335" s="2"/>
      <c r="N335" s="2"/>
      <c r="R335" s="54"/>
      <c r="S335" s="54"/>
      <c r="T335" s="54"/>
      <c r="U335" s="54"/>
    </row>
    <row r="336">
      <c r="H336" s="2"/>
      <c r="N336" s="2"/>
      <c r="R336" s="54"/>
      <c r="S336" s="54"/>
      <c r="T336" s="54"/>
      <c r="U336" s="54"/>
    </row>
    <row r="337">
      <c r="H337" s="2"/>
      <c r="N337" s="2"/>
      <c r="R337" s="54"/>
      <c r="S337" s="54"/>
      <c r="T337" s="54"/>
      <c r="U337" s="54"/>
    </row>
    <row r="338">
      <c r="H338" s="2"/>
      <c r="N338" s="2"/>
      <c r="R338" s="54"/>
      <c r="S338" s="54"/>
      <c r="T338" s="54"/>
      <c r="U338" s="54"/>
    </row>
    <row r="339">
      <c r="H339" s="2"/>
      <c r="N339" s="2"/>
      <c r="R339" s="54"/>
      <c r="S339" s="54"/>
      <c r="T339" s="54"/>
      <c r="U339" s="54"/>
    </row>
    <row r="340">
      <c r="H340" s="2"/>
      <c r="N340" s="2"/>
      <c r="R340" s="54"/>
      <c r="S340" s="54"/>
      <c r="T340" s="54"/>
      <c r="U340" s="54"/>
    </row>
    <row r="341">
      <c r="H341" s="2"/>
      <c r="N341" s="2"/>
      <c r="R341" s="54"/>
      <c r="S341" s="54"/>
      <c r="T341" s="54"/>
      <c r="U341" s="54"/>
    </row>
    <row r="342">
      <c r="H342" s="2"/>
      <c r="N342" s="2"/>
      <c r="R342" s="54"/>
      <c r="S342" s="54"/>
      <c r="T342" s="54"/>
      <c r="U342" s="54"/>
    </row>
    <row r="343">
      <c r="H343" s="2"/>
      <c r="N343" s="2"/>
      <c r="R343" s="54"/>
      <c r="S343" s="54"/>
      <c r="T343" s="54"/>
      <c r="U343" s="54"/>
    </row>
    <row r="344">
      <c r="H344" s="2"/>
      <c r="N344" s="2"/>
      <c r="R344" s="54"/>
      <c r="S344" s="54"/>
      <c r="T344" s="54"/>
      <c r="U344" s="54"/>
    </row>
    <row r="345">
      <c r="H345" s="2"/>
      <c r="N345" s="2"/>
      <c r="R345" s="54"/>
      <c r="S345" s="54"/>
      <c r="T345" s="54"/>
      <c r="U345" s="54"/>
    </row>
    <row r="346">
      <c r="H346" s="2"/>
      <c r="N346" s="2"/>
      <c r="R346" s="54"/>
      <c r="S346" s="54"/>
      <c r="T346" s="54"/>
      <c r="U346" s="54"/>
    </row>
    <row r="347">
      <c r="H347" s="2"/>
      <c r="N347" s="2"/>
      <c r="R347" s="54"/>
      <c r="S347" s="54"/>
      <c r="T347" s="54"/>
      <c r="U347" s="54"/>
    </row>
    <row r="348">
      <c r="H348" s="2"/>
      <c r="N348" s="2"/>
      <c r="R348" s="54"/>
      <c r="S348" s="54"/>
      <c r="T348" s="54"/>
      <c r="U348" s="54"/>
    </row>
    <row r="349">
      <c r="H349" s="2"/>
      <c r="N349" s="2"/>
      <c r="R349" s="54"/>
      <c r="S349" s="54"/>
      <c r="T349" s="54"/>
      <c r="U349" s="54"/>
    </row>
    <row r="350">
      <c r="H350" s="2"/>
      <c r="N350" s="2"/>
      <c r="R350" s="54"/>
      <c r="S350" s="54"/>
      <c r="T350" s="54"/>
      <c r="U350" s="54"/>
    </row>
    <row r="351">
      <c r="H351" s="2"/>
      <c r="N351" s="2"/>
      <c r="R351" s="54"/>
      <c r="S351" s="54"/>
      <c r="T351" s="54"/>
      <c r="U351" s="54"/>
    </row>
    <row r="352">
      <c r="H352" s="2"/>
      <c r="N352" s="2"/>
      <c r="R352" s="54"/>
      <c r="S352" s="54"/>
      <c r="T352" s="54"/>
      <c r="U352" s="54"/>
    </row>
    <row r="353">
      <c r="H353" s="2"/>
      <c r="N353" s="2"/>
      <c r="R353" s="54"/>
      <c r="S353" s="54"/>
      <c r="T353" s="54"/>
      <c r="U353" s="54"/>
    </row>
    <row r="354">
      <c r="H354" s="2"/>
      <c r="N354" s="2"/>
      <c r="R354" s="54"/>
      <c r="S354" s="54"/>
      <c r="T354" s="54"/>
      <c r="U354" s="54"/>
    </row>
    <row r="355">
      <c r="H355" s="2"/>
      <c r="N355" s="2"/>
      <c r="R355" s="54"/>
      <c r="S355" s="54"/>
      <c r="T355" s="54"/>
      <c r="U355" s="54"/>
    </row>
    <row r="356">
      <c r="H356" s="2"/>
      <c r="N356" s="2"/>
      <c r="R356" s="54"/>
      <c r="S356" s="54"/>
      <c r="T356" s="54"/>
      <c r="U356" s="54"/>
    </row>
    <row r="357">
      <c r="H357" s="2"/>
      <c r="N357" s="2"/>
      <c r="R357" s="54"/>
      <c r="S357" s="54"/>
      <c r="T357" s="54"/>
      <c r="U357" s="54"/>
    </row>
    <row r="358">
      <c r="H358" s="2"/>
      <c r="N358" s="2"/>
      <c r="R358" s="54"/>
      <c r="S358" s="54"/>
      <c r="T358" s="54"/>
      <c r="U358" s="54"/>
    </row>
    <row r="359">
      <c r="H359" s="2"/>
      <c r="N359" s="2"/>
      <c r="R359" s="54"/>
      <c r="S359" s="54"/>
      <c r="T359" s="54"/>
      <c r="U359" s="54"/>
    </row>
    <row r="360">
      <c r="H360" s="2"/>
      <c r="N360" s="2"/>
      <c r="R360" s="54"/>
      <c r="S360" s="54"/>
      <c r="T360" s="54"/>
      <c r="U360" s="54"/>
    </row>
    <row r="361">
      <c r="H361" s="2"/>
      <c r="N361" s="2"/>
      <c r="R361" s="54"/>
      <c r="S361" s="54"/>
      <c r="T361" s="54"/>
      <c r="U361" s="54"/>
    </row>
    <row r="362">
      <c r="H362" s="2"/>
      <c r="N362" s="2"/>
      <c r="R362" s="54"/>
      <c r="S362" s="54"/>
      <c r="T362" s="54"/>
      <c r="U362" s="54"/>
    </row>
    <row r="363">
      <c r="H363" s="2"/>
      <c r="N363" s="2"/>
      <c r="R363" s="54"/>
      <c r="S363" s="54"/>
      <c r="T363" s="54"/>
      <c r="U363" s="54"/>
    </row>
    <row r="364">
      <c r="H364" s="2"/>
      <c r="N364" s="2"/>
      <c r="R364" s="54"/>
      <c r="S364" s="54"/>
      <c r="T364" s="54"/>
      <c r="U364" s="54"/>
    </row>
    <row r="365">
      <c r="H365" s="2"/>
      <c r="N365" s="2"/>
      <c r="R365" s="54"/>
      <c r="S365" s="54"/>
      <c r="T365" s="54"/>
      <c r="U365" s="54"/>
    </row>
    <row r="366">
      <c r="H366" s="2"/>
      <c r="N366" s="2"/>
      <c r="R366" s="54"/>
      <c r="S366" s="54"/>
      <c r="T366" s="54"/>
      <c r="U366" s="54"/>
    </row>
    <row r="367">
      <c r="H367" s="2"/>
      <c r="N367" s="2"/>
      <c r="R367" s="54"/>
      <c r="S367" s="54"/>
      <c r="T367" s="54"/>
      <c r="U367" s="54"/>
    </row>
    <row r="368">
      <c r="H368" s="2"/>
      <c r="N368" s="2"/>
      <c r="R368" s="54"/>
      <c r="S368" s="54"/>
      <c r="T368" s="54"/>
      <c r="U368" s="54"/>
    </row>
    <row r="369">
      <c r="H369" s="2"/>
      <c r="N369" s="2"/>
      <c r="R369" s="54"/>
      <c r="S369" s="54"/>
      <c r="T369" s="54"/>
      <c r="U369" s="54"/>
    </row>
    <row r="370">
      <c r="H370" s="2"/>
      <c r="N370" s="2"/>
      <c r="R370" s="54"/>
      <c r="S370" s="54"/>
      <c r="T370" s="54"/>
      <c r="U370" s="54"/>
    </row>
    <row r="371">
      <c r="H371" s="2"/>
      <c r="N371" s="2"/>
      <c r="R371" s="54"/>
      <c r="S371" s="54"/>
      <c r="T371" s="54"/>
      <c r="U371" s="54"/>
    </row>
    <row r="372">
      <c r="H372" s="2"/>
      <c r="N372" s="2"/>
      <c r="R372" s="54"/>
      <c r="S372" s="54"/>
      <c r="T372" s="54"/>
      <c r="U372" s="54"/>
    </row>
    <row r="373">
      <c r="H373" s="2"/>
      <c r="N373" s="2"/>
      <c r="R373" s="54"/>
      <c r="S373" s="54"/>
      <c r="T373" s="54"/>
      <c r="U373" s="54"/>
    </row>
    <row r="374">
      <c r="H374" s="2"/>
      <c r="N374" s="2"/>
      <c r="R374" s="54"/>
      <c r="S374" s="54"/>
      <c r="T374" s="54"/>
      <c r="U374" s="54"/>
    </row>
    <row r="375">
      <c r="H375" s="2"/>
      <c r="N375" s="2"/>
      <c r="R375" s="54"/>
      <c r="S375" s="54"/>
      <c r="T375" s="54"/>
      <c r="U375" s="54"/>
    </row>
    <row r="376">
      <c r="H376" s="2"/>
      <c r="N376" s="2"/>
      <c r="R376" s="54"/>
      <c r="S376" s="54"/>
      <c r="T376" s="54"/>
      <c r="U376" s="54"/>
    </row>
    <row r="377">
      <c r="H377" s="2"/>
      <c r="N377" s="2"/>
      <c r="R377" s="54"/>
      <c r="S377" s="54"/>
      <c r="T377" s="54"/>
      <c r="U377" s="54"/>
    </row>
    <row r="378">
      <c r="H378" s="2"/>
      <c r="N378" s="2"/>
      <c r="R378" s="54"/>
      <c r="S378" s="54"/>
      <c r="T378" s="54"/>
      <c r="U378" s="54"/>
    </row>
    <row r="379">
      <c r="H379" s="2"/>
      <c r="N379" s="2"/>
      <c r="R379" s="54"/>
      <c r="S379" s="54"/>
      <c r="T379" s="54"/>
      <c r="U379" s="54"/>
    </row>
    <row r="380">
      <c r="H380" s="2"/>
      <c r="N380" s="2"/>
      <c r="R380" s="54"/>
      <c r="S380" s="54"/>
      <c r="T380" s="54"/>
      <c r="U380" s="54"/>
    </row>
    <row r="381">
      <c r="H381" s="2"/>
      <c r="N381" s="2"/>
      <c r="R381" s="54"/>
      <c r="S381" s="54"/>
      <c r="T381" s="54"/>
      <c r="U381" s="54"/>
    </row>
    <row r="382">
      <c r="H382" s="2"/>
      <c r="N382" s="2"/>
      <c r="R382" s="54"/>
      <c r="S382" s="54"/>
      <c r="T382" s="54"/>
      <c r="U382" s="54"/>
    </row>
    <row r="383">
      <c r="H383" s="2"/>
      <c r="N383" s="2"/>
      <c r="R383" s="54"/>
      <c r="S383" s="54"/>
      <c r="T383" s="54"/>
      <c r="U383" s="54"/>
    </row>
    <row r="384">
      <c r="H384" s="2"/>
      <c r="N384" s="2"/>
      <c r="R384" s="54"/>
      <c r="S384" s="54"/>
      <c r="T384" s="54"/>
      <c r="U384" s="54"/>
    </row>
    <row r="385">
      <c r="H385" s="2"/>
      <c r="N385" s="2"/>
      <c r="R385" s="54"/>
      <c r="S385" s="54"/>
      <c r="T385" s="54"/>
      <c r="U385" s="54"/>
    </row>
    <row r="386">
      <c r="H386" s="2"/>
      <c r="N386" s="2"/>
      <c r="R386" s="54"/>
      <c r="S386" s="54"/>
      <c r="T386" s="54"/>
      <c r="U386" s="54"/>
    </row>
    <row r="387">
      <c r="H387" s="2"/>
      <c r="N387" s="2"/>
      <c r="R387" s="54"/>
      <c r="S387" s="54"/>
      <c r="T387" s="54"/>
      <c r="U387" s="54"/>
    </row>
    <row r="388">
      <c r="H388" s="2"/>
      <c r="N388" s="2"/>
      <c r="R388" s="54"/>
      <c r="S388" s="54"/>
      <c r="T388" s="54"/>
      <c r="U388" s="54"/>
    </row>
    <row r="389">
      <c r="H389" s="2"/>
      <c r="N389" s="2"/>
      <c r="R389" s="54"/>
      <c r="S389" s="54"/>
      <c r="T389" s="54"/>
      <c r="U389" s="54"/>
    </row>
    <row r="390">
      <c r="H390" s="2"/>
      <c r="N390" s="2"/>
      <c r="R390" s="54"/>
      <c r="S390" s="54"/>
      <c r="T390" s="54"/>
      <c r="U390" s="54"/>
    </row>
    <row r="391">
      <c r="H391" s="2"/>
      <c r="N391" s="2"/>
      <c r="R391" s="54"/>
      <c r="S391" s="54"/>
      <c r="T391" s="54"/>
      <c r="U391" s="54"/>
    </row>
    <row r="392">
      <c r="H392" s="2"/>
      <c r="N392" s="2"/>
      <c r="R392" s="54"/>
      <c r="S392" s="54"/>
      <c r="T392" s="54"/>
      <c r="U392" s="54"/>
    </row>
    <row r="393">
      <c r="H393" s="2"/>
      <c r="N393" s="2"/>
      <c r="R393" s="54"/>
      <c r="S393" s="54"/>
      <c r="T393" s="54"/>
      <c r="U393" s="54"/>
    </row>
    <row r="394">
      <c r="H394" s="2"/>
      <c r="N394" s="2"/>
      <c r="R394" s="54"/>
      <c r="S394" s="54"/>
      <c r="T394" s="54"/>
      <c r="U394" s="54"/>
    </row>
    <row r="395">
      <c r="H395" s="2"/>
      <c r="N395" s="2"/>
      <c r="R395" s="54"/>
      <c r="S395" s="54"/>
      <c r="T395" s="54"/>
      <c r="U395" s="54"/>
    </row>
    <row r="396">
      <c r="H396" s="2"/>
      <c r="N396" s="2"/>
      <c r="R396" s="54"/>
      <c r="S396" s="54"/>
      <c r="T396" s="54"/>
      <c r="U396" s="54"/>
    </row>
    <row r="397">
      <c r="H397" s="2"/>
      <c r="N397" s="2"/>
      <c r="R397" s="54"/>
      <c r="S397" s="54"/>
      <c r="T397" s="54"/>
      <c r="U397" s="54"/>
    </row>
    <row r="398">
      <c r="H398" s="2"/>
      <c r="N398" s="2"/>
      <c r="R398" s="54"/>
      <c r="S398" s="54"/>
      <c r="T398" s="54"/>
      <c r="U398" s="54"/>
    </row>
    <row r="399">
      <c r="H399" s="2"/>
      <c r="N399" s="2"/>
      <c r="R399" s="54"/>
      <c r="S399" s="54"/>
      <c r="T399" s="54"/>
      <c r="U399" s="54"/>
    </row>
    <row r="400">
      <c r="H400" s="2"/>
      <c r="N400" s="2"/>
      <c r="R400" s="54"/>
      <c r="S400" s="54"/>
      <c r="T400" s="54"/>
      <c r="U400" s="54"/>
    </row>
    <row r="401">
      <c r="H401" s="2"/>
      <c r="N401" s="2"/>
      <c r="R401" s="54"/>
      <c r="S401" s="54"/>
      <c r="T401" s="54"/>
      <c r="U401" s="54"/>
    </row>
    <row r="402">
      <c r="H402" s="2"/>
      <c r="N402" s="2"/>
      <c r="R402" s="54"/>
      <c r="S402" s="54"/>
      <c r="T402" s="54"/>
      <c r="U402" s="54"/>
    </row>
    <row r="403">
      <c r="H403" s="2"/>
      <c r="N403" s="2"/>
      <c r="R403" s="54"/>
      <c r="S403" s="54"/>
      <c r="T403" s="54"/>
      <c r="U403" s="54"/>
    </row>
    <row r="404">
      <c r="H404" s="2"/>
      <c r="N404" s="2"/>
      <c r="R404" s="54"/>
      <c r="S404" s="54"/>
      <c r="T404" s="54"/>
      <c r="U404" s="54"/>
    </row>
    <row r="405">
      <c r="H405" s="2"/>
      <c r="N405" s="2"/>
      <c r="R405" s="54"/>
      <c r="S405" s="54"/>
      <c r="T405" s="54"/>
      <c r="U405" s="54"/>
    </row>
    <row r="406">
      <c r="H406" s="2"/>
      <c r="N406" s="2"/>
      <c r="R406" s="54"/>
      <c r="S406" s="54"/>
      <c r="T406" s="54"/>
      <c r="U406" s="54"/>
    </row>
    <row r="407">
      <c r="H407" s="2"/>
      <c r="N407" s="2"/>
      <c r="R407" s="54"/>
      <c r="S407" s="54"/>
      <c r="T407" s="54"/>
      <c r="U407" s="54"/>
    </row>
    <row r="408">
      <c r="H408" s="2"/>
      <c r="N408" s="2"/>
      <c r="R408" s="54"/>
      <c r="S408" s="54"/>
      <c r="T408" s="54"/>
      <c r="U408" s="54"/>
    </row>
    <row r="409">
      <c r="H409" s="2"/>
      <c r="N409" s="2"/>
      <c r="R409" s="54"/>
      <c r="S409" s="54"/>
      <c r="T409" s="54"/>
      <c r="U409" s="54"/>
    </row>
    <row r="410">
      <c r="H410" s="2"/>
      <c r="N410" s="2"/>
      <c r="R410" s="54"/>
      <c r="S410" s="54"/>
      <c r="T410" s="54"/>
      <c r="U410" s="54"/>
    </row>
    <row r="411">
      <c r="H411" s="2"/>
      <c r="N411" s="2"/>
      <c r="R411" s="54"/>
      <c r="S411" s="54"/>
      <c r="T411" s="54"/>
      <c r="U411" s="54"/>
    </row>
    <row r="412">
      <c r="H412" s="2"/>
      <c r="N412" s="2"/>
      <c r="R412" s="54"/>
      <c r="S412" s="54"/>
      <c r="T412" s="54"/>
      <c r="U412" s="54"/>
    </row>
    <row r="413">
      <c r="H413" s="2"/>
      <c r="N413" s="2"/>
      <c r="R413" s="54"/>
      <c r="S413" s="54"/>
      <c r="T413" s="54"/>
      <c r="U413" s="54"/>
    </row>
    <row r="414">
      <c r="H414" s="2"/>
      <c r="N414" s="2"/>
      <c r="R414" s="54"/>
      <c r="S414" s="54"/>
      <c r="T414" s="54"/>
      <c r="U414" s="54"/>
    </row>
    <row r="415">
      <c r="H415" s="2"/>
      <c r="N415" s="2"/>
      <c r="R415" s="54"/>
      <c r="S415" s="54"/>
      <c r="T415" s="54"/>
      <c r="U415" s="54"/>
    </row>
    <row r="416">
      <c r="H416" s="2"/>
      <c r="N416" s="2"/>
      <c r="R416" s="54"/>
      <c r="S416" s="54"/>
      <c r="T416" s="54"/>
      <c r="U416" s="54"/>
    </row>
    <row r="417">
      <c r="H417" s="2"/>
      <c r="N417" s="2"/>
      <c r="R417" s="54"/>
      <c r="S417" s="54"/>
      <c r="T417" s="54"/>
      <c r="U417" s="54"/>
    </row>
    <row r="418">
      <c r="H418" s="2"/>
      <c r="N418" s="2"/>
      <c r="R418" s="54"/>
      <c r="S418" s="54"/>
      <c r="T418" s="54"/>
      <c r="U418" s="54"/>
    </row>
    <row r="419">
      <c r="H419" s="2"/>
      <c r="N419" s="2"/>
      <c r="R419" s="54"/>
      <c r="S419" s="54"/>
      <c r="T419" s="54"/>
      <c r="U419" s="54"/>
    </row>
    <row r="420">
      <c r="H420" s="2"/>
      <c r="N420" s="2"/>
      <c r="R420" s="54"/>
      <c r="S420" s="54"/>
      <c r="T420" s="54"/>
      <c r="U420" s="54"/>
    </row>
    <row r="421">
      <c r="H421" s="2"/>
      <c r="N421" s="2"/>
      <c r="R421" s="54"/>
      <c r="S421" s="54"/>
      <c r="T421" s="54"/>
      <c r="U421" s="54"/>
    </row>
    <row r="422">
      <c r="H422" s="2"/>
      <c r="N422" s="2"/>
      <c r="R422" s="54"/>
      <c r="S422" s="54"/>
      <c r="T422" s="54"/>
      <c r="U422" s="54"/>
    </row>
    <row r="423">
      <c r="H423" s="2"/>
      <c r="N423" s="2"/>
      <c r="R423" s="54"/>
      <c r="S423" s="54"/>
      <c r="T423" s="54"/>
      <c r="U423" s="54"/>
    </row>
    <row r="424">
      <c r="H424" s="2"/>
      <c r="N424" s="2"/>
      <c r="R424" s="54"/>
      <c r="S424" s="54"/>
      <c r="T424" s="54"/>
      <c r="U424" s="54"/>
    </row>
    <row r="425">
      <c r="H425" s="2"/>
      <c r="N425" s="2"/>
      <c r="R425" s="54"/>
      <c r="S425" s="54"/>
      <c r="T425" s="54"/>
      <c r="U425" s="54"/>
    </row>
    <row r="426">
      <c r="H426" s="2"/>
      <c r="N426" s="2"/>
      <c r="R426" s="54"/>
      <c r="S426" s="54"/>
      <c r="T426" s="54"/>
      <c r="U426" s="54"/>
    </row>
    <row r="427">
      <c r="H427" s="2"/>
      <c r="N427" s="2"/>
      <c r="R427" s="54"/>
      <c r="S427" s="54"/>
      <c r="T427" s="54"/>
      <c r="U427" s="54"/>
    </row>
    <row r="428">
      <c r="H428" s="2"/>
      <c r="N428" s="2"/>
      <c r="R428" s="54"/>
      <c r="S428" s="54"/>
      <c r="T428" s="54"/>
      <c r="U428" s="54"/>
    </row>
    <row r="429">
      <c r="H429" s="2"/>
      <c r="N429" s="2"/>
      <c r="R429" s="54"/>
      <c r="S429" s="54"/>
      <c r="T429" s="54"/>
      <c r="U429" s="54"/>
    </row>
    <row r="430">
      <c r="H430" s="2"/>
      <c r="N430" s="2"/>
      <c r="R430" s="54"/>
      <c r="S430" s="54"/>
      <c r="T430" s="54"/>
      <c r="U430" s="54"/>
    </row>
    <row r="431">
      <c r="H431" s="2"/>
      <c r="N431" s="2"/>
      <c r="R431" s="54"/>
      <c r="S431" s="54"/>
      <c r="T431" s="54"/>
      <c r="U431" s="54"/>
    </row>
    <row r="432">
      <c r="H432" s="2"/>
      <c r="N432" s="2"/>
      <c r="R432" s="54"/>
      <c r="S432" s="54"/>
      <c r="T432" s="54"/>
      <c r="U432" s="54"/>
    </row>
    <row r="433">
      <c r="H433" s="2"/>
      <c r="N433" s="2"/>
      <c r="R433" s="54"/>
      <c r="S433" s="54"/>
      <c r="T433" s="54"/>
      <c r="U433" s="54"/>
    </row>
    <row r="434">
      <c r="H434" s="2"/>
      <c r="N434" s="2"/>
      <c r="R434" s="54"/>
      <c r="S434" s="54"/>
      <c r="T434" s="54"/>
      <c r="U434" s="54"/>
    </row>
    <row r="435">
      <c r="H435" s="2"/>
      <c r="N435" s="2"/>
      <c r="R435" s="54"/>
      <c r="S435" s="54"/>
      <c r="T435" s="54"/>
      <c r="U435" s="54"/>
    </row>
    <row r="436">
      <c r="H436" s="2"/>
      <c r="N436" s="2"/>
      <c r="R436" s="54"/>
      <c r="S436" s="54"/>
      <c r="T436" s="54"/>
      <c r="U436" s="54"/>
    </row>
    <row r="437">
      <c r="H437" s="2"/>
      <c r="N437" s="2"/>
      <c r="R437" s="54"/>
      <c r="S437" s="54"/>
      <c r="T437" s="54"/>
      <c r="U437" s="54"/>
    </row>
    <row r="438">
      <c r="H438" s="2"/>
      <c r="N438" s="2"/>
      <c r="R438" s="54"/>
      <c r="S438" s="54"/>
      <c r="T438" s="54"/>
      <c r="U438" s="54"/>
    </row>
    <row r="439">
      <c r="H439" s="2"/>
      <c r="N439" s="2"/>
      <c r="R439" s="54"/>
      <c r="S439" s="54"/>
      <c r="T439" s="54"/>
      <c r="U439" s="54"/>
    </row>
    <row r="440">
      <c r="H440" s="2"/>
      <c r="N440" s="2"/>
      <c r="R440" s="54"/>
      <c r="S440" s="54"/>
      <c r="T440" s="54"/>
      <c r="U440" s="54"/>
    </row>
    <row r="441">
      <c r="H441" s="2"/>
      <c r="N441" s="2"/>
      <c r="R441" s="54"/>
      <c r="S441" s="54"/>
      <c r="T441" s="54"/>
      <c r="U441" s="54"/>
    </row>
    <row r="442">
      <c r="H442" s="2"/>
      <c r="N442" s="2"/>
      <c r="R442" s="54"/>
      <c r="S442" s="54"/>
      <c r="T442" s="54"/>
      <c r="U442" s="54"/>
    </row>
    <row r="443">
      <c r="H443" s="2"/>
      <c r="N443" s="2"/>
      <c r="R443" s="54"/>
      <c r="S443" s="54"/>
      <c r="T443" s="54"/>
      <c r="U443" s="54"/>
    </row>
    <row r="444">
      <c r="H444" s="2"/>
      <c r="N444" s="2"/>
      <c r="R444" s="54"/>
      <c r="S444" s="54"/>
      <c r="T444" s="54"/>
      <c r="U444" s="54"/>
    </row>
    <row r="445">
      <c r="H445" s="2"/>
      <c r="N445" s="2"/>
      <c r="R445" s="54"/>
      <c r="S445" s="54"/>
      <c r="T445" s="54"/>
      <c r="U445" s="54"/>
    </row>
    <row r="446">
      <c r="H446" s="2"/>
      <c r="N446" s="2"/>
      <c r="R446" s="54"/>
      <c r="S446" s="54"/>
      <c r="T446" s="54"/>
      <c r="U446" s="54"/>
    </row>
    <row r="447">
      <c r="H447" s="2"/>
      <c r="N447" s="2"/>
      <c r="R447" s="54"/>
      <c r="S447" s="54"/>
      <c r="T447" s="54"/>
      <c r="U447" s="54"/>
    </row>
    <row r="448">
      <c r="H448" s="2"/>
      <c r="N448" s="2"/>
      <c r="R448" s="54"/>
      <c r="S448" s="54"/>
      <c r="T448" s="54"/>
      <c r="U448" s="54"/>
    </row>
    <row r="449">
      <c r="H449" s="2"/>
      <c r="N449" s="2"/>
      <c r="R449" s="54"/>
      <c r="S449" s="54"/>
      <c r="T449" s="54"/>
      <c r="U449" s="54"/>
    </row>
    <row r="450">
      <c r="H450" s="2"/>
      <c r="N450" s="2"/>
      <c r="R450" s="54"/>
      <c r="S450" s="54"/>
      <c r="T450" s="54"/>
      <c r="U450" s="54"/>
    </row>
    <row r="451">
      <c r="H451" s="2"/>
      <c r="N451" s="2"/>
      <c r="R451" s="54"/>
      <c r="S451" s="54"/>
      <c r="T451" s="54"/>
      <c r="U451" s="54"/>
    </row>
    <row r="452">
      <c r="H452" s="2"/>
      <c r="N452" s="2"/>
      <c r="R452" s="54"/>
      <c r="S452" s="54"/>
      <c r="T452" s="54"/>
      <c r="U452" s="54"/>
    </row>
    <row r="453">
      <c r="H453" s="2"/>
      <c r="N453" s="2"/>
      <c r="R453" s="54"/>
      <c r="S453" s="54"/>
      <c r="T453" s="54"/>
      <c r="U453" s="54"/>
    </row>
    <row r="454">
      <c r="H454" s="2"/>
      <c r="N454" s="2"/>
      <c r="R454" s="54"/>
      <c r="S454" s="54"/>
      <c r="T454" s="54"/>
      <c r="U454" s="54"/>
    </row>
    <row r="455">
      <c r="H455" s="2"/>
      <c r="N455" s="2"/>
      <c r="R455" s="54"/>
      <c r="S455" s="54"/>
      <c r="T455" s="54"/>
      <c r="U455" s="54"/>
    </row>
    <row r="456">
      <c r="H456" s="2"/>
      <c r="N456" s="2"/>
      <c r="R456" s="54"/>
      <c r="S456" s="54"/>
      <c r="T456" s="54"/>
      <c r="U456" s="54"/>
    </row>
    <row r="457">
      <c r="H457" s="2"/>
      <c r="N457" s="2"/>
      <c r="R457" s="54"/>
      <c r="S457" s="54"/>
      <c r="T457" s="54"/>
      <c r="U457" s="54"/>
    </row>
    <row r="458">
      <c r="H458" s="2"/>
      <c r="N458" s="2"/>
      <c r="R458" s="54"/>
      <c r="S458" s="54"/>
      <c r="T458" s="54"/>
      <c r="U458" s="54"/>
    </row>
    <row r="459">
      <c r="H459" s="2"/>
      <c r="N459" s="2"/>
      <c r="R459" s="54"/>
      <c r="S459" s="54"/>
      <c r="T459" s="54"/>
      <c r="U459" s="54"/>
    </row>
    <row r="460">
      <c r="H460" s="2"/>
      <c r="N460" s="2"/>
      <c r="R460" s="54"/>
      <c r="S460" s="54"/>
      <c r="T460" s="54"/>
      <c r="U460" s="54"/>
    </row>
    <row r="461">
      <c r="H461" s="2"/>
      <c r="N461" s="2"/>
      <c r="R461" s="54"/>
      <c r="S461" s="54"/>
      <c r="T461" s="54"/>
      <c r="U461" s="54"/>
    </row>
    <row r="462">
      <c r="H462" s="2"/>
      <c r="N462" s="2"/>
      <c r="R462" s="54"/>
      <c r="S462" s="54"/>
      <c r="T462" s="54"/>
      <c r="U462" s="54"/>
    </row>
    <row r="463">
      <c r="H463" s="2"/>
      <c r="N463" s="2"/>
      <c r="R463" s="54"/>
      <c r="S463" s="54"/>
      <c r="T463" s="54"/>
      <c r="U463" s="54"/>
    </row>
    <row r="464">
      <c r="H464" s="2"/>
      <c r="N464" s="2"/>
      <c r="R464" s="54"/>
      <c r="S464" s="54"/>
      <c r="T464" s="54"/>
      <c r="U464" s="54"/>
    </row>
    <row r="465">
      <c r="H465" s="2"/>
      <c r="N465" s="2"/>
      <c r="R465" s="54"/>
      <c r="S465" s="54"/>
      <c r="T465" s="54"/>
      <c r="U465" s="54"/>
    </row>
    <row r="466">
      <c r="H466" s="2"/>
      <c r="N466" s="2"/>
      <c r="R466" s="54"/>
      <c r="S466" s="54"/>
      <c r="T466" s="54"/>
      <c r="U466" s="54"/>
    </row>
    <row r="467">
      <c r="H467" s="2"/>
      <c r="N467" s="2"/>
      <c r="R467" s="54"/>
      <c r="S467" s="54"/>
      <c r="T467" s="54"/>
      <c r="U467" s="54"/>
    </row>
    <row r="468">
      <c r="H468" s="2"/>
      <c r="N468" s="2"/>
      <c r="R468" s="54"/>
      <c r="S468" s="54"/>
      <c r="T468" s="54"/>
      <c r="U468" s="54"/>
    </row>
    <row r="469">
      <c r="H469" s="2"/>
      <c r="N469" s="2"/>
      <c r="R469" s="54"/>
      <c r="S469" s="54"/>
      <c r="T469" s="54"/>
      <c r="U469" s="54"/>
    </row>
    <row r="470">
      <c r="H470" s="2"/>
      <c r="N470" s="2"/>
      <c r="R470" s="54"/>
      <c r="S470" s="54"/>
      <c r="T470" s="54"/>
      <c r="U470" s="54"/>
    </row>
    <row r="471">
      <c r="H471" s="2"/>
      <c r="N471" s="2"/>
      <c r="R471" s="54"/>
      <c r="S471" s="54"/>
      <c r="T471" s="54"/>
      <c r="U471" s="54"/>
    </row>
    <row r="472">
      <c r="H472" s="2"/>
      <c r="N472" s="2"/>
      <c r="R472" s="54"/>
      <c r="S472" s="54"/>
      <c r="T472" s="54"/>
      <c r="U472" s="54"/>
    </row>
    <row r="473">
      <c r="H473" s="2"/>
      <c r="N473" s="2"/>
      <c r="R473" s="54"/>
      <c r="S473" s="54"/>
      <c r="T473" s="54"/>
      <c r="U473" s="54"/>
    </row>
    <row r="474">
      <c r="H474" s="2"/>
      <c r="N474" s="2"/>
      <c r="R474" s="54"/>
      <c r="S474" s="54"/>
      <c r="T474" s="54"/>
      <c r="U474" s="54"/>
    </row>
    <row r="475">
      <c r="H475" s="2"/>
      <c r="N475" s="2"/>
      <c r="R475" s="54"/>
      <c r="S475" s="54"/>
      <c r="T475" s="54"/>
      <c r="U475" s="54"/>
    </row>
    <row r="476">
      <c r="H476" s="2"/>
      <c r="N476" s="2"/>
      <c r="R476" s="54"/>
      <c r="S476" s="54"/>
      <c r="T476" s="54"/>
      <c r="U476" s="54"/>
    </row>
    <row r="477">
      <c r="H477" s="2"/>
      <c r="N477" s="2"/>
      <c r="R477" s="54"/>
      <c r="S477" s="54"/>
      <c r="T477" s="54"/>
      <c r="U477" s="54"/>
    </row>
    <row r="478">
      <c r="H478" s="2"/>
      <c r="N478" s="2"/>
      <c r="R478" s="54"/>
      <c r="S478" s="54"/>
      <c r="T478" s="54"/>
      <c r="U478" s="54"/>
    </row>
    <row r="479">
      <c r="H479" s="2"/>
      <c r="N479" s="2"/>
      <c r="R479" s="54"/>
      <c r="S479" s="54"/>
      <c r="T479" s="54"/>
      <c r="U479" s="54"/>
    </row>
    <row r="480">
      <c r="H480" s="2"/>
      <c r="N480" s="2"/>
      <c r="R480" s="54"/>
      <c r="S480" s="54"/>
      <c r="T480" s="54"/>
      <c r="U480" s="54"/>
    </row>
    <row r="481">
      <c r="H481" s="2"/>
      <c r="N481" s="2"/>
      <c r="R481" s="54"/>
      <c r="S481" s="54"/>
      <c r="T481" s="54"/>
      <c r="U481" s="54"/>
    </row>
    <row r="482">
      <c r="H482" s="2"/>
      <c r="N482" s="2"/>
      <c r="R482" s="54"/>
      <c r="S482" s="54"/>
      <c r="T482" s="54"/>
      <c r="U482" s="54"/>
    </row>
    <row r="483">
      <c r="H483" s="2"/>
      <c r="N483" s="2"/>
      <c r="R483" s="54"/>
      <c r="S483" s="54"/>
      <c r="T483" s="54"/>
      <c r="U483" s="54"/>
    </row>
    <row r="484">
      <c r="H484" s="2"/>
      <c r="N484" s="2"/>
      <c r="R484" s="54"/>
      <c r="S484" s="54"/>
      <c r="T484" s="54"/>
      <c r="U484" s="54"/>
    </row>
    <row r="485">
      <c r="H485" s="2"/>
      <c r="N485" s="2"/>
      <c r="R485" s="54"/>
      <c r="S485" s="54"/>
      <c r="T485" s="54"/>
      <c r="U485" s="54"/>
    </row>
    <row r="486">
      <c r="H486" s="2"/>
      <c r="N486" s="2"/>
      <c r="R486" s="54"/>
      <c r="S486" s="54"/>
      <c r="T486" s="54"/>
      <c r="U486" s="54"/>
    </row>
    <row r="487">
      <c r="H487" s="2"/>
      <c r="N487" s="2"/>
      <c r="R487" s="54"/>
      <c r="S487" s="54"/>
      <c r="T487" s="54"/>
      <c r="U487" s="54"/>
    </row>
    <row r="488">
      <c r="H488" s="2"/>
      <c r="N488" s="2"/>
      <c r="R488" s="54"/>
      <c r="S488" s="54"/>
      <c r="T488" s="54"/>
      <c r="U488" s="54"/>
    </row>
    <row r="489">
      <c r="H489" s="2"/>
      <c r="N489" s="2"/>
      <c r="R489" s="54"/>
      <c r="S489" s="54"/>
      <c r="T489" s="54"/>
      <c r="U489" s="54"/>
    </row>
    <row r="490">
      <c r="H490" s="2"/>
      <c r="N490" s="2"/>
      <c r="R490" s="54"/>
      <c r="S490" s="54"/>
      <c r="T490" s="54"/>
      <c r="U490" s="54"/>
    </row>
    <row r="491">
      <c r="H491" s="2"/>
      <c r="N491" s="2"/>
      <c r="R491" s="54"/>
      <c r="S491" s="54"/>
      <c r="T491" s="54"/>
      <c r="U491" s="54"/>
    </row>
    <row r="492">
      <c r="H492" s="2"/>
      <c r="N492" s="2"/>
      <c r="R492" s="54"/>
      <c r="S492" s="54"/>
      <c r="T492" s="54"/>
      <c r="U492" s="54"/>
    </row>
    <row r="493">
      <c r="H493" s="2"/>
      <c r="N493" s="2"/>
      <c r="R493" s="54"/>
      <c r="S493" s="54"/>
      <c r="T493" s="54"/>
      <c r="U493" s="54"/>
    </row>
    <row r="494">
      <c r="H494" s="2"/>
      <c r="N494" s="2"/>
      <c r="R494" s="54"/>
      <c r="S494" s="54"/>
      <c r="T494" s="54"/>
      <c r="U494" s="54"/>
    </row>
    <row r="495">
      <c r="H495" s="2"/>
      <c r="N495" s="2"/>
      <c r="R495" s="54"/>
      <c r="S495" s="54"/>
      <c r="T495" s="54"/>
      <c r="U495" s="54"/>
    </row>
    <row r="496">
      <c r="H496" s="2"/>
      <c r="N496" s="2"/>
      <c r="R496" s="54"/>
      <c r="S496" s="54"/>
      <c r="T496" s="54"/>
      <c r="U496" s="54"/>
    </row>
    <row r="497">
      <c r="H497" s="2"/>
      <c r="N497" s="2"/>
      <c r="R497" s="54"/>
      <c r="S497" s="54"/>
      <c r="T497" s="54"/>
      <c r="U497" s="54"/>
    </row>
    <row r="498">
      <c r="H498" s="2"/>
      <c r="N498" s="2"/>
      <c r="R498" s="54"/>
      <c r="S498" s="54"/>
      <c r="T498" s="54"/>
      <c r="U498" s="54"/>
    </row>
    <row r="499">
      <c r="H499" s="2"/>
      <c r="N499" s="2"/>
      <c r="R499" s="54"/>
      <c r="S499" s="54"/>
      <c r="T499" s="54"/>
      <c r="U499" s="54"/>
    </row>
    <row r="500">
      <c r="H500" s="2"/>
      <c r="N500" s="2"/>
      <c r="R500" s="54"/>
      <c r="S500" s="54"/>
      <c r="T500" s="54"/>
      <c r="U500" s="54"/>
    </row>
    <row r="501">
      <c r="H501" s="2"/>
      <c r="N501" s="2"/>
      <c r="R501" s="54"/>
      <c r="S501" s="54"/>
      <c r="T501" s="54"/>
      <c r="U501" s="54"/>
    </row>
    <row r="502">
      <c r="H502" s="2"/>
      <c r="N502" s="2"/>
      <c r="R502" s="54"/>
      <c r="S502" s="54"/>
      <c r="T502" s="54"/>
      <c r="U502" s="54"/>
    </row>
    <row r="503">
      <c r="H503" s="2"/>
      <c r="N503" s="2"/>
      <c r="R503" s="54"/>
      <c r="S503" s="54"/>
      <c r="T503" s="54"/>
      <c r="U503" s="54"/>
    </row>
    <row r="504">
      <c r="H504" s="2"/>
      <c r="N504" s="2"/>
      <c r="R504" s="54"/>
      <c r="S504" s="54"/>
      <c r="T504" s="54"/>
      <c r="U504" s="54"/>
    </row>
    <row r="505">
      <c r="H505" s="2"/>
      <c r="N505" s="2"/>
      <c r="R505" s="54"/>
      <c r="S505" s="54"/>
      <c r="T505" s="54"/>
      <c r="U505" s="54"/>
    </row>
    <row r="506">
      <c r="H506" s="2"/>
      <c r="N506" s="2"/>
      <c r="R506" s="54"/>
      <c r="S506" s="54"/>
      <c r="T506" s="54"/>
      <c r="U506" s="54"/>
    </row>
    <row r="507">
      <c r="H507" s="2"/>
      <c r="N507" s="2"/>
      <c r="R507" s="54"/>
      <c r="S507" s="54"/>
      <c r="T507" s="54"/>
      <c r="U507" s="54"/>
    </row>
    <row r="508">
      <c r="H508" s="2"/>
      <c r="N508" s="2"/>
      <c r="R508" s="54"/>
      <c r="S508" s="54"/>
      <c r="T508" s="54"/>
      <c r="U508" s="54"/>
    </row>
    <row r="509">
      <c r="H509" s="2"/>
      <c r="N509" s="2"/>
      <c r="R509" s="54"/>
      <c r="S509" s="54"/>
      <c r="T509" s="54"/>
      <c r="U509" s="54"/>
    </row>
    <row r="510">
      <c r="H510" s="2"/>
      <c r="N510" s="2"/>
      <c r="R510" s="54"/>
      <c r="S510" s="54"/>
      <c r="T510" s="54"/>
      <c r="U510" s="54"/>
    </row>
    <row r="511">
      <c r="H511" s="2"/>
      <c r="N511" s="2"/>
      <c r="R511" s="54"/>
      <c r="S511" s="54"/>
      <c r="T511" s="54"/>
      <c r="U511" s="54"/>
    </row>
    <row r="512">
      <c r="H512" s="2"/>
      <c r="N512" s="2"/>
      <c r="R512" s="54"/>
      <c r="S512" s="54"/>
      <c r="T512" s="54"/>
      <c r="U512" s="54"/>
    </row>
    <row r="513">
      <c r="H513" s="2"/>
      <c r="N513" s="2"/>
      <c r="R513" s="54"/>
      <c r="S513" s="54"/>
      <c r="T513" s="54"/>
      <c r="U513" s="54"/>
    </row>
    <row r="514">
      <c r="H514" s="2"/>
      <c r="N514" s="2"/>
      <c r="R514" s="54"/>
      <c r="S514" s="54"/>
      <c r="T514" s="54"/>
      <c r="U514" s="54"/>
    </row>
    <row r="515">
      <c r="H515" s="2"/>
      <c r="N515" s="2"/>
      <c r="R515" s="54"/>
      <c r="S515" s="54"/>
      <c r="T515" s="54"/>
      <c r="U515" s="54"/>
    </row>
    <row r="516">
      <c r="H516" s="2"/>
      <c r="N516" s="2"/>
      <c r="R516" s="54"/>
      <c r="S516" s="54"/>
      <c r="T516" s="54"/>
      <c r="U516" s="54"/>
    </row>
    <row r="517">
      <c r="H517" s="2"/>
      <c r="N517" s="2"/>
      <c r="R517" s="54"/>
      <c r="S517" s="54"/>
      <c r="T517" s="54"/>
      <c r="U517" s="54"/>
    </row>
    <row r="518">
      <c r="H518" s="2"/>
      <c r="N518" s="2"/>
      <c r="R518" s="54"/>
      <c r="S518" s="54"/>
      <c r="T518" s="54"/>
      <c r="U518" s="54"/>
    </row>
    <row r="519">
      <c r="H519" s="2"/>
      <c r="N519" s="2"/>
      <c r="R519" s="54"/>
      <c r="S519" s="54"/>
      <c r="T519" s="54"/>
      <c r="U519" s="54"/>
    </row>
    <row r="520">
      <c r="H520" s="2"/>
      <c r="N520" s="2"/>
      <c r="R520" s="54"/>
      <c r="S520" s="54"/>
      <c r="T520" s="54"/>
      <c r="U520" s="54"/>
    </row>
    <row r="521">
      <c r="H521" s="2"/>
      <c r="N521" s="2"/>
      <c r="R521" s="54"/>
      <c r="S521" s="54"/>
      <c r="T521" s="54"/>
      <c r="U521" s="54"/>
    </row>
    <row r="522">
      <c r="H522" s="2"/>
      <c r="N522" s="2"/>
      <c r="R522" s="54"/>
      <c r="S522" s="54"/>
      <c r="T522" s="54"/>
      <c r="U522" s="54"/>
    </row>
    <row r="523">
      <c r="H523" s="2"/>
      <c r="N523" s="2"/>
      <c r="R523" s="54"/>
      <c r="S523" s="54"/>
      <c r="T523" s="54"/>
      <c r="U523" s="54"/>
    </row>
    <row r="524">
      <c r="H524" s="2"/>
      <c r="N524" s="2"/>
      <c r="R524" s="54"/>
      <c r="S524" s="54"/>
      <c r="T524" s="54"/>
      <c r="U524" s="54"/>
    </row>
    <row r="525">
      <c r="H525" s="2"/>
      <c r="N525" s="2"/>
      <c r="R525" s="54"/>
      <c r="S525" s="54"/>
      <c r="T525" s="54"/>
      <c r="U525" s="54"/>
    </row>
    <row r="526">
      <c r="H526" s="2"/>
      <c r="N526" s="2"/>
      <c r="R526" s="54"/>
      <c r="S526" s="54"/>
      <c r="T526" s="54"/>
      <c r="U526" s="54"/>
    </row>
    <row r="527">
      <c r="H527" s="2"/>
      <c r="N527" s="2"/>
      <c r="R527" s="54"/>
      <c r="S527" s="54"/>
      <c r="T527" s="54"/>
      <c r="U527" s="54"/>
    </row>
    <row r="528">
      <c r="H528" s="2"/>
      <c r="N528" s="2"/>
      <c r="R528" s="54"/>
      <c r="S528" s="54"/>
      <c r="T528" s="54"/>
      <c r="U528" s="54"/>
    </row>
    <row r="529">
      <c r="H529" s="2"/>
      <c r="N529" s="2"/>
      <c r="R529" s="54"/>
      <c r="S529" s="54"/>
      <c r="T529" s="54"/>
      <c r="U529" s="54"/>
    </row>
    <row r="530">
      <c r="H530" s="2"/>
      <c r="N530" s="2"/>
      <c r="R530" s="54"/>
      <c r="S530" s="54"/>
      <c r="T530" s="54"/>
      <c r="U530" s="54"/>
    </row>
    <row r="531">
      <c r="H531" s="2"/>
      <c r="N531" s="2"/>
      <c r="R531" s="54"/>
      <c r="S531" s="54"/>
      <c r="T531" s="54"/>
      <c r="U531" s="54"/>
    </row>
    <row r="532">
      <c r="H532" s="2"/>
      <c r="N532" s="2"/>
      <c r="R532" s="54"/>
      <c r="S532" s="54"/>
      <c r="T532" s="54"/>
      <c r="U532" s="54"/>
    </row>
    <row r="533">
      <c r="H533" s="2"/>
      <c r="N533" s="2"/>
      <c r="R533" s="54"/>
      <c r="S533" s="54"/>
      <c r="T533" s="54"/>
      <c r="U533" s="54"/>
    </row>
    <row r="534">
      <c r="H534" s="2"/>
      <c r="N534" s="2"/>
      <c r="R534" s="54"/>
      <c r="S534" s="54"/>
      <c r="T534" s="54"/>
      <c r="U534" s="54"/>
    </row>
    <row r="535">
      <c r="H535" s="2"/>
      <c r="N535" s="2"/>
      <c r="R535" s="54"/>
      <c r="S535" s="54"/>
      <c r="T535" s="54"/>
      <c r="U535" s="54"/>
    </row>
    <row r="536">
      <c r="H536" s="2"/>
      <c r="N536" s="2"/>
      <c r="R536" s="54"/>
      <c r="S536" s="54"/>
      <c r="T536" s="54"/>
      <c r="U536" s="54"/>
    </row>
    <row r="537">
      <c r="H537" s="2"/>
      <c r="N537" s="2"/>
      <c r="R537" s="54"/>
      <c r="S537" s="54"/>
      <c r="T537" s="54"/>
      <c r="U537" s="54"/>
    </row>
    <row r="538">
      <c r="H538" s="2"/>
      <c r="N538" s="2"/>
      <c r="R538" s="54"/>
      <c r="S538" s="54"/>
      <c r="T538" s="54"/>
      <c r="U538" s="54"/>
    </row>
    <row r="539">
      <c r="H539" s="2"/>
      <c r="N539" s="2"/>
      <c r="R539" s="54"/>
      <c r="S539" s="54"/>
      <c r="T539" s="54"/>
      <c r="U539" s="54"/>
    </row>
    <row r="540">
      <c r="H540" s="2"/>
      <c r="N540" s="2"/>
      <c r="R540" s="54"/>
      <c r="S540" s="54"/>
      <c r="T540" s="54"/>
      <c r="U540" s="54"/>
    </row>
    <row r="541">
      <c r="H541" s="2"/>
      <c r="N541" s="2"/>
      <c r="R541" s="54"/>
      <c r="S541" s="54"/>
      <c r="T541" s="54"/>
      <c r="U541" s="54"/>
    </row>
    <row r="542">
      <c r="H542" s="2"/>
      <c r="N542" s="2"/>
      <c r="R542" s="54"/>
      <c r="S542" s="54"/>
      <c r="T542" s="54"/>
      <c r="U542" s="54"/>
    </row>
    <row r="543">
      <c r="H543" s="2"/>
      <c r="N543" s="2"/>
      <c r="R543" s="54"/>
      <c r="S543" s="54"/>
      <c r="T543" s="54"/>
      <c r="U543" s="54"/>
    </row>
    <row r="544">
      <c r="H544" s="2"/>
      <c r="N544" s="2"/>
      <c r="R544" s="54"/>
      <c r="S544" s="54"/>
      <c r="T544" s="54"/>
      <c r="U544" s="54"/>
    </row>
    <row r="545">
      <c r="H545" s="2"/>
      <c r="N545" s="2"/>
      <c r="R545" s="54"/>
      <c r="S545" s="54"/>
      <c r="T545" s="54"/>
      <c r="U545" s="54"/>
    </row>
    <row r="546">
      <c r="H546" s="2"/>
      <c r="N546" s="2"/>
      <c r="R546" s="54"/>
      <c r="S546" s="54"/>
      <c r="T546" s="54"/>
      <c r="U546" s="54"/>
    </row>
    <row r="547">
      <c r="H547" s="2"/>
      <c r="N547" s="2"/>
      <c r="R547" s="54"/>
      <c r="S547" s="54"/>
      <c r="T547" s="54"/>
      <c r="U547" s="54"/>
    </row>
    <row r="548">
      <c r="H548" s="2"/>
      <c r="N548" s="2"/>
      <c r="R548" s="54"/>
      <c r="S548" s="54"/>
      <c r="T548" s="54"/>
      <c r="U548" s="54"/>
    </row>
    <row r="549">
      <c r="H549" s="2"/>
      <c r="N549" s="2"/>
      <c r="R549" s="54"/>
      <c r="S549" s="54"/>
      <c r="T549" s="54"/>
      <c r="U549" s="54"/>
    </row>
    <row r="550">
      <c r="H550" s="2"/>
      <c r="N550" s="2"/>
      <c r="R550" s="54"/>
      <c r="S550" s="54"/>
      <c r="T550" s="54"/>
      <c r="U550" s="54"/>
    </row>
    <row r="551">
      <c r="H551" s="2"/>
      <c r="N551" s="2"/>
      <c r="R551" s="54"/>
      <c r="S551" s="54"/>
      <c r="T551" s="54"/>
      <c r="U551" s="54"/>
    </row>
    <row r="552">
      <c r="H552" s="2"/>
      <c r="N552" s="2"/>
      <c r="R552" s="54"/>
      <c r="S552" s="54"/>
      <c r="T552" s="54"/>
      <c r="U552" s="54"/>
    </row>
    <row r="553">
      <c r="H553" s="2"/>
      <c r="N553" s="2"/>
      <c r="R553" s="54"/>
      <c r="S553" s="54"/>
      <c r="T553" s="54"/>
      <c r="U553" s="54"/>
    </row>
    <row r="554">
      <c r="H554" s="2"/>
      <c r="N554" s="2"/>
      <c r="R554" s="54"/>
      <c r="S554" s="54"/>
      <c r="T554" s="54"/>
      <c r="U554" s="54"/>
    </row>
    <row r="555">
      <c r="H555" s="2"/>
      <c r="N555" s="2"/>
      <c r="R555" s="54"/>
      <c r="S555" s="54"/>
      <c r="T555" s="54"/>
      <c r="U555" s="54"/>
    </row>
    <row r="556">
      <c r="H556" s="2"/>
      <c r="N556" s="2"/>
      <c r="R556" s="54"/>
      <c r="S556" s="54"/>
      <c r="T556" s="54"/>
      <c r="U556" s="54"/>
    </row>
    <row r="557">
      <c r="H557" s="2"/>
      <c r="N557" s="2"/>
      <c r="R557" s="54"/>
      <c r="S557" s="54"/>
      <c r="T557" s="54"/>
      <c r="U557" s="54"/>
    </row>
    <row r="558">
      <c r="H558" s="2"/>
      <c r="N558" s="2"/>
      <c r="R558" s="54"/>
      <c r="S558" s="54"/>
      <c r="T558" s="54"/>
      <c r="U558" s="54"/>
    </row>
    <row r="559">
      <c r="H559" s="2"/>
      <c r="N559" s="2"/>
      <c r="R559" s="54"/>
      <c r="S559" s="54"/>
      <c r="T559" s="54"/>
      <c r="U559" s="54"/>
    </row>
    <row r="560">
      <c r="H560" s="2"/>
      <c r="N560" s="2"/>
      <c r="R560" s="54"/>
      <c r="S560" s="54"/>
      <c r="T560" s="54"/>
      <c r="U560" s="54"/>
    </row>
    <row r="561">
      <c r="H561" s="2"/>
      <c r="N561" s="2"/>
      <c r="R561" s="54"/>
      <c r="S561" s="54"/>
      <c r="T561" s="54"/>
      <c r="U561" s="54"/>
    </row>
    <row r="562">
      <c r="H562" s="2"/>
      <c r="N562" s="2"/>
      <c r="R562" s="54"/>
      <c r="S562" s="54"/>
      <c r="T562" s="54"/>
      <c r="U562" s="54"/>
    </row>
    <row r="563">
      <c r="H563" s="2"/>
      <c r="N563" s="2"/>
      <c r="R563" s="54"/>
      <c r="S563" s="54"/>
      <c r="T563" s="54"/>
      <c r="U563" s="54"/>
    </row>
    <row r="564">
      <c r="H564" s="2"/>
      <c r="N564" s="2"/>
      <c r="R564" s="54"/>
      <c r="S564" s="54"/>
      <c r="T564" s="54"/>
      <c r="U564" s="54"/>
    </row>
    <row r="565">
      <c r="H565" s="2"/>
      <c r="N565" s="2"/>
      <c r="R565" s="54"/>
      <c r="S565" s="54"/>
      <c r="T565" s="54"/>
      <c r="U565" s="54"/>
    </row>
    <row r="566">
      <c r="H566" s="2"/>
      <c r="N566" s="2"/>
      <c r="R566" s="54"/>
      <c r="S566" s="54"/>
      <c r="T566" s="54"/>
      <c r="U566" s="54"/>
    </row>
    <row r="567">
      <c r="H567" s="2"/>
      <c r="N567" s="2"/>
      <c r="R567" s="54"/>
      <c r="S567" s="54"/>
      <c r="T567" s="54"/>
      <c r="U567" s="54"/>
    </row>
    <row r="568">
      <c r="H568" s="2"/>
      <c r="N568" s="2"/>
      <c r="R568" s="54"/>
      <c r="S568" s="54"/>
      <c r="T568" s="54"/>
      <c r="U568" s="54"/>
    </row>
    <row r="569">
      <c r="H569" s="2"/>
      <c r="N569" s="2"/>
      <c r="R569" s="54"/>
      <c r="S569" s="54"/>
      <c r="T569" s="54"/>
      <c r="U569" s="54"/>
    </row>
    <row r="570">
      <c r="H570" s="2"/>
      <c r="N570" s="2"/>
      <c r="R570" s="54"/>
      <c r="S570" s="54"/>
      <c r="T570" s="54"/>
      <c r="U570" s="54"/>
    </row>
    <row r="571">
      <c r="H571" s="2"/>
      <c r="N571" s="2"/>
      <c r="R571" s="54"/>
      <c r="S571" s="54"/>
      <c r="T571" s="54"/>
      <c r="U571" s="54"/>
    </row>
    <row r="572">
      <c r="H572" s="2"/>
      <c r="N572" s="2"/>
      <c r="R572" s="54"/>
      <c r="S572" s="54"/>
      <c r="T572" s="54"/>
      <c r="U572" s="54"/>
    </row>
    <row r="573">
      <c r="H573" s="2"/>
      <c r="N573" s="2"/>
      <c r="R573" s="54"/>
      <c r="S573" s="54"/>
      <c r="T573" s="54"/>
      <c r="U573" s="54"/>
    </row>
    <row r="574">
      <c r="H574" s="2"/>
      <c r="N574" s="2"/>
      <c r="R574" s="54"/>
      <c r="S574" s="54"/>
      <c r="T574" s="54"/>
      <c r="U574" s="54"/>
    </row>
    <row r="575">
      <c r="H575" s="2"/>
      <c r="N575" s="2"/>
      <c r="R575" s="54"/>
      <c r="S575" s="54"/>
      <c r="T575" s="54"/>
      <c r="U575" s="54"/>
    </row>
    <row r="576">
      <c r="H576" s="2"/>
      <c r="N576" s="2"/>
      <c r="R576" s="54"/>
      <c r="S576" s="54"/>
      <c r="T576" s="54"/>
      <c r="U576" s="54"/>
    </row>
    <row r="577">
      <c r="H577" s="2"/>
      <c r="N577" s="2"/>
      <c r="R577" s="54"/>
      <c r="S577" s="54"/>
      <c r="T577" s="54"/>
      <c r="U577" s="54"/>
    </row>
    <row r="578">
      <c r="H578" s="2"/>
      <c r="N578" s="2"/>
      <c r="R578" s="54"/>
      <c r="S578" s="54"/>
      <c r="T578" s="54"/>
      <c r="U578" s="54"/>
    </row>
    <row r="579">
      <c r="H579" s="2"/>
      <c r="N579" s="2"/>
      <c r="R579" s="54"/>
      <c r="S579" s="54"/>
      <c r="T579" s="54"/>
      <c r="U579" s="54"/>
    </row>
    <row r="580">
      <c r="H580" s="2"/>
      <c r="N580" s="2"/>
      <c r="R580" s="54"/>
      <c r="S580" s="54"/>
      <c r="T580" s="54"/>
      <c r="U580" s="54"/>
    </row>
    <row r="581">
      <c r="H581" s="2"/>
      <c r="N581" s="2"/>
      <c r="R581" s="54"/>
      <c r="S581" s="54"/>
      <c r="T581" s="54"/>
      <c r="U581" s="54"/>
    </row>
    <row r="582">
      <c r="H582" s="2"/>
      <c r="N582" s="2"/>
      <c r="R582" s="54"/>
      <c r="S582" s="54"/>
      <c r="T582" s="54"/>
      <c r="U582" s="54"/>
    </row>
    <row r="583">
      <c r="H583" s="2"/>
      <c r="N583" s="2"/>
      <c r="R583" s="54"/>
      <c r="S583" s="54"/>
      <c r="T583" s="54"/>
      <c r="U583" s="54"/>
    </row>
    <row r="584">
      <c r="H584" s="2"/>
      <c r="N584" s="2"/>
      <c r="R584" s="54"/>
      <c r="S584" s="54"/>
      <c r="T584" s="54"/>
      <c r="U584" s="54"/>
    </row>
    <row r="585">
      <c r="H585" s="2"/>
      <c r="N585" s="2"/>
      <c r="R585" s="54"/>
      <c r="S585" s="54"/>
      <c r="T585" s="54"/>
      <c r="U585" s="54"/>
    </row>
    <row r="586">
      <c r="H586" s="2"/>
      <c r="N586" s="2"/>
      <c r="R586" s="54"/>
      <c r="S586" s="54"/>
      <c r="T586" s="54"/>
      <c r="U586" s="54"/>
    </row>
    <row r="587">
      <c r="H587" s="2"/>
      <c r="N587" s="2"/>
      <c r="R587" s="54"/>
      <c r="S587" s="54"/>
      <c r="T587" s="54"/>
      <c r="U587" s="54"/>
    </row>
    <row r="588">
      <c r="H588" s="2"/>
      <c r="N588" s="2"/>
      <c r="R588" s="54"/>
      <c r="S588" s="54"/>
      <c r="T588" s="54"/>
      <c r="U588" s="54"/>
    </row>
    <row r="589">
      <c r="H589" s="2"/>
      <c r="N589" s="2"/>
      <c r="R589" s="54"/>
      <c r="S589" s="54"/>
      <c r="T589" s="54"/>
      <c r="U589" s="54"/>
    </row>
    <row r="590">
      <c r="H590" s="2"/>
      <c r="N590" s="2"/>
      <c r="R590" s="54"/>
      <c r="S590" s="54"/>
      <c r="T590" s="54"/>
      <c r="U590" s="54"/>
    </row>
    <row r="591">
      <c r="H591" s="2"/>
      <c r="N591" s="2"/>
      <c r="R591" s="54"/>
      <c r="S591" s="54"/>
      <c r="T591" s="54"/>
      <c r="U591" s="54"/>
    </row>
    <row r="592">
      <c r="H592" s="2"/>
      <c r="N592" s="2"/>
      <c r="R592" s="54"/>
      <c r="S592" s="54"/>
      <c r="T592" s="54"/>
      <c r="U592" s="54"/>
    </row>
    <row r="593">
      <c r="H593" s="2"/>
      <c r="N593" s="2"/>
      <c r="R593" s="54"/>
      <c r="S593" s="54"/>
      <c r="T593" s="54"/>
      <c r="U593" s="54"/>
    </row>
    <row r="594">
      <c r="H594" s="2"/>
      <c r="N594" s="2"/>
      <c r="R594" s="54"/>
      <c r="S594" s="54"/>
      <c r="T594" s="54"/>
      <c r="U594" s="54"/>
    </row>
    <row r="595">
      <c r="H595" s="2"/>
      <c r="N595" s="2"/>
      <c r="R595" s="54"/>
      <c r="S595" s="54"/>
      <c r="T595" s="54"/>
      <c r="U595" s="54"/>
    </row>
    <row r="596">
      <c r="H596" s="2"/>
      <c r="N596" s="2"/>
      <c r="R596" s="54"/>
      <c r="S596" s="54"/>
      <c r="T596" s="54"/>
      <c r="U596" s="54"/>
    </row>
    <row r="597">
      <c r="H597" s="2"/>
      <c r="N597" s="2"/>
      <c r="R597" s="54"/>
      <c r="S597" s="54"/>
      <c r="T597" s="54"/>
      <c r="U597" s="54"/>
    </row>
    <row r="598">
      <c r="H598" s="2"/>
      <c r="N598" s="2"/>
      <c r="R598" s="54"/>
      <c r="S598" s="54"/>
      <c r="T598" s="54"/>
      <c r="U598" s="54"/>
    </row>
    <row r="599">
      <c r="H599" s="2"/>
      <c r="N599" s="2"/>
      <c r="R599" s="54"/>
      <c r="S599" s="54"/>
      <c r="T599" s="54"/>
      <c r="U599" s="54"/>
    </row>
    <row r="600">
      <c r="H600" s="2"/>
      <c r="N600" s="2"/>
      <c r="R600" s="54"/>
      <c r="S600" s="54"/>
      <c r="T600" s="54"/>
      <c r="U600" s="54"/>
    </row>
    <row r="601">
      <c r="H601" s="2"/>
      <c r="N601" s="2"/>
      <c r="R601" s="54"/>
      <c r="S601" s="54"/>
      <c r="T601" s="54"/>
      <c r="U601" s="54"/>
    </row>
    <row r="602">
      <c r="H602" s="2"/>
      <c r="N602" s="2"/>
      <c r="R602" s="54"/>
      <c r="S602" s="54"/>
      <c r="T602" s="54"/>
      <c r="U602" s="54"/>
    </row>
    <row r="603">
      <c r="H603" s="2"/>
      <c r="N603" s="2"/>
      <c r="R603" s="54"/>
      <c r="S603" s="54"/>
      <c r="T603" s="54"/>
      <c r="U603" s="54"/>
    </row>
    <row r="604">
      <c r="H604" s="2"/>
      <c r="N604" s="2"/>
      <c r="R604" s="54"/>
      <c r="S604" s="54"/>
      <c r="T604" s="54"/>
      <c r="U604" s="54"/>
    </row>
    <row r="605">
      <c r="H605" s="2"/>
      <c r="N605" s="2"/>
      <c r="R605" s="54"/>
      <c r="S605" s="54"/>
      <c r="T605" s="54"/>
      <c r="U605" s="54"/>
    </row>
    <row r="606">
      <c r="H606" s="2"/>
      <c r="N606" s="2"/>
      <c r="R606" s="54"/>
      <c r="S606" s="54"/>
      <c r="T606" s="54"/>
      <c r="U606" s="54"/>
    </row>
    <row r="607">
      <c r="H607" s="2"/>
      <c r="N607" s="2"/>
      <c r="R607" s="54"/>
      <c r="S607" s="54"/>
      <c r="T607" s="54"/>
      <c r="U607" s="54"/>
    </row>
    <row r="608">
      <c r="H608" s="2"/>
      <c r="N608" s="2"/>
      <c r="R608" s="54"/>
      <c r="S608" s="54"/>
      <c r="T608" s="54"/>
      <c r="U608" s="54"/>
    </row>
    <row r="609">
      <c r="H609" s="2"/>
      <c r="N609" s="2"/>
      <c r="R609" s="54"/>
      <c r="S609" s="54"/>
      <c r="T609" s="54"/>
      <c r="U609" s="54"/>
    </row>
    <row r="610">
      <c r="H610" s="2"/>
      <c r="N610" s="2"/>
      <c r="R610" s="54"/>
      <c r="S610" s="54"/>
      <c r="T610" s="54"/>
      <c r="U610" s="54"/>
    </row>
    <row r="611">
      <c r="H611" s="2"/>
      <c r="N611" s="2"/>
      <c r="R611" s="54"/>
      <c r="S611" s="54"/>
      <c r="T611" s="54"/>
      <c r="U611" s="54"/>
    </row>
    <row r="612">
      <c r="H612" s="2"/>
      <c r="N612" s="2"/>
      <c r="R612" s="54"/>
      <c r="S612" s="54"/>
      <c r="T612" s="54"/>
      <c r="U612" s="54"/>
    </row>
    <row r="613">
      <c r="H613" s="2"/>
      <c r="N613" s="2"/>
      <c r="R613" s="54"/>
      <c r="S613" s="54"/>
      <c r="T613" s="54"/>
      <c r="U613" s="54"/>
    </row>
    <row r="614">
      <c r="H614" s="2"/>
      <c r="N614" s="2"/>
      <c r="R614" s="54"/>
      <c r="S614" s="54"/>
      <c r="T614" s="54"/>
      <c r="U614" s="54"/>
    </row>
    <row r="615">
      <c r="H615" s="2"/>
      <c r="N615" s="2"/>
      <c r="R615" s="54"/>
      <c r="S615" s="54"/>
      <c r="T615" s="54"/>
      <c r="U615" s="54"/>
    </row>
    <row r="616">
      <c r="H616" s="2"/>
      <c r="N616" s="2"/>
      <c r="R616" s="54"/>
      <c r="S616" s="54"/>
      <c r="T616" s="54"/>
      <c r="U616" s="54"/>
    </row>
    <row r="617">
      <c r="H617" s="2"/>
      <c r="N617" s="2"/>
      <c r="R617" s="54"/>
      <c r="S617" s="54"/>
      <c r="T617" s="54"/>
      <c r="U617" s="54"/>
    </row>
    <row r="618">
      <c r="H618" s="2"/>
      <c r="N618" s="2"/>
      <c r="R618" s="54"/>
      <c r="S618" s="54"/>
      <c r="T618" s="54"/>
      <c r="U618" s="54"/>
    </row>
    <row r="619">
      <c r="H619" s="2"/>
      <c r="N619" s="2"/>
      <c r="R619" s="54"/>
      <c r="S619" s="54"/>
      <c r="T619" s="54"/>
      <c r="U619" s="54"/>
    </row>
    <row r="620">
      <c r="H620" s="2"/>
      <c r="N620" s="2"/>
      <c r="R620" s="54"/>
      <c r="S620" s="54"/>
      <c r="T620" s="54"/>
      <c r="U620" s="54"/>
    </row>
    <row r="621">
      <c r="H621" s="2"/>
      <c r="N621" s="2"/>
      <c r="R621" s="54"/>
      <c r="S621" s="54"/>
      <c r="T621" s="54"/>
      <c r="U621" s="54"/>
    </row>
    <row r="622">
      <c r="H622" s="2"/>
      <c r="N622" s="2"/>
      <c r="R622" s="54"/>
      <c r="S622" s="54"/>
      <c r="T622" s="54"/>
      <c r="U622" s="54"/>
    </row>
    <row r="623">
      <c r="H623" s="2"/>
      <c r="N623" s="2"/>
      <c r="R623" s="54"/>
      <c r="S623" s="54"/>
      <c r="T623" s="54"/>
      <c r="U623" s="54"/>
    </row>
    <row r="624">
      <c r="H624" s="2"/>
      <c r="N624" s="2"/>
      <c r="R624" s="54"/>
      <c r="S624" s="54"/>
      <c r="T624" s="54"/>
      <c r="U624" s="54"/>
    </row>
    <row r="625">
      <c r="H625" s="2"/>
      <c r="N625" s="2"/>
      <c r="R625" s="54"/>
      <c r="S625" s="54"/>
      <c r="T625" s="54"/>
      <c r="U625" s="54"/>
    </row>
    <row r="626">
      <c r="H626" s="2"/>
      <c r="N626" s="2"/>
      <c r="R626" s="54"/>
      <c r="S626" s="54"/>
      <c r="T626" s="54"/>
      <c r="U626" s="54"/>
    </row>
    <row r="627">
      <c r="H627" s="2"/>
      <c r="N627" s="2"/>
      <c r="R627" s="54"/>
      <c r="S627" s="54"/>
      <c r="T627" s="54"/>
      <c r="U627" s="54"/>
    </row>
    <row r="628">
      <c r="H628" s="2"/>
      <c r="N628" s="2"/>
      <c r="R628" s="54"/>
      <c r="S628" s="54"/>
      <c r="T628" s="54"/>
      <c r="U628" s="54"/>
    </row>
    <row r="629">
      <c r="H629" s="2"/>
      <c r="N629" s="2"/>
      <c r="R629" s="54"/>
      <c r="S629" s="54"/>
      <c r="T629" s="54"/>
      <c r="U629" s="54"/>
    </row>
    <row r="630">
      <c r="H630" s="2"/>
      <c r="N630" s="2"/>
      <c r="R630" s="54"/>
      <c r="S630" s="54"/>
      <c r="T630" s="54"/>
      <c r="U630" s="54"/>
    </row>
    <row r="631">
      <c r="H631" s="2"/>
      <c r="N631" s="2"/>
      <c r="R631" s="54"/>
      <c r="S631" s="54"/>
      <c r="T631" s="54"/>
      <c r="U631" s="54"/>
    </row>
    <row r="632">
      <c r="H632" s="2"/>
      <c r="N632" s="2"/>
      <c r="R632" s="54"/>
      <c r="S632" s="54"/>
      <c r="T632" s="54"/>
      <c r="U632" s="54"/>
    </row>
    <row r="633">
      <c r="H633" s="2"/>
      <c r="N633" s="2"/>
      <c r="R633" s="54"/>
      <c r="S633" s="54"/>
      <c r="T633" s="54"/>
      <c r="U633" s="54"/>
    </row>
    <row r="634">
      <c r="H634" s="2"/>
      <c r="N634" s="2"/>
      <c r="R634" s="54"/>
      <c r="S634" s="54"/>
      <c r="T634" s="54"/>
      <c r="U634" s="54"/>
    </row>
    <row r="635">
      <c r="H635" s="2"/>
      <c r="N635" s="2"/>
      <c r="R635" s="54"/>
      <c r="S635" s="54"/>
      <c r="T635" s="54"/>
      <c r="U635" s="54"/>
    </row>
    <row r="636">
      <c r="H636" s="2"/>
      <c r="N636" s="2"/>
      <c r="R636" s="54"/>
      <c r="S636" s="54"/>
      <c r="T636" s="54"/>
      <c r="U636" s="54"/>
    </row>
    <row r="637">
      <c r="H637" s="2"/>
      <c r="N637" s="2"/>
      <c r="R637" s="54"/>
      <c r="S637" s="54"/>
      <c r="T637" s="54"/>
      <c r="U637" s="54"/>
    </row>
    <row r="638">
      <c r="H638" s="2"/>
      <c r="N638" s="2"/>
      <c r="R638" s="54"/>
      <c r="S638" s="54"/>
      <c r="T638" s="54"/>
      <c r="U638" s="54"/>
    </row>
    <row r="639">
      <c r="H639" s="2"/>
      <c r="N639" s="2"/>
      <c r="R639" s="54"/>
      <c r="S639" s="54"/>
      <c r="T639" s="54"/>
      <c r="U639" s="54"/>
    </row>
    <row r="640">
      <c r="H640" s="2"/>
      <c r="N640" s="2"/>
      <c r="R640" s="54"/>
      <c r="S640" s="54"/>
      <c r="T640" s="54"/>
      <c r="U640" s="54"/>
    </row>
    <row r="641">
      <c r="H641" s="2"/>
      <c r="N641" s="2"/>
      <c r="R641" s="54"/>
      <c r="S641" s="54"/>
      <c r="T641" s="54"/>
      <c r="U641" s="54"/>
    </row>
    <row r="642">
      <c r="H642" s="2"/>
      <c r="N642" s="2"/>
      <c r="R642" s="54"/>
      <c r="S642" s="54"/>
      <c r="T642" s="54"/>
      <c r="U642" s="54"/>
    </row>
    <row r="643">
      <c r="H643" s="2"/>
      <c r="N643" s="2"/>
      <c r="R643" s="54"/>
      <c r="S643" s="54"/>
      <c r="T643" s="54"/>
      <c r="U643" s="54"/>
    </row>
    <row r="644">
      <c r="H644" s="2"/>
      <c r="N644" s="2"/>
      <c r="R644" s="54"/>
      <c r="S644" s="54"/>
      <c r="T644" s="54"/>
      <c r="U644" s="54"/>
    </row>
    <row r="645">
      <c r="H645" s="2"/>
      <c r="N645" s="2"/>
      <c r="R645" s="54"/>
      <c r="S645" s="54"/>
      <c r="T645" s="54"/>
      <c r="U645" s="54"/>
    </row>
    <row r="646">
      <c r="H646" s="2"/>
      <c r="N646" s="2"/>
      <c r="R646" s="54"/>
      <c r="S646" s="54"/>
      <c r="T646" s="54"/>
      <c r="U646" s="54"/>
    </row>
    <row r="647">
      <c r="H647" s="2"/>
      <c r="N647" s="2"/>
      <c r="R647" s="54"/>
      <c r="S647" s="54"/>
      <c r="T647" s="54"/>
      <c r="U647" s="54"/>
    </row>
    <row r="648">
      <c r="H648" s="2"/>
      <c r="N648" s="2"/>
      <c r="R648" s="54"/>
      <c r="S648" s="54"/>
      <c r="T648" s="54"/>
      <c r="U648" s="54"/>
    </row>
    <row r="649">
      <c r="H649" s="2"/>
      <c r="N649" s="2"/>
      <c r="R649" s="54"/>
      <c r="S649" s="54"/>
      <c r="T649" s="54"/>
      <c r="U649" s="54"/>
    </row>
    <row r="650">
      <c r="H650" s="2"/>
      <c r="N650" s="2"/>
      <c r="R650" s="54"/>
      <c r="S650" s="54"/>
      <c r="T650" s="54"/>
      <c r="U650" s="54"/>
    </row>
    <row r="651">
      <c r="H651" s="2"/>
      <c r="N651" s="2"/>
      <c r="R651" s="54"/>
      <c r="S651" s="54"/>
      <c r="T651" s="54"/>
      <c r="U651" s="54"/>
    </row>
    <row r="652">
      <c r="H652" s="2"/>
      <c r="N652" s="2"/>
      <c r="R652" s="54"/>
      <c r="S652" s="54"/>
      <c r="T652" s="54"/>
      <c r="U652" s="54"/>
    </row>
    <row r="653">
      <c r="H653" s="2"/>
      <c r="N653" s="2"/>
      <c r="R653" s="54"/>
      <c r="S653" s="54"/>
      <c r="T653" s="54"/>
      <c r="U653" s="54"/>
    </row>
    <row r="654">
      <c r="H654" s="2"/>
      <c r="N654" s="2"/>
      <c r="R654" s="54"/>
      <c r="S654" s="54"/>
      <c r="T654" s="54"/>
      <c r="U654" s="54"/>
    </row>
    <row r="655">
      <c r="H655" s="2"/>
      <c r="N655" s="2"/>
      <c r="R655" s="54"/>
      <c r="S655" s="54"/>
      <c r="T655" s="54"/>
      <c r="U655" s="54"/>
    </row>
    <row r="656">
      <c r="H656" s="2"/>
      <c r="N656" s="2"/>
      <c r="R656" s="54"/>
      <c r="S656" s="54"/>
      <c r="T656" s="54"/>
      <c r="U656" s="54"/>
    </row>
    <row r="657">
      <c r="H657" s="2"/>
      <c r="N657" s="2"/>
      <c r="R657" s="54"/>
      <c r="S657" s="54"/>
      <c r="T657" s="54"/>
      <c r="U657" s="54"/>
    </row>
    <row r="658">
      <c r="H658" s="2"/>
      <c r="N658" s="2"/>
      <c r="R658" s="54"/>
      <c r="S658" s="54"/>
      <c r="T658" s="54"/>
      <c r="U658" s="54"/>
    </row>
    <row r="659">
      <c r="H659" s="2"/>
      <c r="N659" s="2"/>
      <c r="R659" s="54"/>
      <c r="S659" s="54"/>
      <c r="T659" s="54"/>
      <c r="U659" s="54"/>
    </row>
    <row r="660">
      <c r="H660" s="2"/>
      <c r="N660" s="2"/>
      <c r="R660" s="54"/>
      <c r="S660" s="54"/>
      <c r="T660" s="54"/>
      <c r="U660" s="54"/>
    </row>
    <row r="661">
      <c r="H661" s="2"/>
      <c r="N661" s="2"/>
      <c r="R661" s="54"/>
      <c r="S661" s="54"/>
      <c r="T661" s="54"/>
      <c r="U661" s="54"/>
    </row>
    <row r="662">
      <c r="H662" s="2"/>
      <c r="N662" s="2"/>
      <c r="R662" s="54"/>
      <c r="S662" s="54"/>
      <c r="T662" s="54"/>
      <c r="U662" s="54"/>
    </row>
    <row r="663">
      <c r="H663" s="2"/>
      <c r="N663" s="2"/>
      <c r="R663" s="54"/>
      <c r="S663" s="54"/>
      <c r="T663" s="54"/>
      <c r="U663" s="54"/>
    </row>
    <row r="664">
      <c r="H664" s="2"/>
      <c r="N664" s="2"/>
      <c r="R664" s="54"/>
      <c r="S664" s="54"/>
      <c r="T664" s="54"/>
      <c r="U664" s="54"/>
    </row>
    <row r="665">
      <c r="H665" s="2"/>
      <c r="N665" s="2"/>
      <c r="R665" s="54"/>
      <c r="S665" s="54"/>
      <c r="T665" s="54"/>
      <c r="U665" s="54"/>
    </row>
    <row r="666">
      <c r="H666" s="2"/>
      <c r="N666" s="2"/>
      <c r="R666" s="54"/>
      <c r="S666" s="54"/>
      <c r="T666" s="54"/>
      <c r="U666" s="54"/>
    </row>
    <row r="667">
      <c r="H667" s="2"/>
      <c r="N667" s="2"/>
      <c r="R667" s="54"/>
      <c r="S667" s="54"/>
      <c r="T667" s="54"/>
      <c r="U667" s="54"/>
    </row>
    <row r="668">
      <c r="H668" s="2"/>
      <c r="N668" s="2"/>
      <c r="R668" s="54"/>
      <c r="S668" s="54"/>
      <c r="T668" s="54"/>
      <c r="U668" s="54"/>
    </row>
    <row r="669">
      <c r="H669" s="2"/>
      <c r="N669" s="2"/>
      <c r="R669" s="54"/>
      <c r="S669" s="54"/>
      <c r="T669" s="54"/>
      <c r="U669" s="54"/>
    </row>
    <row r="670">
      <c r="H670" s="2"/>
      <c r="N670" s="2"/>
      <c r="R670" s="54"/>
      <c r="S670" s="54"/>
      <c r="T670" s="54"/>
      <c r="U670" s="54"/>
    </row>
    <row r="671">
      <c r="H671" s="2"/>
      <c r="N671" s="2"/>
      <c r="R671" s="54"/>
      <c r="S671" s="54"/>
      <c r="T671" s="54"/>
      <c r="U671" s="54"/>
    </row>
    <row r="672">
      <c r="H672" s="2"/>
      <c r="N672" s="2"/>
      <c r="R672" s="54"/>
      <c r="S672" s="54"/>
      <c r="T672" s="54"/>
      <c r="U672" s="54"/>
    </row>
    <row r="673">
      <c r="H673" s="2"/>
      <c r="N673" s="2"/>
      <c r="R673" s="54"/>
      <c r="S673" s="54"/>
      <c r="T673" s="54"/>
      <c r="U673" s="54"/>
    </row>
    <row r="674">
      <c r="H674" s="2"/>
      <c r="N674" s="2"/>
      <c r="R674" s="54"/>
      <c r="S674" s="54"/>
      <c r="T674" s="54"/>
      <c r="U674" s="54"/>
    </row>
    <row r="675">
      <c r="H675" s="2"/>
      <c r="N675" s="2"/>
      <c r="R675" s="54"/>
      <c r="S675" s="54"/>
      <c r="T675" s="54"/>
      <c r="U675" s="54"/>
    </row>
    <row r="676">
      <c r="H676" s="2"/>
      <c r="N676" s="2"/>
      <c r="R676" s="54"/>
      <c r="S676" s="54"/>
      <c r="T676" s="54"/>
      <c r="U676" s="54"/>
    </row>
    <row r="677">
      <c r="H677" s="2"/>
      <c r="N677" s="2"/>
      <c r="R677" s="54"/>
      <c r="S677" s="54"/>
      <c r="T677" s="54"/>
      <c r="U677" s="54"/>
    </row>
    <row r="678">
      <c r="H678" s="2"/>
      <c r="N678" s="2"/>
      <c r="R678" s="54"/>
      <c r="S678" s="54"/>
      <c r="T678" s="54"/>
      <c r="U678" s="54"/>
    </row>
    <row r="679">
      <c r="H679" s="2"/>
      <c r="N679" s="2"/>
      <c r="R679" s="54"/>
      <c r="S679" s="54"/>
      <c r="T679" s="54"/>
      <c r="U679" s="54"/>
    </row>
    <row r="680">
      <c r="H680" s="2"/>
      <c r="N680" s="2"/>
      <c r="R680" s="54"/>
      <c r="S680" s="54"/>
      <c r="T680" s="54"/>
      <c r="U680" s="54"/>
    </row>
    <row r="681">
      <c r="H681" s="2"/>
      <c r="N681" s="2"/>
      <c r="R681" s="54"/>
      <c r="S681" s="54"/>
      <c r="T681" s="54"/>
      <c r="U681" s="54"/>
    </row>
    <row r="682">
      <c r="H682" s="2"/>
      <c r="N682" s="2"/>
      <c r="R682" s="54"/>
      <c r="S682" s="54"/>
      <c r="T682" s="54"/>
      <c r="U682" s="54"/>
    </row>
    <row r="683">
      <c r="H683" s="2"/>
      <c r="N683" s="2"/>
      <c r="R683" s="54"/>
      <c r="S683" s="54"/>
      <c r="T683" s="54"/>
      <c r="U683" s="54"/>
    </row>
    <row r="684">
      <c r="H684" s="2"/>
      <c r="N684" s="2"/>
      <c r="R684" s="54"/>
      <c r="S684" s="54"/>
      <c r="T684" s="54"/>
      <c r="U684" s="54"/>
    </row>
    <row r="685">
      <c r="H685" s="2"/>
      <c r="N685" s="2"/>
      <c r="R685" s="54"/>
      <c r="S685" s="54"/>
      <c r="T685" s="54"/>
      <c r="U685" s="54"/>
    </row>
    <row r="686">
      <c r="H686" s="2"/>
      <c r="N686" s="2"/>
      <c r="R686" s="54"/>
      <c r="S686" s="54"/>
      <c r="T686" s="54"/>
      <c r="U686" s="54"/>
    </row>
    <row r="687">
      <c r="H687" s="2"/>
      <c r="N687" s="2"/>
      <c r="R687" s="54"/>
      <c r="S687" s="54"/>
      <c r="T687" s="54"/>
      <c r="U687" s="54"/>
    </row>
    <row r="688">
      <c r="H688" s="2"/>
      <c r="N688" s="2"/>
      <c r="R688" s="54"/>
      <c r="S688" s="54"/>
      <c r="T688" s="54"/>
      <c r="U688" s="54"/>
    </row>
    <row r="689">
      <c r="H689" s="2"/>
      <c r="N689" s="2"/>
      <c r="R689" s="54"/>
      <c r="S689" s="54"/>
      <c r="T689" s="54"/>
      <c r="U689" s="54"/>
    </row>
    <row r="690">
      <c r="H690" s="2"/>
      <c r="N690" s="2"/>
      <c r="R690" s="54"/>
      <c r="S690" s="54"/>
      <c r="T690" s="54"/>
      <c r="U690" s="54"/>
    </row>
    <row r="691">
      <c r="H691" s="2"/>
      <c r="N691" s="2"/>
      <c r="R691" s="54"/>
      <c r="S691" s="54"/>
      <c r="T691" s="54"/>
      <c r="U691" s="54"/>
    </row>
    <row r="692">
      <c r="H692" s="2"/>
      <c r="N692" s="2"/>
      <c r="R692" s="54"/>
      <c r="S692" s="54"/>
      <c r="T692" s="54"/>
      <c r="U692" s="54"/>
    </row>
    <row r="693">
      <c r="H693" s="2"/>
      <c r="N693" s="2"/>
      <c r="R693" s="54"/>
      <c r="S693" s="54"/>
      <c r="T693" s="54"/>
      <c r="U693" s="54"/>
    </row>
    <row r="694">
      <c r="H694" s="2"/>
      <c r="N694" s="2"/>
      <c r="R694" s="54"/>
      <c r="S694" s="54"/>
      <c r="T694" s="54"/>
      <c r="U694" s="54"/>
    </row>
    <row r="695">
      <c r="H695" s="2"/>
      <c r="N695" s="2"/>
      <c r="R695" s="54"/>
      <c r="S695" s="54"/>
      <c r="T695" s="54"/>
      <c r="U695" s="54"/>
    </row>
    <row r="696">
      <c r="H696" s="2"/>
      <c r="N696" s="2"/>
      <c r="R696" s="54"/>
      <c r="S696" s="54"/>
      <c r="T696" s="54"/>
      <c r="U696" s="54"/>
    </row>
    <row r="697">
      <c r="H697" s="2"/>
      <c r="N697" s="2"/>
      <c r="R697" s="54"/>
      <c r="S697" s="54"/>
      <c r="T697" s="54"/>
      <c r="U697" s="54"/>
    </row>
    <row r="698">
      <c r="H698" s="2"/>
      <c r="N698" s="2"/>
      <c r="R698" s="54"/>
      <c r="S698" s="54"/>
      <c r="T698" s="54"/>
      <c r="U698" s="54"/>
    </row>
    <row r="699">
      <c r="H699" s="2"/>
      <c r="N699" s="2"/>
      <c r="R699" s="54"/>
      <c r="S699" s="54"/>
      <c r="T699" s="54"/>
      <c r="U699" s="54"/>
    </row>
    <row r="700">
      <c r="H700" s="2"/>
      <c r="N700" s="2"/>
      <c r="R700" s="54"/>
      <c r="S700" s="54"/>
      <c r="T700" s="54"/>
      <c r="U700" s="54"/>
    </row>
    <row r="701">
      <c r="H701" s="2"/>
      <c r="N701" s="2"/>
      <c r="R701" s="54"/>
      <c r="S701" s="54"/>
      <c r="T701" s="54"/>
      <c r="U701" s="54"/>
    </row>
    <row r="702">
      <c r="H702" s="2"/>
      <c r="N702" s="2"/>
      <c r="R702" s="54"/>
      <c r="S702" s="54"/>
      <c r="T702" s="54"/>
      <c r="U702" s="54"/>
    </row>
    <row r="703">
      <c r="H703" s="2"/>
      <c r="N703" s="2"/>
      <c r="R703" s="54"/>
      <c r="S703" s="54"/>
      <c r="T703" s="54"/>
      <c r="U703" s="54"/>
    </row>
    <row r="704">
      <c r="H704" s="2"/>
      <c r="N704" s="2"/>
      <c r="R704" s="54"/>
      <c r="S704" s="54"/>
      <c r="T704" s="54"/>
      <c r="U704" s="54"/>
    </row>
    <row r="705">
      <c r="H705" s="2"/>
      <c r="N705" s="2"/>
      <c r="R705" s="54"/>
      <c r="S705" s="54"/>
      <c r="T705" s="54"/>
      <c r="U705" s="54"/>
    </row>
    <row r="706">
      <c r="H706" s="2"/>
      <c r="N706" s="2"/>
      <c r="R706" s="54"/>
      <c r="S706" s="54"/>
      <c r="T706" s="54"/>
      <c r="U706" s="54"/>
    </row>
    <row r="707">
      <c r="H707" s="2"/>
      <c r="N707" s="2"/>
      <c r="R707" s="54"/>
      <c r="S707" s="54"/>
      <c r="T707" s="54"/>
      <c r="U707" s="54"/>
    </row>
    <row r="708">
      <c r="H708" s="2"/>
      <c r="N708" s="2"/>
      <c r="R708" s="54"/>
      <c r="S708" s="54"/>
      <c r="T708" s="54"/>
      <c r="U708" s="54"/>
    </row>
    <row r="709">
      <c r="H709" s="2"/>
      <c r="N709" s="2"/>
      <c r="R709" s="54"/>
      <c r="S709" s="54"/>
      <c r="T709" s="54"/>
      <c r="U709" s="54"/>
    </row>
    <row r="710">
      <c r="H710" s="2"/>
      <c r="N710" s="2"/>
      <c r="R710" s="54"/>
      <c r="S710" s="54"/>
      <c r="T710" s="54"/>
      <c r="U710" s="54"/>
    </row>
    <row r="711">
      <c r="H711" s="2"/>
      <c r="N711" s="2"/>
      <c r="R711" s="54"/>
      <c r="S711" s="54"/>
      <c r="T711" s="54"/>
      <c r="U711" s="54"/>
    </row>
    <row r="712">
      <c r="H712" s="2"/>
      <c r="N712" s="2"/>
      <c r="R712" s="54"/>
      <c r="S712" s="54"/>
      <c r="T712" s="54"/>
      <c r="U712" s="54"/>
    </row>
    <row r="713">
      <c r="H713" s="2"/>
      <c r="N713" s="2"/>
      <c r="R713" s="54"/>
      <c r="S713" s="54"/>
      <c r="T713" s="54"/>
      <c r="U713" s="54"/>
    </row>
    <row r="714">
      <c r="H714" s="2"/>
      <c r="N714" s="2"/>
      <c r="R714" s="54"/>
      <c r="S714" s="54"/>
      <c r="T714" s="54"/>
      <c r="U714" s="54"/>
    </row>
    <row r="715">
      <c r="H715" s="2"/>
      <c r="N715" s="2"/>
      <c r="R715" s="54"/>
      <c r="S715" s="54"/>
      <c r="T715" s="54"/>
      <c r="U715" s="54"/>
    </row>
    <row r="716">
      <c r="H716" s="2"/>
      <c r="N716" s="2"/>
      <c r="R716" s="54"/>
      <c r="S716" s="54"/>
      <c r="T716" s="54"/>
      <c r="U716" s="54"/>
    </row>
    <row r="717">
      <c r="H717" s="2"/>
      <c r="N717" s="2"/>
      <c r="R717" s="54"/>
      <c r="S717" s="54"/>
      <c r="T717" s="54"/>
      <c r="U717" s="54"/>
    </row>
    <row r="718">
      <c r="H718" s="2"/>
      <c r="N718" s="2"/>
      <c r="R718" s="54"/>
      <c r="S718" s="54"/>
      <c r="T718" s="54"/>
      <c r="U718" s="54"/>
    </row>
    <row r="719">
      <c r="H719" s="2"/>
      <c r="N719" s="2"/>
      <c r="R719" s="54"/>
      <c r="S719" s="54"/>
      <c r="T719" s="54"/>
      <c r="U719" s="54"/>
    </row>
    <row r="720">
      <c r="H720" s="2"/>
      <c r="N720" s="2"/>
      <c r="R720" s="54"/>
      <c r="S720" s="54"/>
      <c r="T720" s="54"/>
      <c r="U720" s="54"/>
    </row>
    <row r="721">
      <c r="H721" s="2"/>
      <c r="N721" s="2"/>
      <c r="R721" s="54"/>
      <c r="S721" s="54"/>
      <c r="T721" s="54"/>
      <c r="U721" s="54"/>
    </row>
    <row r="722">
      <c r="H722" s="2"/>
      <c r="N722" s="2"/>
      <c r="R722" s="54"/>
      <c r="S722" s="54"/>
      <c r="T722" s="54"/>
      <c r="U722" s="54"/>
    </row>
    <row r="723">
      <c r="H723" s="2"/>
      <c r="N723" s="2"/>
      <c r="R723" s="54"/>
      <c r="S723" s="54"/>
      <c r="T723" s="54"/>
      <c r="U723" s="54"/>
    </row>
    <row r="724">
      <c r="H724" s="2"/>
      <c r="N724" s="2"/>
      <c r="R724" s="54"/>
      <c r="S724" s="54"/>
      <c r="T724" s="54"/>
      <c r="U724" s="54"/>
    </row>
    <row r="725">
      <c r="H725" s="2"/>
      <c r="N725" s="2"/>
      <c r="R725" s="54"/>
      <c r="S725" s="54"/>
      <c r="T725" s="54"/>
      <c r="U725" s="54"/>
    </row>
    <row r="726">
      <c r="H726" s="2"/>
      <c r="N726" s="2"/>
      <c r="R726" s="54"/>
      <c r="S726" s="54"/>
      <c r="T726" s="54"/>
      <c r="U726" s="54"/>
    </row>
    <row r="727">
      <c r="H727" s="2"/>
      <c r="N727" s="2"/>
      <c r="R727" s="54"/>
      <c r="S727" s="54"/>
      <c r="T727" s="54"/>
      <c r="U727" s="54"/>
    </row>
    <row r="728">
      <c r="H728" s="2"/>
      <c r="N728" s="2"/>
      <c r="R728" s="54"/>
      <c r="S728" s="54"/>
      <c r="T728" s="54"/>
      <c r="U728" s="54"/>
    </row>
    <row r="729">
      <c r="H729" s="2"/>
      <c r="N729" s="2"/>
      <c r="R729" s="54"/>
      <c r="S729" s="54"/>
      <c r="T729" s="54"/>
      <c r="U729" s="54"/>
    </row>
    <row r="730">
      <c r="H730" s="2"/>
      <c r="N730" s="2"/>
      <c r="R730" s="54"/>
      <c r="S730" s="54"/>
      <c r="T730" s="54"/>
      <c r="U730" s="54"/>
    </row>
    <row r="731">
      <c r="H731" s="2"/>
      <c r="N731" s="2"/>
      <c r="R731" s="54"/>
      <c r="S731" s="54"/>
      <c r="T731" s="54"/>
      <c r="U731" s="54"/>
    </row>
    <row r="732">
      <c r="H732" s="2"/>
      <c r="N732" s="2"/>
      <c r="R732" s="54"/>
      <c r="S732" s="54"/>
      <c r="T732" s="54"/>
      <c r="U732" s="54"/>
    </row>
    <row r="733">
      <c r="H733" s="2"/>
      <c r="N733" s="2"/>
      <c r="R733" s="54"/>
      <c r="S733" s="54"/>
      <c r="T733" s="54"/>
      <c r="U733" s="54"/>
    </row>
    <row r="734">
      <c r="H734" s="2"/>
      <c r="N734" s="2"/>
      <c r="R734" s="54"/>
      <c r="S734" s="54"/>
      <c r="T734" s="54"/>
      <c r="U734" s="54"/>
    </row>
    <row r="735">
      <c r="H735" s="2"/>
      <c r="N735" s="2"/>
      <c r="R735" s="54"/>
      <c r="S735" s="54"/>
      <c r="T735" s="54"/>
      <c r="U735" s="54"/>
    </row>
    <row r="736">
      <c r="H736" s="2"/>
      <c r="N736" s="2"/>
      <c r="R736" s="54"/>
      <c r="S736" s="54"/>
      <c r="T736" s="54"/>
      <c r="U736" s="54"/>
    </row>
    <row r="737">
      <c r="H737" s="2"/>
      <c r="N737" s="2"/>
      <c r="R737" s="54"/>
      <c r="S737" s="54"/>
      <c r="T737" s="54"/>
      <c r="U737" s="54"/>
    </row>
    <row r="738">
      <c r="H738" s="2"/>
      <c r="N738" s="2"/>
      <c r="R738" s="54"/>
      <c r="S738" s="54"/>
      <c r="T738" s="54"/>
      <c r="U738" s="54"/>
    </row>
    <row r="739">
      <c r="H739" s="2"/>
      <c r="N739" s="2"/>
      <c r="R739" s="54"/>
      <c r="S739" s="54"/>
      <c r="T739" s="54"/>
      <c r="U739" s="54"/>
    </row>
    <row r="740">
      <c r="H740" s="2"/>
      <c r="N740" s="2"/>
      <c r="R740" s="54"/>
      <c r="S740" s="54"/>
      <c r="T740" s="54"/>
      <c r="U740" s="54"/>
    </row>
    <row r="741">
      <c r="H741" s="2"/>
      <c r="N741" s="2"/>
      <c r="R741" s="54"/>
      <c r="S741" s="54"/>
      <c r="T741" s="54"/>
      <c r="U741" s="54"/>
    </row>
    <row r="742">
      <c r="H742" s="2"/>
      <c r="N742" s="2"/>
      <c r="R742" s="54"/>
      <c r="S742" s="54"/>
      <c r="T742" s="54"/>
      <c r="U742" s="54"/>
    </row>
    <row r="743">
      <c r="H743" s="2"/>
      <c r="N743" s="2"/>
      <c r="R743" s="54"/>
      <c r="S743" s="54"/>
      <c r="T743" s="54"/>
      <c r="U743" s="54"/>
    </row>
    <row r="744">
      <c r="H744" s="2"/>
      <c r="N744" s="2"/>
      <c r="R744" s="54"/>
      <c r="S744" s="54"/>
      <c r="T744" s="54"/>
      <c r="U744" s="54"/>
    </row>
    <row r="745">
      <c r="H745" s="2"/>
      <c r="N745" s="2"/>
      <c r="R745" s="54"/>
      <c r="S745" s="54"/>
      <c r="T745" s="54"/>
      <c r="U745" s="54"/>
    </row>
    <row r="746">
      <c r="H746" s="2"/>
      <c r="N746" s="2"/>
      <c r="R746" s="54"/>
      <c r="S746" s="54"/>
      <c r="T746" s="54"/>
      <c r="U746" s="54"/>
    </row>
    <row r="747">
      <c r="H747" s="2"/>
      <c r="N747" s="2"/>
      <c r="R747" s="54"/>
      <c r="S747" s="54"/>
      <c r="T747" s="54"/>
      <c r="U747" s="54"/>
    </row>
    <row r="748">
      <c r="H748" s="2"/>
      <c r="N748" s="2"/>
      <c r="R748" s="54"/>
      <c r="S748" s="54"/>
      <c r="T748" s="54"/>
      <c r="U748" s="54"/>
    </row>
    <row r="749">
      <c r="H749" s="2"/>
      <c r="N749" s="2"/>
      <c r="R749" s="54"/>
      <c r="S749" s="54"/>
      <c r="T749" s="54"/>
      <c r="U749" s="54"/>
    </row>
    <row r="750">
      <c r="H750" s="2"/>
      <c r="N750" s="2"/>
      <c r="R750" s="54"/>
      <c r="S750" s="54"/>
      <c r="T750" s="54"/>
      <c r="U750" s="54"/>
    </row>
    <row r="751">
      <c r="H751" s="2"/>
      <c r="N751" s="2"/>
      <c r="R751" s="54"/>
      <c r="S751" s="54"/>
      <c r="T751" s="54"/>
      <c r="U751" s="54"/>
    </row>
    <row r="752">
      <c r="H752" s="2"/>
      <c r="N752" s="2"/>
      <c r="R752" s="54"/>
      <c r="S752" s="54"/>
      <c r="T752" s="54"/>
      <c r="U752" s="54"/>
    </row>
    <row r="753">
      <c r="H753" s="2"/>
      <c r="N753" s="2"/>
      <c r="R753" s="54"/>
      <c r="S753" s="54"/>
      <c r="T753" s="54"/>
      <c r="U753" s="54"/>
    </row>
    <row r="754">
      <c r="H754" s="2"/>
      <c r="N754" s="2"/>
      <c r="R754" s="54"/>
      <c r="S754" s="54"/>
      <c r="T754" s="54"/>
      <c r="U754" s="54"/>
    </row>
    <row r="755">
      <c r="H755" s="2"/>
      <c r="N755" s="2"/>
      <c r="R755" s="54"/>
      <c r="S755" s="54"/>
      <c r="T755" s="54"/>
      <c r="U755" s="54"/>
    </row>
    <row r="756">
      <c r="H756" s="2"/>
      <c r="N756" s="2"/>
      <c r="R756" s="54"/>
      <c r="S756" s="54"/>
      <c r="T756" s="54"/>
      <c r="U756" s="54"/>
    </row>
    <row r="757">
      <c r="H757" s="2"/>
      <c r="N757" s="2"/>
      <c r="R757" s="54"/>
      <c r="S757" s="54"/>
      <c r="T757" s="54"/>
      <c r="U757" s="54"/>
    </row>
    <row r="758">
      <c r="H758" s="2"/>
      <c r="N758" s="2"/>
      <c r="R758" s="54"/>
      <c r="S758" s="54"/>
      <c r="T758" s="54"/>
      <c r="U758" s="54"/>
    </row>
    <row r="759">
      <c r="H759" s="2"/>
      <c r="N759" s="2"/>
      <c r="R759" s="54"/>
      <c r="S759" s="54"/>
      <c r="T759" s="54"/>
      <c r="U759" s="54"/>
    </row>
    <row r="760">
      <c r="H760" s="2"/>
      <c r="N760" s="2"/>
      <c r="R760" s="54"/>
      <c r="S760" s="54"/>
      <c r="T760" s="54"/>
      <c r="U760" s="54"/>
    </row>
    <row r="761">
      <c r="H761" s="2"/>
      <c r="N761" s="2"/>
      <c r="R761" s="54"/>
      <c r="S761" s="54"/>
      <c r="T761" s="54"/>
      <c r="U761" s="54"/>
    </row>
    <row r="762">
      <c r="H762" s="2"/>
      <c r="N762" s="2"/>
      <c r="R762" s="54"/>
      <c r="S762" s="54"/>
      <c r="T762" s="54"/>
      <c r="U762" s="54"/>
    </row>
    <row r="763">
      <c r="H763" s="2"/>
      <c r="N763" s="2"/>
      <c r="R763" s="54"/>
      <c r="S763" s="54"/>
      <c r="T763" s="54"/>
      <c r="U763" s="54"/>
    </row>
    <row r="764">
      <c r="H764" s="2"/>
      <c r="N764" s="2"/>
      <c r="R764" s="54"/>
      <c r="S764" s="54"/>
      <c r="T764" s="54"/>
      <c r="U764" s="54"/>
    </row>
    <row r="765">
      <c r="H765" s="2"/>
      <c r="N765" s="2"/>
      <c r="R765" s="54"/>
      <c r="S765" s="54"/>
      <c r="T765" s="54"/>
      <c r="U765" s="54"/>
    </row>
    <row r="766">
      <c r="H766" s="2"/>
      <c r="N766" s="2"/>
      <c r="R766" s="54"/>
      <c r="S766" s="54"/>
      <c r="T766" s="54"/>
      <c r="U766" s="54"/>
    </row>
    <row r="767">
      <c r="H767" s="2"/>
      <c r="N767" s="2"/>
      <c r="R767" s="54"/>
      <c r="S767" s="54"/>
      <c r="T767" s="54"/>
      <c r="U767" s="54"/>
    </row>
    <row r="768">
      <c r="H768" s="2"/>
      <c r="N768" s="2"/>
      <c r="R768" s="54"/>
      <c r="S768" s="54"/>
      <c r="T768" s="54"/>
      <c r="U768" s="54"/>
    </row>
    <row r="769">
      <c r="H769" s="2"/>
      <c r="N769" s="2"/>
      <c r="R769" s="54"/>
      <c r="S769" s="54"/>
      <c r="T769" s="54"/>
      <c r="U769" s="54"/>
    </row>
    <row r="770">
      <c r="H770" s="2"/>
      <c r="N770" s="2"/>
      <c r="R770" s="54"/>
      <c r="S770" s="54"/>
      <c r="T770" s="54"/>
      <c r="U770" s="54"/>
    </row>
    <row r="771">
      <c r="H771" s="2"/>
      <c r="N771" s="2"/>
      <c r="R771" s="54"/>
      <c r="S771" s="54"/>
      <c r="T771" s="54"/>
      <c r="U771" s="54"/>
    </row>
    <row r="772">
      <c r="H772" s="2"/>
      <c r="N772" s="2"/>
      <c r="R772" s="54"/>
      <c r="S772" s="54"/>
      <c r="T772" s="54"/>
      <c r="U772" s="54"/>
    </row>
    <row r="773">
      <c r="H773" s="2"/>
      <c r="N773" s="2"/>
      <c r="R773" s="54"/>
      <c r="S773" s="54"/>
      <c r="T773" s="54"/>
      <c r="U773" s="54"/>
    </row>
    <row r="774">
      <c r="H774" s="2"/>
      <c r="N774" s="2"/>
      <c r="R774" s="54"/>
      <c r="S774" s="54"/>
      <c r="T774" s="54"/>
      <c r="U774" s="54"/>
    </row>
    <row r="775">
      <c r="H775" s="2"/>
      <c r="N775" s="2"/>
      <c r="R775" s="54"/>
      <c r="S775" s="54"/>
      <c r="T775" s="54"/>
      <c r="U775" s="54"/>
    </row>
    <row r="776">
      <c r="H776" s="2"/>
      <c r="N776" s="2"/>
      <c r="R776" s="54"/>
      <c r="S776" s="54"/>
      <c r="T776" s="54"/>
      <c r="U776" s="54"/>
    </row>
    <row r="777">
      <c r="H777" s="2"/>
      <c r="N777" s="2"/>
      <c r="R777" s="54"/>
      <c r="S777" s="54"/>
      <c r="T777" s="54"/>
      <c r="U777" s="54"/>
    </row>
    <row r="778">
      <c r="H778" s="2"/>
      <c r="N778" s="2"/>
      <c r="R778" s="54"/>
      <c r="S778" s="54"/>
      <c r="T778" s="54"/>
      <c r="U778" s="54"/>
    </row>
    <row r="779">
      <c r="H779" s="2"/>
      <c r="N779" s="2"/>
      <c r="R779" s="54"/>
      <c r="S779" s="54"/>
      <c r="T779" s="54"/>
      <c r="U779" s="54"/>
    </row>
    <row r="780">
      <c r="H780" s="2"/>
      <c r="N780" s="2"/>
      <c r="R780" s="54"/>
      <c r="S780" s="54"/>
      <c r="T780" s="54"/>
      <c r="U780" s="54"/>
    </row>
    <row r="781">
      <c r="H781" s="2"/>
      <c r="N781" s="2"/>
      <c r="R781" s="54"/>
      <c r="S781" s="54"/>
      <c r="T781" s="54"/>
      <c r="U781" s="54"/>
    </row>
    <row r="782">
      <c r="H782" s="2"/>
      <c r="N782" s="2"/>
      <c r="R782" s="54"/>
      <c r="S782" s="54"/>
      <c r="T782" s="54"/>
      <c r="U782" s="54"/>
    </row>
    <row r="783">
      <c r="H783" s="2"/>
      <c r="N783" s="2"/>
      <c r="R783" s="54"/>
      <c r="S783" s="54"/>
      <c r="T783" s="54"/>
      <c r="U783" s="54"/>
    </row>
    <row r="784">
      <c r="H784" s="2"/>
      <c r="N784" s="2"/>
      <c r="R784" s="54"/>
      <c r="S784" s="54"/>
      <c r="T784" s="54"/>
      <c r="U784" s="54"/>
    </row>
    <row r="785">
      <c r="H785" s="2"/>
      <c r="N785" s="2"/>
      <c r="R785" s="54"/>
      <c r="S785" s="54"/>
      <c r="T785" s="54"/>
      <c r="U785" s="54"/>
    </row>
    <row r="786">
      <c r="H786" s="2"/>
      <c r="N786" s="2"/>
      <c r="R786" s="54"/>
      <c r="S786" s="54"/>
      <c r="T786" s="54"/>
      <c r="U786" s="54"/>
    </row>
    <row r="787">
      <c r="H787" s="2"/>
      <c r="N787" s="2"/>
      <c r="R787" s="54"/>
      <c r="S787" s="54"/>
      <c r="T787" s="54"/>
      <c r="U787" s="54"/>
    </row>
    <row r="788">
      <c r="H788" s="2"/>
      <c r="N788" s="2"/>
      <c r="R788" s="54"/>
      <c r="S788" s="54"/>
      <c r="T788" s="54"/>
      <c r="U788" s="54"/>
    </row>
    <row r="789">
      <c r="H789" s="2"/>
      <c r="N789" s="2"/>
      <c r="R789" s="54"/>
      <c r="S789" s="54"/>
      <c r="T789" s="54"/>
      <c r="U789" s="54"/>
    </row>
    <row r="790">
      <c r="H790" s="2"/>
      <c r="N790" s="2"/>
      <c r="R790" s="54"/>
      <c r="S790" s="54"/>
      <c r="T790" s="54"/>
      <c r="U790" s="54"/>
    </row>
    <row r="791">
      <c r="H791" s="2"/>
      <c r="N791" s="2"/>
      <c r="R791" s="54"/>
      <c r="S791" s="54"/>
      <c r="T791" s="54"/>
      <c r="U791" s="54"/>
    </row>
    <row r="792">
      <c r="H792" s="2"/>
      <c r="N792" s="2"/>
      <c r="R792" s="54"/>
      <c r="S792" s="54"/>
      <c r="T792" s="54"/>
      <c r="U792" s="54"/>
    </row>
    <row r="793">
      <c r="H793" s="2"/>
      <c r="N793" s="2"/>
      <c r="R793" s="54"/>
      <c r="S793" s="54"/>
      <c r="T793" s="54"/>
      <c r="U793" s="54"/>
    </row>
    <row r="794">
      <c r="H794" s="2"/>
      <c r="N794" s="2"/>
      <c r="R794" s="54"/>
      <c r="S794" s="54"/>
      <c r="T794" s="54"/>
      <c r="U794" s="54"/>
    </row>
    <row r="795">
      <c r="H795" s="2"/>
      <c r="N795" s="2"/>
      <c r="R795" s="54"/>
      <c r="S795" s="54"/>
      <c r="T795" s="54"/>
      <c r="U795" s="54"/>
    </row>
    <row r="796">
      <c r="H796" s="2"/>
      <c r="N796" s="2"/>
      <c r="R796" s="54"/>
      <c r="S796" s="54"/>
      <c r="T796" s="54"/>
      <c r="U796" s="54"/>
    </row>
    <row r="797">
      <c r="H797" s="2"/>
      <c r="N797" s="2"/>
      <c r="R797" s="54"/>
      <c r="S797" s="54"/>
      <c r="T797" s="54"/>
      <c r="U797" s="54"/>
    </row>
    <row r="798">
      <c r="H798" s="2"/>
      <c r="N798" s="2"/>
      <c r="R798" s="54"/>
      <c r="S798" s="54"/>
      <c r="T798" s="54"/>
      <c r="U798" s="54"/>
    </row>
    <row r="799">
      <c r="H799" s="2"/>
      <c r="N799" s="2"/>
      <c r="R799" s="54"/>
      <c r="S799" s="54"/>
      <c r="T799" s="54"/>
      <c r="U799" s="54"/>
    </row>
    <row r="800">
      <c r="H800" s="2"/>
      <c r="N800" s="2"/>
      <c r="R800" s="54"/>
      <c r="S800" s="54"/>
      <c r="T800" s="54"/>
      <c r="U800" s="54"/>
    </row>
    <row r="801">
      <c r="H801" s="2"/>
      <c r="N801" s="2"/>
      <c r="R801" s="54"/>
      <c r="S801" s="54"/>
      <c r="T801" s="54"/>
      <c r="U801" s="54"/>
    </row>
    <row r="802">
      <c r="H802" s="2"/>
      <c r="N802" s="2"/>
      <c r="R802" s="54"/>
      <c r="S802" s="54"/>
      <c r="T802" s="54"/>
      <c r="U802" s="54"/>
    </row>
    <row r="803">
      <c r="H803" s="2"/>
      <c r="N803" s="2"/>
      <c r="R803" s="54"/>
      <c r="S803" s="54"/>
      <c r="T803" s="54"/>
      <c r="U803" s="54"/>
    </row>
    <row r="804">
      <c r="H804" s="2"/>
      <c r="N804" s="2"/>
      <c r="R804" s="54"/>
      <c r="S804" s="54"/>
      <c r="T804" s="54"/>
      <c r="U804" s="54"/>
    </row>
    <row r="805">
      <c r="H805" s="2"/>
      <c r="N805" s="2"/>
      <c r="R805" s="54"/>
      <c r="S805" s="54"/>
      <c r="T805" s="54"/>
      <c r="U805" s="54"/>
    </row>
    <row r="806">
      <c r="H806" s="2"/>
      <c r="N806" s="2"/>
      <c r="R806" s="54"/>
      <c r="S806" s="54"/>
      <c r="T806" s="54"/>
      <c r="U806" s="54"/>
    </row>
    <row r="807">
      <c r="H807" s="2"/>
      <c r="N807" s="2"/>
      <c r="R807" s="54"/>
      <c r="S807" s="54"/>
      <c r="T807" s="54"/>
      <c r="U807" s="54"/>
    </row>
    <row r="808">
      <c r="H808" s="2"/>
      <c r="N808" s="2"/>
      <c r="R808" s="54"/>
      <c r="S808" s="54"/>
      <c r="T808" s="54"/>
      <c r="U808" s="54"/>
    </row>
    <row r="809">
      <c r="H809" s="2"/>
      <c r="N809" s="2"/>
      <c r="R809" s="54"/>
      <c r="S809" s="54"/>
      <c r="T809" s="54"/>
      <c r="U809" s="54"/>
    </row>
    <row r="810">
      <c r="H810" s="2"/>
      <c r="N810" s="2"/>
      <c r="R810" s="54"/>
      <c r="S810" s="54"/>
      <c r="T810" s="54"/>
      <c r="U810" s="54"/>
    </row>
    <row r="811">
      <c r="H811" s="2"/>
      <c r="N811" s="2"/>
      <c r="R811" s="54"/>
      <c r="S811" s="54"/>
      <c r="T811" s="54"/>
      <c r="U811" s="54"/>
    </row>
    <row r="812">
      <c r="H812" s="2"/>
      <c r="N812" s="2"/>
      <c r="R812" s="54"/>
      <c r="S812" s="54"/>
      <c r="T812" s="54"/>
      <c r="U812" s="54"/>
    </row>
    <row r="813">
      <c r="H813" s="2"/>
      <c r="N813" s="2"/>
      <c r="R813" s="54"/>
      <c r="S813" s="54"/>
      <c r="T813" s="54"/>
      <c r="U813" s="54"/>
    </row>
    <row r="814">
      <c r="H814" s="2"/>
      <c r="N814" s="2"/>
      <c r="R814" s="54"/>
      <c r="S814" s="54"/>
      <c r="T814" s="54"/>
      <c r="U814" s="54"/>
    </row>
    <row r="815">
      <c r="H815" s="2"/>
      <c r="N815" s="2"/>
      <c r="R815" s="54"/>
      <c r="S815" s="54"/>
      <c r="T815" s="54"/>
      <c r="U815" s="54"/>
    </row>
    <row r="816">
      <c r="H816" s="2"/>
      <c r="N816" s="2"/>
      <c r="R816" s="54"/>
      <c r="S816" s="54"/>
      <c r="T816" s="54"/>
      <c r="U816" s="54"/>
    </row>
    <row r="817">
      <c r="H817" s="2"/>
      <c r="N817" s="2"/>
      <c r="R817" s="54"/>
      <c r="S817" s="54"/>
      <c r="T817" s="54"/>
      <c r="U817" s="54"/>
    </row>
    <row r="818">
      <c r="H818" s="2"/>
      <c r="N818" s="2"/>
      <c r="R818" s="54"/>
      <c r="S818" s="54"/>
      <c r="T818" s="54"/>
      <c r="U818" s="54"/>
    </row>
    <row r="819">
      <c r="H819" s="2"/>
      <c r="N819" s="2"/>
      <c r="R819" s="54"/>
      <c r="S819" s="54"/>
      <c r="T819" s="54"/>
      <c r="U819" s="54"/>
    </row>
    <row r="820">
      <c r="H820" s="2"/>
      <c r="N820" s="2"/>
      <c r="R820" s="54"/>
      <c r="S820" s="54"/>
      <c r="T820" s="54"/>
      <c r="U820" s="54"/>
    </row>
    <row r="821">
      <c r="H821" s="2"/>
      <c r="N821" s="2"/>
      <c r="R821" s="54"/>
      <c r="S821" s="54"/>
      <c r="T821" s="54"/>
      <c r="U821" s="54"/>
    </row>
    <row r="822">
      <c r="H822" s="2"/>
      <c r="N822" s="2"/>
      <c r="R822" s="54"/>
      <c r="S822" s="54"/>
      <c r="T822" s="54"/>
      <c r="U822" s="54"/>
    </row>
    <row r="823">
      <c r="H823" s="2"/>
      <c r="N823" s="2"/>
      <c r="R823" s="54"/>
      <c r="S823" s="54"/>
      <c r="T823" s="54"/>
      <c r="U823" s="54"/>
    </row>
    <row r="824">
      <c r="H824" s="2"/>
      <c r="N824" s="2"/>
      <c r="R824" s="54"/>
      <c r="S824" s="54"/>
      <c r="T824" s="54"/>
      <c r="U824" s="54"/>
    </row>
    <row r="825">
      <c r="H825" s="2"/>
      <c r="N825" s="2"/>
      <c r="R825" s="54"/>
      <c r="S825" s="54"/>
      <c r="T825" s="54"/>
      <c r="U825" s="54"/>
    </row>
    <row r="826">
      <c r="H826" s="2"/>
      <c r="N826" s="2"/>
      <c r="R826" s="54"/>
      <c r="S826" s="54"/>
      <c r="T826" s="54"/>
      <c r="U826" s="54"/>
    </row>
    <row r="827">
      <c r="H827" s="2"/>
      <c r="N827" s="2"/>
      <c r="R827" s="54"/>
      <c r="S827" s="54"/>
      <c r="T827" s="54"/>
      <c r="U827" s="54"/>
    </row>
    <row r="828">
      <c r="H828" s="2"/>
      <c r="N828" s="2"/>
      <c r="R828" s="54"/>
      <c r="S828" s="54"/>
      <c r="T828" s="54"/>
      <c r="U828" s="54"/>
    </row>
    <row r="829">
      <c r="H829" s="2"/>
      <c r="N829" s="2"/>
      <c r="R829" s="54"/>
      <c r="S829" s="54"/>
      <c r="T829" s="54"/>
      <c r="U829" s="54"/>
    </row>
    <row r="830">
      <c r="H830" s="2"/>
      <c r="N830" s="2"/>
      <c r="R830" s="54"/>
      <c r="S830" s="54"/>
      <c r="T830" s="54"/>
      <c r="U830" s="54"/>
    </row>
    <row r="831">
      <c r="H831" s="2"/>
      <c r="N831" s="2"/>
      <c r="R831" s="54"/>
      <c r="S831" s="54"/>
      <c r="T831" s="54"/>
      <c r="U831" s="54"/>
    </row>
    <row r="832">
      <c r="H832" s="2"/>
      <c r="N832" s="2"/>
      <c r="R832" s="54"/>
      <c r="S832" s="54"/>
      <c r="T832" s="54"/>
      <c r="U832" s="54"/>
    </row>
    <row r="833">
      <c r="H833" s="2"/>
      <c r="N833" s="2"/>
      <c r="R833" s="54"/>
      <c r="S833" s="54"/>
      <c r="T833" s="54"/>
      <c r="U833" s="54"/>
    </row>
    <row r="834">
      <c r="H834" s="2"/>
      <c r="N834" s="2"/>
      <c r="R834" s="54"/>
      <c r="S834" s="54"/>
      <c r="T834" s="54"/>
      <c r="U834" s="54"/>
    </row>
    <row r="835">
      <c r="H835" s="2"/>
      <c r="N835" s="2"/>
      <c r="R835" s="54"/>
      <c r="S835" s="54"/>
      <c r="T835" s="54"/>
      <c r="U835" s="54"/>
    </row>
    <row r="836">
      <c r="H836" s="2"/>
      <c r="N836" s="2"/>
      <c r="R836" s="54"/>
      <c r="S836" s="54"/>
      <c r="T836" s="54"/>
      <c r="U836" s="54"/>
    </row>
    <row r="837">
      <c r="H837" s="2"/>
      <c r="N837" s="2"/>
      <c r="R837" s="54"/>
      <c r="S837" s="54"/>
      <c r="T837" s="54"/>
      <c r="U837" s="54"/>
    </row>
    <row r="838">
      <c r="H838" s="2"/>
      <c r="N838" s="2"/>
      <c r="R838" s="54"/>
      <c r="S838" s="54"/>
      <c r="T838" s="54"/>
      <c r="U838" s="54"/>
    </row>
    <row r="839">
      <c r="H839" s="2"/>
      <c r="N839" s="2"/>
      <c r="R839" s="54"/>
      <c r="S839" s="54"/>
      <c r="T839" s="54"/>
      <c r="U839" s="54"/>
    </row>
    <row r="840">
      <c r="H840" s="2"/>
      <c r="N840" s="2"/>
      <c r="R840" s="54"/>
      <c r="S840" s="54"/>
      <c r="T840" s="54"/>
      <c r="U840" s="54"/>
    </row>
    <row r="841">
      <c r="H841" s="2"/>
      <c r="N841" s="2"/>
      <c r="R841" s="54"/>
      <c r="S841" s="54"/>
      <c r="T841" s="54"/>
      <c r="U841" s="54"/>
    </row>
    <row r="842">
      <c r="H842" s="2"/>
      <c r="N842" s="2"/>
      <c r="R842" s="54"/>
      <c r="S842" s="54"/>
      <c r="T842" s="54"/>
      <c r="U842" s="54"/>
    </row>
    <row r="843">
      <c r="H843" s="2"/>
      <c r="N843" s="2"/>
      <c r="R843" s="54"/>
      <c r="S843" s="54"/>
      <c r="T843" s="54"/>
      <c r="U843" s="54"/>
    </row>
    <row r="844">
      <c r="H844" s="2"/>
      <c r="N844" s="2"/>
      <c r="R844" s="54"/>
      <c r="S844" s="54"/>
      <c r="T844" s="54"/>
      <c r="U844" s="54"/>
    </row>
    <row r="845">
      <c r="H845" s="2"/>
      <c r="N845" s="2"/>
      <c r="R845" s="54"/>
      <c r="S845" s="54"/>
      <c r="T845" s="54"/>
      <c r="U845" s="54"/>
    </row>
    <row r="846">
      <c r="H846" s="2"/>
      <c r="N846" s="2"/>
      <c r="R846" s="54"/>
      <c r="S846" s="54"/>
      <c r="T846" s="54"/>
      <c r="U846" s="54"/>
    </row>
    <row r="847">
      <c r="H847" s="2"/>
      <c r="N847" s="2"/>
      <c r="R847" s="54"/>
      <c r="S847" s="54"/>
      <c r="T847" s="54"/>
      <c r="U847" s="54"/>
    </row>
    <row r="848">
      <c r="H848" s="2"/>
      <c r="N848" s="2"/>
      <c r="R848" s="54"/>
      <c r="S848" s="54"/>
      <c r="T848" s="54"/>
      <c r="U848" s="54"/>
    </row>
    <row r="849">
      <c r="H849" s="2"/>
      <c r="N849" s="2"/>
      <c r="R849" s="54"/>
      <c r="S849" s="54"/>
      <c r="T849" s="54"/>
      <c r="U849" s="54"/>
    </row>
    <row r="850">
      <c r="H850" s="2"/>
      <c r="N850" s="2"/>
      <c r="R850" s="54"/>
      <c r="S850" s="54"/>
      <c r="T850" s="54"/>
      <c r="U850" s="54"/>
    </row>
    <row r="851">
      <c r="H851" s="2"/>
      <c r="N851" s="2"/>
      <c r="R851" s="54"/>
      <c r="S851" s="54"/>
      <c r="T851" s="54"/>
      <c r="U851" s="54"/>
    </row>
    <row r="852">
      <c r="H852" s="2"/>
      <c r="N852" s="2"/>
      <c r="R852" s="54"/>
      <c r="S852" s="54"/>
      <c r="T852" s="54"/>
      <c r="U852" s="54"/>
    </row>
    <row r="853">
      <c r="H853" s="2"/>
      <c r="N853" s="2"/>
      <c r="R853" s="54"/>
      <c r="S853" s="54"/>
      <c r="T853" s="54"/>
      <c r="U853" s="54"/>
    </row>
    <row r="854">
      <c r="H854" s="2"/>
      <c r="N854" s="2"/>
      <c r="R854" s="54"/>
      <c r="S854" s="54"/>
      <c r="T854" s="54"/>
      <c r="U854" s="54"/>
    </row>
    <row r="855">
      <c r="H855" s="2"/>
      <c r="N855" s="2"/>
      <c r="R855" s="54"/>
      <c r="S855" s="54"/>
      <c r="T855" s="54"/>
      <c r="U855" s="54"/>
    </row>
    <row r="856">
      <c r="H856" s="2"/>
      <c r="N856" s="2"/>
      <c r="R856" s="54"/>
      <c r="S856" s="54"/>
      <c r="T856" s="54"/>
      <c r="U856" s="54"/>
    </row>
    <row r="857">
      <c r="H857" s="2"/>
      <c r="N857" s="2"/>
      <c r="R857" s="54"/>
      <c r="S857" s="54"/>
      <c r="T857" s="54"/>
      <c r="U857" s="54"/>
    </row>
    <row r="858">
      <c r="H858" s="2"/>
      <c r="N858" s="2"/>
      <c r="R858" s="54"/>
      <c r="S858" s="54"/>
      <c r="T858" s="54"/>
      <c r="U858" s="54"/>
    </row>
    <row r="859">
      <c r="H859" s="2"/>
      <c r="N859" s="2"/>
      <c r="R859" s="54"/>
      <c r="S859" s="54"/>
      <c r="T859" s="54"/>
      <c r="U859" s="54"/>
    </row>
    <row r="860">
      <c r="H860" s="2"/>
      <c r="N860" s="2"/>
      <c r="R860" s="54"/>
      <c r="S860" s="54"/>
      <c r="T860" s="54"/>
      <c r="U860" s="54"/>
    </row>
    <row r="861">
      <c r="H861" s="2"/>
      <c r="N861" s="2"/>
      <c r="R861" s="54"/>
      <c r="S861" s="54"/>
      <c r="T861" s="54"/>
      <c r="U861" s="54"/>
    </row>
    <row r="862">
      <c r="H862" s="2"/>
      <c r="N862" s="2"/>
      <c r="R862" s="54"/>
      <c r="S862" s="54"/>
      <c r="T862" s="54"/>
      <c r="U862" s="54"/>
    </row>
    <row r="863">
      <c r="H863" s="2"/>
      <c r="N863" s="2"/>
      <c r="R863" s="54"/>
      <c r="S863" s="54"/>
      <c r="T863" s="54"/>
      <c r="U863" s="54"/>
    </row>
    <row r="864">
      <c r="H864" s="2"/>
      <c r="N864" s="2"/>
      <c r="R864" s="54"/>
      <c r="S864" s="54"/>
      <c r="T864" s="54"/>
      <c r="U864" s="54"/>
    </row>
    <row r="865">
      <c r="H865" s="2"/>
      <c r="N865" s="2"/>
      <c r="R865" s="54"/>
      <c r="S865" s="54"/>
      <c r="T865" s="54"/>
      <c r="U865" s="54"/>
    </row>
    <row r="866">
      <c r="H866" s="2"/>
      <c r="N866" s="2"/>
      <c r="R866" s="54"/>
      <c r="S866" s="54"/>
      <c r="T866" s="54"/>
      <c r="U866" s="54"/>
    </row>
    <row r="867">
      <c r="H867" s="2"/>
      <c r="N867" s="2"/>
      <c r="R867" s="54"/>
      <c r="S867" s="54"/>
      <c r="T867" s="54"/>
      <c r="U867" s="54"/>
    </row>
    <row r="868">
      <c r="H868" s="2"/>
      <c r="N868" s="2"/>
      <c r="R868" s="54"/>
      <c r="S868" s="54"/>
      <c r="T868" s="54"/>
      <c r="U868" s="54"/>
    </row>
    <row r="869">
      <c r="H869" s="2"/>
      <c r="N869" s="2"/>
      <c r="R869" s="54"/>
      <c r="S869" s="54"/>
      <c r="T869" s="54"/>
      <c r="U869" s="54"/>
    </row>
    <row r="870">
      <c r="H870" s="2"/>
      <c r="N870" s="2"/>
      <c r="R870" s="54"/>
      <c r="S870" s="54"/>
      <c r="T870" s="54"/>
      <c r="U870" s="54"/>
    </row>
    <row r="871">
      <c r="H871" s="2"/>
      <c r="N871" s="2"/>
      <c r="R871" s="54"/>
      <c r="S871" s="54"/>
      <c r="T871" s="54"/>
      <c r="U871" s="54"/>
    </row>
    <row r="872">
      <c r="H872" s="2"/>
      <c r="N872" s="2"/>
      <c r="R872" s="54"/>
      <c r="S872" s="54"/>
      <c r="T872" s="54"/>
      <c r="U872" s="54"/>
    </row>
    <row r="873">
      <c r="H873" s="2"/>
      <c r="N873" s="2"/>
      <c r="R873" s="54"/>
      <c r="S873" s="54"/>
      <c r="T873" s="54"/>
      <c r="U873" s="54"/>
    </row>
    <row r="874">
      <c r="H874" s="2"/>
      <c r="N874" s="2"/>
      <c r="R874" s="54"/>
      <c r="S874" s="54"/>
      <c r="T874" s="54"/>
      <c r="U874" s="54"/>
    </row>
    <row r="875">
      <c r="H875" s="2"/>
      <c r="N875" s="2"/>
      <c r="R875" s="54"/>
      <c r="S875" s="54"/>
      <c r="T875" s="54"/>
      <c r="U875" s="54"/>
    </row>
    <row r="876">
      <c r="H876" s="2"/>
      <c r="N876" s="2"/>
      <c r="R876" s="54"/>
      <c r="S876" s="54"/>
      <c r="T876" s="54"/>
      <c r="U876" s="54"/>
    </row>
    <row r="877">
      <c r="H877" s="2"/>
      <c r="N877" s="2"/>
      <c r="R877" s="54"/>
      <c r="S877" s="54"/>
      <c r="T877" s="54"/>
      <c r="U877" s="54"/>
    </row>
    <row r="878">
      <c r="H878" s="2"/>
      <c r="N878" s="2"/>
      <c r="R878" s="54"/>
      <c r="S878" s="54"/>
      <c r="T878" s="54"/>
      <c r="U878" s="54"/>
    </row>
    <row r="879">
      <c r="H879" s="2"/>
      <c r="N879" s="2"/>
      <c r="R879" s="54"/>
      <c r="S879" s="54"/>
      <c r="T879" s="54"/>
      <c r="U879" s="54"/>
    </row>
    <row r="880">
      <c r="H880" s="2"/>
      <c r="N880" s="2"/>
      <c r="R880" s="54"/>
      <c r="S880" s="54"/>
      <c r="T880" s="54"/>
      <c r="U880" s="54"/>
    </row>
    <row r="881">
      <c r="H881" s="2"/>
      <c r="N881" s="2"/>
      <c r="R881" s="54"/>
      <c r="S881" s="54"/>
      <c r="T881" s="54"/>
      <c r="U881" s="54"/>
    </row>
    <row r="882">
      <c r="H882" s="2"/>
      <c r="N882" s="2"/>
      <c r="R882" s="54"/>
      <c r="S882" s="54"/>
      <c r="T882" s="54"/>
      <c r="U882" s="54"/>
    </row>
    <row r="883">
      <c r="H883" s="2"/>
      <c r="N883" s="2"/>
      <c r="R883" s="54"/>
      <c r="S883" s="54"/>
      <c r="T883" s="54"/>
      <c r="U883" s="54"/>
    </row>
    <row r="884">
      <c r="H884" s="2"/>
      <c r="N884" s="2"/>
      <c r="R884" s="54"/>
      <c r="S884" s="54"/>
      <c r="T884" s="54"/>
      <c r="U884" s="54"/>
    </row>
    <row r="885">
      <c r="H885" s="2"/>
      <c r="N885" s="2"/>
      <c r="R885" s="54"/>
      <c r="S885" s="54"/>
      <c r="T885" s="54"/>
      <c r="U885" s="54"/>
    </row>
    <row r="886">
      <c r="H886" s="2"/>
      <c r="N886" s="2"/>
      <c r="R886" s="54"/>
      <c r="S886" s="54"/>
      <c r="T886" s="54"/>
      <c r="U886" s="54"/>
    </row>
    <row r="887">
      <c r="H887" s="2"/>
      <c r="N887" s="2"/>
      <c r="R887" s="54"/>
      <c r="S887" s="54"/>
      <c r="T887" s="54"/>
      <c r="U887" s="54"/>
    </row>
    <row r="888">
      <c r="H888" s="2"/>
      <c r="N888" s="2"/>
      <c r="R888" s="54"/>
      <c r="S888" s="54"/>
      <c r="T888" s="54"/>
      <c r="U888" s="54"/>
    </row>
    <row r="889">
      <c r="H889" s="2"/>
      <c r="N889" s="2"/>
      <c r="R889" s="54"/>
      <c r="S889" s="54"/>
      <c r="T889" s="54"/>
      <c r="U889" s="54"/>
    </row>
    <row r="890">
      <c r="H890" s="2"/>
      <c r="N890" s="2"/>
      <c r="R890" s="54"/>
      <c r="S890" s="54"/>
      <c r="T890" s="54"/>
      <c r="U890" s="54"/>
    </row>
    <row r="891">
      <c r="H891" s="2"/>
      <c r="N891" s="2"/>
      <c r="R891" s="54"/>
      <c r="S891" s="54"/>
      <c r="T891" s="54"/>
      <c r="U891" s="54"/>
    </row>
    <row r="892">
      <c r="H892" s="2"/>
      <c r="N892" s="2"/>
      <c r="R892" s="54"/>
      <c r="S892" s="54"/>
      <c r="T892" s="54"/>
      <c r="U892" s="54"/>
    </row>
    <row r="893">
      <c r="H893" s="2"/>
      <c r="N893" s="2"/>
      <c r="R893" s="54"/>
      <c r="S893" s="54"/>
      <c r="T893" s="54"/>
      <c r="U893" s="54"/>
    </row>
    <row r="894">
      <c r="H894" s="2"/>
      <c r="N894" s="2"/>
      <c r="R894" s="54"/>
      <c r="S894" s="54"/>
      <c r="T894" s="54"/>
      <c r="U894" s="54"/>
    </row>
    <row r="895">
      <c r="H895" s="2"/>
      <c r="N895" s="2"/>
      <c r="R895" s="54"/>
      <c r="S895" s="54"/>
      <c r="T895" s="54"/>
      <c r="U895" s="54"/>
    </row>
    <row r="896">
      <c r="H896" s="2"/>
      <c r="N896" s="2"/>
      <c r="R896" s="54"/>
      <c r="S896" s="54"/>
      <c r="T896" s="54"/>
      <c r="U896" s="54"/>
    </row>
    <row r="897">
      <c r="H897" s="2"/>
      <c r="N897" s="2"/>
      <c r="R897" s="54"/>
      <c r="S897" s="54"/>
      <c r="T897" s="54"/>
      <c r="U897" s="54"/>
    </row>
    <row r="898">
      <c r="H898" s="2"/>
      <c r="N898" s="2"/>
      <c r="R898" s="54"/>
      <c r="S898" s="54"/>
      <c r="T898" s="54"/>
      <c r="U898" s="54"/>
    </row>
    <row r="899">
      <c r="H899" s="2"/>
      <c r="N899" s="2"/>
      <c r="R899" s="54"/>
      <c r="S899" s="54"/>
      <c r="T899" s="54"/>
      <c r="U899" s="54"/>
    </row>
    <row r="900">
      <c r="H900" s="2"/>
      <c r="N900" s="2"/>
      <c r="R900" s="54"/>
      <c r="S900" s="54"/>
      <c r="T900" s="54"/>
      <c r="U900" s="54"/>
    </row>
    <row r="901">
      <c r="H901" s="2"/>
      <c r="N901" s="2"/>
      <c r="R901" s="54"/>
      <c r="S901" s="54"/>
      <c r="T901" s="54"/>
      <c r="U901" s="54"/>
    </row>
    <row r="902">
      <c r="H902" s="2"/>
      <c r="N902" s="2"/>
      <c r="R902" s="54"/>
      <c r="S902" s="54"/>
      <c r="T902" s="54"/>
      <c r="U902" s="54"/>
    </row>
    <row r="903">
      <c r="H903" s="2"/>
      <c r="N903" s="2"/>
      <c r="R903" s="54"/>
      <c r="S903" s="54"/>
      <c r="T903" s="54"/>
      <c r="U903" s="54"/>
    </row>
    <row r="904">
      <c r="H904" s="2"/>
      <c r="N904" s="2"/>
      <c r="R904" s="54"/>
      <c r="S904" s="54"/>
      <c r="T904" s="54"/>
      <c r="U904" s="54"/>
    </row>
    <row r="905">
      <c r="H905" s="2"/>
      <c r="N905" s="2"/>
      <c r="R905" s="54"/>
      <c r="S905" s="54"/>
      <c r="T905" s="54"/>
      <c r="U905" s="54"/>
    </row>
    <row r="906">
      <c r="H906" s="2"/>
      <c r="N906" s="2"/>
      <c r="R906" s="54"/>
      <c r="S906" s="54"/>
      <c r="T906" s="54"/>
      <c r="U906" s="54"/>
    </row>
    <row r="907">
      <c r="H907" s="2"/>
      <c r="N907" s="2"/>
      <c r="R907" s="54"/>
      <c r="S907" s="54"/>
      <c r="T907" s="54"/>
      <c r="U907" s="54"/>
    </row>
    <row r="908">
      <c r="H908" s="2"/>
      <c r="N908" s="2"/>
      <c r="R908" s="54"/>
      <c r="S908" s="54"/>
      <c r="T908" s="54"/>
      <c r="U908" s="54"/>
    </row>
    <row r="909">
      <c r="H909" s="2"/>
      <c r="N909" s="2"/>
      <c r="R909" s="54"/>
      <c r="S909" s="54"/>
      <c r="T909" s="54"/>
      <c r="U909" s="54"/>
    </row>
    <row r="910">
      <c r="H910" s="2"/>
      <c r="N910" s="2"/>
      <c r="R910" s="54"/>
      <c r="S910" s="54"/>
      <c r="T910" s="54"/>
      <c r="U910" s="54"/>
    </row>
    <row r="911">
      <c r="H911" s="2"/>
      <c r="N911" s="2"/>
      <c r="R911" s="54"/>
      <c r="S911" s="54"/>
      <c r="T911" s="54"/>
      <c r="U911" s="54"/>
    </row>
    <row r="912">
      <c r="H912" s="2"/>
      <c r="N912" s="2"/>
      <c r="R912" s="54"/>
      <c r="S912" s="54"/>
      <c r="T912" s="54"/>
      <c r="U912" s="54"/>
    </row>
    <row r="913">
      <c r="H913" s="2"/>
      <c r="N913" s="2"/>
      <c r="R913" s="54"/>
      <c r="S913" s="54"/>
      <c r="T913" s="54"/>
      <c r="U913" s="54"/>
    </row>
    <row r="914">
      <c r="H914" s="2"/>
      <c r="N914" s="2"/>
      <c r="R914" s="54"/>
      <c r="S914" s="54"/>
      <c r="T914" s="54"/>
      <c r="U914" s="54"/>
    </row>
    <row r="915">
      <c r="H915" s="2"/>
      <c r="N915" s="2"/>
      <c r="R915" s="54"/>
      <c r="S915" s="54"/>
      <c r="T915" s="54"/>
      <c r="U915" s="54"/>
    </row>
    <row r="916">
      <c r="H916" s="2"/>
      <c r="N916" s="2"/>
      <c r="R916" s="54"/>
      <c r="S916" s="54"/>
      <c r="T916" s="54"/>
      <c r="U916" s="54"/>
    </row>
    <row r="917">
      <c r="H917" s="2"/>
      <c r="N917" s="2"/>
      <c r="R917" s="54"/>
      <c r="S917" s="54"/>
      <c r="T917" s="54"/>
      <c r="U917" s="54"/>
    </row>
    <row r="918">
      <c r="H918" s="2"/>
      <c r="N918" s="2"/>
      <c r="R918" s="54"/>
      <c r="S918" s="54"/>
      <c r="T918" s="54"/>
      <c r="U918" s="54"/>
    </row>
    <row r="919">
      <c r="H919" s="2"/>
      <c r="N919" s="2"/>
      <c r="R919" s="54"/>
      <c r="S919" s="54"/>
      <c r="T919" s="54"/>
      <c r="U919" s="54"/>
    </row>
    <row r="920">
      <c r="H920" s="2"/>
      <c r="N920" s="2"/>
      <c r="R920" s="54"/>
      <c r="S920" s="54"/>
      <c r="T920" s="54"/>
      <c r="U920" s="54"/>
    </row>
    <row r="921">
      <c r="H921" s="2"/>
      <c r="N921" s="2"/>
      <c r="R921" s="54"/>
      <c r="S921" s="54"/>
      <c r="T921" s="54"/>
      <c r="U921" s="54"/>
    </row>
    <row r="922">
      <c r="H922" s="2"/>
      <c r="N922" s="2"/>
      <c r="R922" s="54"/>
      <c r="S922" s="54"/>
      <c r="T922" s="54"/>
      <c r="U922" s="54"/>
    </row>
    <row r="923">
      <c r="H923" s="2"/>
      <c r="N923" s="2"/>
      <c r="R923" s="54"/>
      <c r="S923" s="54"/>
      <c r="T923" s="54"/>
      <c r="U923" s="54"/>
    </row>
    <row r="924">
      <c r="H924" s="2"/>
      <c r="N924" s="2"/>
      <c r="R924" s="54"/>
      <c r="S924" s="54"/>
      <c r="T924" s="54"/>
      <c r="U924" s="54"/>
    </row>
    <row r="925">
      <c r="H925" s="2"/>
      <c r="N925" s="2"/>
      <c r="R925" s="54"/>
      <c r="S925" s="54"/>
      <c r="T925" s="54"/>
      <c r="U925" s="54"/>
    </row>
    <row r="926">
      <c r="H926" s="2"/>
      <c r="N926" s="2"/>
      <c r="R926" s="54"/>
      <c r="S926" s="54"/>
      <c r="T926" s="54"/>
      <c r="U926" s="54"/>
    </row>
    <row r="927">
      <c r="H927" s="2"/>
      <c r="N927" s="2"/>
      <c r="R927" s="54"/>
      <c r="S927" s="54"/>
      <c r="T927" s="54"/>
      <c r="U927" s="54"/>
    </row>
    <row r="928">
      <c r="H928" s="2"/>
      <c r="N928" s="2"/>
      <c r="R928" s="54"/>
      <c r="S928" s="54"/>
      <c r="T928" s="54"/>
      <c r="U928" s="54"/>
    </row>
    <row r="929">
      <c r="H929" s="2"/>
      <c r="N929" s="2"/>
      <c r="R929" s="54"/>
      <c r="S929" s="54"/>
      <c r="T929" s="54"/>
      <c r="U929" s="54"/>
    </row>
    <row r="930">
      <c r="H930" s="2"/>
      <c r="N930" s="2"/>
      <c r="R930" s="54"/>
      <c r="S930" s="54"/>
      <c r="T930" s="54"/>
      <c r="U930" s="54"/>
    </row>
    <row r="931">
      <c r="H931" s="2"/>
      <c r="N931" s="2"/>
      <c r="R931" s="54"/>
      <c r="S931" s="54"/>
      <c r="T931" s="54"/>
      <c r="U931" s="54"/>
    </row>
    <row r="932">
      <c r="H932" s="2"/>
      <c r="N932" s="2"/>
      <c r="R932" s="54"/>
      <c r="S932" s="54"/>
      <c r="T932" s="54"/>
      <c r="U932" s="54"/>
    </row>
    <row r="933">
      <c r="H933" s="2"/>
      <c r="N933" s="2"/>
      <c r="R933" s="54"/>
      <c r="S933" s="54"/>
      <c r="T933" s="54"/>
      <c r="U933" s="54"/>
    </row>
    <row r="934">
      <c r="H934" s="2"/>
      <c r="N934" s="2"/>
      <c r="R934" s="54"/>
      <c r="S934" s="54"/>
      <c r="T934" s="54"/>
      <c r="U934" s="54"/>
    </row>
    <row r="935">
      <c r="H935" s="2"/>
      <c r="N935" s="2"/>
      <c r="R935" s="54"/>
      <c r="S935" s="54"/>
      <c r="T935" s="54"/>
      <c r="U935" s="54"/>
    </row>
    <row r="936">
      <c r="H936" s="2"/>
      <c r="N936" s="2"/>
      <c r="R936" s="54"/>
      <c r="S936" s="54"/>
      <c r="T936" s="54"/>
      <c r="U936" s="54"/>
    </row>
    <row r="937">
      <c r="H937" s="2"/>
      <c r="N937" s="2"/>
      <c r="R937" s="54"/>
      <c r="S937" s="54"/>
      <c r="T937" s="54"/>
      <c r="U937" s="54"/>
    </row>
    <row r="938">
      <c r="H938" s="2"/>
      <c r="N938" s="2"/>
      <c r="R938" s="54"/>
      <c r="S938" s="54"/>
      <c r="T938" s="54"/>
      <c r="U938" s="54"/>
    </row>
    <row r="939">
      <c r="H939" s="2"/>
      <c r="N939" s="2"/>
      <c r="R939" s="54"/>
      <c r="S939" s="54"/>
      <c r="T939" s="54"/>
      <c r="U939" s="54"/>
    </row>
    <row r="940">
      <c r="H940" s="2"/>
      <c r="N940" s="2"/>
      <c r="R940" s="54"/>
      <c r="S940" s="54"/>
      <c r="T940" s="54"/>
      <c r="U940" s="54"/>
    </row>
    <row r="941">
      <c r="H941" s="2"/>
      <c r="N941" s="2"/>
      <c r="R941" s="54"/>
      <c r="S941" s="54"/>
      <c r="T941" s="54"/>
      <c r="U941" s="54"/>
    </row>
    <row r="942">
      <c r="H942" s="2"/>
      <c r="N942" s="2"/>
      <c r="R942" s="54"/>
      <c r="S942" s="54"/>
      <c r="T942" s="54"/>
      <c r="U942" s="54"/>
    </row>
    <row r="943">
      <c r="H943" s="2"/>
      <c r="N943" s="2"/>
      <c r="R943" s="54"/>
      <c r="S943" s="54"/>
      <c r="T943" s="54"/>
      <c r="U943" s="54"/>
    </row>
    <row r="944">
      <c r="H944" s="2"/>
      <c r="N944" s="2"/>
      <c r="R944" s="54"/>
      <c r="S944" s="54"/>
      <c r="T944" s="54"/>
      <c r="U944" s="54"/>
    </row>
    <row r="945">
      <c r="H945" s="2"/>
      <c r="N945" s="2"/>
      <c r="R945" s="54"/>
      <c r="S945" s="54"/>
      <c r="T945" s="54"/>
      <c r="U945" s="54"/>
    </row>
    <row r="946">
      <c r="H946" s="2"/>
      <c r="N946" s="2"/>
      <c r="R946" s="54"/>
      <c r="S946" s="54"/>
      <c r="T946" s="54"/>
      <c r="U946" s="54"/>
    </row>
    <row r="947">
      <c r="H947" s="2"/>
      <c r="N947" s="2"/>
      <c r="R947" s="54"/>
      <c r="S947" s="54"/>
      <c r="T947" s="54"/>
      <c r="U947" s="54"/>
    </row>
    <row r="948">
      <c r="H948" s="2"/>
      <c r="N948" s="2"/>
      <c r="R948" s="54"/>
      <c r="S948" s="54"/>
      <c r="T948" s="54"/>
      <c r="U948" s="54"/>
    </row>
    <row r="949">
      <c r="H949" s="2"/>
      <c r="N949" s="2"/>
      <c r="R949" s="54"/>
      <c r="S949" s="54"/>
      <c r="T949" s="54"/>
      <c r="U949" s="54"/>
    </row>
    <row r="950">
      <c r="H950" s="2"/>
      <c r="N950" s="2"/>
      <c r="R950" s="54"/>
      <c r="S950" s="54"/>
      <c r="T950" s="54"/>
      <c r="U950" s="54"/>
    </row>
    <row r="951">
      <c r="H951" s="2"/>
      <c r="N951" s="2"/>
      <c r="R951" s="54"/>
      <c r="S951" s="54"/>
      <c r="T951" s="54"/>
      <c r="U951" s="54"/>
    </row>
    <row r="952">
      <c r="H952" s="2"/>
      <c r="N952" s="2"/>
      <c r="R952" s="54"/>
      <c r="S952" s="54"/>
      <c r="T952" s="54"/>
      <c r="U952" s="54"/>
    </row>
    <row r="953">
      <c r="H953" s="2"/>
      <c r="N953" s="2"/>
      <c r="R953" s="54"/>
      <c r="S953" s="54"/>
      <c r="T953" s="54"/>
      <c r="U953" s="54"/>
    </row>
    <row r="954">
      <c r="H954" s="2"/>
      <c r="N954" s="2"/>
      <c r="R954" s="54"/>
      <c r="S954" s="54"/>
      <c r="T954" s="54"/>
      <c r="U954" s="54"/>
    </row>
    <row r="955">
      <c r="H955" s="2"/>
      <c r="N955" s="2"/>
      <c r="R955" s="54"/>
      <c r="S955" s="54"/>
      <c r="T955" s="54"/>
      <c r="U955" s="54"/>
    </row>
    <row r="956">
      <c r="H956" s="2"/>
      <c r="N956" s="2"/>
      <c r="R956" s="54"/>
      <c r="S956" s="54"/>
      <c r="T956" s="54"/>
      <c r="U956" s="54"/>
    </row>
    <row r="957">
      <c r="H957" s="2"/>
      <c r="N957" s="2"/>
      <c r="R957" s="54"/>
      <c r="S957" s="54"/>
      <c r="T957" s="54"/>
      <c r="U957" s="54"/>
    </row>
    <row r="958">
      <c r="H958" s="2"/>
      <c r="N958" s="2"/>
      <c r="R958" s="54"/>
      <c r="S958" s="54"/>
      <c r="T958" s="54"/>
      <c r="U958" s="54"/>
    </row>
    <row r="959">
      <c r="H959" s="2"/>
      <c r="N959" s="2"/>
      <c r="R959" s="54"/>
      <c r="S959" s="54"/>
      <c r="T959" s="54"/>
      <c r="U959" s="54"/>
    </row>
    <row r="960">
      <c r="H960" s="2"/>
      <c r="N960" s="2"/>
      <c r="R960" s="54"/>
      <c r="S960" s="54"/>
      <c r="T960" s="54"/>
      <c r="U960" s="54"/>
    </row>
    <row r="961">
      <c r="H961" s="2"/>
      <c r="N961" s="2"/>
      <c r="R961" s="54"/>
      <c r="S961" s="54"/>
      <c r="T961" s="54"/>
      <c r="U961" s="54"/>
    </row>
    <row r="962">
      <c r="H962" s="2"/>
      <c r="N962" s="2"/>
      <c r="R962" s="54"/>
      <c r="S962" s="54"/>
      <c r="T962" s="54"/>
      <c r="U962" s="54"/>
    </row>
    <row r="963">
      <c r="H963" s="2"/>
      <c r="N963" s="2"/>
      <c r="R963" s="54"/>
      <c r="S963" s="54"/>
      <c r="T963" s="54"/>
      <c r="U963" s="54"/>
    </row>
    <row r="964">
      <c r="H964" s="2"/>
      <c r="N964" s="2"/>
      <c r="R964" s="54"/>
      <c r="S964" s="54"/>
      <c r="T964" s="54"/>
      <c r="U964" s="54"/>
    </row>
    <row r="965">
      <c r="H965" s="2"/>
      <c r="N965" s="2"/>
      <c r="R965" s="54"/>
      <c r="S965" s="54"/>
      <c r="T965" s="54"/>
      <c r="U965" s="54"/>
    </row>
    <row r="966">
      <c r="H966" s="2"/>
      <c r="N966" s="2"/>
      <c r="R966" s="54"/>
      <c r="S966" s="54"/>
      <c r="T966" s="54"/>
      <c r="U966" s="54"/>
    </row>
    <row r="967">
      <c r="H967" s="2"/>
      <c r="N967" s="2"/>
      <c r="R967" s="54"/>
      <c r="S967" s="54"/>
      <c r="T967" s="54"/>
      <c r="U967" s="54"/>
    </row>
    <row r="968">
      <c r="H968" s="2"/>
      <c r="N968" s="2"/>
      <c r="R968" s="54"/>
      <c r="S968" s="54"/>
      <c r="T968" s="54"/>
      <c r="U968" s="54"/>
    </row>
    <row r="969">
      <c r="H969" s="2"/>
      <c r="N969" s="2"/>
      <c r="R969" s="54"/>
      <c r="S969" s="54"/>
      <c r="T969" s="54"/>
      <c r="U969" s="54"/>
    </row>
    <row r="970">
      <c r="H970" s="2"/>
      <c r="N970" s="2"/>
      <c r="R970" s="54"/>
      <c r="S970" s="54"/>
      <c r="T970" s="54"/>
      <c r="U970" s="54"/>
    </row>
    <row r="971">
      <c r="H971" s="2"/>
      <c r="N971" s="2"/>
      <c r="R971" s="54"/>
      <c r="S971" s="54"/>
      <c r="T971" s="54"/>
      <c r="U971" s="54"/>
    </row>
    <row r="972">
      <c r="H972" s="2"/>
      <c r="N972" s="2"/>
      <c r="R972" s="54"/>
      <c r="S972" s="54"/>
      <c r="T972" s="54"/>
      <c r="U972" s="54"/>
    </row>
    <row r="973">
      <c r="H973" s="2"/>
      <c r="N973" s="2"/>
      <c r="R973" s="54"/>
      <c r="S973" s="54"/>
      <c r="T973" s="54"/>
      <c r="U973" s="54"/>
    </row>
    <row r="974">
      <c r="H974" s="2"/>
      <c r="N974" s="2"/>
      <c r="R974" s="54"/>
      <c r="S974" s="54"/>
      <c r="T974" s="54"/>
      <c r="U974" s="54"/>
    </row>
    <row r="975">
      <c r="H975" s="2"/>
      <c r="N975" s="2"/>
      <c r="R975" s="54"/>
      <c r="S975" s="54"/>
      <c r="T975" s="54"/>
      <c r="U975" s="54"/>
    </row>
    <row r="976">
      <c r="H976" s="2"/>
      <c r="N976" s="2"/>
      <c r="R976" s="54"/>
      <c r="S976" s="54"/>
      <c r="T976" s="54"/>
      <c r="U976" s="54"/>
    </row>
    <row r="977">
      <c r="H977" s="2"/>
      <c r="N977" s="2"/>
      <c r="R977" s="54"/>
      <c r="S977" s="54"/>
      <c r="T977" s="54"/>
      <c r="U977" s="54"/>
    </row>
    <row r="978">
      <c r="H978" s="2"/>
      <c r="N978" s="2"/>
      <c r="R978" s="54"/>
      <c r="S978" s="54"/>
      <c r="T978" s="54"/>
      <c r="U978" s="54"/>
    </row>
    <row r="979">
      <c r="H979" s="2"/>
      <c r="N979" s="2"/>
      <c r="R979" s="54"/>
      <c r="S979" s="54"/>
      <c r="T979" s="54"/>
      <c r="U979" s="54"/>
    </row>
    <row r="980">
      <c r="H980" s="2"/>
      <c r="N980" s="2"/>
      <c r="R980" s="54"/>
      <c r="S980" s="54"/>
      <c r="T980" s="54"/>
      <c r="U980" s="54"/>
    </row>
  </sheetData>
  <autoFilter ref="$A$1:$U$19"/>
  <dataValidations>
    <dataValidation type="list" allowBlank="1" showErrorMessage="1" sqref="J2:J19 M2:M19">
      <formula1>"MPC,CEO,Gamit,ITH,Manprec,N/A"</formula1>
    </dataValidation>
    <dataValidation type="list" allowBlank="1" showErrorMessage="1" sqref="L2:L19">
      <formula1>"EURO,MXN,USD"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40.88"/>
    <col customWidth="1" min="6" max="6" width="16.5"/>
    <col customWidth="1" min="7" max="7" width="15.13"/>
    <col customWidth="1" min="8" max="8" width="16.25"/>
    <col customWidth="1" min="9" max="9" width="18.25"/>
    <col customWidth="1" min="16" max="16" width="24.38"/>
    <col customWidth="1" min="17" max="17" width="22.0"/>
  </cols>
  <sheetData>
    <row r="1">
      <c r="A1" s="55" t="s">
        <v>3</v>
      </c>
      <c r="B1" s="55" t="s">
        <v>12</v>
      </c>
      <c r="C1" s="55" t="s">
        <v>7</v>
      </c>
      <c r="D1" s="55" t="s">
        <v>13</v>
      </c>
      <c r="E1" s="55" t="s">
        <v>14</v>
      </c>
      <c r="F1" s="55" t="s">
        <v>15</v>
      </c>
      <c r="G1" s="55" t="s">
        <v>16</v>
      </c>
      <c r="H1" s="56" t="s">
        <v>17</v>
      </c>
      <c r="I1" s="55" t="s">
        <v>19</v>
      </c>
      <c r="J1" s="55" t="s">
        <v>20</v>
      </c>
      <c r="K1" s="60" t="s">
        <v>21</v>
      </c>
      <c r="L1" s="55" t="s">
        <v>27</v>
      </c>
      <c r="M1" s="55" t="s">
        <v>28</v>
      </c>
      <c r="N1" s="55" t="s">
        <v>29</v>
      </c>
      <c r="O1" s="58" t="s">
        <v>30</v>
      </c>
      <c r="P1" s="59" t="s">
        <v>34</v>
      </c>
      <c r="Q1" s="59" t="s">
        <v>37</v>
      </c>
      <c r="R1" s="59" t="s">
        <v>38</v>
      </c>
      <c r="S1" s="59" t="s">
        <v>39</v>
      </c>
      <c r="T1" s="59" t="s">
        <v>40</v>
      </c>
      <c r="U1" s="59" t="s">
        <v>39</v>
      </c>
      <c r="V1" s="54"/>
      <c r="W1" s="54"/>
      <c r="X1" s="54"/>
      <c r="Y1" s="54"/>
      <c r="Z1" s="54"/>
    </row>
    <row r="2">
      <c r="A2" s="63" t="s">
        <v>578</v>
      </c>
      <c r="B2" s="63">
        <v>1.0</v>
      </c>
      <c r="C2" s="67" t="s">
        <v>580</v>
      </c>
      <c r="D2" s="69">
        <v>2.0</v>
      </c>
      <c r="E2" s="70" t="s">
        <v>575</v>
      </c>
      <c r="F2" s="63" t="s">
        <v>582</v>
      </c>
      <c r="G2" s="63" t="s">
        <v>583</v>
      </c>
      <c r="H2" s="63" t="s">
        <v>583</v>
      </c>
      <c r="I2" s="63" t="s">
        <v>584</v>
      </c>
      <c r="J2" s="42" t="s">
        <v>401</v>
      </c>
      <c r="K2" s="71">
        <v>52000.0</v>
      </c>
      <c r="L2" s="42" t="s">
        <v>363</v>
      </c>
      <c r="M2" s="42" t="s">
        <v>585</v>
      </c>
      <c r="N2" s="42" t="s">
        <v>586</v>
      </c>
      <c r="O2" s="73" t="b">
        <v>0</v>
      </c>
      <c r="P2" s="42" t="s">
        <v>425</v>
      </c>
      <c r="Q2" s="42" t="s">
        <v>587</v>
      </c>
      <c r="R2" s="42" t="s">
        <v>588</v>
      </c>
      <c r="S2" s="42" t="b">
        <v>1</v>
      </c>
      <c r="T2" s="42" t="s">
        <v>589</v>
      </c>
      <c r="U2" s="42" t="b">
        <v>1</v>
      </c>
      <c r="V2" s="54"/>
      <c r="W2" s="54"/>
      <c r="X2" s="54"/>
      <c r="Y2" s="54"/>
      <c r="Z2" s="54"/>
    </row>
    <row r="3">
      <c r="A3" s="74"/>
      <c r="B3" s="63"/>
      <c r="C3" s="67" t="s">
        <v>590</v>
      </c>
      <c r="D3" s="69">
        <v>2.0</v>
      </c>
      <c r="E3" s="70" t="s">
        <v>575</v>
      </c>
      <c r="F3" s="63"/>
      <c r="G3" s="63"/>
      <c r="H3" s="63"/>
      <c r="I3" s="70"/>
      <c r="J3" s="42" t="s">
        <v>401</v>
      </c>
      <c r="K3" s="71">
        <v>0.0</v>
      </c>
      <c r="L3" s="42" t="s">
        <v>363</v>
      </c>
      <c r="M3" s="42" t="s">
        <v>585</v>
      </c>
      <c r="N3" s="42" t="s">
        <v>586</v>
      </c>
      <c r="O3" s="73" t="b">
        <v>0</v>
      </c>
      <c r="P3" s="42" t="s">
        <v>592</v>
      </c>
      <c r="Q3" s="42" t="s">
        <v>587</v>
      </c>
      <c r="R3" s="42" t="s">
        <v>588</v>
      </c>
      <c r="S3" s="42" t="b">
        <v>1</v>
      </c>
      <c r="T3" s="42" t="s">
        <v>589</v>
      </c>
      <c r="U3" s="42" t="b">
        <v>1</v>
      </c>
      <c r="V3" s="54"/>
      <c r="W3" s="54"/>
      <c r="X3" s="54"/>
      <c r="Y3" s="54"/>
      <c r="Z3" s="54"/>
    </row>
    <row r="4">
      <c r="A4" s="74"/>
      <c r="B4" s="63"/>
      <c r="C4" s="67" t="s">
        <v>593</v>
      </c>
      <c r="D4" s="69">
        <v>2.0</v>
      </c>
      <c r="E4" s="70" t="s">
        <v>575</v>
      </c>
      <c r="F4" s="63"/>
      <c r="G4" s="63"/>
      <c r="H4" s="63"/>
      <c r="I4" s="70"/>
      <c r="J4" s="42" t="s">
        <v>401</v>
      </c>
      <c r="K4" s="71">
        <v>0.0</v>
      </c>
      <c r="L4" s="42" t="s">
        <v>363</v>
      </c>
      <c r="M4" s="42" t="s">
        <v>585</v>
      </c>
      <c r="N4" s="42" t="s">
        <v>586</v>
      </c>
      <c r="O4" s="73" t="b">
        <v>0</v>
      </c>
      <c r="P4" s="42" t="s">
        <v>592</v>
      </c>
      <c r="Q4" s="42" t="s">
        <v>587</v>
      </c>
      <c r="R4" s="42" t="s">
        <v>588</v>
      </c>
      <c r="S4" s="42" t="b">
        <v>1</v>
      </c>
      <c r="T4" s="42" t="s">
        <v>589</v>
      </c>
      <c r="U4" s="42" t="b">
        <v>1</v>
      </c>
      <c r="V4" s="54"/>
      <c r="W4" s="54"/>
      <c r="X4" s="54"/>
      <c r="Y4" s="54"/>
      <c r="Z4" s="54"/>
    </row>
    <row r="5">
      <c r="A5" s="74"/>
      <c r="B5" s="63"/>
      <c r="C5" s="67" t="s">
        <v>594</v>
      </c>
      <c r="D5" s="69">
        <v>2.0</v>
      </c>
      <c r="E5" s="70" t="s">
        <v>575</v>
      </c>
      <c r="F5" s="63"/>
      <c r="G5" s="63"/>
      <c r="H5" s="63"/>
      <c r="I5" s="70"/>
      <c r="J5" s="42" t="s">
        <v>401</v>
      </c>
      <c r="K5" s="71">
        <v>0.0</v>
      </c>
      <c r="L5" s="42" t="s">
        <v>363</v>
      </c>
      <c r="M5" s="42" t="s">
        <v>585</v>
      </c>
      <c r="N5" s="42" t="s">
        <v>586</v>
      </c>
      <c r="O5" s="73" t="b">
        <v>0</v>
      </c>
      <c r="P5" s="42" t="s">
        <v>592</v>
      </c>
      <c r="Q5" s="42" t="s">
        <v>587</v>
      </c>
      <c r="R5" s="42" t="s">
        <v>588</v>
      </c>
      <c r="S5" s="42" t="b">
        <v>1</v>
      </c>
      <c r="T5" s="42" t="s">
        <v>589</v>
      </c>
      <c r="U5" s="42" t="b">
        <v>1</v>
      </c>
      <c r="V5" s="54"/>
      <c r="W5" s="54"/>
      <c r="X5" s="54"/>
      <c r="Y5" s="54"/>
      <c r="Z5" s="54"/>
    </row>
    <row r="6">
      <c r="A6" s="74"/>
      <c r="B6" s="63"/>
      <c r="C6" s="67" t="s">
        <v>597</v>
      </c>
      <c r="D6" s="69">
        <v>2.0</v>
      </c>
      <c r="E6" s="70" t="s">
        <v>575</v>
      </c>
      <c r="F6" s="63"/>
      <c r="G6" s="63"/>
      <c r="H6" s="63"/>
      <c r="I6" s="70"/>
      <c r="J6" s="42" t="s">
        <v>401</v>
      </c>
      <c r="K6" s="71">
        <v>0.0</v>
      </c>
      <c r="L6" s="42" t="s">
        <v>363</v>
      </c>
      <c r="M6" s="42" t="s">
        <v>585</v>
      </c>
      <c r="N6" s="42" t="s">
        <v>586</v>
      </c>
      <c r="O6" s="73" t="b">
        <v>0</v>
      </c>
      <c r="P6" s="42" t="s">
        <v>592</v>
      </c>
      <c r="Q6" s="42" t="s">
        <v>587</v>
      </c>
      <c r="R6" s="42" t="s">
        <v>588</v>
      </c>
      <c r="S6" s="42" t="b">
        <v>1</v>
      </c>
      <c r="T6" s="42" t="s">
        <v>589</v>
      </c>
      <c r="U6" s="42" t="b">
        <v>1</v>
      </c>
      <c r="V6" s="54"/>
      <c r="W6" s="54"/>
      <c r="X6" s="54"/>
      <c r="Y6" s="54"/>
      <c r="Z6" s="54"/>
    </row>
    <row r="7">
      <c r="A7" s="74"/>
      <c r="B7" s="63"/>
      <c r="C7" s="67" t="s">
        <v>599</v>
      </c>
      <c r="D7" s="69">
        <v>2.0</v>
      </c>
      <c r="E7" s="70" t="s">
        <v>575</v>
      </c>
      <c r="F7" s="63"/>
      <c r="G7" s="63"/>
      <c r="H7" s="63"/>
      <c r="I7" s="70"/>
      <c r="J7" s="42" t="s">
        <v>401</v>
      </c>
      <c r="K7" s="71"/>
      <c r="L7" s="42" t="s">
        <v>227</v>
      </c>
      <c r="M7" s="42" t="s">
        <v>401</v>
      </c>
      <c r="N7" s="42" t="s">
        <v>238</v>
      </c>
      <c r="O7" s="73" t="b">
        <v>0</v>
      </c>
      <c r="P7" s="42" t="s">
        <v>600</v>
      </c>
      <c r="Q7" s="42" t="s">
        <v>595</v>
      </c>
      <c r="R7" s="42"/>
      <c r="S7" s="42" t="b">
        <v>0</v>
      </c>
      <c r="T7" s="42"/>
      <c r="U7" s="42" t="b">
        <v>0</v>
      </c>
      <c r="V7" s="54"/>
      <c r="W7" s="54"/>
      <c r="X7" s="54"/>
      <c r="Y7" s="54"/>
      <c r="Z7" s="54"/>
    </row>
    <row r="8">
      <c r="A8" s="74"/>
      <c r="B8" s="63">
        <v>2.0</v>
      </c>
      <c r="C8" s="67" t="s">
        <v>602</v>
      </c>
      <c r="D8" s="69">
        <v>2.0</v>
      </c>
      <c r="E8" s="70" t="s">
        <v>575</v>
      </c>
      <c r="F8" s="63" t="s">
        <v>563</v>
      </c>
      <c r="G8" s="63" t="s">
        <v>603</v>
      </c>
      <c r="H8" s="63" t="s">
        <v>603</v>
      </c>
      <c r="I8" s="70" t="s">
        <v>497</v>
      </c>
      <c r="J8" s="42" t="s">
        <v>401</v>
      </c>
      <c r="K8" s="71">
        <v>28675.5</v>
      </c>
      <c r="L8" s="42" t="s">
        <v>227</v>
      </c>
      <c r="M8" s="42" t="s">
        <v>401</v>
      </c>
      <c r="N8" s="42" t="s">
        <v>605</v>
      </c>
      <c r="O8" s="73" t="b">
        <v>0</v>
      </c>
      <c r="P8" s="42" t="s">
        <v>606</v>
      </c>
      <c r="Q8" s="42" t="s">
        <v>607</v>
      </c>
      <c r="R8" s="42" t="s">
        <v>242</v>
      </c>
      <c r="S8" s="42" t="b">
        <v>1</v>
      </c>
      <c r="T8" s="42" t="s">
        <v>242</v>
      </c>
      <c r="U8" s="42" t="b">
        <v>1</v>
      </c>
      <c r="V8" s="54"/>
      <c r="W8" s="54"/>
      <c r="X8" s="54"/>
      <c r="Y8" s="54"/>
      <c r="Z8" s="54"/>
    </row>
    <row r="9">
      <c r="A9" s="74"/>
      <c r="B9" s="63">
        <v>8.0</v>
      </c>
      <c r="C9" s="67" t="s">
        <v>608</v>
      </c>
      <c r="D9" s="69">
        <v>2.0</v>
      </c>
      <c r="E9" s="70" t="s">
        <v>575</v>
      </c>
      <c r="F9" s="63" t="s">
        <v>609</v>
      </c>
      <c r="G9" s="63" t="s">
        <v>610</v>
      </c>
      <c r="H9" s="74"/>
      <c r="I9" s="70" t="s">
        <v>35</v>
      </c>
      <c r="J9" s="42" t="s">
        <v>401</v>
      </c>
      <c r="K9" s="76"/>
      <c r="L9" s="42" t="s">
        <v>363</v>
      </c>
      <c r="M9" s="42" t="s">
        <v>166</v>
      </c>
      <c r="N9" s="50"/>
      <c r="O9" s="73" t="b">
        <v>0</v>
      </c>
      <c r="P9" s="42" t="s">
        <v>425</v>
      </c>
      <c r="Q9" s="42" t="s">
        <v>587</v>
      </c>
      <c r="R9" s="42" t="s">
        <v>612</v>
      </c>
      <c r="S9" s="42" t="b">
        <v>1</v>
      </c>
      <c r="T9" s="42" t="s">
        <v>613</v>
      </c>
      <c r="U9" s="42" t="b">
        <v>1</v>
      </c>
      <c r="V9" s="54"/>
      <c r="W9" s="54"/>
      <c r="X9" s="54"/>
      <c r="Y9" s="54"/>
      <c r="Z9" s="54"/>
    </row>
    <row r="10">
      <c r="A10" s="74"/>
      <c r="B10" s="63"/>
      <c r="C10" s="67" t="s">
        <v>615</v>
      </c>
      <c r="D10" s="69">
        <v>2.0</v>
      </c>
      <c r="E10" s="70" t="s">
        <v>575</v>
      </c>
      <c r="F10" s="63"/>
      <c r="G10" s="63"/>
      <c r="H10" s="70" t="s">
        <v>616</v>
      </c>
      <c r="I10" s="70" t="s">
        <v>539</v>
      </c>
      <c r="J10" s="42" t="s">
        <v>401</v>
      </c>
      <c r="K10" s="71">
        <v>3884.0</v>
      </c>
      <c r="L10" s="42" t="s">
        <v>227</v>
      </c>
      <c r="M10" s="42" t="s">
        <v>617</v>
      </c>
      <c r="N10" s="42" t="s">
        <v>618</v>
      </c>
      <c r="O10" s="73" t="b">
        <v>0</v>
      </c>
      <c r="P10" s="42" t="s">
        <v>425</v>
      </c>
      <c r="Q10" s="42" t="s">
        <v>595</v>
      </c>
      <c r="R10" s="42" t="s">
        <v>619</v>
      </c>
      <c r="S10" s="42" t="b">
        <v>1</v>
      </c>
      <c r="T10" s="42" t="s">
        <v>620</v>
      </c>
      <c r="U10" s="42" t="b">
        <v>1</v>
      </c>
      <c r="V10" s="54"/>
      <c r="W10" s="54"/>
      <c r="X10" s="54"/>
      <c r="Y10" s="54"/>
      <c r="Z10" s="54"/>
    </row>
    <row r="11">
      <c r="A11" s="74"/>
      <c r="B11" s="63"/>
      <c r="C11" s="67" t="s">
        <v>621</v>
      </c>
      <c r="D11" s="69">
        <v>20.0</v>
      </c>
      <c r="E11" s="70" t="s">
        <v>575</v>
      </c>
      <c r="F11" s="63"/>
      <c r="G11" s="63"/>
      <c r="H11" s="70"/>
      <c r="I11" s="70"/>
      <c r="J11" s="42" t="s">
        <v>401</v>
      </c>
      <c r="K11" s="76"/>
      <c r="L11" s="42"/>
      <c r="M11" s="42" t="s">
        <v>401</v>
      </c>
      <c r="N11" s="50"/>
      <c r="O11" s="73" t="b">
        <v>0</v>
      </c>
      <c r="P11" s="42" t="s">
        <v>425</v>
      </c>
      <c r="Q11" s="42" t="s">
        <v>595</v>
      </c>
      <c r="R11" s="42" t="s">
        <v>242</v>
      </c>
      <c r="S11" s="42" t="b">
        <v>1</v>
      </c>
      <c r="T11" s="42" t="s">
        <v>242</v>
      </c>
      <c r="U11" s="42" t="b">
        <v>1</v>
      </c>
      <c r="V11" s="54"/>
      <c r="W11" s="54"/>
      <c r="X11" s="54"/>
      <c r="Y11" s="54"/>
      <c r="Z11" s="54"/>
    </row>
    <row r="12">
      <c r="A12" s="79"/>
      <c r="B12" s="80"/>
      <c r="C12" s="84" t="s">
        <v>624</v>
      </c>
      <c r="D12" s="85">
        <v>2.0</v>
      </c>
      <c r="E12" s="86" t="s">
        <v>575</v>
      </c>
      <c r="F12" s="80"/>
      <c r="G12" s="80"/>
      <c r="H12" s="86"/>
      <c r="I12" s="86"/>
      <c r="J12" s="87" t="s">
        <v>401</v>
      </c>
      <c r="K12" s="88"/>
      <c r="L12" s="87"/>
      <c r="M12" s="87" t="s">
        <v>401</v>
      </c>
      <c r="N12" s="90"/>
      <c r="O12" s="91" t="b">
        <v>0</v>
      </c>
      <c r="P12" s="87" t="s">
        <v>425</v>
      </c>
      <c r="Q12" s="87" t="s">
        <v>607</v>
      </c>
      <c r="R12" s="87" t="s">
        <v>242</v>
      </c>
      <c r="S12" s="87" t="b">
        <v>1</v>
      </c>
      <c r="T12" s="87" t="s">
        <v>242</v>
      </c>
      <c r="U12" s="87" t="b">
        <v>1</v>
      </c>
      <c r="V12" s="92"/>
      <c r="W12" s="92"/>
      <c r="X12" s="92"/>
      <c r="Y12" s="92"/>
      <c r="Z12" s="54"/>
    </row>
    <row r="13">
      <c r="A13" s="74"/>
      <c r="B13" s="63"/>
      <c r="C13" s="67" t="s">
        <v>237</v>
      </c>
      <c r="D13" s="69">
        <v>2.0</v>
      </c>
      <c r="E13" s="70" t="s">
        <v>575</v>
      </c>
      <c r="F13" s="63"/>
      <c r="G13" s="63"/>
      <c r="H13" s="70" t="s">
        <v>236</v>
      </c>
      <c r="I13" s="70" t="s">
        <v>241</v>
      </c>
      <c r="J13" s="42" t="s">
        <v>401</v>
      </c>
      <c r="K13" s="76"/>
      <c r="L13" s="42"/>
      <c r="M13" s="42" t="s">
        <v>401</v>
      </c>
      <c r="N13" s="50"/>
      <c r="O13" s="73" t="b">
        <v>0</v>
      </c>
      <c r="P13" s="42" t="s">
        <v>425</v>
      </c>
      <c r="Q13" s="42" t="s">
        <v>595</v>
      </c>
      <c r="R13" s="42" t="s">
        <v>242</v>
      </c>
      <c r="S13" s="42" t="b">
        <v>1</v>
      </c>
      <c r="T13" s="42" t="s">
        <v>242</v>
      </c>
      <c r="U13" s="42" t="b">
        <v>1</v>
      </c>
      <c r="V13" s="54"/>
      <c r="W13" s="54"/>
      <c r="X13" s="54"/>
      <c r="Y13" s="54"/>
      <c r="Z13" s="54"/>
    </row>
    <row r="14">
      <c r="A14" s="74"/>
      <c r="B14" s="63">
        <v>10.0</v>
      </c>
      <c r="C14" s="67" t="s">
        <v>246</v>
      </c>
      <c r="D14" s="69">
        <v>2.0</v>
      </c>
      <c r="E14" s="70" t="s">
        <v>575</v>
      </c>
      <c r="F14" s="63" t="s">
        <v>560</v>
      </c>
      <c r="G14" s="63" t="s">
        <v>636</v>
      </c>
      <c r="H14" s="70" t="s">
        <v>245</v>
      </c>
      <c r="I14" s="70" t="s">
        <v>247</v>
      </c>
      <c r="J14" s="42" t="s">
        <v>401</v>
      </c>
      <c r="K14" s="71">
        <v>184.8</v>
      </c>
      <c r="L14" s="42" t="s">
        <v>328</v>
      </c>
      <c r="M14" s="42" t="s">
        <v>401</v>
      </c>
      <c r="N14" s="50"/>
      <c r="O14" s="73" t="b">
        <v>0</v>
      </c>
      <c r="P14" s="42" t="s">
        <v>425</v>
      </c>
      <c r="Q14" s="42" t="s">
        <v>595</v>
      </c>
      <c r="R14" s="42" t="s">
        <v>242</v>
      </c>
      <c r="S14" s="42" t="b">
        <v>1</v>
      </c>
      <c r="T14" s="42" t="s">
        <v>242</v>
      </c>
      <c r="U14" s="42" t="b">
        <v>1</v>
      </c>
      <c r="V14" s="54"/>
      <c r="W14" s="54"/>
      <c r="X14" s="54"/>
      <c r="Y14" s="54"/>
      <c r="Z14" s="54"/>
    </row>
    <row r="15">
      <c r="A15" s="74"/>
      <c r="B15" s="63">
        <v>11.0</v>
      </c>
      <c r="C15" s="67" t="s">
        <v>638</v>
      </c>
      <c r="D15" s="69">
        <v>25.0</v>
      </c>
      <c r="E15" s="70" t="s">
        <v>575</v>
      </c>
      <c r="F15" s="63" t="s">
        <v>639</v>
      </c>
      <c r="G15" s="63" t="s">
        <v>640</v>
      </c>
      <c r="H15" s="70" t="s">
        <v>641</v>
      </c>
      <c r="I15" s="70" t="s">
        <v>472</v>
      </c>
      <c r="J15" s="42" t="s">
        <v>401</v>
      </c>
      <c r="K15" s="71">
        <v>1601.8</v>
      </c>
      <c r="L15" s="42" t="s">
        <v>227</v>
      </c>
      <c r="M15" s="42" t="s">
        <v>401</v>
      </c>
      <c r="N15" s="42" t="s">
        <v>642</v>
      </c>
      <c r="O15" s="73" t="b">
        <v>0</v>
      </c>
      <c r="P15" s="42" t="s">
        <v>425</v>
      </c>
      <c r="Q15" s="42" t="s">
        <v>595</v>
      </c>
      <c r="R15" s="42" t="s">
        <v>242</v>
      </c>
      <c r="S15" s="42" t="b">
        <v>1</v>
      </c>
      <c r="T15" s="42" t="s">
        <v>242</v>
      </c>
      <c r="U15" s="42" t="b">
        <v>1</v>
      </c>
      <c r="V15" s="54"/>
      <c r="W15" s="54"/>
      <c r="X15" s="54"/>
      <c r="Y15" s="54"/>
      <c r="Z15" s="54"/>
    </row>
    <row r="16">
      <c r="A16" s="74"/>
      <c r="B16" s="63">
        <v>12.0</v>
      </c>
      <c r="C16" s="67" t="s">
        <v>643</v>
      </c>
      <c r="D16" s="69">
        <v>10.0</v>
      </c>
      <c r="E16" s="70" t="s">
        <v>575</v>
      </c>
      <c r="F16" s="63" t="s">
        <v>639</v>
      </c>
      <c r="G16" s="63" t="s">
        <v>644</v>
      </c>
      <c r="H16" s="70" t="s">
        <v>645</v>
      </c>
      <c r="I16" s="70" t="s">
        <v>472</v>
      </c>
      <c r="J16" s="42" t="s">
        <v>401</v>
      </c>
      <c r="K16" s="71">
        <v>7373.8</v>
      </c>
      <c r="L16" s="42" t="s">
        <v>227</v>
      </c>
      <c r="M16" s="42" t="s">
        <v>401</v>
      </c>
      <c r="N16" s="42" t="s">
        <v>642</v>
      </c>
      <c r="O16" s="73" t="b">
        <v>0</v>
      </c>
      <c r="P16" s="42" t="s">
        <v>425</v>
      </c>
      <c r="Q16" s="42" t="s">
        <v>595</v>
      </c>
      <c r="R16" s="42" t="s">
        <v>242</v>
      </c>
      <c r="S16" s="42" t="b">
        <v>1</v>
      </c>
      <c r="T16" s="42" t="s">
        <v>242</v>
      </c>
      <c r="U16" s="42" t="b">
        <v>1</v>
      </c>
      <c r="V16" s="54"/>
      <c r="W16" s="54"/>
      <c r="X16" s="54"/>
      <c r="Y16" s="54"/>
      <c r="Z16" s="54"/>
    </row>
    <row r="17">
      <c r="A17" s="74"/>
      <c r="B17" s="63"/>
      <c r="C17" s="67" t="s">
        <v>648</v>
      </c>
      <c r="D17" s="69">
        <v>10.0</v>
      </c>
      <c r="E17" s="70" t="s">
        <v>575</v>
      </c>
      <c r="F17" s="63" t="s">
        <v>639</v>
      </c>
      <c r="G17" s="63"/>
      <c r="H17" s="63" t="s">
        <v>649</v>
      </c>
      <c r="I17" s="70" t="s">
        <v>472</v>
      </c>
      <c r="J17" s="42" t="s">
        <v>401</v>
      </c>
      <c r="K17" s="71">
        <v>208.8</v>
      </c>
      <c r="L17" s="42" t="s">
        <v>227</v>
      </c>
      <c r="M17" s="42" t="s">
        <v>401</v>
      </c>
      <c r="N17" s="42" t="s">
        <v>642</v>
      </c>
      <c r="O17" s="73" t="b">
        <v>0</v>
      </c>
      <c r="P17" s="42" t="s">
        <v>425</v>
      </c>
      <c r="Q17" s="42" t="s">
        <v>595</v>
      </c>
      <c r="R17" s="42" t="s">
        <v>242</v>
      </c>
      <c r="S17" s="42" t="b">
        <v>1</v>
      </c>
      <c r="T17" s="42" t="s">
        <v>242</v>
      </c>
      <c r="U17" s="42" t="b">
        <v>1</v>
      </c>
      <c r="V17" s="54"/>
      <c r="W17" s="54"/>
      <c r="X17" s="54"/>
      <c r="Y17" s="54"/>
      <c r="Z17" s="54"/>
    </row>
    <row r="18">
      <c r="A18" s="74"/>
      <c r="B18" s="63"/>
      <c r="C18" s="67" t="s">
        <v>650</v>
      </c>
      <c r="D18" s="69">
        <v>10.0</v>
      </c>
      <c r="E18" s="70" t="s">
        <v>575</v>
      </c>
      <c r="F18" s="63" t="s">
        <v>639</v>
      </c>
      <c r="G18" s="63"/>
      <c r="H18" s="63" t="s">
        <v>651</v>
      </c>
      <c r="I18" s="70" t="s">
        <v>472</v>
      </c>
      <c r="J18" s="42" t="s">
        <v>401</v>
      </c>
      <c r="K18" s="71">
        <v>4262.4</v>
      </c>
      <c r="L18" s="42" t="s">
        <v>227</v>
      </c>
      <c r="M18" s="42" t="s">
        <v>401</v>
      </c>
      <c r="N18" s="42" t="s">
        <v>642</v>
      </c>
      <c r="O18" s="73" t="b">
        <v>0</v>
      </c>
      <c r="P18" s="42" t="s">
        <v>425</v>
      </c>
      <c r="Q18" s="42" t="s">
        <v>595</v>
      </c>
      <c r="R18" s="42" t="s">
        <v>242</v>
      </c>
      <c r="S18" s="42" t="b">
        <v>1</v>
      </c>
      <c r="T18" s="42" t="s">
        <v>242</v>
      </c>
      <c r="U18" s="42" t="b">
        <v>1</v>
      </c>
      <c r="V18" s="54"/>
      <c r="W18" s="54"/>
      <c r="X18" s="54"/>
      <c r="Y18" s="54"/>
      <c r="Z18" s="54"/>
    </row>
    <row r="19">
      <c r="A19" s="74"/>
      <c r="B19" s="63">
        <v>14.0</v>
      </c>
      <c r="C19" s="67" t="s">
        <v>653</v>
      </c>
      <c r="D19" s="69">
        <v>1.0</v>
      </c>
      <c r="E19" s="70" t="s">
        <v>575</v>
      </c>
      <c r="F19" s="63" t="s">
        <v>563</v>
      </c>
      <c r="G19" s="63" t="s">
        <v>655</v>
      </c>
      <c r="H19" s="63" t="s">
        <v>655</v>
      </c>
      <c r="I19" s="70" t="s">
        <v>497</v>
      </c>
      <c r="J19" s="42" t="s">
        <v>401</v>
      </c>
      <c r="K19" s="71">
        <v>23775.3</v>
      </c>
      <c r="L19" s="42" t="s">
        <v>227</v>
      </c>
      <c r="M19" s="42" t="s">
        <v>401</v>
      </c>
      <c r="N19" s="42" t="s">
        <v>605</v>
      </c>
      <c r="O19" s="73" t="b">
        <v>0</v>
      </c>
      <c r="P19" s="42" t="s">
        <v>606</v>
      </c>
      <c r="Q19" s="42" t="s">
        <v>607</v>
      </c>
      <c r="R19" s="42" t="s">
        <v>242</v>
      </c>
      <c r="S19" s="42" t="b">
        <v>1</v>
      </c>
      <c r="T19" s="42" t="s">
        <v>242</v>
      </c>
      <c r="U19" s="42" t="b">
        <v>1</v>
      </c>
      <c r="V19" s="54"/>
      <c r="W19" s="54"/>
      <c r="X19" s="54"/>
      <c r="Y19" s="54"/>
      <c r="Z19" s="54"/>
    </row>
    <row r="20">
      <c r="A20" s="74"/>
      <c r="B20" s="63">
        <v>15.0</v>
      </c>
      <c r="C20" s="67" t="s">
        <v>657</v>
      </c>
      <c r="D20" s="69">
        <v>1.0</v>
      </c>
      <c r="E20" s="70" t="s">
        <v>575</v>
      </c>
      <c r="F20" s="63" t="s">
        <v>563</v>
      </c>
      <c r="G20" s="63" t="s">
        <v>658</v>
      </c>
      <c r="H20" s="63" t="s">
        <v>658</v>
      </c>
      <c r="I20" s="70" t="s">
        <v>497</v>
      </c>
      <c r="J20" s="42" t="s">
        <v>401</v>
      </c>
      <c r="K20" s="71">
        <v>61978.6</v>
      </c>
      <c r="L20" s="42" t="s">
        <v>227</v>
      </c>
      <c r="M20" s="42" t="s">
        <v>401</v>
      </c>
      <c r="N20" s="42" t="s">
        <v>605</v>
      </c>
      <c r="O20" s="73" t="b">
        <v>0</v>
      </c>
      <c r="P20" s="42" t="s">
        <v>606</v>
      </c>
      <c r="Q20" s="42" t="s">
        <v>607</v>
      </c>
      <c r="R20" s="42" t="s">
        <v>242</v>
      </c>
      <c r="S20" s="42" t="b">
        <v>1</v>
      </c>
      <c r="T20" s="42" t="s">
        <v>242</v>
      </c>
      <c r="U20" s="42" t="b">
        <v>1</v>
      </c>
      <c r="V20" s="54"/>
      <c r="W20" s="54"/>
      <c r="X20" s="54"/>
      <c r="Y20" s="54"/>
      <c r="Z20" s="54"/>
    </row>
    <row r="21">
      <c r="A21" s="74"/>
      <c r="B21" s="63">
        <v>18.0</v>
      </c>
      <c r="C21" s="67" t="s">
        <v>662</v>
      </c>
      <c r="D21" s="69">
        <v>2.0</v>
      </c>
      <c r="E21" s="70" t="s">
        <v>575</v>
      </c>
      <c r="F21" s="63" t="s">
        <v>663</v>
      </c>
      <c r="G21" s="63">
        <v>525.0</v>
      </c>
      <c r="H21" s="70" t="s">
        <v>665</v>
      </c>
      <c r="I21" s="70" t="s">
        <v>105</v>
      </c>
      <c r="J21" s="42" t="s">
        <v>401</v>
      </c>
      <c r="K21" s="76">
        <f>141631.88+7200+7200</f>
        <v>156031.88</v>
      </c>
      <c r="L21" s="42" t="s">
        <v>227</v>
      </c>
      <c r="M21" s="42" t="s">
        <v>166</v>
      </c>
      <c r="N21" s="42" t="s">
        <v>673</v>
      </c>
      <c r="O21" s="42" t="b">
        <v>0</v>
      </c>
      <c r="P21" s="42" t="s">
        <v>425</v>
      </c>
      <c r="Q21" s="42" t="s">
        <v>595</v>
      </c>
      <c r="R21" s="42" t="s">
        <v>612</v>
      </c>
      <c r="S21" s="42" t="b">
        <v>1</v>
      </c>
      <c r="T21" s="42" t="s">
        <v>613</v>
      </c>
      <c r="U21" s="42" t="b">
        <v>1</v>
      </c>
      <c r="V21" s="54"/>
      <c r="W21" s="54"/>
      <c r="X21" s="54"/>
      <c r="Y21" s="54"/>
      <c r="Z21" s="54"/>
    </row>
    <row r="22">
      <c r="A22" s="54"/>
      <c r="B22" s="74"/>
      <c r="C22" s="95" t="s">
        <v>679</v>
      </c>
      <c r="D22" s="70">
        <v>2.0</v>
      </c>
      <c r="E22" s="70" t="s">
        <v>575</v>
      </c>
      <c r="F22" s="70" t="s">
        <v>683</v>
      </c>
      <c r="G22" s="74"/>
      <c r="H22" s="70" t="s">
        <v>684</v>
      </c>
      <c r="I22" s="70" t="s">
        <v>488</v>
      </c>
      <c r="J22" s="42" t="s">
        <v>401</v>
      </c>
      <c r="K22" s="96">
        <v>7757.76</v>
      </c>
      <c r="L22" s="42" t="s">
        <v>227</v>
      </c>
      <c r="M22" s="42" t="s">
        <v>401</v>
      </c>
      <c r="N22" s="97" t="s">
        <v>687</v>
      </c>
      <c r="O22" s="42" t="b">
        <v>0</v>
      </c>
      <c r="P22" s="42" t="s">
        <v>425</v>
      </c>
      <c r="Q22" s="42" t="s">
        <v>595</v>
      </c>
      <c r="R22" s="42" t="s">
        <v>242</v>
      </c>
      <c r="S22" s="42" t="b">
        <v>1</v>
      </c>
      <c r="T22" s="42" t="s">
        <v>242</v>
      </c>
      <c r="U22" s="42" t="b">
        <v>1</v>
      </c>
      <c r="V22" s="54"/>
      <c r="W22" s="54"/>
      <c r="X22" s="54"/>
      <c r="Y22" s="54"/>
      <c r="Z22" s="54"/>
    </row>
    <row r="23">
      <c r="A23" s="54"/>
      <c r="B23" s="54"/>
      <c r="C23" s="98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54"/>
      <c r="B24" s="54"/>
      <c r="C24" s="98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54"/>
      <c r="B25" s="54"/>
      <c r="C25" s="98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54"/>
      <c r="B26" s="54"/>
      <c r="C26" s="98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54"/>
      <c r="B27" s="54"/>
      <c r="C27" s="98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54"/>
      <c r="B28" s="54"/>
      <c r="C28" s="98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54"/>
      <c r="C29" s="98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4"/>
      <c r="C30" s="98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4"/>
      <c r="C31" s="98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4"/>
      <c r="C32" s="98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4"/>
      <c r="C33" s="98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4"/>
      <c r="C34" s="98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54"/>
      <c r="C35" s="98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4"/>
      <c r="C36" s="98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98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98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98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98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98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4"/>
      <c r="C42" s="98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4"/>
      <c r="C43" s="98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98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98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98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98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98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98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98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98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98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98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98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98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98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98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98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98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98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98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98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98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98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98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98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98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98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98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98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98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98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98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98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98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98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98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98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98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98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98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98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98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98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98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98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98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98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98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98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98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98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98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98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98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98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98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98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98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98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98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98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98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98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98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98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98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98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98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98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98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98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98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98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98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98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98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98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98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98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98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98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98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98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98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98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98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98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98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98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98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98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98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98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98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98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98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98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98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98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98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98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98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98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98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98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98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98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98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98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98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98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98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98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98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98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98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98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98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98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98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98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98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98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98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98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98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98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98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98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98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98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98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98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98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98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98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98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98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98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98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98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98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98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98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98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98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98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98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98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98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98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98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98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98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98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98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98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98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98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98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98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98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98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98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98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98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98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98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98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98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98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98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98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98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98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98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98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98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98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98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98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98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98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98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98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98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98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98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98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98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98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98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98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98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98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98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98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98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98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98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98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98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98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98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98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98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98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98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98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98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98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98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98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98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98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98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98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98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98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98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98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98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98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98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98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98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98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98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98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98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98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98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98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98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98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98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98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98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98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98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98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98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98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98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98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98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98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98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98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98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98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98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98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98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98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98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98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98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98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98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98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98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98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98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98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98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98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98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98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98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98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98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98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98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98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98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98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98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98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98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98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98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98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98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98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98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98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98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98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98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98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98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98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98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98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98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98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98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98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98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98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98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98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98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98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98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98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98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98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98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98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98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98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98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98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98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98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98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98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98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98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98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98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98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98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98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98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98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98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98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98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98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98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98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98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98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98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98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98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98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98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98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98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98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98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98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98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98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98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98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98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98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98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98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98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98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98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98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98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98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98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98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98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98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98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98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98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98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98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98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98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98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98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98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98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98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98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98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98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98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98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98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98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98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98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98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98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98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98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98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98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98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98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98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98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98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98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98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98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98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98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98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98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98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98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98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98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98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98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98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98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98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98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98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98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98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98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98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98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98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98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98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98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98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98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98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98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98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98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98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98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98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98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98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98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98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98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98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98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98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98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98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98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98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98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98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98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98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98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98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98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98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98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98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98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98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98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98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98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98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98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98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98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98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98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98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98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98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98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98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98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98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98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98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98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98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98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98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98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98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98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98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98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98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98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98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98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98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98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98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98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98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98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98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98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98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98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98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98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98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98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98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98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98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98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98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98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98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98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98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98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98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98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98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98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98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98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98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98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98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98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98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98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98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98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98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98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98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98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98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98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98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98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98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98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98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98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98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98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98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98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98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98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98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98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98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98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98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98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98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98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98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98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98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98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98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98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98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98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98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98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98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98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98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98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98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98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98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98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98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98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98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98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98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98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98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98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98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98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98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98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98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98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98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98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98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98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98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98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98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98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98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98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98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98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98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98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98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98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98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98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98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98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98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98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98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98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98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98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98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98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98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98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98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98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98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98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98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98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98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98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98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98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98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98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98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98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98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98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98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98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98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98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98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98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98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98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98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98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98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98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98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98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98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98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98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98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98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98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98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98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98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98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98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98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98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98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98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98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98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98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98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98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98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98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98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98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98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98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98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98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98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98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98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98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98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98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98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98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98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98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98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98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98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98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98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98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98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98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98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98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98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98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98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98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98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98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98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98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98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98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98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98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98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98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98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98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98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98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98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98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98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98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98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98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98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98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98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98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98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98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98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98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98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98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98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98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98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98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98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98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98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98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98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98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98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98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98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98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98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98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98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98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98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98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98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98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98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98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98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98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98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98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98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98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98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98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98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98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98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98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98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98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98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98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98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98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98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98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98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98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98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98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98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98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98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98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98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98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98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98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98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98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98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98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98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98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98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98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98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98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98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98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98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98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98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98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98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98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98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98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98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98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98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98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98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98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98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98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98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98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98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98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98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98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98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98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98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98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98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98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98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98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98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98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98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98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98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98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98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98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98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98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98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98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98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98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98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98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98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98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98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98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98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98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98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98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98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98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98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98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98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98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98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98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98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98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98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98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98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98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98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98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98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98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98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98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98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98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98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98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98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98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98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98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98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98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98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98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98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98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98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98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98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98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98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98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98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98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98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98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98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98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98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98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98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98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98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98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98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98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98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98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98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98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98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98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98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98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98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98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98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98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98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98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98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98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98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98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98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98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98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98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98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98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98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98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98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98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98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98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98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98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98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98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98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98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98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98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98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98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98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98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98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98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98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98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98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98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98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98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98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54"/>
      <c r="B994" s="54"/>
      <c r="C994" s="98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>
      <c r="A995" s="54"/>
      <c r="B995" s="54"/>
      <c r="C995" s="98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>
      <c r="A996" s="54"/>
      <c r="B996" s="54"/>
      <c r="C996" s="98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>
      <c r="A997" s="54"/>
      <c r="B997" s="54"/>
      <c r="C997" s="98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>
      <c r="A998" s="54"/>
      <c r="B998" s="54"/>
      <c r="C998" s="98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>
      <c r="A999" s="54"/>
      <c r="B999" s="54"/>
      <c r="C999" s="98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>
      <c r="A1000" s="54"/>
      <c r="B1000" s="54"/>
      <c r="C1000" s="98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  <row r="1001">
      <c r="A1001" s="54"/>
      <c r="B1001" s="54"/>
      <c r="C1001" s="98"/>
      <c r="D1001" s="54"/>
      <c r="E1001" s="54"/>
      <c r="F1001" s="54"/>
      <c r="G1001" s="54"/>
      <c r="H1001" s="54"/>
      <c r="I1001" s="54"/>
      <c r="J1001" s="54"/>
      <c r="K1001" s="54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</row>
  </sheetData>
  <dataValidations>
    <dataValidation type="list" allowBlank="1" showErrorMessage="1" sqref="Q2:Q22">
      <formula1>"EN ALMACEN 11,PENDIENTE,ENTREGADO DIRECTO,CANCELADO"</formula1>
    </dataValidation>
    <dataValidation type="list" allowBlank="1" showErrorMessage="1" sqref="J2:J22 M2:M22">
      <formula1>"MPC,CEO,Gamit,ITH,Manprec,N/A"</formula1>
    </dataValidation>
    <dataValidation type="list" allowBlank="1" showErrorMessage="1" sqref="L2:L22">
      <formula1>"EURO,MXN,USD"</formula1>
    </dataValidation>
  </dataValidations>
  <drawing r:id="rId4"/>
  <legacyDrawing r:id="rId5"/>
  <tableParts count="2"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2" width="9.38"/>
    <col customWidth="1" min="3" max="3" width="99.88"/>
    <col customWidth="1" min="4" max="4" width="10.5"/>
    <col customWidth="1" min="5" max="5" width="16.38"/>
    <col customWidth="1" min="6" max="7" width="16.0"/>
    <col customWidth="1" min="8" max="8" width="13.75"/>
    <col customWidth="1" min="9" max="9" width="18.88"/>
    <col customWidth="1" min="10" max="10" width="11.88"/>
    <col customWidth="1" min="11" max="11" width="10.75"/>
    <col customWidth="1" min="12" max="12" width="9.38"/>
    <col customWidth="1" min="13" max="13" width="12.63"/>
    <col customWidth="1" min="14" max="14" width="9.88"/>
    <col customWidth="1" min="15" max="15" width="6.13"/>
    <col customWidth="1" min="16" max="16" width="21.38"/>
    <col customWidth="1" min="17" max="17" width="19.63"/>
    <col customWidth="1" min="18" max="18" width="9.38"/>
    <col customWidth="1" min="19" max="19" width="11.88"/>
    <col customWidth="1" min="20" max="21" width="9.38"/>
  </cols>
  <sheetData>
    <row r="1">
      <c r="A1" s="55" t="s">
        <v>3</v>
      </c>
      <c r="B1" s="55" t="s">
        <v>12</v>
      </c>
      <c r="C1" s="55" t="s">
        <v>7</v>
      </c>
      <c r="D1" s="55" t="s">
        <v>13</v>
      </c>
      <c r="E1" s="55" t="s">
        <v>14</v>
      </c>
      <c r="F1" s="55" t="s">
        <v>15</v>
      </c>
      <c r="G1" s="55" t="s">
        <v>16</v>
      </c>
      <c r="H1" s="56" t="s">
        <v>17</v>
      </c>
      <c r="I1" s="55" t="s">
        <v>19</v>
      </c>
      <c r="J1" s="55" t="s">
        <v>20</v>
      </c>
      <c r="K1" s="57" t="s">
        <v>21</v>
      </c>
      <c r="L1" s="55" t="s">
        <v>27</v>
      </c>
      <c r="M1" s="55" t="s">
        <v>28</v>
      </c>
      <c r="N1" s="55" t="s">
        <v>29</v>
      </c>
      <c r="O1" s="58" t="s">
        <v>30</v>
      </c>
      <c r="P1" s="59" t="s">
        <v>34</v>
      </c>
      <c r="Q1" s="61" t="s">
        <v>37</v>
      </c>
      <c r="R1" s="59" t="s">
        <v>38</v>
      </c>
      <c r="S1" s="59" t="s">
        <v>39</v>
      </c>
      <c r="T1" s="59" t="s">
        <v>40</v>
      </c>
      <c r="U1" s="59" t="s">
        <v>39</v>
      </c>
      <c r="V1" s="54"/>
      <c r="W1" s="54"/>
      <c r="X1" s="54"/>
      <c r="Y1" s="54"/>
      <c r="Z1" s="54"/>
    </row>
    <row r="2">
      <c r="A2" s="62" t="s">
        <v>573</v>
      </c>
      <c r="B2" s="63">
        <v>1.0</v>
      </c>
      <c r="C2" s="64" t="s">
        <v>574</v>
      </c>
      <c r="D2" s="63">
        <v>1.0</v>
      </c>
      <c r="E2" s="45" t="s">
        <v>575</v>
      </c>
      <c r="F2" s="63" t="s">
        <v>576</v>
      </c>
      <c r="G2" s="65" t="s">
        <v>577</v>
      </c>
      <c r="H2" s="66" t="s">
        <v>579</v>
      </c>
      <c r="I2" s="68" t="s">
        <v>581</v>
      </c>
      <c r="J2" s="42" t="s">
        <v>333</v>
      </c>
      <c r="K2" s="72">
        <v>119949.0</v>
      </c>
      <c r="L2" s="42" t="s">
        <v>227</v>
      </c>
      <c r="M2" s="42" t="s">
        <v>401</v>
      </c>
      <c r="N2" s="42" t="s">
        <v>591</v>
      </c>
      <c r="O2" s="73" t="b">
        <v>0</v>
      </c>
      <c r="P2" s="73"/>
      <c r="Q2" s="42" t="s">
        <v>595</v>
      </c>
      <c r="R2" s="42" t="s">
        <v>596</v>
      </c>
      <c r="S2" s="42" t="b">
        <v>1</v>
      </c>
      <c r="T2" s="42" t="s">
        <v>598</v>
      </c>
      <c r="U2" s="42" t="b">
        <v>1</v>
      </c>
      <c r="V2" s="54"/>
      <c r="W2" s="54"/>
      <c r="X2" s="54"/>
      <c r="Y2" s="54"/>
      <c r="Z2" s="54"/>
    </row>
    <row r="3">
      <c r="A3" s="62" t="s">
        <v>573</v>
      </c>
      <c r="B3" s="70"/>
      <c r="C3" s="70" t="s">
        <v>601</v>
      </c>
      <c r="D3" s="70">
        <v>1.0</v>
      </c>
      <c r="E3" s="45" t="s">
        <v>575</v>
      </c>
      <c r="F3" s="63"/>
      <c r="G3" s="63"/>
      <c r="H3" s="66" t="s">
        <v>604</v>
      </c>
      <c r="I3" s="68" t="s">
        <v>581</v>
      </c>
      <c r="J3" s="42" t="s">
        <v>333</v>
      </c>
      <c r="K3" s="72">
        <v>16913.0</v>
      </c>
      <c r="L3" s="42" t="s">
        <v>227</v>
      </c>
      <c r="M3" s="42" t="s">
        <v>401</v>
      </c>
      <c r="N3" s="42" t="s">
        <v>591</v>
      </c>
      <c r="O3" s="73" t="b">
        <v>0</v>
      </c>
      <c r="P3" s="73"/>
      <c r="Q3" s="42" t="s">
        <v>595</v>
      </c>
      <c r="R3" s="42" t="s">
        <v>596</v>
      </c>
      <c r="S3" s="42" t="b">
        <v>1</v>
      </c>
      <c r="T3" s="42" t="s">
        <v>598</v>
      </c>
      <c r="U3" s="42" t="b">
        <v>1</v>
      </c>
      <c r="V3" s="54"/>
      <c r="W3" s="54"/>
      <c r="X3" s="54"/>
      <c r="Y3" s="54"/>
      <c r="Z3" s="54"/>
    </row>
    <row r="4">
      <c r="A4" s="62" t="s">
        <v>573</v>
      </c>
      <c r="B4" s="70"/>
      <c r="C4" s="70" t="s">
        <v>611</v>
      </c>
      <c r="D4" s="70">
        <v>1.0</v>
      </c>
      <c r="E4" s="45" t="s">
        <v>575</v>
      </c>
      <c r="F4" s="63"/>
      <c r="G4" s="63"/>
      <c r="H4" s="66" t="s">
        <v>614</v>
      </c>
      <c r="I4" s="68" t="s">
        <v>581</v>
      </c>
      <c r="J4" s="42" t="s">
        <v>333</v>
      </c>
      <c r="K4" s="72">
        <v>13531.0</v>
      </c>
      <c r="L4" s="42" t="s">
        <v>227</v>
      </c>
      <c r="M4" s="42" t="s">
        <v>401</v>
      </c>
      <c r="N4" s="42" t="s">
        <v>591</v>
      </c>
      <c r="O4" s="73" t="b">
        <v>0</v>
      </c>
      <c r="P4" s="73"/>
      <c r="Q4" s="42" t="s">
        <v>595</v>
      </c>
      <c r="R4" s="42" t="s">
        <v>596</v>
      </c>
      <c r="S4" s="42" t="b">
        <v>1</v>
      </c>
      <c r="T4" s="42" t="s">
        <v>598</v>
      </c>
      <c r="U4" s="42" t="b">
        <v>1</v>
      </c>
      <c r="V4" s="54"/>
      <c r="W4" s="54"/>
      <c r="X4" s="54"/>
      <c r="Y4" s="54"/>
      <c r="Z4" s="54"/>
    </row>
    <row r="5">
      <c r="A5" s="62" t="s">
        <v>573</v>
      </c>
      <c r="B5" s="70"/>
      <c r="C5" s="70" t="s">
        <v>622</v>
      </c>
      <c r="D5" s="70">
        <v>1.0</v>
      </c>
      <c r="E5" s="45" t="s">
        <v>575</v>
      </c>
      <c r="F5" s="63"/>
      <c r="G5" s="63"/>
      <c r="H5" s="66" t="s">
        <v>623</v>
      </c>
      <c r="I5" s="68" t="s">
        <v>581</v>
      </c>
      <c r="J5" s="42" t="s">
        <v>333</v>
      </c>
      <c r="K5" s="72">
        <v>7881.0</v>
      </c>
      <c r="L5" s="42" t="s">
        <v>227</v>
      </c>
      <c r="M5" s="42" t="s">
        <v>401</v>
      </c>
      <c r="N5" s="42" t="s">
        <v>591</v>
      </c>
      <c r="O5" s="73" t="b">
        <v>0</v>
      </c>
      <c r="P5" s="73"/>
      <c r="Q5" s="42" t="s">
        <v>595</v>
      </c>
      <c r="R5" s="42" t="s">
        <v>596</v>
      </c>
      <c r="S5" s="42" t="b">
        <v>1</v>
      </c>
      <c r="T5" s="42" t="s">
        <v>598</v>
      </c>
      <c r="U5" s="42" t="b">
        <v>1</v>
      </c>
      <c r="V5" s="54"/>
      <c r="W5" s="54"/>
      <c r="X5" s="54"/>
      <c r="Y5" s="54"/>
      <c r="Z5" s="54"/>
    </row>
    <row r="6">
      <c r="A6" s="62" t="s">
        <v>573</v>
      </c>
      <c r="B6" s="70"/>
      <c r="C6" s="70" t="s">
        <v>625</v>
      </c>
      <c r="D6" s="70">
        <v>1.0</v>
      </c>
      <c r="E6" s="82" t="s">
        <v>626</v>
      </c>
      <c r="F6" s="63"/>
      <c r="G6" s="63"/>
      <c r="H6" s="70" t="s">
        <v>628</v>
      </c>
      <c r="I6" s="68" t="s">
        <v>581</v>
      </c>
      <c r="J6" s="42" t="s">
        <v>333</v>
      </c>
      <c r="K6" s="72">
        <v>11800.0</v>
      </c>
      <c r="L6" s="42" t="s">
        <v>227</v>
      </c>
      <c r="M6" s="42" t="s">
        <v>401</v>
      </c>
      <c r="N6" s="42" t="s">
        <v>22</v>
      </c>
      <c r="O6" s="73" t="b">
        <v>0</v>
      </c>
      <c r="P6" s="73"/>
      <c r="Q6" s="42" t="s">
        <v>595</v>
      </c>
      <c r="R6" s="42" t="s">
        <v>596</v>
      </c>
      <c r="S6" s="42" t="b">
        <v>1</v>
      </c>
      <c r="T6" s="42" t="s">
        <v>598</v>
      </c>
      <c r="U6" s="42" t="b">
        <v>1</v>
      </c>
      <c r="V6" s="54"/>
      <c r="W6" s="54"/>
      <c r="X6" s="54"/>
      <c r="Y6" s="54"/>
      <c r="Z6" s="54"/>
    </row>
    <row r="7">
      <c r="A7" s="62" t="s">
        <v>573</v>
      </c>
      <c r="B7" s="70"/>
      <c r="C7" s="70" t="s">
        <v>630</v>
      </c>
      <c r="D7" s="70">
        <v>1.0</v>
      </c>
      <c r="E7" s="82" t="s">
        <v>626</v>
      </c>
      <c r="F7" s="63"/>
      <c r="G7" s="63"/>
      <c r="H7" s="70" t="s">
        <v>631</v>
      </c>
      <c r="I7" s="68" t="s">
        <v>581</v>
      </c>
      <c r="J7" s="42" t="s">
        <v>333</v>
      </c>
      <c r="K7" s="72">
        <v>5040.0</v>
      </c>
      <c r="L7" s="42" t="s">
        <v>227</v>
      </c>
      <c r="M7" s="42" t="s">
        <v>401</v>
      </c>
      <c r="N7" s="42" t="s">
        <v>591</v>
      </c>
      <c r="O7" s="73" t="b">
        <v>0</v>
      </c>
      <c r="P7" s="73"/>
      <c r="Q7" s="42" t="s">
        <v>595</v>
      </c>
      <c r="R7" s="42" t="s">
        <v>596</v>
      </c>
      <c r="S7" s="42" t="b">
        <v>1</v>
      </c>
      <c r="T7" s="42" t="s">
        <v>598</v>
      </c>
      <c r="U7" s="42" t="b">
        <v>1</v>
      </c>
      <c r="V7" s="54"/>
      <c r="W7" s="54"/>
      <c r="X7" s="54"/>
      <c r="Y7" s="54"/>
      <c r="Z7" s="54"/>
    </row>
    <row r="8">
      <c r="A8" s="62" t="s">
        <v>573</v>
      </c>
      <c r="B8" s="70"/>
      <c r="C8" s="70" t="s">
        <v>632</v>
      </c>
      <c r="D8" s="70">
        <v>1.0</v>
      </c>
      <c r="E8" s="45" t="s">
        <v>575</v>
      </c>
      <c r="F8" s="63"/>
      <c r="G8" s="63"/>
      <c r="H8" s="70" t="s">
        <v>633</v>
      </c>
      <c r="I8" s="68" t="s">
        <v>581</v>
      </c>
      <c r="J8" s="42" t="s">
        <v>333</v>
      </c>
      <c r="K8" s="72">
        <v>4960.0</v>
      </c>
      <c r="L8" s="42" t="s">
        <v>227</v>
      </c>
      <c r="M8" s="42" t="s">
        <v>401</v>
      </c>
      <c r="N8" s="42" t="s">
        <v>22</v>
      </c>
      <c r="O8" s="73" t="b">
        <v>0</v>
      </c>
      <c r="P8" s="73"/>
      <c r="Q8" s="42" t="s">
        <v>595</v>
      </c>
      <c r="R8" s="42" t="s">
        <v>596</v>
      </c>
      <c r="S8" s="42" t="b">
        <v>1</v>
      </c>
      <c r="T8" s="42" t="s">
        <v>598</v>
      </c>
      <c r="U8" s="42" t="b">
        <v>1</v>
      </c>
      <c r="V8" s="54"/>
      <c r="W8" s="54"/>
      <c r="X8" s="54"/>
      <c r="Y8" s="54"/>
      <c r="Z8" s="54"/>
    </row>
    <row r="9">
      <c r="A9" s="62" t="s">
        <v>573</v>
      </c>
      <c r="B9" s="70"/>
      <c r="C9" s="70" t="s">
        <v>635</v>
      </c>
      <c r="D9" s="70">
        <v>1.0</v>
      </c>
      <c r="E9" s="45" t="s">
        <v>575</v>
      </c>
      <c r="F9" s="63"/>
      <c r="G9" s="63"/>
      <c r="H9" s="70" t="s">
        <v>637</v>
      </c>
      <c r="I9" s="68" t="s">
        <v>581</v>
      </c>
      <c r="J9" s="42" t="s">
        <v>333</v>
      </c>
      <c r="K9" s="72">
        <v>9413.0</v>
      </c>
      <c r="L9" s="42" t="s">
        <v>227</v>
      </c>
      <c r="M9" s="42" t="s">
        <v>401</v>
      </c>
      <c r="N9" s="42" t="s">
        <v>591</v>
      </c>
      <c r="O9" s="73" t="b">
        <v>0</v>
      </c>
      <c r="P9" s="73"/>
      <c r="Q9" s="42" t="s">
        <v>595</v>
      </c>
      <c r="R9" s="42" t="s">
        <v>596</v>
      </c>
      <c r="S9" s="42" t="b">
        <v>1</v>
      </c>
      <c r="T9" s="42" t="s">
        <v>598</v>
      </c>
      <c r="U9" s="42" t="b">
        <v>1</v>
      </c>
      <c r="V9" s="54"/>
      <c r="W9" s="54"/>
      <c r="X9" s="54"/>
      <c r="Y9" s="54"/>
      <c r="Z9" s="54"/>
    </row>
    <row r="10">
      <c r="A10" s="62" t="s">
        <v>573</v>
      </c>
      <c r="B10" s="70"/>
      <c r="C10" s="70" t="s">
        <v>646</v>
      </c>
      <c r="D10" s="70">
        <v>1.0</v>
      </c>
      <c r="E10" s="45" t="s">
        <v>575</v>
      </c>
      <c r="F10" s="63"/>
      <c r="G10" s="63"/>
      <c r="H10" s="70" t="s">
        <v>647</v>
      </c>
      <c r="I10" s="68" t="s">
        <v>581</v>
      </c>
      <c r="J10" s="42" t="s">
        <v>333</v>
      </c>
      <c r="K10" s="72">
        <v>8806.0</v>
      </c>
      <c r="L10" s="42" t="s">
        <v>227</v>
      </c>
      <c r="M10" s="42" t="s">
        <v>401</v>
      </c>
      <c r="N10" s="42" t="s">
        <v>22</v>
      </c>
      <c r="O10" s="73" t="b">
        <v>0</v>
      </c>
      <c r="P10" s="73"/>
      <c r="Q10" s="42" t="s">
        <v>595</v>
      </c>
      <c r="R10" s="42" t="s">
        <v>596</v>
      </c>
      <c r="S10" s="42" t="b">
        <v>1</v>
      </c>
      <c r="T10" s="42" t="s">
        <v>598</v>
      </c>
      <c r="U10" s="42" t="b">
        <v>1</v>
      </c>
      <c r="V10" s="54"/>
      <c r="W10" s="54"/>
      <c r="X10" s="54"/>
      <c r="Y10" s="54"/>
      <c r="Z10" s="54"/>
    </row>
    <row r="11">
      <c r="A11" s="62" t="s">
        <v>573</v>
      </c>
      <c r="B11" s="70"/>
      <c r="C11" s="70" t="s">
        <v>652</v>
      </c>
      <c r="D11" s="70">
        <v>10.0</v>
      </c>
      <c r="E11" s="82" t="s">
        <v>575</v>
      </c>
      <c r="F11" s="63"/>
      <c r="G11" s="63"/>
      <c r="H11" s="70" t="s">
        <v>654</v>
      </c>
      <c r="I11" s="68"/>
      <c r="J11" s="42" t="s">
        <v>333</v>
      </c>
      <c r="K11" s="72">
        <v>1112.5</v>
      </c>
      <c r="L11" s="42" t="s">
        <v>227</v>
      </c>
      <c r="M11" s="42" t="s">
        <v>166</v>
      </c>
      <c r="N11" s="42" t="s">
        <v>656</v>
      </c>
      <c r="O11" s="73" t="b">
        <v>0</v>
      </c>
      <c r="P11" s="42" t="s">
        <v>659</v>
      </c>
      <c r="Q11" s="42" t="s">
        <v>595</v>
      </c>
      <c r="R11" s="42" t="s">
        <v>660</v>
      </c>
      <c r="S11" s="42" t="b">
        <v>1</v>
      </c>
      <c r="T11" s="42" t="s">
        <v>661</v>
      </c>
      <c r="U11" s="42" t="b">
        <v>1</v>
      </c>
      <c r="V11" s="54"/>
      <c r="W11" s="54"/>
      <c r="X11" s="54"/>
      <c r="Y11" s="54"/>
      <c r="Z11" s="54"/>
    </row>
    <row r="12">
      <c r="A12" s="62" t="s">
        <v>573</v>
      </c>
      <c r="B12" s="70"/>
      <c r="C12" s="70" t="s">
        <v>664</v>
      </c>
      <c r="D12" s="70">
        <v>10.0</v>
      </c>
      <c r="E12" s="82" t="s">
        <v>575</v>
      </c>
      <c r="F12" s="63"/>
      <c r="G12" s="63"/>
      <c r="H12" s="70" t="s">
        <v>667</v>
      </c>
      <c r="I12" s="68" t="s">
        <v>581</v>
      </c>
      <c r="J12" s="42" t="s">
        <v>333</v>
      </c>
      <c r="K12" s="72">
        <f>7814/150</f>
        <v>52.09333333</v>
      </c>
      <c r="L12" s="42" t="s">
        <v>227</v>
      </c>
      <c r="M12" s="42" t="s">
        <v>401</v>
      </c>
      <c r="N12" s="42" t="s">
        <v>22</v>
      </c>
      <c r="O12" s="73" t="b">
        <v>0</v>
      </c>
      <c r="P12" s="42"/>
      <c r="Q12" s="42" t="s">
        <v>595</v>
      </c>
      <c r="R12" s="42" t="s">
        <v>596</v>
      </c>
      <c r="S12" s="42" t="b">
        <v>1</v>
      </c>
      <c r="T12" s="42" t="s">
        <v>598</v>
      </c>
      <c r="U12" s="42" t="b">
        <v>1</v>
      </c>
      <c r="V12" s="54"/>
      <c r="W12" s="54"/>
      <c r="X12" s="54"/>
      <c r="Y12" s="54"/>
      <c r="Z12" s="54"/>
    </row>
    <row r="13">
      <c r="A13" s="62" t="s">
        <v>573</v>
      </c>
      <c r="B13" s="70"/>
      <c r="C13" s="70" t="s">
        <v>678</v>
      </c>
      <c r="D13" s="70">
        <v>10.0</v>
      </c>
      <c r="E13" s="82" t="s">
        <v>575</v>
      </c>
      <c r="F13" s="63"/>
      <c r="G13" s="63"/>
      <c r="H13" s="70" t="s">
        <v>680</v>
      </c>
      <c r="I13" s="68"/>
      <c r="J13" s="42" t="s">
        <v>333</v>
      </c>
      <c r="K13" s="72">
        <v>200.0</v>
      </c>
      <c r="L13" s="42" t="s">
        <v>227</v>
      </c>
      <c r="M13" s="42" t="s">
        <v>166</v>
      </c>
      <c r="N13" s="42" t="s">
        <v>656</v>
      </c>
      <c r="O13" s="73" t="b">
        <v>0</v>
      </c>
      <c r="P13" s="42" t="s">
        <v>659</v>
      </c>
      <c r="Q13" s="42" t="s">
        <v>595</v>
      </c>
      <c r="R13" s="42" t="s">
        <v>660</v>
      </c>
      <c r="S13" s="42" t="b">
        <v>1</v>
      </c>
      <c r="T13" s="42" t="s">
        <v>661</v>
      </c>
      <c r="U13" s="42" t="b">
        <v>1</v>
      </c>
      <c r="V13" s="54"/>
      <c r="W13" s="54"/>
      <c r="X13" s="54"/>
      <c r="Y13" s="54"/>
      <c r="Z13" s="54"/>
    </row>
    <row r="14">
      <c r="A14" s="62" t="s">
        <v>688</v>
      </c>
      <c r="B14" s="70">
        <v>2.0</v>
      </c>
      <c r="C14" s="70" t="s">
        <v>689</v>
      </c>
      <c r="D14" s="70">
        <v>1.0</v>
      </c>
      <c r="E14" s="45" t="s">
        <v>575</v>
      </c>
      <c r="F14" s="63" t="s">
        <v>690</v>
      </c>
      <c r="G14" s="63" t="s">
        <v>691</v>
      </c>
      <c r="H14" s="70">
        <v>7.5016007E7</v>
      </c>
      <c r="I14" s="68" t="s">
        <v>693</v>
      </c>
      <c r="J14" s="42" t="s">
        <v>585</v>
      </c>
      <c r="K14" s="72">
        <v>9901.72</v>
      </c>
      <c r="L14" s="42" t="s">
        <v>363</v>
      </c>
      <c r="M14" s="42" t="s">
        <v>585</v>
      </c>
      <c r="N14" s="42" t="s">
        <v>694</v>
      </c>
      <c r="O14" s="73" t="b">
        <v>0</v>
      </c>
      <c r="P14" s="73"/>
      <c r="Q14" s="42" t="s">
        <v>595</v>
      </c>
      <c r="R14" s="42" t="s">
        <v>242</v>
      </c>
      <c r="S14" s="42" t="b">
        <v>1</v>
      </c>
      <c r="T14" s="42" t="s">
        <v>242</v>
      </c>
      <c r="U14" s="42" t="b">
        <v>1</v>
      </c>
      <c r="V14" s="54"/>
      <c r="W14" s="54"/>
      <c r="X14" s="54"/>
      <c r="Y14" s="54"/>
      <c r="Z14" s="54"/>
    </row>
    <row r="15">
      <c r="A15" s="62" t="s">
        <v>688</v>
      </c>
      <c r="B15" s="70">
        <v>3.0</v>
      </c>
      <c r="C15" s="70" t="s">
        <v>698</v>
      </c>
      <c r="D15" s="70">
        <v>1.0</v>
      </c>
      <c r="E15" s="45" t="s">
        <v>575</v>
      </c>
      <c r="F15" s="63" t="s">
        <v>700</v>
      </c>
      <c r="G15" s="63" t="s">
        <v>701</v>
      </c>
      <c r="H15" s="70" t="s">
        <v>702</v>
      </c>
      <c r="I15" s="68" t="s">
        <v>693</v>
      </c>
      <c r="J15" s="42" t="s">
        <v>585</v>
      </c>
      <c r="K15" s="72">
        <v>10836.85</v>
      </c>
      <c r="L15" s="42" t="s">
        <v>363</v>
      </c>
      <c r="M15" s="42" t="s">
        <v>585</v>
      </c>
      <c r="N15" s="42" t="s">
        <v>694</v>
      </c>
      <c r="O15" s="73" t="b">
        <v>0</v>
      </c>
      <c r="P15" s="73"/>
      <c r="Q15" s="42" t="s">
        <v>595</v>
      </c>
      <c r="R15" s="42" t="s">
        <v>242</v>
      </c>
      <c r="S15" s="42" t="b">
        <v>1</v>
      </c>
      <c r="T15" s="42" t="s">
        <v>242</v>
      </c>
      <c r="U15" s="42" t="b">
        <v>1</v>
      </c>
      <c r="V15" s="54"/>
      <c r="W15" s="54"/>
      <c r="X15" s="54"/>
      <c r="Y15" s="54"/>
      <c r="Z15" s="54"/>
    </row>
    <row r="16">
      <c r="A16" s="62" t="s">
        <v>703</v>
      </c>
      <c r="B16" s="70">
        <v>4.0</v>
      </c>
      <c r="C16" s="70" t="s">
        <v>704</v>
      </c>
      <c r="D16" s="70">
        <v>1.0</v>
      </c>
      <c r="E16" s="82" t="s">
        <v>575</v>
      </c>
      <c r="F16" s="63" t="s">
        <v>35</v>
      </c>
      <c r="G16" s="63" t="s">
        <v>705</v>
      </c>
      <c r="H16" s="70">
        <v>863303.1</v>
      </c>
      <c r="I16" s="68" t="s">
        <v>35</v>
      </c>
      <c r="J16" s="42" t="s">
        <v>401</v>
      </c>
      <c r="K16" s="72">
        <v>1506.61</v>
      </c>
      <c r="L16" s="42" t="s">
        <v>363</v>
      </c>
      <c r="M16" s="42" t="s">
        <v>166</v>
      </c>
      <c r="N16" s="42" t="s">
        <v>22</v>
      </c>
      <c r="O16" s="73" t="b">
        <v>0</v>
      </c>
      <c r="P16" s="73"/>
      <c r="Q16" s="42" t="s">
        <v>595</v>
      </c>
      <c r="R16" s="42" t="s">
        <v>706</v>
      </c>
      <c r="S16" s="42" t="b">
        <v>1</v>
      </c>
      <c r="T16" s="42" t="s">
        <v>707</v>
      </c>
      <c r="U16" s="42" t="b">
        <v>1</v>
      </c>
      <c r="V16" s="54"/>
      <c r="W16" s="54"/>
      <c r="X16" s="54"/>
      <c r="Y16" s="54"/>
      <c r="Z16" s="54"/>
    </row>
    <row r="17">
      <c r="A17" s="62" t="s">
        <v>703</v>
      </c>
      <c r="B17" s="70"/>
      <c r="C17" s="70" t="s">
        <v>466</v>
      </c>
      <c r="D17" s="99">
        <v>1.0</v>
      </c>
      <c r="E17" s="82" t="s">
        <v>575</v>
      </c>
      <c r="F17" s="63" t="s">
        <v>35</v>
      </c>
      <c r="G17" s="63"/>
      <c r="H17" s="70" t="s">
        <v>61</v>
      </c>
      <c r="I17" s="68" t="s">
        <v>35</v>
      </c>
      <c r="J17" s="42" t="s">
        <v>401</v>
      </c>
      <c r="K17" s="72">
        <v>55.2</v>
      </c>
      <c r="L17" s="42" t="s">
        <v>363</v>
      </c>
      <c r="M17" s="42" t="s">
        <v>166</v>
      </c>
      <c r="N17" s="42" t="s">
        <v>22</v>
      </c>
      <c r="O17" s="42" t="b">
        <v>1</v>
      </c>
      <c r="P17" s="73"/>
      <c r="Q17" s="42" t="s">
        <v>595</v>
      </c>
      <c r="R17" s="42" t="s">
        <v>706</v>
      </c>
      <c r="S17" s="42" t="b">
        <v>1</v>
      </c>
      <c r="T17" s="42" t="s">
        <v>707</v>
      </c>
      <c r="U17" s="42" t="b">
        <v>1</v>
      </c>
      <c r="V17" s="54"/>
      <c r="W17" s="54"/>
      <c r="X17" s="54"/>
      <c r="Y17" s="54"/>
      <c r="Z17" s="54"/>
    </row>
    <row r="18">
      <c r="A18" s="62" t="s">
        <v>703</v>
      </c>
      <c r="B18" s="70"/>
      <c r="C18" s="70" t="s">
        <v>468</v>
      </c>
      <c r="D18" s="99">
        <v>1.0</v>
      </c>
      <c r="E18" s="82" t="s">
        <v>575</v>
      </c>
      <c r="F18" s="63" t="s">
        <v>35</v>
      </c>
      <c r="G18" s="63"/>
      <c r="H18" s="70" t="s">
        <v>179</v>
      </c>
      <c r="I18" s="68" t="s">
        <v>35</v>
      </c>
      <c r="J18" s="42" t="s">
        <v>401</v>
      </c>
      <c r="K18" s="72">
        <v>46.2</v>
      </c>
      <c r="L18" s="42" t="s">
        <v>363</v>
      </c>
      <c r="M18" s="42" t="s">
        <v>166</v>
      </c>
      <c r="N18" s="42" t="s">
        <v>22</v>
      </c>
      <c r="O18" s="42" t="b">
        <v>1</v>
      </c>
      <c r="P18" s="73"/>
      <c r="Q18" s="42" t="s">
        <v>595</v>
      </c>
      <c r="R18" s="42" t="s">
        <v>706</v>
      </c>
      <c r="S18" s="42" t="b">
        <v>1</v>
      </c>
      <c r="T18" s="42" t="s">
        <v>707</v>
      </c>
      <c r="U18" s="42" t="b">
        <v>1</v>
      </c>
      <c r="V18" s="54"/>
      <c r="W18" s="54"/>
      <c r="X18" s="54"/>
      <c r="Y18" s="54"/>
      <c r="Z18" s="54"/>
    </row>
    <row r="19">
      <c r="A19" s="62" t="s">
        <v>703</v>
      </c>
      <c r="B19" s="70"/>
      <c r="C19" s="70" t="s">
        <v>449</v>
      </c>
      <c r="D19" s="99">
        <v>1.0</v>
      </c>
      <c r="E19" s="82" t="s">
        <v>575</v>
      </c>
      <c r="F19" s="63" t="s">
        <v>35</v>
      </c>
      <c r="G19" s="63"/>
      <c r="H19" s="70" t="s">
        <v>115</v>
      </c>
      <c r="I19" s="68" t="s">
        <v>35</v>
      </c>
      <c r="J19" s="42" t="s">
        <v>401</v>
      </c>
      <c r="K19" s="72">
        <v>22.62</v>
      </c>
      <c r="L19" s="42" t="s">
        <v>363</v>
      </c>
      <c r="M19" s="42" t="s">
        <v>166</v>
      </c>
      <c r="N19" s="42" t="s">
        <v>22</v>
      </c>
      <c r="O19" s="42" t="b">
        <v>1</v>
      </c>
      <c r="P19" s="73"/>
      <c r="Q19" s="42" t="s">
        <v>595</v>
      </c>
      <c r="R19" s="42" t="s">
        <v>706</v>
      </c>
      <c r="S19" s="42" t="b">
        <v>1</v>
      </c>
      <c r="T19" s="42" t="s">
        <v>707</v>
      </c>
      <c r="U19" s="42" t="b">
        <v>1</v>
      </c>
      <c r="V19" s="54"/>
      <c r="W19" s="54"/>
      <c r="X19" s="54"/>
      <c r="Y19" s="54"/>
      <c r="Z19" s="54"/>
    </row>
    <row r="20">
      <c r="A20" s="62" t="s">
        <v>703</v>
      </c>
      <c r="B20" s="70"/>
      <c r="C20" s="70" t="s">
        <v>450</v>
      </c>
      <c r="D20" s="99">
        <v>1.0</v>
      </c>
      <c r="E20" s="82" t="s">
        <v>575</v>
      </c>
      <c r="F20" s="63" t="s">
        <v>35</v>
      </c>
      <c r="G20" s="63"/>
      <c r="H20" s="70" t="s">
        <v>112</v>
      </c>
      <c r="I20" s="68" t="s">
        <v>35</v>
      </c>
      <c r="J20" s="42" t="s">
        <v>401</v>
      </c>
      <c r="K20" s="72">
        <v>11.34</v>
      </c>
      <c r="L20" s="42" t="s">
        <v>363</v>
      </c>
      <c r="M20" s="42" t="s">
        <v>166</v>
      </c>
      <c r="N20" s="42" t="s">
        <v>22</v>
      </c>
      <c r="O20" s="42" t="b">
        <v>1</v>
      </c>
      <c r="P20" s="73"/>
      <c r="Q20" s="42" t="s">
        <v>595</v>
      </c>
      <c r="R20" s="42" t="s">
        <v>706</v>
      </c>
      <c r="S20" s="42" t="b">
        <v>1</v>
      </c>
      <c r="T20" s="42" t="s">
        <v>707</v>
      </c>
      <c r="U20" s="42" t="b">
        <v>1</v>
      </c>
      <c r="V20" s="54"/>
      <c r="W20" s="54"/>
      <c r="X20" s="54"/>
      <c r="Y20" s="54"/>
      <c r="Z20" s="54"/>
    </row>
    <row r="21">
      <c r="A21" s="62" t="s">
        <v>703</v>
      </c>
      <c r="B21" s="70"/>
      <c r="C21" s="70" t="s">
        <v>32</v>
      </c>
      <c r="D21" s="99">
        <v>1.0</v>
      </c>
      <c r="E21" s="82" t="s">
        <v>575</v>
      </c>
      <c r="F21" s="63" t="s">
        <v>35</v>
      </c>
      <c r="G21" s="63"/>
      <c r="H21" s="70">
        <v>9.89803209771E11</v>
      </c>
      <c r="I21" s="68" t="s">
        <v>35</v>
      </c>
      <c r="J21" s="42" t="s">
        <v>401</v>
      </c>
      <c r="K21" s="72">
        <v>24.66</v>
      </c>
      <c r="L21" s="42" t="s">
        <v>363</v>
      </c>
      <c r="M21" s="42" t="s">
        <v>166</v>
      </c>
      <c r="N21" s="42" t="s">
        <v>22</v>
      </c>
      <c r="O21" s="42" t="b">
        <v>1</v>
      </c>
      <c r="P21" s="73"/>
      <c r="Q21" s="42" t="s">
        <v>595</v>
      </c>
      <c r="R21" s="42" t="s">
        <v>706</v>
      </c>
      <c r="S21" s="42" t="b">
        <v>1</v>
      </c>
      <c r="T21" s="42" t="s">
        <v>707</v>
      </c>
      <c r="U21" s="42" t="b">
        <v>1</v>
      </c>
      <c r="V21" s="54"/>
      <c r="W21" s="54"/>
      <c r="X21" s="54"/>
      <c r="Y21" s="54"/>
      <c r="Z21" s="54"/>
    </row>
    <row r="22">
      <c r="A22" s="62" t="s">
        <v>703</v>
      </c>
      <c r="B22" s="70"/>
      <c r="C22" s="70" t="s">
        <v>156</v>
      </c>
      <c r="D22" s="99">
        <v>1.0</v>
      </c>
      <c r="E22" s="82" t="s">
        <v>575</v>
      </c>
      <c r="F22" s="63" t="s">
        <v>35</v>
      </c>
      <c r="G22" s="63"/>
      <c r="H22" s="70">
        <v>9.89803205881E11</v>
      </c>
      <c r="I22" s="68" t="s">
        <v>35</v>
      </c>
      <c r="J22" s="42" t="s">
        <v>401</v>
      </c>
      <c r="K22" s="72">
        <v>101.4</v>
      </c>
      <c r="L22" s="42" t="s">
        <v>363</v>
      </c>
      <c r="M22" s="42" t="s">
        <v>166</v>
      </c>
      <c r="N22" s="42" t="s">
        <v>22</v>
      </c>
      <c r="O22" s="42" t="b">
        <v>1</v>
      </c>
      <c r="P22" s="73"/>
      <c r="Q22" s="42" t="s">
        <v>595</v>
      </c>
      <c r="R22" s="42" t="s">
        <v>706</v>
      </c>
      <c r="S22" s="42" t="b">
        <v>1</v>
      </c>
      <c r="T22" s="42" t="s">
        <v>707</v>
      </c>
      <c r="U22" s="42" t="b">
        <v>1</v>
      </c>
      <c r="V22" s="54"/>
      <c r="W22" s="54"/>
      <c r="X22" s="54"/>
      <c r="Y22" s="54"/>
      <c r="Z22" s="54"/>
    </row>
    <row r="23">
      <c r="A23" s="62" t="s">
        <v>703</v>
      </c>
      <c r="B23" s="70"/>
      <c r="C23" s="70" t="s">
        <v>440</v>
      </c>
      <c r="D23" s="99">
        <v>1.0</v>
      </c>
      <c r="E23" s="82" t="s">
        <v>575</v>
      </c>
      <c r="F23" s="63" t="s">
        <v>35</v>
      </c>
      <c r="G23" s="63"/>
      <c r="H23" s="70" t="s">
        <v>92</v>
      </c>
      <c r="I23" s="68" t="s">
        <v>35</v>
      </c>
      <c r="J23" s="42" t="s">
        <v>401</v>
      </c>
      <c r="K23" s="72">
        <v>46.2</v>
      </c>
      <c r="L23" s="42" t="s">
        <v>363</v>
      </c>
      <c r="M23" s="42" t="s">
        <v>166</v>
      </c>
      <c r="N23" s="42" t="s">
        <v>22</v>
      </c>
      <c r="O23" s="42" t="b">
        <v>1</v>
      </c>
      <c r="P23" s="73"/>
      <c r="Q23" s="42" t="s">
        <v>595</v>
      </c>
      <c r="R23" s="42" t="s">
        <v>706</v>
      </c>
      <c r="S23" s="42" t="b">
        <v>1</v>
      </c>
      <c r="T23" s="42" t="s">
        <v>707</v>
      </c>
      <c r="U23" s="42" t="b">
        <v>1</v>
      </c>
      <c r="V23" s="54"/>
      <c r="W23" s="54"/>
      <c r="X23" s="54"/>
      <c r="Y23" s="54"/>
      <c r="Z23" s="54"/>
    </row>
    <row r="24">
      <c r="A24" s="62" t="s">
        <v>703</v>
      </c>
      <c r="B24" s="70"/>
      <c r="C24" s="70" t="s">
        <v>138</v>
      </c>
      <c r="D24" s="99">
        <v>1.0</v>
      </c>
      <c r="E24" s="82" t="s">
        <v>575</v>
      </c>
      <c r="F24" s="63" t="s">
        <v>35</v>
      </c>
      <c r="G24" s="63"/>
      <c r="H24" s="70" t="s">
        <v>137</v>
      </c>
      <c r="I24" s="68" t="s">
        <v>35</v>
      </c>
      <c r="J24" s="42" t="s">
        <v>401</v>
      </c>
      <c r="K24" s="72">
        <v>96.6</v>
      </c>
      <c r="L24" s="42" t="s">
        <v>363</v>
      </c>
      <c r="M24" s="42" t="s">
        <v>166</v>
      </c>
      <c r="N24" s="42" t="s">
        <v>22</v>
      </c>
      <c r="O24" s="42" t="b">
        <v>1</v>
      </c>
      <c r="P24" s="73"/>
      <c r="Q24" s="42" t="s">
        <v>595</v>
      </c>
      <c r="R24" s="42" t="s">
        <v>706</v>
      </c>
      <c r="S24" s="42" t="b">
        <v>1</v>
      </c>
      <c r="T24" s="42" t="s">
        <v>707</v>
      </c>
      <c r="U24" s="42" t="b">
        <v>1</v>
      </c>
      <c r="V24" s="54"/>
      <c r="W24" s="54"/>
      <c r="X24" s="54"/>
      <c r="Y24" s="54"/>
      <c r="Z24" s="54"/>
    </row>
    <row r="25">
      <c r="A25" s="62" t="s">
        <v>703</v>
      </c>
      <c r="B25" s="70"/>
      <c r="C25" s="70" t="s">
        <v>313</v>
      </c>
      <c r="D25" s="99">
        <v>1.0</v>
      </c>
      <c r="E25" s="82" t="s">
        <v>575</v>
      </c>
      <c r="F25" s="63" t="s">
        <v>315</v>
      </c>
      <c r="G25" s="63"/>
      <c r="H25" s="70" t="s">
        <v>312</v>
      </c>
      <c r="I25" s="68" t="s">
        <v>315</v>
      </c>
      <c r="J25" s="42" t="s">
        <v>401</v>
      </c>
      <c r="K25" s="72">
        <v>1050.0</v>
      </c>
      <c r="L25" s="42" t="s">
        <v>227</v>
      </c>
      <c r="M25" s="42" t="s">
        <v>166</v>
      </c>
      <c r="N25" s="68" t="s">
        <v>711</v>
      </c>
      <c r="O25" s="42" t="b">
        <v>1</v>
      </c>
      <c r="P25" s="73"/>
      <c r="Q25" s="42" t="s">
        <v>595</v>
      </c>
      <c r="R25" s="42" t="s">
        <v>706</v>
      </c>
      <c r="S25" s="42" t="b">
        <v>1</v>
      </c>
      <c r="T25" s="42" t="s">
        <v>707</v>
      </c>
      <c r="U25" s="42" t="b">
        <v>1</v>
      </c>
      <c r="V25" s="54"/>
      <c r="W25" s="54"/>
      <c r="X25" s="54"/>
      <c r="Y25" s="54"/>
      <c r="Z25" s="54"/>
    </row>
    <row r="26">
      <c r="A26" s="62" t="s">
        <v>703</v>
      </c>
      <c r="B26" s="70"/>
      <c r="C26" s="101" t="s">
        <v>712</v>
      </c>
      <c r="D26" s="82">
        <v>1.0</v>
      </c>
      <c r="E26" s="82" t="s">
        <v>575</v>
      </c>
      <c r="F26" s="63" t="s">
        <v>321</v>
      </c>
      <c r="G26" s="63"/>
      <c r="H26" s="70" t="s">
        <v>330</v>
      </c>
      <c r="I26" s="68" t="s">
        <v>321</v>
      </c>
      <c r="J26" s="42" t="s">
        <v>401</v>
      </c>
      <c r="K26" s="72">
        <v>115.0</v>
      </c>
      <c r="L26" s="42" t="s">
        <v>363</v>
      </c>
      <c r="M26" s="42" t="s">
        <v>401</v>
      </c>
      <c r="N26" s="42" t="s">
        <v>22</v>
      </c>
      <c r="O26" s="42" t="b">
        <v>1</v>
      </c>
      <c r="P26" s="73"/>
      <c r="Q26" s="42" t="s">
        <v>595</v>
      </c>
      <c r="R26" s="42" t="s">
        <v>242</v>
      </c>
      <c r="S26" s="42" t="b">
        <v>1</v>
      </c>
      <c r="T26" s="42" t="s">
        <v>242</v>
      </c>
      <c r="U26" s="42" t="b">
        <v>1</v>
      </c>
      <c r="V26" s="54"/>
      <c r="W26" s="54"/>
      <c r="X26" s="54"/>
      <c r="Y26" s="54"/>
      <c r="Z26" s="54"/>
    </row>
    <row r="27">
      <c r="A27" s="62" t="s">
        <v>703</v>
      </c>
      <c r="B27" s="70"/>
      <c r="C27" s="70" t="s">
        <v>337</v>
      </c>
      <c r="D27" s="82">
        <v>35.0</v>
      </c>
      <c r="E27" s="82" t="s">
        <v>713</v>
      </c>
      <c r="F27" s="63" t="s">
        <v>315</v>
      </c>
      <c r="G27" s="63"/>
      <c r="H27" s="70">
        <v>3.1424743E7</v>
      </c>
      <c r="I27" s="68" t="s">
        <v>315</v>
      </c>
      <c r="J27" s="42" t="s">
        <v>401</v>
      </c>
      <c r="K27" s="102">
        <f>4900/300</f>
        <v>16.33333333</v>
      </c>
      <c r="L27" s="42" t="s">
        <v>227</v>
      </c>
      <c r="M27" s="42" t="s">
        <v>166</v>
      </c>
      <c r="N27" s="42" t="s">
        <v>22</v>
      </c>
      <c r="O27" s="73" t="b">
        <v>0</v>
      </c>
      <c r="P27" s="73"/>
      <c r="Q27" s="42" t="s">
        <v>595</v>
      </c>
      <c r="R27" s="42" t="s">
        <v>706</v>
      </c>
      <c r="S27" s="42" t="b">
        <v>1</v>
      </c>
      <c r="T27" s="42" t="s">
        <v>707</v>
      </c>
      <c r="U27" s="42" t="b">
        <v>1</v>
      </c>
      <c r="V27" s="54"/>
      <c r="W27" s="54"/>
      <c r="X27" s="54"/>
      <c r="Y27" s="54"/>
      <c r="Z27" s="54"/>
    </row>
    <row r="28">
      <c r="A28" s="62" t="s">
        <v>703</v>
      </c>
      <c r="B28" s="70"/>
      <c r="C28" s="70" t="s">
        <v>326</v>
      </c>
      <c r="D28" s="82">
        <v>1.0</v>
      </c>
      <c r="E28" s="82" t="s">
        <v>714</v>
      </c>
      <c r="F28" s="63" t="s">
        <v>315</v>
      </c>
      <c r="G28" s="63"/>
      <c r="H28" s="70">
        <v>3.1050522E7</v>
      </c>
      <c r="I28" s="68" t="s">
        <v>315</v>
      </c>
      <c r="J28" s="42" t="s">
        <v>401</v>
      </c>
      <c r="K28" s="72">
        <v>250.0</v>
      </c>
      <c r="L28" s="42" t="s">
        <v>227</v>
      </c>
      <c r="M28" s="42" t="s">
        <v>166</v>
      </c>
      <c r="N28" s="42" t="s">
        <v>22</v>
      </c>
      <c r="O28" s="73" t="b">
        <v>0</v>
      </c>
      <c r="P28" s="73"/>
      <c r="Q28" s="42" t="s">
        <v>595</v>
      </c>
      <c r="R28" s="42" t="s">
        <v>706</v>
      </c>
      <c r="S28" s="42" t="b">
        <v>1</v>
      </c>
      <c r="T28" s="42" t="s">
        <v>707</v>
      </c>
      <c r="U28" s="42" t="b">
        <v>1</v>
      </c>
      <c r="V28" s="54"/>
      <c r="W28" s="54"/>
      <c r="X28" s="54"/>
      <c r="Y28" s="54"/>
      <c r="Z28" s="54"/>
    </row>
    <row r="29">
      <c r="A29" s="62" t="s">
        <v>573</v>
      </c>
      <c r="B29" s="70">
        <v>5.0</v>
      </c>
      <c r="C29" s="70" t="s">
        <v>715</v>
      </c>
      <c r="D29" s="70">
        <v>2.0</v>
      </c>
      <c r="E29" s="82" t="s">
        <v>575</v>
      </c>
      <c r="F29" s="63" t="s">
        <v>324</v>
      </c>
      <c r="G29" s="63" t="s">
        <v>716</v>
      </c>
      <c r="H29" s="70" t="s">
        <v>717</v>
      </c>
      <c r="I29" s="68" t="s">
        <v>324</v>
      </c>
      <c r="J29" s="42" t="s">
        <v>333</v>
      </c>
      <c r="K29" s="72">
        <v>2029.5</v>
      </c>
      <c r="L29" s="42" t="s">
        <v>328</v>
      </c>
      <c r="M29" s="42" t="s">
        <v>333</v>
      </c>
      <c r="N29" s="42" t="s">
        <v>22</v>
      </c>
      <c r="O29" s="73" t="b">
        <v>0</v>
      </c>
      <c r="P29" s="73"/>
      <c r="Q29" s="42" t="s">
        <v>595</v>
      </c>
      <c r="R29" s="42" t="s">
        <v>242</v>
      </c>
      <c r="S29" s="42" t="b">
        <v>1</v>
      </c>
      <c r="T29" s="42" t="s">
        <v>242</v>
      </c>
      <c r="U29" s="42" t="b">
        <v>1</v>
      </c>
      <c r="V29" s="54"/>
      <c r="W29" s="54"/>
      <c r="X29" s="54"/>
      <c r="Y29" s="54"/>
      <c r="Z29" s="54"/>
    </row>
    <row r="30">
      <c r="A30" s="62" t="s">
        <v>573</v>
      </c>
      <c r="B30" s="70"/>
      <c r="C30" s="70" t="s">
        <v>718</v>
      </c>
      <c r="D30" s="70">
        <v>2.0</v>
      </c>
      <c r="E30" s="82" t="s">
        <v>575</v>
      </c>
      <c r="F30" s="63" t="s">
        <v>719</v>
      </c>
      <c r="G30" s="63"/>
      <c r="H30" s="70" t="s">
        <v>720</v>
      </c>
      <c r="I30" s="68" t="s">
        <v>719</v>
      </c>
      <c r="J30" s="42" t="s">
        <v>333</v>
      </c>
      <c r="K30" s="72">
        <v>2250.0</v>
      </c>
      <c r="L30" s="42" t="s">
        <v>227</v>
      </c>
      <c r="M30" s="42" t="s">
        <v>401</v>
      </c>
      <c r="N30" s="42" t="s">
        <v>721</v>
      </c>
      <c r="O30" s="73" t="b">
        <v>0</v>
      </c>
      <c r="P30" s="73"/>
      <c r="Q30" s="42" t="s">
        <v>595</v>
      </c>
      <c r="R30" s="42" t="s">
        <v>596</v>
      </c>
      <c r="S30" s="42" t="b">
        <v>1</v>
      </c>
      <c r="T30" s="42" t="s">
        <v>598</v>
      </c>
      <c r="U30" s="42" t="b">
        <v>1</v>
      </c>
      <c r="V30" s="54"/>
      <c r="W30" s="54"/>
      <c r="X30" s="54"/>
      <c r="Y30" s="54"/>
      <c r="Z30" s="54"/>
    </row>
    <row r="31">
      <c r="A31" s="62" t="s">
        <v>573</v>
      </c>
      <c r="B31" s="70"/>
      <c r="C31" s="70" t="s">
        <v>722</v>
      </c>
      <c r="D31" s="70">
        <v>2.0</v>
      </c>
      <c r="E31" s="45" t="s">
        <v>575</v>
      </c>
      <c r="F31" s="63" t="s">
        <v>719</v>
      </c>
      <c r="G31" s="63"/>
      <c r="H31" s="70" t="s">
        <v>723</v>
      </c>
      <c r="I31" s="68" t="s">
        <v>719</v>
      </c>
      <c r="J31" s="42" t="s">
        <v>333</v>
      </c>
      <c r="K31" s="72">
        <v>450.0</v>
      </c>
      <c r="L31" s="42" t="s">
        <v>227</v>
      </c>
      <c r="M31" s="42" t="s">
        <v>401</v>
      </c>
      <c r="N31" s="42" t="s">
        <v>721</v>
      </c>
      <c r="O31" s="73" t="b">
        <v>0</v>
      </c>
      <c r="P31" s="73"/>
      <c r="Q31" s="42" t="s">
        <v>595</v>
      </c>
      <c r="R31" s="42" t="s">
        <v>596</v>
      </c>
      <c r="S31" s="42" t="b">
        <v>1</v>
      </c>
      <c r="T31" s="42" t="s">
        <v>598</v>
      </c>
      <c r="U31" s="42" t="b">
        <v>1</v>
      </c>
      <c r="V31" s="54"/>
      <c r="W31" s="54"/>
      <c r="X31" s="54"/>
      <c r="Y31" s="54"/>
      <c r="Z31" s="54"/>
    </row>
    <row r="32">
      <c r="A32" s="62" t="s">
        <v>573</v>
      </c>
      <c r="B32" s="70"/>
      <c r="C32" s="70" t="s">
        <v>724</v>
      </c>
      <c r="D32" s="70">
        <v>2.0</v>
      </c>
      <c r="E32" s="45" t="s">
        <v>575</v>
      </c>
      <c r="F32" s="63" t="s">
        <v>725</v>
      </c>
      <c r="G32" s="63"/>
      <c r="H32" s="70" t="s">
        <v>726</v>
      </c>
      <c r="I32" s="68" t="s">
        <v>725</v>
      </c>
      <c r="J32" s="42" t="s">
        <v>333</v>
      </c>
      <c r="K32" s="72">
        <v>120.0</v>
      </c>
      <c r="L32" s="42" t="s">
        <v>363</v>
      </c>
      <c r="M32" s="42" t="s">
        <v>333</v>
      </c>
      <c r="N32" s="42" t="s">
        <v>22</v>
      </c>
      <c r="O32" s="73" t="b">
        <v>0</v>
      </c>
      <c r="P32" s="73"/>
      <c r="Q32" s="42" t="s">
        <v>595</v>
      </c>
      <c r="R32" s="42" t="s">
        <v>242</v>
      </c>
      <c r="S32" s="42" t="b">
        <v>1</v>
      </c>
      <c r="T32" s="42" t="s">
        <v>242</v>
      </c>
      <c r="U32" s="42" t="b">
        <v>1</v>
      </c>
      <c r="V32" s="54"/>
      <c r="W32" s="54"/>
      <c r="X32" s="54"/>
      <c r="Y32" s="54"/>
      <c r="Z32" s="54"/>
    </row>
    <row r="33">
      <c r="A33" s="62" t="s">
        <v>703</v>
      </c>
      <c r="B33" s="70">
        <v>6.0</v>
      </c>
      <c r="C33" s="70" t="s">
        <v>727</v>
      </c>
      <c r="D33" s="70">
        <v>4.0</v>
      </c>
      <c r="E33" s="45" t="s">
        <v>575</v>
      </c>
      <c r="F33" s="63" t="s">
        <v>35</v>
      </c>
      <c r="G33" s="63" t="s">
        <v>728</v>
      </c>
      <c r="H33" s="70" t="s">
        <v>396</v>
      </c>
      <c r="I33" s="68" t="s">
        <v>35</v>
      </c>
      <c r="J33" s="42" t="s">
        <v>401</v>
      </c>
      <c r="K33" s="72">
        <v>2483.65</v>
      </c>
      <c r="L33" s="42" t="s">
        <v>363</v>
      </c>
      <c r="M33" s="42" t="s">
        <v>166</v>
      </c>
      <c r="N33" s="42" t="s">
        <v>22</v>
      </c>
      <c r="O33" s="73" t="b">
        <v>0</v>
      </c>
      <c r="P33" s="73"/>
      <c r="Q33" s="42" t="s">
        <v>595</v>
      </c>
      <c r="R33" s="42" t="s">
        <v>706</v>
      </c>
      <c r="S33" s="42" t="b">
        <v>1</v>
      </c>
      <c r="T33" s="42" t="s">
        <v>707</v>
      </c>
      <c r="U33" s="42" t="b">
        <v>1</v>
      </c>
      <c r="V33" s="54"/>
      <c r="W33" s="54"/>
      <c r="X33" s="54"/>
      <c r="Y33" s="54"/>
      <c r="Z33" s="54"/>
    </row>
    <row r="34">
      <c r="A34" s="62" t="s">
        <v>703</v>
      </c>
      <c r="B34" s="70"/>
      <c r="C34" s="70" t="s">
        <v>31</v>
      </c>
      <c r="D34" s="70">
        <v>4.0</v>
      </c>
      <c r="E34" s="45" t="s">
        <v>575</v>
      </c>
      <c r="F34" s="63" t="s">
        <v>35</v>
      </c>
      <c r="G34" s="63"/>
      <c r="H34" s="70">
        <v>867246.0</v>
      </c>
      <c r="I34" s="68" t="s">
        <v>35</v>
      </c>
      <c r="J34" s="42" t="s">
        <v>401</v>
      </c>
      <c r="K34" s="72">
        <v>520.2</v>
      </c>
      <c r="L34" s="42" t="s">
        <v>363</v>
      </c>
      <c r="M34" s="42" t="s">
        <v>166</v>
      </c>
      <c r="N34" s="42" t="s">
        <v>22</v>
      </c>
      <c r="O34" s="42" t="b">
        <v>1</v>
      </c>
      <c r="P34" s="73"/>
      <c r="Q34" s="42" t="s">
        <v>595</v>
      </c>
      <c r="R34" s="42" t="s">
        <v>706</v>
      </c>
      <c r="S34" s="42" t="b">
        <v>1</v>
      </c>
      <c r="T34" s="42" t="s">
        <v>707</v>
      </c>
      <c r="U34" s="42" t="b">
        <v>1</v>
      </c>
      <c r="V34" s="54"/>
      <c r="W34" s="54"/>
      <c r="X34" s="54"/>
      <c r="Y34" s="54"/>
      <c r="Z34" s="54"/>
    </row>
    <row r="35">
      <c r="A35" s="62" t="s">
        <v>703</v>
      </c>
      <c r="B35" s="70"/>
      <c r="C35" s="70" t="s">
        <v>47</v>
      </c>
      <c r="D35" s="70">
        <v>4.0</v>
      </c>
      <c r="E35" s="45" t="s">
        <v>575</v>
      </c>
      <c r="F35" s="63" t="s">
        <v>35</v>
      </c>
      <c r="G35" s="63"/>
      <c r="H35" s="70">
        <v>867248.0</v>
      </c>
      <c r="I35" s="68" t="s">
        <v>35</v>
      </c>
      <c r="J35" s="42" t="s">
        <v>401</v>
      </c>
      <c r="K35" s="72">
        <v>566.4</v>
      </c>
      <c r="L35" s="42" t="s">
        <v>363</v>
      </c>
      <c r="M35" s="42" t="s">
        <v>166</v>
      </c>
      <c r="N35" s="42" t="s">
        <v>22</v>
      </c>
      <c r="O35" s="42" t="b">
        <v>1</v>
      </c>
      <c r="P35" s="73"/>
      <c r="Q35" s="42" t="s">
        <v>595</v>
      </c>
      <c r="R35" s="42" t="s">
        <v>706</v>
      </c>
      <c r="S35" s="42" t="b">
        <v>1</v>
      </c>
      <c r="T35" s="42" t="s">
        <v>707</v>
      </c>
      <c r="U35" s="42" t="b">
        <v>1</v>
      </c>
      <c r="V35" s="54"/>
      <c r="W35" s="54"/>
      <c r="X35" s="54"/>
      <c r="Y35" s="54"/>
      <c r="Z35" s="54"/>
    </row>
    <row r="36">
      <c r="A36" s="62" t="s">
        <v>703</v>
      </c>
      <c r="B36" s="70"/>
      <c r="C36" s="70" t="s">
        <v>730</v>
      </c>
      <c r="D36" s="70">
        <v>4.0</v>
      </c>
      <c r="E36" s="45" t="s">
        <v>575</v>
      </c>
      <c r="F36" s="63" t="s">
        <v>35</v>
      </c>
      <c r="G36" s="63"/>
      <c r="H36" s="70">
        <v>9.89803143411E11</v>
      </c>
      <c r="I36" s="68" t="s">
        <v>35</v>
      </c>
      <c r="J36" s="42" t="s">
        <v>401</v>
      </c>
      <c r="K36" s="72">
        <v>107.4</v>
      </c>
      <c r="L36" s="42" t="s">
        <v>363</v>
      </c>
      <c r="M36" s="42" t="s">
        <v>166</v>
      </c>
      <c r="N36" s="42" t="s">
        <v>22</v>
      </c>
      <c r="O36" s="42" t="b">
        <v>1</v>
      </c>
      <c r="P36" s="73"/>
      <c r="Q36" s="42" t="s">
        <v>595</v>
      </c>
      <c r="R36" s="42" t="s">
        <v>706</v>
      </c>
      <c r="S36" s="42" t="b">
        <v>1</v>
      </c>
      <c r="T36" s="42" t="s">
        <v>707</v>
      </c>
      <c r="U36" s="42" t="b">
        <v>1</v>
      </c>
      <c r="V36" s="54"/>
      <c r="W36" s="54"/>
      <c r="X36" s="54"/>
      <c r="Y36" s="54"/>
      <c r="Z36" s="54"/>
    </row>
    <row r="37">
      <c r="A37" s="62" t="s">
        <v>703</v>
      </c>
      <c r="B37" s="70"/>
      <c r="C37" s="70" t="s">
        <v>731</v>
      </c>
      <c r="D37" s="70">
        <v>4.0</v>
      </c>
      <c r="E37" s="45" t="s">
        <v>575</v>
      </c>
      <c r="F37" s="63" t="s">
        <v>315</v>
      </c>
      <c r="G37" s="63"/>
      <c r="H37" s="70" t="s">
        <v>414</v>
      </c>
      <c r="I37" s="68" t="s">
        <v>732</v>
      </c>
      <c r="J37" s="42" t="s">
        <v>401</v>
      </c>
      <c r="K37" s="102">
        <f>1424/10</f>
        <v>142.4</v>
      </c>
      <c r="L37" s="42" t="s">
        <v>227</v>
      </c>
      <c r="M37" s="42" t="s">
        <v>166</v>
      </c>
      <c r="N37" s="42" t="s">
        <v>22</v>
      </c>
      <c r="O37" s="42" t="b">
        <v>1</v>
      </c>
      <c r="P37" s="73"/>
      <c r="Q37" s="42" t="s">
        <v>595</v>
      </c>
      <c r="R37" s="42" t="s">
        <v>706</v>
      </c>
      <c r="S37" s="42" t="b">
        <v>1</v>
      </c>
      <c r="T37" s="42" t="s">
        <v>707</v>
      </c>
      <c r="U37" s="42" t="b">
        <v>1</v>
      </c>
      <c r="V37" s="54"/>
      <c r="W37" s="54"/>
      <c r="X37" s="54"/>
      <c r="Y37" s="54"/>
      <c r="Z37" s="54"/>
    </row>
    <row r="38">
      <c r="A38" s="62" t="s">
        <v>703</v>
      </c>
      <c r="B38" s="70"/>
      <c r="C38" s="70" t="s">
        <v>733</v>
      </c>
      <c r="D38" s="70">
        <v>4.0</v>
      </c>
      <c r="E38" s="45" t="s">
        <v>575</v>
      </c>
      <c r="F38" s="63" t="s">
        <v>321</v>
      </c>
      <c r="G38" s="63"/>
      <c r="H38" s="70" t="s">
        <v>420</v>
      </c>
      <c r="I38" s="68" t="s">
        <v>321</v>
      </c>
      <c r="J38" s="42" t="s">
        <v>401</v>
      </c>
      <c r="K38" s="72">
        <v>115.0</v>
      </c>
      <c r="L38" s="42" t="s">
        <v>363</v>
      </c>
      <c r="M38" s="42" t="s">
        <v>401</v>
      </c>
      <c r="N38" s="42" t="s">
        <v>22</v>
      </c>
      <c r="O38" s="42" t="b">
        <v>1</v>
      </c>
      <c r="P38" s="42" t="s">
        <v>734</v>
      </c>
      <c r="Q38" s="42" t="s">
        <v>595</v>
      </c>
      <c r="R38" s="42" t="s">
        <v>242</v>
      </c>
      <c r="S38" s="42" t="b">
        <v>1</v>
      </c>
      <c r="T38" s="42" t="s">
        <v>242</v>
      </c>
      <c r="U38" s="42" t="b">
        <v>1</v>
      </c>
      <c r="V38" s="54"/>
      <c r="W38" s="54"/>
      <c r="X38" s="54"/>
      <c r="Y38" s="54"/>
      <c r="Z38" s="54"/>
    </row>
    <row r="39">
      <c r="A39" s="62" t="s">
        <v>703</v>
      </c>
      <c r="B39" s="70"/>
      <c r="C39" s="70" t="s">
        <v>427</v>
      </c>
      <c r="D39" s="70">
        <v>4.0</v>
      </c>
      <c r="E39" s="45" t="s">
        <v>735</v>
      </c>
      <c r="F39" s="63" t="s">
        <v>35</v>
      </c>
      <c r="G39" s="63"/>
      <c r="H39" s="70" t="s">
        <v>184</v>
      </c>
      <c r="I39" s="68" t="s">
        <v>35</v>
      </c>
      <c r="J39" s="42" t="s">
        <v>401</v>
      </c>
      <c r="K39" s="72">
        <v>112.2</v>
      </c>
      <c r="L39" s="42" t="s">
        <v>363</v>
      </c>
      <c r="M39" s="42" t="s">
        <v>166</v>
      </c>
      <c r="N39" s="42" t="s">
        <v>22</v>
      </c>
      <c r="O39" s="42" t="b">
        <v>1</v>
      </c>
      <c r="P39" s="73"/>
      <c r="Q39" s="42" t="s">
        <v>595</v>
      </c>
      <c r="R39" s="42" t="s">
        <v>706</v>
      </c>
      <c r="S39" s="42" t="b">
        <v>1</v>
      </c>
      <c r="T39" s="42" t="s">
        <v>707</v>
      </c>
      <c r="U39" s="42" t="b">
        <v>1</v>
      </c>
      <c r="V39" s="54"/>
      <c r="W39" s="54"/>
      <c r="X39" s="54"/>
      <c r="Y39" s="54"/>
      <c r="Z39" s="54"/>
    </row>
    <row r="40">
      <c r="A40" s="62" t="s">
        <v>703</v>
      </c>
      <c r="B40" s="70">
        <v>7.0</v>
      </c>
      <c r="C40" s="70" t="s">
        <v>736</v>
      </c>
      <c r="D40" s="70">
        <v>3.0</v>
      </c>
      <c r="E40" s="45" t="s">
        <v>575</v>
      </c>
      <c r="F40" s="63" t="s">
        <v>497</v>
      </c>
      <c r="G40" s="63" t="s">
        <v>737</v>
      </c>
      <c r="H40" s="63" t="s">
        <v>737</v>
      </c>
      <c r="I40" s="68" t="s">
        <v>497</v>
      </c>
      <c r="J40" s="42" t="s">
        <v>401</v>
      </c>
      <c r="K40" s="72">
        <v>88373.98</v>
      </c>
      <c r="L40" s="42" t="s">
        <v>227</v>
      </c>
      <c r="M40" s="42" t="s">
        <v>401</v>
      </c>
      <c r="N40" s="42" t="s">
        <v>738</v>
      </c>
      <c r="O40" s="73" t="b">
        <v>0</v>
      </c>
      <c r="P40" s="73"/>
      <c r="Q40" s="42" t="s">
        <v>595</v>
      </c>
      <c r="R40" s="42" t="s">
        <v>242</v>
      </c>
      <c r="S40" s="42" t="b">
        <v>1</v>
      </c>
      <c r="T40" s="42" t="s">
        <v>242</v>
      </c>
      <c r="U40" s="42" t="b">
        <v>1</v>
      </c>
      <c r="V40" s="54"/>
      <c r="W40" s="54"/>
      <c r="X40" s="54"/>
      <c r="Y40" s="54"/>
      <c r="Z40" s="54"/>
    </row>
    <row r="41">
      <c r="A41" s="62" t="s">
        <v>688</v>
      </c>
      <c r="B41" s="70">
        <v>8.0</v>
      </c>
      <c r="C41" s="70" t="s">
        <v>739</v>
      </c>
      <c r="D41" s="70">
        <v>3.0</v>
      </c>
      <c r="E41" s="45" t="s">
        <v>575</v>
      </c>
      <c r="F41" s="63" t="s">
        <v>497</v>
      </c>
      <c r="G41" s="63" t="s">
        <v>740</v>
      </c>
      <c r="H41" s="63" t="s">
        <v>740</v>
      </c>
      <c r="I41" s="68" t="s">
        <v>497</v>
      </c>
      <c r="J41" s="42" t="s">
        <v>585</v>
      </c>
      <c r="K41" s="72">
        <v>86846.5</v>
      </c>
      <c r="L41" s="42" t="s">
        <v>227</v>
      </c>
      <c r="M41" s="42" t="s">
        <v>401</v>
      </c>
      <c r="N41" s="42" t="s">
        <v>738</v>
      </c>
      <c r="O41" s="73" t="b">
        <v>0</v>
      </c>
      <c r="P41" s="42" t="s">
        <v>741</v>
      </c>
      <c r="Q41" s="42" t="s">
        <v>595</v>
      </c>
      <c r="R41" s="42" t="s">
        <v>742</v>
      </c>
      <c r="S41" s="42" t="b">
        <v>1</v>
      </c>
      <c r="T41" s="42" t="s">
        <v>743</v>
      </c>
      <c r="U41" s="42" t="b">
        <v>1</v>
      </c>
      <c r="V41" s="54"/>
      <c r="W41" s="54"/>
      <c r="X41" s="54"/>
      <c r="Y41" s="54"/>
      <c r="Z41" s="54"/>
    </row>
    <row r="42">
      <c r="A42" s="62" t="s">
        <v>688</v>
      </c>
      <c r="B42" s="70">
        <v>9.0</v>
      </c>
      <c r="C42" s="70" t="s">
        <v>744</v>
      </c>
      <c r="D42" s="70">
        <v>1.0</v>
      </c>
      <c r="E42" s="45" t="s">
        <v>575</v>
      </c>
      <c r="F42" s="63" t="s">
        <v>497</v>
      </c>
      <c r="G42" s="63" t="s">
        <v>745</v>
      </c>
      <c r="H42" s="63" t="s">
        <v>745</v>
      </c>
      <c r="I42" s="68" t="s">
        <v>497</v>
      </c>
      <c r="J42" s="42" t="s">
        <v>585</v>
      </c>
      <c r="K42" s="72">
        <v>231131.27</v>
      </c>
      <c r="L42" s="42" t="s">
        <v>227</v>
      </c>
      <c r="M42" s="42" t="s">
        <v>401</v>
      </c>
      <c r="N42" s="42" t="s">
        <v>738</v>
      </c>
      <c r="O42" s="73" t="b">
        <v>0</v>
      </c>
      <c r="P42" s="42" t="s">
        <v>741</v>
      </c>
      <c r="Q42" s="42" t="s">
        <v>595</v>
      </c>
      <c r="R42" s="42" t="s">
        <v>742</v>
      </c>
      <c r="S42" s="42" t="b">
        <v>1</v>
      </c>
      <c r="T42" s="42" t="s">
        <v>743</v>
      </c>
      <c r="U42" s="42" t="b">
        <v>1</v>
      </c>
      <c r="V42" s="54"/>
      <c r="W42" s="54"/>
      <c r="X42" s="54"/>
      <c r="Y42" s="54"/>
      <c r="Z42" s="54"/>
    </row>
    <row r="43">
      <c r="A43" s="62" t="s">
        <v>688</v>
      </c>
      <c r="B43" s="70">
        <v>10.0</v>
      </c>
      <c r="C43" s="70" t="s">
        <v>746</v>
      </c>
      <c r="D43" s="70">
        <v>1.0</v>
      </c>
      <c r="E43" s="45" t="s">
        <v>575</v>
      </c>
      <c r="F43" s="63" t="s">
        <v>497</v>
      </c>
      <c r="G43" s="63" t="s">
        <v>747</v>
      </c>
      <c r="H43" s="63" t="s">
        <v>747</v>
      </c>
      <c r="I43" s="68" t="s">
        <v>497</v>
      </c>
      <c r="J43" s="42" t="s">
        <v>585</v>
      </c>
      <c r="K43" s="72">
        <v>70840.21</v>
      </c>
      <c r="L43" s="42" t="s">
        <v>227</v>
      </c>
      <c r="M43" s="42" t="s">
        <v>401</v>
      </c>
      <c r="N43" s="42" t="s">
        <v>738</v>
      </c>
      <c r="O43" s="73" t="b">
        <v>0</v>
      </c>
      <c r="P43" s="42" t="s">
        <v>741</v>
      </c>
      <c r="Q43" s="42" t="s">
        <v>595</v>
      </c>
      <c r="R43" s="42" t="s">
        <v>742</v>
      </c>
      <c r="S43" s="42" t="b">
        <v>1</v>
      </c>
      <c r="T43" s="42" t="s">
        <v>743</v>
      </c>
      <c r="U43" s="42" t="b">
        <v>1</v>
      </c>
      <c r="V43" s="54"/>
      <c r="W43" s="54"/>
      <c r="X43" s="54"/>
      <c r="Y43" s="54"/>
      <c r="Z43" s="54"/>
    </row>
    <row r="44">
      <c r="A44" s="62" t="s">
        <v>573</v>
      </c>
      <c r="B44" s="70">
        <v>11.0</v>
      </c>
      <c r="C44" s="70" t="s">
        <v>749</v>
      </c>
      <c r="D44" s="70">
        <v>26.0</v>
      </c>
      <c r="E44" s="45" t="s">
        <v>575</v>
      </c>
      <c r="F44" s="63" t="s">
        <v>324</v>
      </c>
      <c r="G44" s="63" t="s">
        <v>750</v>
      </c>
      <c r="H44" s="63" t="s">
        <v>750</v>
      </c>
      <c r="I44" s="68" t="s">
        <v>324</v>
      </c>
      <c r="J44" s="42" t="s">
        <v>333</v>
      </c>
      <c r="K44" s="72">
        <v>234.9</v>
      </c>
      <c r="L44" s="42" t="s">
        <v>328</v>
      </c>
      <c r="M44" s="42" t="s">
        <v>333</v>
      </c>
      <c r="N44" s="42" t="s">
        <v>751</v>
      </c>
      <c r="O44" s="73" t="b">
        <v>0</v>
      </c>
      <c r="P44" s="73"/>
      <c r="Q44" s="42" t="s">
        <v>752</v>
      </c>
      <c r="R44" s="42" t="s">
        <v>242</v>
      </c>
      <c r="S44" s="42" t="b">
        <v>1</v>
      </c>
      <c r="T44" s="42" t="s">
        <v>242</v>
      </c>
      <c r="U44" s="42" t="b">
        <v>1</v>
      </c>
      <c r="V44" s="54"/>
      <c r="W44" s="54"/>
      <c r="X44" s="54"/>
      <c r="Y44" s="54"/>
      <c r="Z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106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54"/>
      <c r="E46" s="54"/>
      <c r="F46" s="54"/>
      <c r="G46" s="54"/>
      <c r="H46" s="107">
        <v>137579.0</v>
      </c>
      <c r="I46" s="54"/>
      <c r="J46" s="54"/>
      <c r="K46" s="106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106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106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106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106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106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106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106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106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106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106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106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106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106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106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106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106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106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106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106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106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106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106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106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106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106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106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106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106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106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106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106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106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106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106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106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106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106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106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106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106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106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106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106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106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106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106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106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106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106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106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106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106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106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106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106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106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106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106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106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106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106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106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106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106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106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106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106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106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106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106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106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106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106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106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106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106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106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106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106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106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106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106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106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106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106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106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106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106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106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106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106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106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106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106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106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106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106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106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106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106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106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106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106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106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106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106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106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106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106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106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106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106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106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106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106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106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106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106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106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106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106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106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106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106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106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106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106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106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106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106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106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106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106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106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106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106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106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106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106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106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106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106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106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106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106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106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106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106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106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106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106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106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106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106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106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106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106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106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106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106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106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106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106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106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106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106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106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106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106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106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106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106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106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106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106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106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106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106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106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106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106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106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106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106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106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106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106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106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106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106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106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106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106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106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106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106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106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106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106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106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106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106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106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106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106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106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106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106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106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106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106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106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106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106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106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106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106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106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106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106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106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106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106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106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106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106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106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106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106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106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106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106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106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106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106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106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106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106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106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106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106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106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106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106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106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106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106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106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106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106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106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106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106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106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106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106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106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106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106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106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106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106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106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106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106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106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106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106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106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106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106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106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106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106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106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106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106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106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106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106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106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106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106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106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106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106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106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106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106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106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106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106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106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106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106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106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106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106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106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106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106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106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106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106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106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106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106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106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106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106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106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106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106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106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106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106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106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106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106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106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106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106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106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106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106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106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106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106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106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106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106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106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106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106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106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106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106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106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106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106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106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106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106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106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106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106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106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106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106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106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106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106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106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106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106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106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106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106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106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106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106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106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106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106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106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106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106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106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106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106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106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106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106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106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106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106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106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106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106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106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106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106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106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106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106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106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106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106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106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106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106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106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106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106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106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106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106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106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106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106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106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106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106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106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106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106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106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106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106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106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106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106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106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106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106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106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106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106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106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106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106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106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106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106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106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106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106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106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106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106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106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106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106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106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106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106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106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106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106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106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106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106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106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106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106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106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106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106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106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106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106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106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106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106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106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106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106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106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106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106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106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106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106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106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106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106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106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106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106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106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106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106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106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106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106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106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106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106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106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106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106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106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106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106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106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106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106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106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106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106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106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106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106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106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106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106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106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106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106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106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106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106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106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106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106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106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106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106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106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106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106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106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106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106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106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106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106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106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106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106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106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106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106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106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106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106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106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106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106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106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106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106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106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106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106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106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106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106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106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106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106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106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106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106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106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106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106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106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106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106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106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106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106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106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106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106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106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106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106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106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106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106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106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106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106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106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106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106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106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106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106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106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106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106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106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106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106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106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106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106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106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106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106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106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106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106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106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106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106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106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106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106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106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106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106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106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106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106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106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106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106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106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106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106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106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106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106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106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106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106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106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106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106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106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106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106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106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106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106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106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106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106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106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106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106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106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106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106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106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106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106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106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106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106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106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106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106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106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106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106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106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106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106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106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106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106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106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106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106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106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106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106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106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106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106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106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106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106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106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106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106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106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106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106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106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106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106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106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106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106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106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106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106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106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106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106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106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106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106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106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106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106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106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106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106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106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106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106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106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106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106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106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106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106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106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106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106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106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106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106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106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106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106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106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106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106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106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106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106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106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106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106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106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106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106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106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106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106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106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106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106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106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106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106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106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106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106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106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106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106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106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106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106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106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106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106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106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106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106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106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106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106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106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106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106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106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106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106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106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106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106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106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106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106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106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106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106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106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106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106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106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106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106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106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106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106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106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106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106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106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106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106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106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106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106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106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106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106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106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106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106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106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106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106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106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106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106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106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106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106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106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106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106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106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106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106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106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106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106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106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106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106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106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106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106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106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106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106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106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106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106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106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106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106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106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106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106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106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106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106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106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106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106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106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106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106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106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106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106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106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106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106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106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106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106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106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106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106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106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106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106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106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106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106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106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106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106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106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106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106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106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106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106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106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106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106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106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106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106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106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106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106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106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106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106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106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106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106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106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106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106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106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106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106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106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106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106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106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106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106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106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106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106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106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106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106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106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106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106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106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106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106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106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106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106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106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106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106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106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106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106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106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106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106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106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106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106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106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106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106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106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106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106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106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106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106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106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106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106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106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106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106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106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106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106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106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106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106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106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106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106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106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106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106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106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106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106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106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106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106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106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106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106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106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106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106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106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106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106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106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106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106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106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106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  <row r="1001">
      <c r="A1001" s="54"/>
      <c r="B1001" s="54"/>
      <c r="C1001" s="54"/>
      <c r="D1001" s="54"/>
      <c r="E1001" s="54"/>
      <c r="F1001" s="54"/>
      <c r="G1001" s="54"/>
      <c r="H1001" s="54"/>
      <c r="I1001" s="54"/>
      <c r="J1001" s="54"/>
      <c r="K1001" s="106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</row>
    <row r="1002">
      <c r="A1002" s="54"/>
      <c r="B1002" s="54"/>
      <c r="C1002" s="54"/>
      <c r="D1002" s="54"/>
      <c r="E1002" s="54"/>
      <c r="F1002" s="54"/>
      <c r="G1002" s="54"/>
      <c r="H1002" s="54"/>
      <c r="I1002" s="54"/>
      <c r="J1002" s="54"/>
      <c r="K1002" s="106"/>
      <c r="L1002" s="54"/>
      <c r="M1002" s="54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</row>
    <row r="1003">
      <c r="A1003" s="54"/>
      <c r="B1003" s="54"/>
      <c r="C1003" s="54"/>
      <c r="D1003" s="54"/>
      <c r="E1003" s="54"/>
      <c r="F1003" s="54"/>
      <c r="G1003" s="54"/>
      <c r="H1003" s="54"/>
      <c r="I1003" s="54"/>
      <c r="J1003" s="54"/>
      <c r="K1003" s="106"/>
      <c r="L1003" s="54"/>
      <c r="M1003" s="54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</row>
    <row r="1004">
      <c r="A1004" s="54"/>
      <c r="B1004" s="54"/>
      <c r="C1004" s="54"/>
      <c r="D1004" s="54"/>
      <c r="E1004" s="54"/>
      <c r="F1004" s="54"/>
      <c r="G1004" s="54"/>
      <c r="H1004" s="54"/>
      <c r="I1004" s="54"/>
      <c r="J1004" s="54"/>
      <c r="K1004" s="106"/>
      <c r="L1004" s="54"/>
      <c r="M1004" s="54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</row>
    <row r="1005">
      <c r="A1005" s="54"/>
      <c r="B1005" s="54"/>
      <c r="C1005" s="54"/>
      <c r="D1005" s="54"/>
      <c r="E1005" s="54"/>
      <c r="F1005" s="54"/>
      <c r="G1005" s="54"/>
      <c r="H1005" s="54"/>
      <c r="I1005" s="54"/>
      <c r="J1005" s="54"/>
      <c r="K1005" s="106"/>
      <c r="L1005" s="54"/>
      <c r="M1005" s="54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</row>
    <row r="1006">
      <c r="A1006" s="54"/>
      <c r="B1006" s="54"/>
      <c r="C1006" s="54"/>
      <c r="D1006" s="54"/>
      <c r="E1006" s="54"/>
      <c r="F1006" s="54"/>
      <c r="G1006" s="54"/>
      <c r="H1006" s="54"/>
      <c r="I1006" s="54"/>
      <c r="J1006" s="54"/>
      <c r="K1006" s="106"/>
      <c r="L1006" s="54"/>
      <c r="M1006" s="54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</row>
    <row r="1007">
      <c r="A1007" s="54"/>
      <c r="B1007" s="54"/>
      <c r="C1007" s="54"/>
      <c r="D1007" s="54"/>
      <c r="E1007" s="54"/>
      <c r="F1007" s="54"/>
      <c r="G1007" s="54"/>
      <c r="H1007" s="54"/>
      <c r="I1007" s="54"/>
      <c r="J1007" s="54"/>
      <c r="K1007" s="106"/>
      <c r="L1007" s="54"/>
      <c r="M1007" s="54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</row>
    <row r="1008">
      <c r="A1008" s="54"/>
      <c r="B1008" s="54"/>
      <c r="C1008" s="54"/>
      <c r="D1008" s="54"/>
      <c r="E1008" s="54"/>
      <c r="F1008" s="54"/>
      <c r="G1008" s="54"/>
      <c r="H1008" s="54"/>
      <c r="I1008" s="54"/>
      <c r="J1008" s="54"/>
      <c r="K1008" s="106"/>
      <c r="L1008" s="54"/>
      <c r="M1008" s="54"/>
      <c r="N1008" s="54"/>
      <c r="O1008" s="54"/>
      <c r="P1008" s="54"/>
      <c r="Q1008" s="54"/>
      <c r="R1008" s="54"/>
      <c r="S1008" s="54"/>
      <c r="T1008" s="54"/>
      <c r="U1008" s="54"/>
      <c r="V1008" s="54"/>
      <c r="W1008" s="54"/>
      <c r="X1008" s="54"/>
      <c r="Y1008" s="54"/>
      <c r="Z1008" s="54"/>
    </row>
    <row r="1009">
      <c r="A1009" s="54"/>
      <c r="B1009" s="54"/>
      <c r="C1009" s="54"/>
      <c r="D1009" s="54"/>
      <c r="E1009" s="54"/>
      <c r="F1009" s="54"/>
      <c r="G1009" s="54"/>
      <c r="H1009" s="54"/>
      <c r="I1009" s="54"/>
      <c r="J1009" s="54"/>
      <c r="K1009" s="106"/>
      <c r="L1009" s="54"/>
      <c r="M1009" s="54"/>
      <c r="N1009" s="54"/>
      <c r="O1009" s="54"/>
      <c r="P1009" s="54"/>
      <c r="Q1009" s="54"/>
      <c r="R1009" s="54"/>
      <c r="S1009" s="54"/>
      <c r="T1009" s="54"/>
      <c r="U1009" s="54"/>
      <c r="V1009" s="54"/>
      <c r="W1009" s="54"/>
      <c r="X1009" s="54"/>
      <c r="Y1009" s="54"/>
      <c r="Z1009" s="54"/>
    </row>
    <row r="1010">
      <c r="A1010" s="54"/>
      <c r="B1010" s="54"/>
      <c r="C1010" s="54"/>
      <c r="D1010" s="54"/>
      <c r="E1010" s="54"/>
      <c r="F1010" s="54"/>
      <c r="G1010" s="54"/>
      <c r="H1010" s="54"/>
      <c r="I1010" s="54"/>
      <c r="J1010" s="54"/>
      <c r="K1010" s="106"/>
      <c r="L1010" s="54"/>
      <c r="M1010" s="54"/>
      <c r="N1010" s="54"/>
      <c r="O1010" s="54"/>
      <c r="P1010" s="54"/>
      <c r="Q1010" s="54"/>
      <c r="R1010" s="54"/>
      <c r="S1010" s="54"/>
      <c r="T1010" s="54"/>
      <c r="U1010" s="54"/>
      <c r="V1010" s="54"/>
      <c r="W1010" s="54"/>
      <c r="X1010" s="54"/>
      <c r="Y1010" s="54"/>
      <c r="Z1010" s="54"/>
    </row>
    <row r="1011">
      <c r="A1011" s="54"/>
      <c r="B1011" s="54"/>
      <c r="C1011" s="54"/>
      <c r="D1011" s="54"/>
      <c r="E1011" s="54"/>
      <c r="F1011" s="54"/>
      <c r="G1011" s="54"/>
      <c r="H1011" s="54"/>
      <c r="I1011" s="54"/>
      <c r="J1011" s="54"/>
      <c r="K1011" s="106"/>
      <c r="L1011" s="54"/>
      <c r="M1011" s="54"/>
      <c r="N1011" s="54"/>
      <c r="O1011" s="54"/>
      <c r="P1011" s="54"/>
      <c r="Q1011" s="54"/>
      <c r="R1011" s="54"/>
      <c r="S1011" s="54"/>
      <c r="T1011" s="54"/>
      <c r="U1011" s="54"/>
      <c r="V1011" s="54"/>
      <c r="W1011" s="54"/>
      <c r="X1011" s="54"/>
      <c r="Y1011" s="54"/>
      <c r="Z1011" s="54"/>
    </row>
    <row r="1012">
      <c r="A1012" s="54"/>
      <c r="B1012" s="54"/>
      <c r="C1012" s="54"/>
      <c r="D1012" s="54"/>
      <c r="E1012" s="54"/>
      <c r="F1012" s="54"/>
      <c r="G1012" s="54"/>
      <c r="H1012" s="54"/>
      <c r="I1012" s="54"/>
      <c r="J1012" s="54"/>
      <c r="K1012" s="106"/>
      <c r="L1012" s="54"/>
      <c r="M1012" s="54"/>
      <c r="N1012" s="54"/>
      <c r="O1012" s="54"/>
      <c r="P1012" s="54"/>
      <c r="Q1012" s="54"/>
      <c r="R1012" s="54"/>
      <c r="S1012" s="54"/>
      <c r="T1012" s="54"/>
      <c r="U1012" s="54"/>
      <c r="V1012" s="54"/>
      <c r="W1012" s="54"/>
      <c r="X1012" s="54"/>
      <c r="Y1012" s="54"/>
      <c r="Z1012" s="54"/>
    </row>
    <row r="1013">
      <c r="A1013" s="54"/>
      <c r="B1013" s="54"/>
      <c r="C1013" s="54"/>
      <c r="D1013" s="54"/>
      <c r="E1013" s="54"/>
      <c r="F1013" s="54"/>
      <c r="G1013" s="54"/>
      <c r="H1013" s="54"/>
      <c r="I1013" s="54"/>
      <c r="J1013" s="54"/>
      <c r="K1013" s="106"/>
      <c r="L1013" s="54"/>
      <c r="M1013" s="54"/>
      <c r="N1013" s="54"/>
      <c r="O1013" s="54"/>
      <c r="P1013" s="54"/>
      <c r="Q1013" s="54"/>
      <c r="R1013" s="54"/>
      <c r="S1013" s="54"/>
      <c r="T1013" s="54"/>
      <c r="U1013" s="54"/>
      <c r="V1013" s="54"/>
      <c r="W1013" s="54"/>
      <c r="X1013" s="54"/>
      <c r="Y1013" s="54"/>
      <c r="Z1013" s="54"/>
    </row>
    <row r="1014">
      <c r="A1014" s="54"/>
      <c r="B1014" s="54"/>
      <c r="C1014" s="54"/>
      <c r="D1014" s="54"/>
      <c r="E1014" s="54"/>
      <c r="F1014" s="54"/>
      <c r="G1014" s="54"/>
      <c r="H1014" s="54"/>
      <c r="I1014" s="54"/>
      <c r="J1014" s="54"/>
      <c r="K1014" s="106"/>
      <c r="L1014" s="54"/>
      <c r="M1014" s="54"/>
      <c r="N1014" s="54"/>
      <c r="O1014" s="54"/>
      <c r="P1014" s="54"/>
      <c r="Q1014" s="54"/>
      <c r="R1014" s="54"/>
      <c r="S1014" s="54"/>
      <c r="T1014" s="54"/>
      <c r="U1014" s="54"/>
      <c r="V1014" s="54"/>
      <c r="W1014" s="54"/>
      <c r="X1014" s="54"/>
      <c r="Y1014" s="54"/>
      <c r="Z1014" s="54"/>
    </row>
    <row r="1015">
      <c r="A1015" s="54"/>
      <c r="B1015" s="54"/>
      <c r="C1015" s="54"/>
      <c r="D1015" s="54"/>
      <c r="E1015" s="54"/>
      <c r="F1015" s="54"/>
      <c r="G1015" s="54"/>
      <c r="H1015" s="54"/>
      <c r="I1015" s="54"/>
      <c r="J1015" s="54"/>
      <c r="K1015" s="106"/>
      <c r="L1015" s="54"/>
      <c r="M1015" s="54"/>
      <c r="N1015" s="54"/>
      <c r="O1015" s="54"/>
      <c r="P1015" s="54"/>
      <c r="Q1015" s="54"/>
      <c r="R1015" s="54"/>
      <c r="S1015" s="54"/>
      <c r="T1015" s="54"/>
      <c r="U1015" s="54"/>
      <c r="V1015" s="54"/>
      <c r="W1015" s="54"/>
      <c r="X1015" s="54"/>
      <c r="Y1015" s="54"/>
      <c r="Z1015" s="54"/>
    </row>
    <row r="1016">
      <c r="A1016" s="54"/>
      <c r="B1016" s="54"/>
      <c r="C1016" s="54"/>
      <c r="D1016" s="54"/>
      <c r="E1016" s="54"/>
      <c r="F1016" s="54"/>
      <c r="G1016" s="54"/>
      <c r="H1016" s="54"/>
      <c r="I1016" s="54"/>
      <c r="J1016" s="54"/>
      <c r="K1016" s="106"/>
      <c r="L1016" s="54"/>
      <c r="M1016" s="54"/>
      <c r="N1016" s="54"/>
      <c r="O1016" s="54"/>
      <c r="P1016" s="54"/>
      <c r="Q1016" s="54"/>
      <c r="R1016" s="54"/>
      <c r="S1016" s="54"/>
      <c r="T1016" s="54"/>
      <c r="U1016" s="54"/>
      <c r="V1016" s="54"/>
      <c r="W1016" s="54"/>
      <c r="X1016" s="54"/>
      <c r="Y1016" s="54"/>
      <c r="Z1016" s="54"/>
    </row>
    <row r="1017">
      <c r="A1017" s="54"/>
      <c r="B1017" s="54"/>
      <c r="C1017" s="54"/>
      <c r="D1017" s="54"/>
      <c r="E1017" s="54"/>
      <c r="F1017" s="54"/>
      <c r="G1017" s="54"/>
      <c r="H1017" s="54"/>
      <c r="I1017" s="54"/>
      <c r="J1017" s="54"/>
      <c r="K1017" s="106"/>
      <c r="L1017" s="54"/>
      <c r="M1017" s="54"/>
      <c r="N1017" s="54"/>
      <c r="O1017" s="54"/>
      <c r="P1017" s="54"/>
      <c r="Q1017" s="54"/>
      <c r="R1017" s="54"/>
      <c r="S1017" s="54"/>
      <c r="T1017" s="54"/>
      <c r="U1017" s="54"/>
      <c r="V1017" s="54"/>
      <c r="W1017" s="54"/>
      <c r="X1017" s="54"/>
      <c r="Y1017" s="54"/>
      <c r="Z1017" s="54"/>
    </row>
    <row r="1018">
      <c r="A1018" s="54"/>
      <c r="B1018" s="54"/>
      <c r="C1018" s="54"/>
      <c r="D1018" s="54"/>
      <c r="E1018" s="54"/>
      <c r="F1018" s="54"/>
      <c r="G1018" s="54"/>
      <c r="H1018" s="54"/>
      <c r="I1018" s="54"/>
      <c r="J1018" s="54"/>
      <c r="K1018" s="106"/>
      <c r="L1018" s="54"/>
      <c r="M1018" s="54"/>
      <c r="N1018" s="54"/>
      <c r="O1018" s="54"/>
      <c r="P1018" s="54"/>
      <c r="Q1018" s="54"/>
      <c r="R1018" s="54"/>
      <c r="S1018" s="54"/>
      <c r="T1018" s="54"/>
      <c r="U1018" s="54"/>
      <c r="V1018" s="54"/>
      <c r="W1018" s="54"/>
      <c r="X1018" s="54"/>
      <c r="Y1018" s="54"/>
      <c r="Z1018" s="54"/>
    </row>
    <row r="1019">
      <c r="A1019" s="54"/>
      <c r="B1019" s="54"/>
      <c r="C1019" s="54"/>
      <c r="D1019" s="54"/>
      <c r="E1019" s="54"/>
      <c r="F1019" s="54"/>
      <c r="G1019" s="54"/>
      <c r="H1019" s="54"/>
      <c r="I1019" s="54"/>
      <c r="J1019" s="54"/>
      <c r="K1019" s="106"/>
      <c r="L1019" s="54"/>
      <c r="M1019" s="54"/>
      <c r="N1019" s="54"/>
      <c r="O1019" s="54"/>
      <c r="P1019" s="54"/>
      <c r="Q1019" s="54"/>
      <c r="R1019" s="54"/>
      <c r="S1019" s="54"/>
      <c r="T1019" s="54"/>
      <c r="U1019" s="54"/>
      <c r="V1019" s="54"/>
      <c r="W1019" s="54"/>
      <c r="X1019" s="54"/>
      <c r="Y1019" s="54"/>
      <c r="Z1019" s="54"/>
    </row>
    <row r="1020">
      <c r="A1020" s="54"/>
      <c r="B1020" s="54"/>
      <c r="C1020" s="54"/>
      <c r="D1020" s="54"/>
      <c r="E1020" s="54"/>
      <c r="F1020" s="54"/>
      <c r="G1020" s="54"/>
      <c r="H1020" s="54"/>
      <c r="I1020" s="54"/>
      <c r="J1020" s="54"/>
      <c r="K1020" s="106"/>
      <c r="L1020" s="54"/>
      <c r="M1020" s="54"/>
      <c r="N1020" s="54"/>
      <c r="O1020" s="54"/>
      <c r="P1020" s="54"/>
      <c r="Q1020" s="54"/>
      <c r="R1020" s="54"/>
      <c r="S1020" s="54"/>
      <c r="T1020" s="54"/>
      <c r="U1020" s="54"/>
      <c r="V1020" s="54"/>
      <c r="W1020" s="54"/>
      <c r="X1020" s="54"/>
      <c r="Y1020" s="54"/>
      <c r="Z1020" s="54"/>
    </row>
    <row r="1021">
      <c r="A1021" s="54"/>
      <c r="B1021" s="54"/>
      <c r="C1021" s="54"/>
      <c r="D1021" s="54"/>
      <c r="E1021" s="54"/>
      <c r="F1021" s="54"/>
      <c r="G1021" s="54"/>
      <c r="H1021" s="54"/>
      <c r="I1021" s="54"/>
      <c r="J1021" s="54"/>
      <c r="K1021" s="106"/>
      <c r="L1021" s="54"/>
      <c r="M1021" s="54"/>
      <c r="N1021" s="54"/>
      <c r="O1021" s="54"/>
      <c r="P1021" s="54"/>
      <c r="Q1021" s="54"/>
      <c r="R1021" s="54"/>
      <c r="S1021" s="54"/>
      <c r="T1021" s="54"/>
      <c r="U1021" s="54"/>
      <c r="V1021" s="54"/>
      <c r="W1021" s="54"/>
      <c r="X1021" s="54"/>
      <c r="Y1021" s="54"/>
      <c r="Z1021" s="54"/>
    </row>
    <row r="1022">
      <c r="A1022" s="54"/>
      <c r="B1022" s="54"/>
      <c r="C1022" s="54"/>
      <c r="D1022" s="54"/>
      <c r="E1022" s="54"/>
      <c r="F1022" s="54"/>
      <c r="G1022" s="54"/>
      <c r="H1022" s="54"/>
      <c r="I1022" s="54"/>
      <c r="J1022" s="54"/>
      <c r="K1022" s="106"/>
      <c r="L1022" s="54"/>
      <c r="M1022" s="54"/>
      <c r="N1022" s="54"/>
      <c r="O1022" s="54"/>
      <c r="P1022" s="54"/>
      <c r="Q1022" s="54"/>
      <c r="R1022" s="54"/>
      <c r="S1022" s="54"/>
      <c r="T1022" s="54"/>
      <c r="U1022" s="54"/>
      <c r="V1022" s="54"/>
      <c r="W1022" s="54"/>
      <c r="X1022" s="54"/>
      <c r="Y1022" s="54"/>
      <c r="Z1022" s="54"/>
    </row>
    <row r="1023">
      <c r="A1023" s="54"/>
      <c r="B1023" s="54"/>
      <c r="C1023" s="54"/>
      <c r="D1023" s="54"/>
      <c r="E1023" s="54"/>
      <c r="F1023" s="54"/>
      <c r="G1023" s="54"/>
      <c r="H1023" s="54"/>
      <c r="I1023" s="54"/>
      <c r="J1023" s="54"/>
      <c r="K1023" s="106"/>
      <c r="L1023" s="54"/>
      <c r="M1023" s="54"/>
      <c r="N1023" s="54"/>
      <c r="O1023" s="54"/>
      <c r="P1023" s="54"/>
      <c r="Q1023" s="54"/>
      <c r="R1023" s="54"/>
      <c r="S1023" s="54"/>
      <c r="T1023" s="54"/>
      <c r="U1023" s="54"/>
      <c r="V1023" s="54"/>
      <c r="W1023" s="54"/>
      <c r="X1023" s="54"/>
      <c r="Y1023" s="54"/>
      <c r="Z1023" s="54"/>
    </row>
    <row r="1024">
      <c r="A1024" s="54"/>
      <c r="B1024" s="54"/>
      <c r="C1024" s="54"/>
      <c r="D1024" s="54"/>
      <c r="E1024" s="54"/>
      <c r="F1024" s="54"/>
      <c r="G1024" s="54"/>
      <c r="H1024" s="54"/>
      <c r="I1024" s="54"/>
      <c r="J1024" s="54"/>
      <c r="K1024" s="106"/>
      <c r="L1024" s="54"/>
      <c r="M1024" s="54"/>
      <c r="N1024" s="54"/>
      <c r="O1024" s="54"/>
      <c r="P1024" s="54"/>
      <c r="Q1024" s="54"/>
      <c r="R1024" s="54"/>
      <c r="S1024" s="54"/>
      <c r="T1024" s="54"/>
      <c r="U1024" s="54"/>
      <c r="V1024" s="54"/>
      <c r="W1024" s="54"/>
      <c r="X1024" s="54"/>
      <c r="Y1024" s="54"/>
      <c r="Z1024" s="54"/>
    </row>
    <row r="1025">
      <c r="A1025" s="54"/>
      <c r="B1025" s="54"/>
      <c r="C1025" s="54"/>
      <c r="D1025" s="54"/>
      <c r="E1025" s="54"/>
      <c r="F1025" s="54"/>
      <c r="G1025" s="54"/>
      <c r="H1025" s="54"/>
      <c r="I1025" s="54"/>
      <c r="J1025" s="54"/>
      <c r="K1025" s="106"/>
      <c r="L1025" s="54"/>
      <c r="M1025" s="54"/>
      <c r="N1025" s="54"/>
      <c r="O1025" s="54"/>
      <c r="P1025" s="54"/>
      <c r="Q1025" s="54"/>
      <c r="R1025" s="54"/>
      <c r="S1025" s="54"/>
      <c r="T1025" s="54"/>
      <c r="U1025" s="54"/>
      <c r="V1025" s="54"/>
      <c r="W1025" s="54"/>
      <c r="X1025" s="54"/>
      <c r="Y1025" s="54"/>
      <c r="Z1025" s="54"/>
    </row>
    <row r="1026">
      <c r="A1026" s="54"/>
      <c r="B1026" s="54"/>
      <c r="C1026" s="54"/>
      <c r="D1026" s="54"/>
      <c r="E1026" s="54"/>
      <c r="F1026" s="54"/>
      <c r="G1026" s="54"/>
      <c r="H1026" s="54"/>
      <c r="I1026" s="54"/>
      <c r="J1026" s="54"/>
      <c r="K1026" s="106"/>
      <c r="L1026" s="54"/>
      <c r="M1026" s="54"/>
      <c r="N1026" s="54"/>
      <c r="O1026" s="54"/>
      <c r="P1026" s="54"/>
      <c r="Q1026" s="54"/>
      <c r="R1026" s="54"/>
      <c r="S1026" s="54"/>
      <c r="T1026" s="54"/>
      <c r="U1026" s="54"/>
      <c r="V1026" s="54"/>
      <c r="W1026" s="54"/>
      <c r="X1026" s="54"/>
      <c r="Y1026" s="54"/>
      <c r="Z1026" s="54"/>
    </row>
    <row r="1027">
      <c r="A1027" s="54"/>
      <c r="B1027" s="54"/>
      <c r="C1027" s="54"/>
      <c r="D1027" s="54"/>
      <c r="E1027" s="54"/>
      <c r="F1027" s="54"/>
      <c r="G1027" s="54"/>
      <c r="H1027" s="54"/>
      <c r="I1027" s="54"/>
      <c r="J1027" s="54"/>
      <c r="K1027" s="106"/>
      <c r="L1027" s="54"/>
      <c r="M1027" s="54"/>
      <c r="N1027" s="54"/>
      <c r="O1027" s="54"/>
      <c r="P1027" s="54"/>
      <c r="Q1027" s="54"/>
      <c r="R1027" s="54"/>
      <c r="S1027" s="54"/>
      <c r="T1027" s="54"/>
      <c r="U1027" s="54"/>
      <c r="V1027" s="54"/>
      <c r="W1027" s="54"/>
      <c r="X1027" s="54"/>
      <c r="Y1027" s="54"/>
      <c r="Z1027" s="54"/>
    </row>
    <row r="1028">
      <c r="A1028" s="54"/>
      <c r="B1028" s="54"/>
      <c r="C1028" s="54"/>
      <c r="D1028" s="54"/>
      <c r="E1028" s="54"/>
      <c r="F1028" s="54"/>
      <c r="G1028" s="54"/>
      <c r="H1028" s="54"/>
      <c r="I1028" s="54"/>
      <c r="J1028" s="54"/>
      <c r="K1028" s="106"/>
      <c r="L1028" s="54"/>
      <c r="M1028" s="54"/>
      <c r="N1028" s="54"/>
      <c r="O1028" s="54"/>
      <c r="P1028" s="54"/>
      <c r="Q1028" s="54"/>
      <c r="R1028" s="54"/>
      <c r="S1028" s="54"/>
      <c r="T1028" s="54"/>
      <c r="U1028" s="54"/>
      <c r="V1028" s="54"/>
      <c r="W1028" s="54"/>
      <c r="X1028" s="54"/>
      <c r="Y1028" s="54"/>
      <c r="Z1028" s="54"/>
    </row>
    <row r="1029">
      <c r="A1029" s="54"/>
      <c r="B1029" s="54"/>
      <c r="C1029" s="54"/>
      <c r="D1029" s="54"/>
      <c r="E1029" s="54"/>
      <c r="F1029" s="54"/>
      <c r="G1029" s="54"/>
      <c r="H1029" s="54"/>
      <c r="I1029" s="54"/>
      <c r="J1029" s="54"/>
      <c r="K1029" s="106"/>
      <c r="L1029" s="54"/>
      <c r="M1029" s="54"/>
      <c r="N1029" s="54"/>
      <c r="O1029" s="54"/>
      <c r="P1029" s="54"/>
      <c r="Q1029" s="54"/>
      <c r="R1029" s="54"/>
      <c r="S1029" s="54"/>
      <c r="T1029" s="54"/>
      <c r="U1029" s="54"/>
      <c r="V1029" s="54"/>
      <c r="W1029" s="54"/>
      <c r="X1029" s="54"/>
      <c r="Y1029" s="54"/>
      <c r="Z1029" s="54"/>
    </row>
    <row r="1030">
      <c r="A1030" s="54"/>
      <c r="B1030" s="54"/>
      <c r="C1030" s="54"/>
      <c r="D1030" s="54"/>
      <c r="E1030" s="54"/>
      <c r="F1030" s="54"/>
      <c r="G1030" s="54"/>
      <c r="H1030" s="54"/>
      <c r="I1030" s="54"/>
      <c r="J1030" s="54"/>
      <c r="K1030" s="106"/>
      <c r="L1030" s="54"/>
      <c r="M1030" s="54"/>
      <c r="N1030" s="54"/>
      <c r="O1030" s="54"/>
      <c r="P1030" s="54"/>
      <c r="Q1030" s="54"/>
      <c r="R1030" s="54"/>
      <c r="S1030" s="54"/>
      <c r="T1030" s="54"/>
      <c r="U1030" s="54"/>
      <c r="V1030" s="54"/>
      <c r="W1030" s="54"/>
      <c r="X1030" s="54"/>
      <c r="Y1030" s="54"/>
      <c r="Z1030" s="54"/>
    </row>
    <row r="1031">
      <c r="A1031" s="54"/>
      <c r="B1031" s="54"/>
      <c r="C1031" s="54"/>
      <c r="D1031" s="54"/>
      <c r="E1031" s="54"/>
      <c r="F1031" s="54"/>
      <c r="G1031" s="54"/>
      <c r="H1031" s="54"/>
      <c r="I1031" s="54"/>
      <c r="J1031" s="54"/>
      <c r="K1031" s="106"/>
      <c r="L1031" s="54"/>
      <c r="M1031" s="54"/>
      <c r="N1031" s="54"/>
      <c r="O1031" s="54"/>
      <c r="P1031" s="54"/>
      <c r="Q1031" s="54"/>
      <c r="R1031" s="54"/>
      <c r="S1031" s="54"/>
      <c r="T1031" s="54"/>
      <c r="U1031" s="54"/>
      <c r="V1031" s="54"/>
      <c r="W1031" s="54"/>
      <c r="X1031" s="54"/>
      <c r="Y1031" s="54"/>
      <c r="Z1031" s="54"/>
    </row>
    <row r="1032">
      <c r="A1032" s="54"/>
      <c r="B1032" s="54"/>
      <c r="C1032" s="54"/>
      <c r="D1032" s="54"/>
      <c r="E1032" s="54"/>
      <c r="F1032" s="54"/>
      <c r="G1032" s="54"/>
      <c r="H1032" s="54"/>
      <c r="I1032" s="54"/>
      <c r="J1032" s="54"/>
      <c r="K1032" s="106"/>
      <c r="L1032" s="54"/>
      <c r="M1032" s="54"/>
      <c r="N1032" s="54"/>
      <c r="O1032" s="54"/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</row>
  </sheetData>
  <autoFilter ref="$A$1:$U$45"/>
  <dataValidations>
    <dataValidation type="list" allowBlank="1" showErrorMessage="1" sqref="Q2:Q44">
      <formula1>"EN ALMACEN 11,PENDIENTE,DIRECTO A CLIENTE,PARCIAL"</formula1>
    </dataValidation>
    <dataValidation type="list" allowBlank="1" showErrorMessage="1" sqref="J2:J44 M2:M44">
      <formula1>"MPC,CEO,Gamit,ITH,Manprec,N/A"</formula1>
    </dataValidation>
    <dataValidation type="list" allowBlank="1" showErrorMessage="1" sqref="L2:L44">
      <formula1>"EURO,MXN,USD"</formula1>
    </dataValidation>
  </dataValidation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F5C"/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57.13"/>
    <col customWidth="1" min="8" max="8" width="16.25"/>
    <col customWidth="1" min="14" max="14" width="15.5"/>
    <col customWidth="1" min="16" max="16" width="24.0"/>
    <col customWidth="1" min="17" max="17" width="18.88"/>
  </cols>
  <sheetData>
    <row r="1">
      <c r="A1" s="75" t="s">
        <v>3</v>
      </c>
      <c r="B1" s="75" t="s">
        <v>12</v>
      </c>
      <c r="C1" s="75" t="s">
        <v>7</v>
      </c>
      <c r="D1" s="75" t="s">
        <v>13</v>
      </c>
      <c r="E1" s="75" t="s">
        <v>14</v>
      </c>
      <c r="F1" s="75" t="s">
        <v>15</v>
      </c>
      <c r="G1" s="75" t="s">
        <v>16</v>
      </c>
      <c r="H1" s="77" t="s">
        <v>17</v>
      </c>
      <c r="I1" s="75" t="s">
        <v>19</v>
      </c>
      <c r="J1" s="75" t="s">
        <v>20</v>
      </c>
      <c r="K1" s="78" t="s">
        <v>21</v>
      </c>
      <c r="L1" s="75" t="s">
        <v>27</v>
      </c>
      <c r="M1" s="75" t="s">
        <v>28</v>
      </c>
      <c r="N1" s="75" t="s">
        <v>29</v>
      </c>
      <c r="O1" s="81" t="s">
        <v>30</v>
      </c>
      <c r="P1" s="59" t="s">
        <v>34</v>
      </c>
      <c r="Q1" s="61" t="s">
        <v>37</v>
      </c>
      <c r="R1" s="59" t="s">
        <v>38</v>
      </c>
      <c r="S1" s="59" t="s">
        <v>39</v>
      </c>
      <c r="T1" s="59" t="s">
        <v>40</v>
      </c>
      <c r="U1" s="59" t="s">
        <v>39</v>
      </c>
    </row>
    <row r="2">
      <c r="A2" s="23" t="s">
        <v>627</v>
      </c>
      <c r="B2" s="27">
        <v>1.0</v>
      </c>
      <c r="C2" s="27" t="s">
        <v>268</v>
      </c>
      <c r="D2" s="29">
        <v>1.0</v>
      </c>
      <c r="E2" s="27" t="s">
        <v>575</v>
      </c>
      <c r="F2" s="27" t="s">
        <v>35</v>
      </c>
      <c r="G2" s="83"/>
      <c r="H2" s="31" t="s">
        <v>629</v>
      </c>
      <c r="I2" s="33" t="s">
        <v>35</v>
      </c>
      <c r="J2" s="33" t="s">
        <v>166</v>
      </c>
      <c r="K2" s="89">
        <v>28758.2</v>
      </c>
      <c r="L2" s="33" t="s">
        <v>363</v>
      </c>
      <c r="M2" s="33" t="s">
        <v>166</v>
      </c>
      <c r="N2" s="33" t="s">
        <v>634</v>
      </c>
      <c r="O2" s="39" t="b">
        <v>0</v>
      </c>
      <c r="P2" s="73"/>
      <c r="Q2" s="42" t="s">
        <v>595</v>
      </c>
      <c r="R2" s="33" t="s">
        <v>242</v>
      </c>
      <c r="S2" s="42" t="b">
        <v>0</v>
      </c>
      <c r="T2" s="73"/>
      <c r="U2" s="42" t="b">
        <v>0</v>
      </c>
    </row>
    <row r="3">
      <c r="A3" s="23"/>
      <c r="B3" s="45"/>
      <c r="C3" s="45" t="s">
        <v>275</v>
      </c>
      <c r="D3" s="45">
        <v>1.0</v>
      </c>
      <c r="E3" s="27" t="s">
        <v>575</v>
      </c>
      <c r="F3" s="27" t="s">
        <v>35</v>
      </c>
      <c r="G3" s="93"/>
      <c r="H3" s="45">
        <v>866424.0</v>
      </c>
      <c r="I3" s="33" t="s">
        <v>35</v>
      </c>
      <c r="J3" s="33" t="s">
        <v>166</v>
      </c>
      <c r="K3" s="89">
        <v>0.0</v>
      </c>
      <c r="L3" s="33" t="s">
        <v>363</v>
      </c>
      <c r="M3" s="33" t="s">
        <v>166</v>
      </c>
      <c r="N3" s="33" t="s">
        <v>634</v>
      </c>
      <c r="O3" s="39" t="b">
        <v>0</v>
      </c>
      <c r="P3" s="94"/>
      <c r="Q3" s="42" t="s">
        <v>595</v>
      </c>
      <c r="R3" s="33" t="s">
        <v>242</v>
      </c>
      <c r="S3" s="33" t="b">
        <v>0</v>
      </c>
      <c r="T3" s="39"/>
      <c r="U3" s="33" t="b">
        <v>0</v>
      </c>
    </row>
    <row r="4">
      <c r="A4" s="23"/>
      <c r="B4" s="45"/>
      <c r="C4" s="45" t="s">
        <v>279</v>
      </c>
      <c r="D4" s="45">
        <v>1.0</v>
      </c>
      <c r="E4" s="27" t="s">
        <v>575</v>
      </c>
      <c r="F4" s="27" t="s">
        <v>35</v>
      </c>
      <c r="G4" s="93"/>
      <c r="H4" s="45">
        <v>866126.0</v>
      </c>
      <c r="I4" s="33" t="s">
        <v>35</v>
      </c>
      <c r="J4" s="33" t="s">
        <v>166</v>
      </c>
      <c r="K4" s="89">
        <v>0.0</v>
      </c>
      <c r="L4" s="33" t="s">
        <v>363</v>
      </c>
      <c r="M4" s="33" t="s">
        <v>166</v>
      </c>
      <c r="N4" s="33" t="s">
        <v>634</v>
      </c>
      <c r="O4" s="39" t="b">
        <v>0</v>
      </c>
      <c r="P4" s="94"/>
      <c r="Q4" s="42" t="s">
        <v>595</v>
      </c>
      <c r="R4" s="33" t="s">
        <v>242</v>
      </c>
      <c r="S4" s="33" t="b">
        <v>0</v>
      </c>
      <c r="T4" s="39"/>
      <c r="U4" s="33" t="b">
        <v>0</v>
      </c>
    </row>
    <row r="5">
      <c r="A5" s="23"/>
      <c r="B5" s="45"/>
      <c r="C5" s="45" t="s">
        <v>279</v>
      </c>
      <c r="D5" s="45">
        <v>1.0</v>
      </c>
      <c r="E5" s="27" t="s">
        <v>575</v>
      </c>
      <c r="F5" s="27" t="s">
        <v>35</v>
      </c>
      <c r="G5" s="93"/>
      <c r="H5" s="45">
        <v>866126.0</v>
      </c>
      <c r="I5" s="33" t="s">
        <v>35</v>
      </c>
      <c r="J5" s="33" t="s">
        <v>166</v>
      </c>
      <c r="K5" s="89">
        <v>0.0</v>
      </c>
      <c r="L5" s="33" t="s">
        <v>363</v>
      </c>
      <c r="M5" s="33" t="s">
        <v>166</v>
      </c>
      <c r="N5" s="33" t="s">
        <v>666</v>
      </c>
      <c r="O5" s="39" t="b">
        <v>0</v>
      </c>
      <c r="P5" s="94"/>
      <c r="Q5" s="42" t="s">
        <v>595</v>
      </c>
      <c r="R5" s="33" t="s">
        <v>242</v>
      </c>
      <c r="S5" s="33" t="b">
        <v>0</v>
      </c>
      <c r="T5" s="39"/>
      <c r="U5" s="33" t="b">
        <v>0</v>
      </c>
    </row>
    <row r="6">
      <c r="A6" s="23"/>
      <c r="B6" s="45"/>
      <c r="C6" s="45" t="s">
        <v>288</v>
      </c>
      <c r="D6" s="45">
        <v>1.0</v>
      </c>
      <c r="E6" s="27" t="s">
        <v>575</v>
      </c>
      <c r="F6" s="27" t="s">
        <v>35</v>
      </c>
      <c r="G6" s="93"/>
      <c r="H6" s="45">
        <v>867392.0</v>
      </c>
      <c r="I6" s="33" t="s">
        <v>35</v>
      </c>
      <c r="J6" s="33" t="s">
        <v>166</v>
      </c>
      <c r="K6" s="89">
        <v>0.0</v>
      </c>
      <c r="L6" s="33" t="s">
        <v>363</v>
      </c>
      <c r="M6" s="33" t="s">
        <v>166</v>
      </c>
      <c r="N6" s="33" t="s">
        <v>634</v>
      </c>
      <c r="O6" s="39" t="b">
        <v>0</v>
      </c>
      <c r="P6" s="41"/>
      <c r="Q6" s="42" t="s">
        <v>595</v>
      </c>
      <c r="R6" s="33" t="s">
        <v>242</v>
      </c>
      <c r="S6" s="33" t="b">
        <v>0</v>
      </c>
      <c r="T6" s="39"/>
      <c r="U6" s="33" t="b">
        <v>0</v>
      </c>
    </row>
    <row r="7">
      <c r="A7" s="23"/>
      <c r="B7" s="45"/>
      <c r="C7" s="45" t="s">
        <v>668</v>
      </c>
      <c r="D7" s="45">
        <v>1.0</v>
      </c>
      <c r="E7" s="27" t="s">
        <v>575</v>
      </c>
      <c r="F7" s="45" t="s">
        <v>509</v>
      </c>
      <c r="G7" s="93"/>
      <c r="H7" s="45" t="s">
        <v>669</v>
      </c>
      <c r="I7" s="13" t="s">
        <v>509</v>
      </c>
      <c r="J7" s="33" t="s">
        <v>166</v>
      </c>
      <c r="K7" s="89">
        <v>257.758621</v>
      </c>
      <c r="L7" s="33" t="s">
        <v>227</v>
      </c>
      <c r="M7" s="33" t="s">
        <v>401</v>
      </c>
      <c r="N7" s="33" t="s">
        <v>670</v>
      </c>
      <c r="O7" s="39" t="b">
        <v>0</v>
      </c>
      <c r="P7" s="41"/>
      <c r="Q7" s="42" t="s">
        <v>595</v>
      </c>
      <c r="R7" s="33" t="s">
        <v>671</v>
      </c>
      <c r="S7" s="33" t="b">
        <v>1</v>
      </c>
      <c r="T7" s="33" t="s">
        <v>672</v>
      </c>
      <c r="U7" s="33" t="b">
        <v>1</v>
      </c>
    </row>
    <row r="8">
      <c r="A8" s="23"/>
      <c r="B8" s="45"/>
      <c r="C8" s="45" t="s">
        <v>674</v>
      </c>
      <c r="D8" s="45">
        <v>14.0</v>
      </c>
      <c r="E8" s="27" t="s">
        <v>575</v>
      </c>
      <c r="F8" s="45" t="s">
        <v>675</v>
      </c>
      <c r="G8" s="93"/>
      <c r="H8" s="45" t="s">
        <v>676</v>
      </c>
      <c r="I8" s="13" t="s">
        <v>509</v>
      </c>
      <c r="J8" s="33" t="s">
        <v>166</v>
      </c>
      <c r="K8" s="89">
        <v>177.0</v>
      </c>
      <c r="L8" s="33" t="s">
        <v>227</v>
      </c>
      <c r="M8" s="33" t="s">
        <v>401</v>
      </c>
      <c r="N8" s="33" t="s">
        <v>677</v>
      </c>
      <c r="O8" s="39" t="b">
        <v>0</v>
      </c>
      <c r="P8" s="41"/>
      <c r="Q8" s="42" t="s">
        <v>595</v>
      </c>
      <c r="R8" s="33" t="s">
        <v>671</v>
      </c>
      <c r="S8" s="33" t="b">
        <v>1</v>
      </c>
      <c r="T8" s="33" t="s">
        <v>672</v>
      </c>
      <c r="U8" s="33" t="b">
        <v>1</v>
      </c>
    </row>
    <row r="9">
      <c r="A9" s="23"/>
      <c r="B9" s="45"/>
      <c r="C9" s="45" t="s">
        <v>681</v>
      </c>
      <c r="D9" s="45">
        <v>14.0</v>
      </c>
      <c r="E9" s="27" t="s">
        <v>575</v>
      </c>
      <c r="F9" s="45" t="s">
        <v>509</v>
      </c>
      <c r="G9" s="93"/>
      <c r="H9" s="45" t="s">
        <v>682</v>
      </c>
      <c r="I9" s="13" t="s">
        <v>509</v>
      </c>
      <c r="J9" s="33" t="s">
        <v>166</v>
      </c>
      <c r="K9" s="89">
        <v>50.0</v>
      </c>
      <c r="L9" s="33" t="s">
        <v>227</v>
      </c>
      <c r="M9" s="33" t="s">
        <v>401</v>
      </c>
      <c r="N9" s="33" t="s">
        <v>22</v>
      </c>
      <c r="O9" s="39" t="b">
        <v>0</v>
      </c>
      <c r="P9" s="41" t="s">
        <v>22</v>
      </c>
      <c r="Q9" s="42" t="s">
        <v>595</v>
      </c>
      <c r="R9" s="33" t="s">
        <v>671</v>
      </c>
      <c r="S9" s="33" t="b">
        <v>1</v>
      </c>
      <c r="T9" s="33" t="s">
        <v>672</v>
      </c>
      <c r="U9" s="33" t="b">
        <v>1</v>
      </c>
    </row>
    <row r="10">
      <c r="A10" s="23"/>
      <c r="B10" s="45"/>
      <c r="C10" s="45" t="s">
        <v>685</v>
      </c>
      <c r="D10" s="45">
        <v>1.0</v>
      </c>
      <c r="E10" s="27" t="s">
        <v>575</v>
      </c>
      <c r="F10" s="45" t="s">
        <v>509</v>
      </c>
      <c r="G10" s="93"/>
      <c r="H10" s="45" t="s">
        <v>686</v>
      </c>
      <c r="I10" s="13" t="s">
        <v>509</v>
      </c>
      <c r="J10" s="33" t="s">
        <v>166</v>
      </c>
      <c r="K10" s="89">
        <v>5602.59</v>
      </c>
      <c r="L10" s="33" t="s">
        <v>227</v>
      </c>
      <c r="M10" s="33" t="s">
        <v>401</v>
      </c>
      <c r="N10" s="33" t="s">
        <v>692</v>
      </c>
      <c r="O10" s="39" t="b">
        <v>0</v>
      </c>
      <c r="P10" s="41"/>
      <c r="Q10" s="42" t="s">
        <v>595</v>
      </c>
      <c r="R10" s="33" t="s">
        <v>671</v>
      </c>
      <c r="S10" s="33" t="b">
        <v>1</v>
      </c>
      <c r="T10" s="33" t="s">
        <v>672</v>
      </c>
      <c r="U10" s="33" t="b">
        <v>1</v>
      </c>
    </row>
    <row r="11">
      <c r="A11" s="23"/>
      <c r="B11" s="45"/>
      <c r="C11" s="45" t="s">
        <v>695</v>
      </c>
      <c r="D11" s="45">
        <v>1.0</v>
      </c>
      <c r="E11" s="27" t="s">
        <v>575</v>
      </c>
      <c r="F11" s="45" t="s">
        <v>539</v>
      </c>
      <c r="G11" s="93"/>
      <c r="H11" s="45" t="s">
        <v>696</v>
      </c>
      <c r="I11" s="13" t="s">
        <v>539</v>
      </c>
      <c r="J11" s="33" t="s">
        <v>166</v>
      </c>
      <c r="K11" s="89">
        <v>154.0</v>
      </c>
      <c r="L11" s="33" t="s">
        <v>363</v>
      </c>
      <c r="M11" s="33" t="s">
        <v>617</v>
      </c>
      <c r="N11" s="33" t="s">
        <v>22</v>
      </c>
      <c r="O11" s="39" t="b">
        <v>0</v>
      </c>
      <c r="P11" s="41"/>
      <c r="Q11" s="42" t="s">
        <v>595</v>
      </c>
      <c r="R11" s="33" t="s">
        <v>697</v>
      </c>
      <c r="S11" s="33" t="b">
        <v>1</v>
      </c>
      <c r="T11" s="33" t="s">
        <v>672</v>
      </c>
      <c r="U11" s="33" t="b">
        <v>1</v>
      </c>
    </row>
    <row r="12">
      <c r="A12" s="23"/>
      <c r="B12" s="45"/>
      <c r="C12" s="45" t="s">
        <v>699</v>
      </c>
      <c r="D12" s="45">
        <v>1.0</v>
      </c>
      <c r="E12" s="45" t="s">
        <v>575</v>
      </c>
      <c r="F12" s="45" t="s">
        <v>321</v>
      </c>
      <c r="G12" s="93"/>
      <c r="H12" s="45" t="s">
        <v>330</v>
      </c>
      <c r="I12" s="13" t="s">
        <v>321</v>
      </c>
      <c r="J12" s="33" t="s">
        <v>166</v>
      </c>
      <c r="K12" s="89">
        <v>115.0</v>
      </c>
      <c r="L12" s="33" t="s">
        <v>363</v>
      </c>
      <c r="M12" s="33" t="s">
        <v>401</v>
      </c>
      <c r="N12" s="33" t="s">
        <v>22</v>
      </c>
      <c r="O12" s="39" t="b">
        <v>0</v>
      </c>
      <c r="P12" s="41"/>
      <c r="Q12" s="42" t="s">
        <v>595</v>
      </c>
      <c r="R12" s="33" t="s">
        <v>671</v>
      </c>
      <c r="S12" s="33" t="b">
        <v>1</v>
      </c>
      <c r="T12" s="33" t="s">
        <v>672</v>
      </c>
      <c r="U12" s="33" t="b">
        <v>1</v>
      </c>
    </row>
    <row r="13">
      <c r="A13" s="23" t="s">
        <v>627</v>
      </c>
      <c r="B13" s="45">
        <v>2.0</v>
      </c>
      <c r="C13" s="45" t="s">
        <v>293</v>
      </c>
      <c r="D13" s="45">
        <v>1.0</v>
      </c>
      <c r="E13" s="45" t="s">
        <v>575</v>
      </c>
      <c r="F13" s="45" t="s">
        <v>35</v>
      </c>
      <c r="G13" s="93"/>
      <c r="H13" s="45">
        <v>866389.0</v>
      </c>
      <c r="I13" s="33" t="s">
        <v>35</v>
      </c>
      <c r="J13" s="33" t="s">
        <v>166</v>
      </c>
      <c r="K13" s="89">
        <v>17853.2</v>
      </c>
      <c r="L13" s="33" t="s">
        <v>363</v>
      </c>
      <c r="M13" s="33" t="s">
        <v>166</v>
      </c>
      <c r="N13" s="33" t="s">
        <v>634</v>
      </c>
      <c r="O13" s="39" t="b">
        <v>0</v>
      </c>
      <c r="P13" s="41"/>
      <c r="Q13" s="42" t="s">
        <v>595</v>
      </c>
      <c r="R13" s="33" t="s">
        <v>242</v>
      </c>
      <c r="S13" s="33" t="b">
        <v>0</v>
      </c>
      <c r="T13" s="39"/>
      <c r="U13" s="33" t="b">
        <v>0</v>
      </c>
    </row>
    <row r="14">
      <c r="A14" s="23"/>
      <c r="B14" s="45"/>
      <c r="C14" s="45" t="s">
        <v>275</v>
      </c>
      <c r="D14" s="45">
        <v>1.0</v>
      </c>
      <c r="E14" s="45" t="s">
        <v>575</v>
      </c>
      <c r="F14" s="45" t="s">
        <v>35</v>
      </c>
      <c r="G14" s="93"/>
      <c r="H14" s="45">
        <v>866424.0</v>
      </c>
      <c r="I14" s="33" t="s">
        <v>35</v>
      </c>
      <c r="J14" s="33" t="s">
        <v>166</v>
      </c>
      <c r="K14" s="89">
        <v>0.0</v>
      </c>
      <c r="L14" s="33" t="s">
        <v>363</v>
      </c>
      <c r="M14" s="33" t="s">
        <v>166</v>
      </c>
      <c r="N14" s="33" t="s">
        <v>634</v>
      </c>
      <c r="O14" s="39" t="b">
        <v>0</v>
      </c>
      <c r="P14" s="41"/>
      <c r="Q14" s="42" t="s">
        <v>595</v>
      </c>
      <c r="R14" s="33" t="s">
        <v>242</v>
      </c>
      <c r="S14" s="33" t="b">
        <v>0</v>
      </c>
      <c r="T14" s="39"/>
      <c r="U14" s="33" t="b">
        <v>0</v>
      </c>
    </row>
    <row r="15">
      <c r="A15" s="23"/>
      <c r="B15" s="45"/>
      <c r="C15" s="45" t="s">
        <v>279</v>
      </c>
      <c r="D15" s="45">
        <v>1.0</v>
      </c>
      <c r="E15" s="45" t="s">
        <v>575</v>
      </c>
      <c r="F15" s="45" t="s">
        <v>35</v>
      </c>
      <c r="G15" s="93"/>
      <c r="H15" s="45">
        <v>866126.0</v>
      </c>
      <c r="I15" s="33" t="s">
        <v>35</v>
      </c>
      <c r="J15" s="33" t="s">
        <v>166</v>
      </c>
      <c r="K15" s="89">
        <v>0.0</v>
      </c>
      <c r="L15" s="33" t="s">
        <v>363</v>
      </c>
      <c r="M15" s="33" t="s">
        <v>166</v>
      </c>
      <c r="N15" s="33" t="s">
        <v>634</v>
      </c>
      <c r="O15" s="39" t="b">
        <v>0</v>
      </c>
      <c r="P15" s="41"/>
      <c r="Q15" s="42" t="s">
        <v>595</v>
      </c>
      <c r="R15" s="33" t="s">
        <v>242</v>
      </c>
      <c r="S15" s="33" t="b">
        <v>0</v>
      </c>
      <c r="T15" s="39"/>
      <c r="U15" s="33" t="b">
        <v>0</v>
      </c>
    </row>
    <row r="16">
      <c r="A16" s="23"/>
      <c r="B16" s="45"/>
      <c r="C16" s="45" t="s">
        <v>279</v>
      </c>
      <c r="D16" s="45">
        <v>1.0</v>
      </c>
      <c r="E16" s="45" t="s">
        <v>575</v>
      </c>
      <c r="F16" s="45" t="s">
        <v>35</v>
      </c>
      <c r="G16" s="93"/>
      <c r="H16" s="45">
        <v>866126.0</v>
      </c>
      <c r="I16" s="33" t="s">
        <v>35</v>
      </c>
      <c r="J16" s="33" t="s">
        <v>166</v>
      </c>
      <c r="K16" s="89">
        <v>0.0</v>
      </c>
      <c r="L16" s="33" t="s">
        <v>363</v>
      </c>
      <c r="M16" s="33" t="s">
        <v>166</v>
      </c>
      <c r="N16" s="33" t="s">
        <v>666</v>
      </c>
      <c r="O16" s="39" t="b">
        <v>0</v>
      </c>
      <c r="P16" s="41"/>
      <c r="Q16" s="42" t="s">
        <v>595</v>
      </c>
      <c r="R16" s="33" t="s">
        <v>242</v>
      </c>
      <c r="S16" s="33" t="b">
        <v>0</v>
      </c>
      <c r="T16" s="39"/>
      <c r="U16" s="33" t="b">
        <v>0</v>
      </c>
    </row>
    <row r="17">
      <c r="A17" s="23"/>
      <c r="B17" s="45"/>
      <c r="C17" s="45" t="s">
        <v>288</v>
      </c>
      <c r="D17" s="45">
        <v>1.0</v>
      </c>
      <c r="E17" s="45" t="s">
        <v>575</v>
      </c>
      <c r="F17" s="45" t="s">
        <v>35</v>
      </c>
      <c r="G17" s="93"/>
      <c r="H17" s="45">
        <v>867392.0</v>
      </c>
      <c r="I17" s="33" t="s">
        <v>35</v>
      </c>
      <c r="J17" s="33" t="s">
        <v>166</v>
      </c>
      <c r="K17" s="89">
        <v>0.0</v>
      </c>
      <c r="L17" s="33" t="s">
        <v>363</v>
      </c>
      <c r="M17" s="33" t="s">
        <v>166</v>
      </c>
      <c r="N17" s="33" t="s">
        <v>634</v>
      </c>
      <c r="O17" s="39" t="b">
        <v>0</v>
      </c>
      <c r="P17" s="41"/>
      <c r="Q17" s="42" t="s">
        <v>595</v>
      </c>
      <c r="R17" s="33" t="s">
        <v>242</v>
      </c>
      <c r="S17" s="33" t="b">
        <v>0</v>
      </c>
      <c r="T17" s="39"/>
      <c r="U17" s="33" t="b">
        <v>0</v>
      </c>
    </row>
    <row r="18">
      <c r="A18" s="23"/>
      <c r="B18" s="45"/>
      <c r="C18" s="45" t="s">
        <v>668</v>
      </c>
      <c r="D18" s="45">
        <v>1.0</v>
      </c>
      <c r="E18" s="45" t="s">
        <v>575</v>
      </c>
      <c r="F18" s="45" t="s">
        <v>509</v>
      </c>
      <c r="G18" s="93"/>
      <c r="H18" s="45" t="s">
        <v>669</v>
      </c>
      <c r="I18" s="13" t="s">
        <v>509</v>
      </c>
      <c r="J18" s="33" t="s">
        <v>166</v>
      </c>
      <c r="K18" s="89">
        <v>257.758621</v>
      </c>
      <c r="L18" s="33" t="s">
        <v>227</v>
      </c>
      <c r="M18" s="33" t="s">
        <v>401</v>
      </c>
      <c r="N18" s="33" t="s">
        <v>670</v>
      </c>
      <c r="O18" s="39" t="b">
        <v>0</v>
      </c>
      <c r="P18" s="41"/>
      <c r="Q18" s="42" t="s">
        <v>595</v>
      </c>
      <c r="R18" s="33" t="s">
        <v>671</v>
      </c>
      <c r="S18" s="33" t="b">
        <v>1</v>
      </c>
      <c r="T18" s="33" t="s">
        <v>672</v>
      </c>
      <c r="U18" s="33" t="b">
        <v>1</v>
      </c>
    </row>
    <row r="19">
      <c r="A19" s="23"/>
      <c r="B19" s="45"/>
      <c r="C19" s="45" t="s">
        <v>674</v>
      </c>
      <c r="D19" s="45">
        <v>9.0</v>
      </c>
      <c r="E19" s="45" t="s">
        <v>575</v>
      </c>
      <c r="F19" s="45" t="s">
        <v>675</v>
      </c>
      <c r="G19" s="93"/>
      <c r="H19" s="45" t="s">
        <v>676</v>
      </c>
      <c r="I19" s="13" t="s">
        <v>509</v>
      </c>
      <c r="J19" s="33" t="s">
        <v>166</v>
      </c>
      <c r="K19" s="89">
        <v>177.0</v>
      </c>
      <c r="L19" s="33" t="s">
        <v>227</v>
      </c>
      <c r="M19" s="33" t="s">
        <v>401</v>
      </c>
      <c r="N19" s="33" t="s">
        <v>677</v>
      </c>
      <c r="O19" s="39" t="b">
        <v>0</v>
      </c>
      <c r="P19" s="41"/>
      <c r="Q19" s="42" t="s">
        <v>595</v>
      </c>
      <c r="R19" s="33" t="s">
        <v>671</v>
      </c>
      <c r="S19" s="33" t="b">
        <v>1</v>
      </c>
      <c r="T19" s="33" t="s">
        <v>672</v>
      </c>
      <c r="U19" s="33" t="b">
        <v>1</v>
      </c>
    </row>
    <row r="20">
      <c r="A20" s="23"/>
      <c r="B20" s="45"/>
      <c r="C20" s="45" t="s">
        <v>681</v>
      </c>
      <c r="D20" s="45">
        <v>9.0</v>
      </c>
      <c r="E20" s="45" t="s">
        <v>575</v>
      </c>
      <c r="F20" s="45" t="s">
        <v>509</v>
      </c>
      <c r="G20" s="93"/>
      <c r="H20" s="45" t="s">
        <v>682</v>
      </c>
      <c r="I20" s="13" t="s">
        <v>509</v>
      </c>
      <c r="J20" s="33" t="s">
        <v>166</v>
      </c>
      <c r="K20" s="89">
        <v>50.0</v>
      </c>
      <c r="L20" s="33" t="s">
        <v>227</v>
      </c>
      <c r="M20" s="33" t="s">
        <v>401</v>
      </c>
      <c r="N20" s="33" t="s">
        <v>22</v>
      </c>
      <c r="O20" s="39" t="b">
        <v>0</v>
      </c>
      <c r="P20" s="41" t="s">
        <v>22</v>
      </c>
      <c r="Q20" s="42" t="s">
        <v>595</v>
      </c>
      <c r="R20" s="33" t="s">
        <v>671</v>
      </c>
      <c r="S20" s="33" t="b">
        <v>1</v>
      </c>
      <c r="T20" s="33" t="s">
        <v>672</v>
      </c>
      <c r="U20" s="33" t="b">
        <v>1</v>
      </c>
    </row>
    <row r="21">
      <c r="A21" s="23"/>
      <c r="B21" s="45"/>
      <c r="C21" s="45" t="s">
        <v>685</v>
      </c>
      <c r="D21" s="45">
        <v>1.0</v>
      </c>
      <c r="E21" s="45" t="s">
        <v>575</v>
      </c>
      <c r="F21" s="45" t="s">
        <v>509</v>
      </c>
      <c r="G21" s="93"/>
      <c r="H21" s="45" t="s">
        <v>686</v>
      </c>
      <c r="I21" s="13" t="s">
        <v>509</v>
      </c>
      <c r="J21" s="33" t="s">
        <v>166</v>
      </c>
      <c r="K21" s="89">
        <v>5602.59</v>
      </c>
      <c r="L21" s="33" t="s">
        <v>227</v>
      </c>
      <c r="M21" s="33" t="s">
        <v>401</v>
      </c>
      <c r="N21" s="33" t="s">
        <v>692</v>
      </c>
      <c r="O21" s="39" t="b">
        <v>0</v>
      </c>
      <c r="P21" s="41"/>
      <c r="Q21" s="42" t="s">
        <v>595</v>
      </c>
      <c r="R21" s="33" t="s">
        <v>671</v>
      </c>
      <c r="S21" s="33" t="b">
        <v>1</v>
      </c>
      <c r="T21" s="33" t="s">
        <v>672</v>
      </c>
      <c r="U21" s="33" t="b">
        <v>1</v>
      </c>
    </row>
    <row r="22">
      <c r="A22" s="23"/>
      <c r="B22" s="45"/>
      <c r="C22" s="45" t="s">
        <v>695</v>
      </c>
      <c r="D22" s="45">
        <v>1.0</v>
      </c>
      <c r="E22" s="45" t="s">
        <v>575</v>
      </c>
      <c r="F22" s="45" t="s">
        <v>539</v>
      </c>
      <c r="G22" s="93"/>
      <c r="H22" s="45" t="s">
        <v>696</v>
      </c>
      <c r="I22" s="13" t="s">
        <v>539</v>
      </c>
      <c r="J22" s="33" t="s">
        <v>166</v>
      </c>
      <c r="K22" s="89">
        <v>154.0</v>
      </c>
      <c r="L22" s="33" t="s">
        <v>227</v>
      </c>
      <c r="M22" s="33" t="s">
        <v>617</v>
      </c>
      <c r="N22" s="33" t="s">
        <v>22</v>
      </c>
      <c r="O22" s="39" t="b">
        <v>0</v>
      </c>
      <c r="P22" s="41"/>
      <c r="Q22" s="42" t="s">
        <v>595</v>
      </c>
      <c r="R22" s="33" t="s">
        <v>697</v>
      </c>
      <c r="S22" s="33" t="b">
        <v>1</v>
      </c>
      <c r="T22" s="33" t="s">
        <v>672</v>
      </c>
      <c r="U22" s="33" t="b">
        <v>1</v>
      </c>
    </row>
    <row r="23">
      <c r="A23" s="23"/>
      <c r="B23" s="45"/>
      <c r="C23" s="45" t="s">
        <v>699</v>
      </c>
      <c r="D23" s="45">
        <v>1.0</v>
      </c>
      <c r="E23" s="45" t="s">
        <v>575</v>
      </c>
      <c r="F23" s="45" t="s">
        <v>321</v>
      </c>
      <c r="G23" s="93"/>
      <c r="H23" s="45" t="s">
        <v>330</v>
      </c>
      <c r="I23" s="13" t="s">
        <v>321</v>
      </c>
      <c r="J23" s="33" t="s">
        <v>166</v>
      </c>
      <c r="K23" s="89">
        <v>115.0</v>
      </c>
      <c r="L23" s="33" t="s">
        <v>363</v>
      </c>
      <c r="M23" s="33" t="s">
        <v>401</v>
      </c>
      <c r="N23" s="33" t="s">
        <v>22</v>
      </c>
      <c r="O23" s="39" t="b">
        <v>0</v>
      </c>
      <c r="P23" s="41"/>
      <c r="Q23" s="42" t="s">
        <v>595</v>
      </c>
      <c r="R23" s="33" t="s">
        <v>671</v>
      </c>
      <c r="S23" s="33" t="b">
        <v>1</v>
      </c>
      <c r="T23" s="33" t="s">
        <v>672</v>
      </c>
      <c r="U23" s="33" t="b">
        <v>1</v>
      </c>
    </row>
    <row r="24">
      <c r="A24" s="23" t="s">
        <v>627</v>
      </c>
      <c r="B24" s="45">
        <v>12.0</v>
      </c>
      <c r="C24" s="45" t="s">
        <v>708</v>
      </c>
      <c r="D24" s="45">
        <v>1.0</v>
      </c>
      <c r="E24" s="45" t="s">
        <v>575</v>
      </c>
      <c r="F24" s="45" t="s">
        <v>497</v>
      </c>
      <c r="G24" s="93"/>
      <c r="H24" s="45" t="s">
        <v>709</v>
      </c>
      <c r="I24" s="13" t="s">
        <v>497</v>
      </c>
      <c r="J24" s="33" t="s">
        <v>166</v>
      </c>
      <c r="K24" s="89">
        <v>464256.8</v>
      </c>
      <c r="L24" s="33" t="s">
        <v>227</v>
      </c>
      <c r="M24" s="33" t="s">
        <v>401</v>
      </c>
      <c r="N24" s="33" t="s">
        <v>710</v>
      </c>
      <c r="O24" s="39" t="b">
        <v>0</v>
      </c>
      <c r="P24" s="41"/>
      <c r="Q24" s="42" t="s">
        <v>595</v>
      </c>
      <c r="R24" s="33" t="s">
        <v>671</v>
      </c>
      <c r="S24" s="33" t="b">
        <v>1</v>
      </c>
      <c r="T24" s="33" t="s">
        <v>672</v>
      </c>
      <c r="U24" s="33" t="b">
        <v>1</v>
      </c>
    </row>
    <row r="25">
      <c r="J25" s="39"/>
      <c r="K25" s="100"/>
      <c r="L25" s="39"/>
      <c r="M25" s="39"/>
      <c r="N25" s="39"/>
      <c r="O25" s="39" t="b">
        <v>0</v>
      </c>
      <c r="P25" s="94"/>
      <c r="Q25" s="94"/>
      <c r="R25" s="39"/>
      <c r="S25" s="33" t="b">
        <v>0</v>
      </c>
      <c r="T25" s="39"/>
      <c r="U25" s="33" t="b">
        <v>0</v>
      </c>
    </row>
    <row r="26">
      <c r="J26" s="39"/>
      <c r="K26" s="100"/>
      <c r="L26" s="39"/>
      <c r="M26" s="39"/>
      <c r="N26" s="39"/>
      <c r="O26" s="39" t="b">
        <v>0</v>
      </c>
      <c r="P26" s="94"/>
      <c r="Q26" s="94"/>
      <c r="R26" s="39"/>
      <c r="S26" s="33" t="b">
        <v>0</v>
      </c>
      <c r="T26" s="39"/>
      <c r="U26" s="33" t="b">
        <v>0</v>
      </c>
    </row>
    <row r="27">
      <c r="J27" s="39"/>
      <c r="K27" s="100"/>
      <c r="L27" s="39"/>
      <c r="M27" s="39"/>
      <c r="N27" s="39"/>
      <c r="O27" s="39" t="b">
        <v>0</v>
      </c>
      <c r="P27" s="94"/>
      <c r="Q27" s="94"/>
      <c r="R27" s="39"/>
      <c r="S27" s="33" t="b">
        <v>0</v>
      </c>
      <c r="T27" s="39"/>
      <c r="U27" s="33" t="b">
        <v>0</v>
      </c>
    </row>
    <row r="28">
      <c r="J28" s="39"/>
      <c r="K28" s="100"/>
      <c r="L28" s="39"/>
      <c r="M28" s="39"/>
      <c r="N28" s="39"/>
      <c r="O28" s="39" t="b">
        <v>0</v>
      </c>
      <c r="P28" s="94"/>
      <c r="Q28" s="94"/>
      <c r="R28" s="39"/>
      <c r="S28" s="33" t="b">
        <v>0</v>
      </c>
      <c r="T28" s="39"/>
      <c r="U28" s="33" t="b">
        <v>0</v>
      </c>
    </row>
    <row r="29">
      <c r="J29" s="39"/>
      <c r="K29" s="100"/>
      <c r="L29" s="39"/>
      <c r="M29" s="39"/>
      <c r="N29" s="39"/>
      <c r="O29" s="39" t="b">
        <v>0</v>
      </c>
      <c r="P29" s="94"/>
      <c r="Q29" s="94"/>
      <c r="R29" s="39"/>
      <c r="S29" s="33" t="b">
        <v>0</v>
      </c>
      <c r="T29" s="39"/>
      <c r="U29" s="33" t="b">
        <v>0</v>
      </c>
    </row>
    <row r="30">
      <c r="J30" s="39"/>
      <c r="K30" s="100"/>
      <c r="L30" s="39"/>
      <c r="M30" s="39"/>
      <c r="N30" s="39"/>
      <c r="O30" s="39" t="b">
        <v>0</v>
      </c>
      <c r="P30" s="94"/>
      <c r="Q30" s="94"/>
      <c r="R30" s="39"/>
      <c r="S30" s="33" t="b">
        <v>0</v>
      </c>
      <c r="T30" s="39"/>
      <c r="U30" s="33" t="b">
        <v>0</v>
      </c>
    </row>
    <row r="31">
      <c r="J31" s="39"/>
      <c r="K31" s="100"/>
      <c r="L31" s="39"/>
      <c r="M31" s="39"/>
      <c r="N31" s="39"/>
      <c r="O31" s="39" t="b">
        <v>0</v>
      </c>
      <c r="P31" s="94"/>
      <c r="Q31" s="94"/>
      <c r="R31" s="39"/>
      <c r="S31" s="33" t="b">
        <v>0</v>
      </c>
      <c r="T31" s="39"/>
      <c r="U31" s="33" t="b">
        <v>0</v>
      </c>
    </row>
    <row r="32">
      <c r="J32" s="39"/>
      <c r="K32" s="100"/>
      <c r="L32" s="39"/>
      <c r="M32" s="39"/>
      <c r="N32" s="39"/>
      <c r="O32" s="39" t="b">
        <v>0</v>
      </c>
      <c r="P32" s="94"/>
      <c r="Q32" s="94"/>
      <c r="R32" s="39"/>
      <c r="S32" s="33" t="b">
        <v>0</v>
      </c>
      <c r="T32" s="39"/>
      <c r="U32" s="33" t="b">
        <v>0</v>
      </c>
    </row>
    <row r="33">
      <c r="J33" s="39"/>
      <c r="K33" s="100"/>
      <c r="L33" s="39"/>
      <c r="M33" s="39"/>
      <c r="N33" s="39"/>
      <c r="O33" s="39" t="b">
        <v>0</v>
      </c>
      <c r="P33" s="94"/>
      <c r="Q33" s="94"/>
      <c r="R33" s="39"/>
      <c r="S33" s="33" t="b">
        <v>0</v>
      </c>
      <c r="T33" s="39"/>
      <c r="U33" s="33" t="b">
        <v>0</v>
      </c>
    </row>
    <row r="34">
      <c r="J34" s="39"/>
      <c r="K34" s="100"/>
      <c r="L34" s="39"/>
      <c r="M34" s="39"/>
      <c r="N34" s="39"/>
      <c r="O34" s="39" t="b">
        <v>0</v>
      </c>
      <c r="P34" s="94"/>
      <c r="Q34" s="94"/>
      <c r="R34" s="39"/>
      <c r="S34" s="33" t="b">
        <v>0</v>
      </c>
      <c r="T34" s="39"/>
      <c r="U34" s="33" t="b">
        <v>0</v>
      </c>
    </row>
    <row r="35">
      <c r="J35" s="39"/>
      <c r="K35" s="100"/>
      <c r="L35" s="39"/>
      <c r="M35" s="39"/>
      <c r="N35" s="39"/>
      <c r="O35" s="39" t="b">
        <v>0</v>
      </c>
      <c r="P35" s="94"/>
      <c r="Q35" s="94"/>
      <c r="R35" s="39"/>
      <c r="S35" s="33" t="b">
        <v>0</v>
      </c>
      <c r="T35" s="39"/>
      <c r="U35" s="33" t="b">
        <v>0</v>
      </c>
    </row>
    <row r="36">
      <c r="J36" s="39"/>
      <c r="K36" s="100"/>
      <c r="L36" s="39"/>
      <c r="M36" s="39"/>
      <c r="N36" s="39"/>
      <c r="O36" s="39" t="b">
        <v>0</v>
      </c>
      <c r="P36" s="94"/>
      <c r="Q36" s="94"/>
      <c r="R36" s="39"/>
      <c r="S36" s="33" t="b">
        <v>0</v>
      </c>
      <c r="T36" s="39"/>
      <c r="U36" s="33" t="b">
        <v>0</v>
      </c>
    </row>
    <row r="37">
      <c r="J37" s="39"/>
      <c r="K37" s="100"/>
      <c r="L37" s="39"/>
      <c r="M37" s="39"/>
      <c r="N37" s="39"/>
      <c r="O37" s="39" t="b">
        <v>0</v>
      </c>
      <c r="P37" s="94"/>
      <c r="Q37" s="94"/>
      <c r="R37" s="39"/>
      <c r="S37" s="33" t="b">
        <v>0</v>
      </c>
      <c r="T37" s="39"/>
      <c r="U37" s="33" t="b">
        <v>0</v>
      </c>
    </row>
    <row r="38">
      <c r="J38" s="39"/>
      <c r="K38" s="100"/>
      <c r="L38" s="39"/>
      <c r="M38" s="39"/>
      <c r="N38" s="39"/>
      <c r="O38" s="39" t="b">
        <v>0</v>
      </c>
      <c r="P38" s="94"/>
      <c r="Q38" s="94"/>
      <c r="R38" s="39"/>
      <c r="S38" s="33" t="b">
        <v>0</v>
      </c>
      <c r="T38" s="39"/>
      <c r="U38" s="33" t="b">
        <v>0</v>
      </c>
    </row>
    <row r="39">
      <c r="J39" s="39"/>
      <c r="K39" s="100"/>
      <c r="L39" s="39"/>
      <c r="M39" s="39"/>
      <c r="N39" s="39"/>
      <c r="O39" s="39" t="b">
        <v>0</v>
      </c>
      <c r="P39" s="94"/>
      <c r="Q39" s="94"/>
      <c r="R39" s="39"/>
      <c r="S39" s="33" t="b">
        <v>0</v>
      </c>
      <c r="T39" s="39"/>
      <c r="U39" s="33" t="b">
        <v>0</v>
      </c>
    </row>
    <row r="40">
      <c r="J40" s="39"/>
      <c r="K40" s="100"/>
      <c r="L40" s="39"/>
      <c r="M40" s="39"/>
      <c r="N40" s="39"/>
      <c r="O40" s="39" t="b">
        <v>0</v>
      </c>
      <c r="P40" s="94"/>
      <c r="Q40" s="94"/>
      <c r="R40" s="39"/>
      <c r="S40" s="33" t="b">
        <v>0</v>
      </c>
      <c r="T40" s="39"/>
      <c r="U40" s="33" t="b">
        <v>0</v>
      </c>
    </row>
    <row r="41">
      <c r="J41" s="39"/>
      <c r="K41" s="100"/>
      <c r="L41" s="39"/>
      <c r="M41" s="39"/>
      <c r="N41" s="39"/>
      <c r="O41" s="39" t="b">
        <v>0</v>
      </c>
      <c r="P41" s="94"/>
      <c r="Q41" s="94"/>
      <c r="R41" s="39"/>
      <c r="S41" s="33" t="b">
        <v>0</v>
      </c>
      <c r="T41" s="39"/>
      <c r="U41" s="33" t="b">
        <v>0</v>
      </c>
    </row>
    <row r="42">
      <c r="J42" s="39"/>
      <c r="K42" s="100"/>
      <c r="L42" s="39"/>
      <c r="M42" s="39"/>
      <c r="N42" s="39"/>
      <c r="O42" s="39" t="b">
        <v>0</v>
      </c>
      <c r="P42" s="94"/>
      <c r="Q42" s="94"/>
      <c r="R42" s="39"/>
      <c r="S42" s="33" t="b">
        <v>0</v>
      </c>
      <c r="T42" s="39"/>
      <c r="U42" s="33" t="b">
        <v>0</v>
      </c>
    </row>
    <row r="43">
      <c r="J43" s="39"/>
      <c r="K43" s="100"/>
      <c r="L43" s="39"/>
      <c r="M43" s="39"/>
      <c r="N43" s="39"/>
      <c r="O43" s="39" t="b">
        <v>0</v>
      </c>
      <c r="P43" s="94"/>
      <c r="Q43" s="94"/>
      <c r="R43" s="39"/>
      <c r="S43" s="33" t="b">
        <v>0</v>
      </c>
      <c r="T43" s="39"/>
      <c r="U43" s="33" t="b">
        <v>0</v>
      </c>
    </row>
    <row r="44">
      <c r="J44" s="39"/>
      <c r="K44" s="100"/>
      <c r="L44" s="39"/>
      <c r="M44" s="39"/>
      <c r="N44" s="39"/>
      <c r="O44" s="39" t="b">
        <v>0</v>
      </c>
      <c r="P44" s="94"/>
      <c r="Q44" s="94"/>
      <c r="R44" s="39"/>
      <c r="S44" s="33" t="b">
        <v>0</v>
      </c>
      <c r="T44" s="39"/>
      <c r="U44" s="33" t="b">
        <v>0</v>
      </c>
    </row>
    <row r="45">
      <c r="J45" s="39"/>
      <c r="K45" s="100"/>
      <c r="L45" s="39"/>
      <c r="M45" s="39"/>
      <c r="N45" s="39"/>
      <c r="O45" s="39" t="b">
        <v>0</v>
      </c>
      <c r="P45" s="94"/>
      <c r="Q45" s="94"/>
      <c r="R45" s="39"/>
      <c r="S45" s="33" t="b">
        <v>0</v>
      </c>
      <c r="T45" s="39"/>
      <c r="U45" s="33" t="b">
        <v>0</v>
      </c>
    </row>
    <row r="46">
      <c r="J46" s="39"/>
      <c r="K46" s="100"/>
      <c r="L46" s="39"/>
      <c r="M46" s="39"/>
      <c r="N46" s="39"/>
      <c r="O46" s="39" t="b">
        <v>0</v>
      </c>
      <c r="P46" s="94"/>
      <c r="Q46" s="94"/>
      <c r="R46" s="39"/>
      <c r="S46" s="33" t="b">
        <v>0</v>
      </c>
      <c r="T46" s="39"/>
      <c r="U46" s="33" t="b">
        <v>0</v>
      </c>
    </row>
    <row r="47">
      <c r="J47" s="39"/>
      <c r="K47" s="100"/>
      <c r="L47" s="39"/>
      <c r="M47" s="39"/>
      <c r="N47" s="39"/>
      <c r="O47" s="39" t="b">
        <v>0</v>
      </c>
      <c r="P47" s="94"/>
      <c r="Q47" s="94"/>
      <c r="R47" s="39"/>
      <c r="S47" s="33" t="b">
        <v>0</v>
      </c>
      <c r="T47" s="39"/>
      <c r="U47" s="33" t="b">
        <v>0</v>
      </c>
    </row>
    <row r="48">
      <c r="J48" s="39"/>
      <c r="K48" s="100"/>
      <c r="L48" s="39"/>
      <c r="M48" s="39"/>
      <c r="N48" s="39"/>
      <c r="O48" s="39" t="b">
        <v>0</v>
      </c>
      <c r="P48" s="94"/>
      <c r="Q48" s="94"/>
      <c r="R48" s="39"/>
      <c r="S48" s="33" t="b">
        <v>0</v>
      </c>
      <c r="T48" s="39"/>
      <c r="U48" s="33" t="b">
        <v>0</v>
      </c>
    </row>
    <row r="49">
      <c r="J49" s="39"/>
      <c r="K49" s="100"/>
      <c r="L49" s="39"/>
      <c r="M49" s="39"/>
      <c r="N49" s="39"/>
      <c r="O49" s="39" t="b">
        <v>0</v>
      </c>
      <c r="P49" s="94"/>
      <c r="Q49" s="94"/>
      <c r="R49" s="39"/>
      <c r="S49" s="33" t="b">
        <v>0</v>
      </c>
      <c r="T49" s="39"/>
      <c r="U49" s="33" t="b">
        <v>0</v>
      </c>
    </row>
    <row r="50">
      <c r="J50" s="39"/>
      <c r="K50" s="100"/>
      <c r="L50" s="39"/>
      <c r="M50" s="39"/>
      <c r="N50" s="39"/>
      <c r="O50" s="39" t="b">
        <v>0</v>
      </c>
      <c r="P50" s="94"/>
      <c r="Q50" s="94"/>
      <c r="R50" s="39"/>
      <c r="S50" s="33" t="b">
        <v>0</v>
      </c>
      <c r="T50" s="39"/>
      <c r="U50" s="33" t="b">
        <v>0</v>
      </c>
    </row>
    <row r="51">
      <c r="J51" s="39"/>
      <c r="K51" s="100"/>
      <c r="L51" s="39"/>
      <c r="M51" s="39"/>
      <c r="N51" s="39"/>
      <c r="O51" s="39" t="b">
        <v>0</v>
      </c>
      <c r="P51" s="94"/>
      <c r="Q51" s="94"/>
      <c r="R51" s="39"/>
      <c r="S51" s="33" t="b">
        <v>0</v>
      </c>
      <c r="T51" s="39"/>
      <c r="U51" s="33" t="b">
        <v>0</v>
      </c>
    </row>
  </sheetData>
  <autoFilter ref="$A$1:$U$51"/>
  <dataValidations>
    <dataValidation type="list" allowBlank="1" showErrorMessage="1" sqref="Q2:Q24">
      <formula1>"EN ALMACEN 11,PENDIENTE,DIRECTO A CLIENTE,PARCIAL,ENVIADA"</formula1>
    </dataValidation>
    <dataValidation type="list" allowBlank="1" showErrorMessage="1" sqref="J2:J51 M2:M51">
      <formula1>"MPC,CEO,Gamit,ITH,Manprec,N/A"</formula1>
    </dataValidation>
    <dataValidation type="list" allowBlank="1" showErrorMessage="1" sqref="L2:L51">
      <formula1>"EURO,MXN,USD"</formula1>
    </dataValidation>
  </dataValidations>
  <drawing r:id="rId5"/>
  <legacy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51.63"/>
    <col customWidth="1" min="4" max="4" width="14.63"/>
    <col customWidth="1" min="5" max="5" width="16.0"/>
    <col customWidth="1" min="13" max="13" width="20.88"/>
    <col customWidth="1" min="14" max="14" width="23.0"/>
    <col customWidth="1" min="15" max="15" width="17.0"/>
    <col customWidth="1" min="16" max="16" width="19.38"/>
    <col customWidth="1" min="17" max="17" width="16.5"/>
  </cols>
  <sheetData>
    <row r="1">
      <c r="A1" s="108" t="s">
        <v>3</v>
      </c>
      <c r="B1" s="108" t="s">
        <v>12</v>
      </c>
      <c r="C1" s="108" t="s">
        <v>7</v>
      </c>
      <c r="D1" s="108" t="s">
        <v>13</v>
      </c>
      <c r="E1" s="108" t="s">
        <v>14</v>
      </c>
      <c r="F1" s="108" t="s">
        <v>15</v>
      </c>
      <c r="G1" s="108" t="s">
        <v>16</v>
      </c>
      <c r="H1" s="109" t="s">
        <v>17</v>
      </c>
      <c r="I1" s="108" t="s">
        <v>19</v>
      </c>
      <c r="J1" s="108" t="s">
        <v>20</v>
      </c>
      <c r="K1" s="110" t="s">
        <v>21</v>
      </c>
      <c r="L1" s="108" t="s">
        <v>27</v>
      </c>
      <c r="M1" s="108" t="s">
        <v>28</v>
      </c>
      <c r="N1" s="108" t="s">
        <v>29</v>
      </c>
      <c r="O1" s="111" t="s">
        <v>30</v>
      </c>
      <c r="P1" s="112" t="s">
        <v>34</v>
      </c>
      <c r="Q1" s="113" t="s">
        <v>37</v>
      </c>
      <c r="R1" s="112" t="s">
        <v>38</v>
      </c>
      <c r="S1" s="112" t="s">
        <v>39</v>
      </c>
      <c r="T1" s="112" t="s">
        <v>40</v>
      </c>
      <c r="U1" s="112" t="s">
        <v>39</v>
      </c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</row>
    <row r="2">
      <c r="A2" s="114" t="s">
        <v>753</v>
      </c>
      <c r="B2" s="115" t="s">
        <v>754</v>
      </c>
      <c r="C2" s="116" t="s">
        <v>755</v>
      </c>
      <c r="D2" s="117">
        <v>22.0</v>
      </c>
      <c r="E2" s="118" t="s">
        <v>575</v>
      </c>
      <c r="F2" s="115" t="s">
        <v>35</v>
      </c>
      <c r="G2" s="115" t="s">
        <v>756</v>
      </c>
      <c r="H2" s="119" t="s">
        <v>757</v>
      </c>
      <c r="I2" s="115" t="s">
        <v>35</v>
      </c>
      <c r="J2" s="120" t="s">
        <v>166</v>
      </c>
      <c r="K2" s="121">
        <v>4311.1</v>
      </c>
      <c r="L2" s="120" t="s">
        <v>363</v>
      </c>
      <c r="M2" s="120" t="s">
        <v>166</v>
      </c>
      <c r="N2" s="122" t="s">
        <v>666</v>
      </c>
      <c r="O2" s="123" t="b">
        <v>0</v>
      </c>
      <c r="P2" s="42" t="s">
        <v>758</v>
      </c>
      <c r="Q2" s="42" t="s">
        <v>752</v>
      </c>
      <c r="R2" s="42" t="s">
        <v>242</v>
      </c>
      <c r="S2" s="42" t="b">
        <v>1</v>
      </c>
      <c r="T2" s="42" t="s">
        <v>242</v>
      </c>
      <c r="U2" s="42" t="b">
        <v>1</v>
      </c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  <c r="BA2" s="124"/>
      <c r="BB2" s="124"/>
      <c r="BC2" s="124"/>
      <c r="BD2" s="124"/>
      <c r="BE2" s="124"/>
      <c r="BF2" s="124"/>
      <c r="BG2" s="124"/>
      <c r="BH2" s="124"/>
      <c r="BI2" s="124"/>
      <c r="BJ2" s="124"/>
      <c r="BK2" s="124"/>
      <c r="BL2" s="124"/>
      <c r="BM2" s="124"/>
      <c r="BN2" s="124"/>
      <c r="BO2" s="124"/>
      <c r="BP2" s="124"/>
      <c r="BQ2" s="124"/>
    </row>
    <row r="3">
      <c r="A3" s="118"/>
      <c r="B3" s="125">
        <v>90.0</v>
      </c>
      <c r="C3" s="126" t="s">
        <v>759</v>
      </c>
      <c r="D3" s="127">
        <v>22.0</v>
      </c>
      <c r="E3" s="118" t="s">
        <v>575</v>
      </c>
      <c r="F3" s="118"/>
      <c r="G3" s="125"/>
      <c r="H3" s="118">
        <v>867036.1</v>
      </c>
      <c r="I3" s="125" t="s">
        <v>35</v>
      </c>
      <c r="J3" s="42" t="s">
        <v>166</v>
      </c>
      <c r="K3" s="128">
        <v>1100.0</v>
      </c>
      <c r="L3" s="42" t="s">
        <v>363</v>
      </c>
      <c r="M3" s="120" t="s">
        <v>166</v>
      </c>
      <c r="N3" s="122" t="s">
        <v>666</v>
      </c>
      <c r="O3" s="73" t="b">
        <v>0</v>
      </c>
      <c r="P3" s="42" t="s">
        <v>758</v>
      </c>
      <c r="Q3" s="42" t="s">
        <v>752</v>
      </c>
      <c r="R3" s="42" t="s">
        <v>242</v>
      </c>
      <c r="S3" s="42" t="b">
        <v>1</v>
      </c>
      <c r="T3" s="42" t="s">
        <v>242</v>
      </c>
      <c r="U3" s="42" t="b">
        <v>1</v>
      </c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</row>
    <row r="4">
      <c r="A4" s="129"/>
      <c r="B4" s="125">
        <v>90.0</v>
      </c>
      <c r="C4" s="126" t="s">
        <v>124</v>
      </c>
      <c r="D4" s="127">
        <v>22.0</v>
      </c>
      <c r="E4" s="118" t="s">
        <v>575</v>
      </c>
      <c r="F4" s="118"/>
      <c r="G4" s="125"/>
      <c r="H4" s="118">
        <v>867040.2</v>
      </c>
      <c r="I4" s="125" t="s">
        <v>35</v>
      </c>
      <c r="J4" s="42" t="s">
        <v>166</v>
      </c>
      <c r="K4" s="128">
        <v>1694.63</v>
      </c>
      <c r="L4" s="42" t="s">
        <v>363</v>
      </c>
      <c r="M4" s="120" t="s">
        <v>166</v>
      </c>
      <c r="N4" s="122" t="s">
        <v>666</v>
      </c>
      <c r="O4" s="73" t="b">
        <v>0</v>
      </c>
      <c r="P4" s="42" t="s">
        <v>758</v>
      </c>
      <c r="Q4" s="42" t="s">
        <v>752</v>
      </c>
      <c r="R4" s="42" t="s">
        <v>242</v>
      </c>
      <c r="S4" s="42" t="b">
        <v>1</v>
      </c>
      <c r="T4" s="42" t="s">
        <v>242</v>
      </c>
      <c r="U4" s="42" t="b">
        <v>1</v>
      </c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4"/>
      <c r="BK4" s="54"/>
      <c r="BL4" s="54"/>
      <c r="BM4" s="54"/>
      <c r="BN4" s="54"/>
      <c r="BO4" s="54"/>
      <c r="BP4" s="54"/>
      <c r="BQ4" s="54"/>
    </row>
    <row r="5">
      <c r="A5" s="129"/>
      <c r="B5" s="125">
        <v>90.0</v>
      </c>
      <c r="C5" s="126" t="s">
        <v>129</v>
      </c>
      <c r="D5" s="127">
        <v>22.0</v>
      </c>
      <c r="E5" s="118" t="s">
        <v>575</v>
      </c>
      <c r="F5" s="118"/>
      <c r="G5" s="125"/>
      <c r="H5" s="118" t="s">
        <v>131</v>
      </c>
      <c r="I5" s="125" t="s">
        <v>35</v>
      </c>
      <c r="J5" s="42" t="s">
        <v>166</v>
      </c>
      <c r="K5" s="128">
        <v>1630.8</v>
      </c>
      <c r="L5" s="42" t="s">
        <v>363</v>
      </c>
      <c r="M5" s="120" t="s">
        <v>166</v>
      </c>
      <c r="N5" s="130" t="s">
        <v>238</v>
      </c>
      <c r="O5" s="42" t="b">
        <v>1</v>
      </c>
      <c r="P5" s="73"/>
      <c r="Q5" s="42" t="s">
        <v>595</v>
      </c>
      <c r="R5" s="42" t="s">
        <v>242</v>
      </c>
      <c r="S5" s="42" t="b">
        <v>1</v>
      </c>
      <c r="T5" s="42" t="s">
        <v>242</v>
      </c>
      <c r="U5" s="42" t="b">
        <v>1</v>
      </c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</row>
    <row r="6">
      <c r="A6" s="129"/>
      <c r="B6" s="125">
        <v>90.0</v>
      </c>
      <c r="C6" s="126" t="s">
        <v>160</v>
      </c>
      <c r="D6" s="127">
        <v>22.0</v>
      </c>
      <c r="E6" s="118" t="s">
        <v>575</v>
      </c>
      <c r="F6" s="118"/>
      <c r="G6" s="125"/>
      <c r="H6" s="118">
        <v>9.89803205871E11</v>
      </c>
      <c r="I6" s="125" t="s">
        <v>35</v>
      </c>
      <c r="J6" s="42" t="s">
        <v>166</v>
      </c>
      <c r="K6" s="128">
        <v>102.0</v>
      </c>
      <c r="L6" s="42" t="s">
        <v>363</v>
      </c>
      <c r="M6" s="120" t="s">
        <v>166</v>
      </c>
      <c r="N6" s="130" t="s">
        <v>238</v>
      </c>
      <c r="O6" s="42" t="b">
        <v>1</v>
      </c>
      <c r="P6" s="73"/>
      <c r="Q6" s="42" t="s">
        <v>595</v>
      </c>
      <c r="R6" s="42" t="s">
        <v>242</v>
      </c>
      <c r="S6" s="42" t="b">
        <v>1</v>
      </c>
      <c r="T6" s="42" t="s">
        <v>242</v>
      </c>
      <c r="U6" s="42" t="b">
        <v>1</v>
      </c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</row>
    <row r="7">
      <c r="A7" s="129"/>
      <c r="B7" s="125">
        <v>90.0</v>
      </c>
      <c r="C7" s="126" t="s">
        <v>440</v>
      </c>
      <c r="D7" s="127">
        <v>44.0</v>
      </c>
      <c r="E7" s="118" t="s">
        <v>575</v>
      </c>
      <c r="F7" s="118"/>
      <c r="G7" s="125"/>
      <c r="H7" s="118" t="s">
        <v>92</v>
      </c>
      <c r="I7" s="125" t="s">
        <v>35</v>
      </c>
      <c r="J7" s="42" t="s">
        <v>166</v>
      </c>
      <c r="K7" s="128">
        <v>46.2</v>
      </c>
      <c r="L7" s="42" t="s">
        <v>363</v>
      </c>
      <c r="M7" s="120" t="s">
        <v>166</v>
      </c>
      <c r="N7" s="130" t="s">
        <v>760</v>
      </c>
      <c r="O7" s="42" t="b">
        <v>1</v>
      </c>
      <c r="P7" s="73"/>
      <c r="Q7" s="42" t="s">
        <v>752</v>
      </c>
      <c r="R7" s="42" t="s">
        <v>242</v>
      </c>
      <c r="S7" s="42" t="b">
        <v>1</v>
      </c>
      <c r="T7" s="42" t="s">
        <v>242</v>
      </c>
      <c r="U7" s="42" t="b">
        <v>1</v>
      </c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</row>
    <row r="8">
      <c r="A8" s="129"/>
      <c r="B8" s="125">
        <v>90.0</v>
      </c>
      <c r="C8" s="126" t="s">
        <v>138</v>
      </c>
      <c r="D8" s="127">
        <v>22.0</v>
      </c>
      <c r="E8" s="118" t="s">
        <v>575</v>
      </c>
      <c r="F8" s="118"/>
      <c r="G8" s="125"/>
      <c r="H8" s="118" t="s">
        <v>137</v>
      </c>
      <c r="I8" s="125" t="s">
        <v>35</v>
      </c>
      <c r="J8" s="42" t="s">
        <v>166</v>
      </c>
      <c r="K8" s="128">
        <v>96.6</v>
      </c>
      <c r="L8" s="42" t="s">
        <v>363</v>
      </c>
      <c r="M8" s="120" t="s">
        <v>166</v>
      </c>
      <c r="N8" s="130" t="s">
        <v>238</v>
      </c>
      <c r="O8" s="42" t="b">
        <v>1</v>
      </c>
      <c r="P8" s="73"/>
      <c r="Q8" s="42" t="s">
        <v>595</v>
      </c>
      <c r="R8" s="42" t="s">
        <v>242</v>
      </c>
      <c r="S8" s="42" t="b">
        <v>1</v>
      </c>
      <c r="T8" s="42" t="s">
        <v>242</v>
      </c>
      <c r="U8" s="42" t="b">
        <v>1</v>
      </c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</row>
    <row r="9">
      <c r="A9" s="129"/>
      <c r="B9" s="125">
        <v>90.0</v>
      </c>
      <c r="C9" s="126" t="s">
        <v>313</v>
      </c>
      <c r="D9" s="127">
        <v>44.0</v>
      </c>
      <c r="E9" s="118" t="s">
        <v>575</v>
      </c>
      <c r="F9" s="118"/>
      <c r="G9" s="125"/>
      <c r="H9" s="118" t="s">
        <v>312</v>
      </c>
      <c r="I9" s="125" t="s">
        <v>315</v>
      </c>
      <c r="J9" s="42" t="s">
        <v>166</v>
      </c>
      <c r="K9" s="128">
        <v>840.0</v>
      </c>
      <c r="L9" s="42" t="s">
        <v>227</v>
      </c>
      <c r="M9" s="120" t="s">
        <v>166</v>
      </c>
      <c r="N9" s="130" t="s">
        <v>761</v>
      </c>
      <c r="O9" s="73" t="b">
        <v>0</v>
      </c>
      <c r="P9" s="73"/>
      <c r="Q9" s="42" t="s">
        <v>595</v>
      </c>
      <c r="R9" s="42" t="s">
        <v>242</v>
      </c>
      <c r="S9" s="42" t="b">
        <v>1</v>
      </c>
      <c r="T9" s="42" t="s">
        <v>242</v>
      </c>
      <c r="U9" s="42" t="b">
        <v>1</v>
      </c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</row>
    <row r="10">
      <c r="A10" s="129"/>
      <c r="B10" s="125">
        <v>90.0</v>
      </c>
      <c r="C10" s="126" t="s">
        <v>449</v>
      </c>
      <c r="D10" s="127">
        <v>22.0</v>
      </c>
      <c r="E10" s="118" t="s">
        <v>575</v>
      </c>
      <c r="F10" s="118"/>
      <c r="G10" s="125"/>
      <c r="H10" s="118" t="s">
        <v>115</v>
      </c>
      <c r="I10" s="125" t="s">
        <v>35</v>
      </c>
      <c r="J10" s="42" t="s">
        <v>166</v>
      </c>
      <c r="K10" s="128">
        <v>23.94</v>
      </c>
      <c r="L10" s="42" t="s">
        <v>363</v>
      </c>
      <c r="M10" s="120" t="s">
        <v>166</v>
      </c>
      <c r="N10" s="130" t="s">
        <v>760</v>
      </c>
      <c r="O10" s="42" t="b">
        <v>1</v>
      </c>
      <c r="P10" s="73"/>
      <c r="Q10" s="42" t="s">
        <v>752</v>
      </c>
      <c r="R10" s="42" t="s">
        <v>242</v>
      </c>
      <c r="S10" s="42" t="b">
        <v>1</v>
      </c>
      <c r="T10" s="131" t="s">
        <v>242</v>
      </c>
      <c r="U10" s="132" t="b">
        <v>1</v>
      </c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</row>
    <row r="11">
      <c r="A11" s="129"/>
      <c r="B11" s="125">
        <v>90.0</v>
      </c>
      <c r="C11" s="126" t="s">
        <v>450</v>
      </c>
      <c r="D11" s="127">
        <v>22.0</v>
      </c>
      <c r="E11" s="118" t="s">
        <v>575</v>
      </c>
      <c r="F11" s="118"/>
      <c r="G11" s="125"/>
      <c r="H11" s="118" t="s">
        <v>112</v>
      </c>
      <c r="I11" s="125" t="s">
        <v>35</v>
      </c>
      <c r="J11" s="42" t="s">
        <v>166</v>
      </c>
      <c r="K11" s="128">
        <v>11.34</v>
      </c>
      <c r="L11" s="42" t="s">
        <v>363</v>
      </c>
      <c r="M11" s="120" t="s">
        <v>166</v>
      </c>
      <c r="N11" s="130" t="s">
        <v>760</v>
      </c>
      <c r="O11" s="42" t="b">
        <v>1</v>
      </c>
      <c r="P11" s="73"/>
      <c r="Q11" s="42" t="s">
        <v>752</v>
      </c>
      <c r="R11" s="42" t="s">
        <v>242</v>
      </c>
      <c r="S11" s="42" t="b">
        <v>1</v>
      </c>
      <c r="T11" s="42" t="s">
        <v>242</v>
      </c>
      <c r="U11" s="42" t="b">
        <v>1</v>
      </c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</row>
    <row r="12">
      <c r="A12" s="129"/>
      <c r="B12" s="125">
        <v>90.0</v>
      </c>
      <c r="C12" s="126" t="s">
        <v>32</v>
      </c>
      <c r="D12" s="127">
        <v>22.0</v>
      </c>
      <c r="E12" s="118" t="s">
        <v>575</v>
      </c>
      <c r="F12" s="118"/>
      <c r="G12" s="125"/>
      <c r="H12" s="118">
        <v>9.89803209771E11</v>
      </c>
      <c r="I12" s="125" t="s">
        <v>35</v>
      </c>
      <c r="J12" s="42" t="s">
        <v>166</v>
      </c>
      <c r="K12" s="128">
        <v>24.66</v>
      </c>
      <c r="L12" s="42" t="s">
        <v>363</v>
      </c>
      <c r="M12" s="120" t="s">
        <v>166</v>
      </c>
      <c r="N12" s="130" t="s">
        <v>238</v>
      </c>
      <c r="O12" s="42" t="b">
        <v>1</v>
      </c>
      <c r="P12" s="73"/>
      <c r="Q12" s="42" t="s">
        <v>595</v>
      </c>
      <c r="R12" s="42" t="s">
        <v>242</v>
      </c>
      <c r="S12" s="42" t="b">
        <v>1</v>
      </c>
      <c r="T12" s="42" t="s">
        <v>242</v>
      </c>
      <c r="U12" s="42" t="b">
        <v>1</v>
      </c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</row>
    <row r="13">
      <c r="A13" s="129"/>
      <c r="B13" s="125">
        <v>90.0</v>
      </c>
      <c r="C13" s="126" t="s">
        <v>318</v>
      </c>
      <c r="D13" s="127">
        <v>22.0</v>
      </c>
      <c r="E13" s="118" t="s">
        <v>575</v>
      </c>
      <c r="F13" s="118"/>
      <c r="G13" s="125"/>
      <c r="H13" s="118" t="s">
        <v>67</v>
      </c>
      <c r="I13" s="125" t="s">
        <v>35</v>
      </c>
      <c r="J13" s="42" t="s">
        <v>166</v>
      </c>
      <c r="K13" s="128">
        <v>70.8</v>
      </c>
      <c r="L13" s="42" t="s">
        <v>363</v>
      </c>
      <c r="M13" s="120" t="s">
        <v>166</v>
      </c>
      <c r="N13" s="130" t="s">
        <v>760</v>
      </c>
      <c r="O13" s="42" t="b">
        <v>1</v>
      </c>
      <c r="P13" s="73"/>
      <c r="Q13" s="42" t="s">
        <v>752</v>
      </c>
      <c r="R13" s="42" t="s">
        <v>242</v>
      </c>
      <c r="S13" s="42" t="b">
        <v>1</v>
      </c>
      <c r="T13" s="42" t="s">
        <v>242</v>
      </c>
      <c r="U13" s="42" t="b">
        <v>1</v>
      </c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</row>
    <row r="14">
      <c r="A14" s="129"/>
      <c r="B14" s="125">
        <v>90.0</v>
      </c>
      <c r="C14" s="126" t="s">
        <v>442</v>
      </c>
      <c r="D14" s="127">
        <v>22.0</v>
      </c>
      <c r="E14" s="118" t="s">
        <v>575</v>
      </c>
      <c r="F14" s="118"/>
      <c r="G14" s="125"/>
      <c r="H14" s="118" t="s">
        <v>85</v>
      </c>
      <c r="I14" s="125" t="s">
        <v>35</v>
      </c>
      <c r="J14" s="42" t="s">
        <v>166</v>
      </c>
      <c r="K14" s="128">
        <v>67.8</v>
      </c>
      <c r="L14" s="42" t="s">
        <v>363</v>
      </c>
      <c r="M14" s="120" t="s">
        <v>166</v>
      </c>
      <c r="N14" s="130" t="s">
        <v>238</v>
      </c>
      <c r="O14" s="42" t="b">
        <v>1</v>
      </c>
      <c r="P14" s="73"/>
      <c r="Q14" s="42" t="s">
        <v>595</v>
      </c>
      <c r="R14" s="42" t="s">
        <v>242</v>
      </c>
      <c r="S14" s="42" t="b">
        <v>1</v>
      </c>
      <c r="T14" s="42" t="s">
        <v>242</v>
      </c>
      <c r="U14" s="42" t="b">
        <v>1</v>
      </c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</row>
    <row r="15">
      <c r="A15" s="129"/>
      <c r="B15" s="125">
        <v>90.0</v>
      </c>
      <c r="C15" s="126" t="s">
        <v>55</v>
      </c>
      <c r="D15" s="127">
        <v>22.0</v>
      </c>
      <c r="E15" s="118" t="s">
        <v>575</v>
      </c>
      <c r="F15" s="118"/>
      <c r="G15" s="125"/>
      <c r="H15" s="118" t="s">
        <v>56</v>
      </c>
      <c r="I15" s="125" t="s">
        <v>35</v>
      </c>
      <c r="J15" s="42" t="s">
        <v>166</v>
      </c>
      <c r="K15" s="128">
        <v>153.0</v>
      </c>
      <c r="L15" s="42" t="s">
        <v>363</v>
      </c>
      <c r="M15" s="120" t="s">
        <v>166</v>
      </c>
      <c r="N15" s="130" t="s">
        <v>760</v>
      </c>
      <c r="O15" s="42" t="b">
        <v>1</v>
      </c>
      <c r="P15" s="73"/>
      <c r="Q15" s="42" t="s">
        <v>752</v>
      </c>
      <c r="R15" s="42" t="s">
        <v>242</v>
      </c>
      <c r="S15" s="42" t="b">
        <v>1</v>
      </c>
      <c r="T15" s="42" t="s">
        <v>242</v>
      </c>
      <c r="U15" s="42" t="b">
        <v>1</v>
      </c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</row>
    <row r="16">
      <c r="A16" s="129"/>
      <c r="B16" s="125">
        <v>90.0</v>
      </c>
      <c r="C16" s="126" t="s">
        <v>762</v>
      </c>
      <c r="D16" s="127">
        <v>22.0</v>
      </c>
      <c r="E16" s="118" t="s">
        <v>575</v>
      </c>
      <c r="F16" s="118"/>
      <c r="G16" s="125"/>
      <c r="H16" s="118" t="s">
        <v>73</v>
      </c>
      <c r="I16" s="125" t="s">
        <v>35</v>
      </c>
      <c r="J16" s="42" t="s">
        <v>166</v>
      </c>
      <c r="K16" s="128">
        <v>54.0</v>
      </c>
      <c r="L16" s="42" t="s">
        <v>363</v>
      </c>
      <c r="M16" s="120" t="s">
        <v>166</v>
      </c>
      <c r="N16" s="130" t="s">
        <v>238</v>
      </c>
      <c r="O16" s="42" t="b">
        <v>1</v>
      </c>
      <c r="P16" s="73"/>
      <c r="Q16" s="42" t="s">
        <v>595</v>
      </c>
      <c r="R16" s="42" t="s">
        <v>242</v>
      </c>
      <c r="S16" s="42" t="b">
        <v>1</v>
      </c>
      <c r="T16" s="42" t="s">
        <v>242</v>
      </c>
      <c r="U16" s="42" t="b">
        <v>1</v>
      </c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</row>
    <row r="17">
      <c r="A17" s="129"/>
      <c r="B17" s="125">
        <v>90.0</v>
      </c>
      <c r="C17" s="126" t="s">
        <v>763</v>
      </c>
      <c r="D17" s="127">
        <v>22.0</v>
      </c>
      <c r="E17" s="118" t="s">
        <v>575</v>
      </c>
      <c r="F17" s="118"/>
      <c r="G17" s="125"/>
      <c r="H17" s="118" t="s">
        <v>77</v>
      </c>
      <c r="I17" s="125" t="s">
        <v>35</v>
      </c>
      <c r="J17" s="42" t="s">
        <v>166</v>
      </c>
      <c r="K17" s="128">
        <v>68.4</v>
      </c>
      <c r="L17" s="42" t="s">
        <v>363</v>
      </c>
      <c r="M17" s="120" t="s">
        <v>166</v>
      </c>
      <c r="N17" s="130" t="s">
        <v>238</v>
      </c>
      <c r="O17" s="42" t="b">
        <v>1</v>
      </c>
      <c r="P17" s="73"/>
      <c r="Q17" s="42" t="s">
        <v>595</v>
      </c>
      <c r="R17" s="42" t="s">
        <v>242</v>
      </c>
      <c r="S17" s="42" t="b">
        <v>1</v>
      </c>
      <c r="T17" s="42" t="s">
        <v>242</v>
      </c>
      <c r="U17" s="42" t="b">
        <v>1</v>
      </c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</row>
    <row r="18">
      <c r="A18" s="129"/>
      <c r="B18" s="125">
        <v>90.0</v>
      </c>
      <c r="C18" s="126" t="s">
        <v>156</v>
      </c>
      <c r="D18" s="127">
        <v>22.0</v>
      </c>
      <c r="E18" s="118" t="s">
        <v>575</v>
      </c>
      <c r="F18" s="118"/>
      <c r="G18" s="125"/>
      <c r="H18" s="118">
        <v>9.89803205881E11</v>
      </c>
      <c r="I18" s="125" t="s">
        <v>35</v>
      </c>
      <c r="J18" s="42" t="s">
        <v>166</v>
      </c>
      <c r="K18" s="128">
        <v>101.4</v>
      </c>
      <c r="L18" s="42" t="s">
        <v>363</v>
      </c>
      <c r="M18" s="120" t="s">
        <v>166</v>
      </c>
      <c r="N18" s="130" t="s">
        <v>760</v>
      </c>
      <c r="O18" s="42" t="b">
        <v>1</v>
      </c>
      <c r="P18" s="73"/>
      <c r="Q18" s="42" t="s">
        <v>752</v>
      </c>
      <c r="R18" s="42" t="s">
        <v>242</v>
      </c>
      <c r="S18" s="42" t="b">
        <v>1</v>
      </c>
      <c r="T18" s="42" t="s">
        <v>242</v>
      </c>
      <c r="U18" s="42" t="b">
        <v>1</v>
      </c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</row>
    <row r="19">
      <c r="A19" s="129"/>
      <c r="B19" s="125">
        <v>90.0</v>
      </c>
      <c r="C19" s="126" t="s">
        <v>136</v>
      </c>
      <c r="D19" s="127">
        <v>22.0</v>
      </c>
      <c r="E19" s="118" t="s">
        <v>575</v>
      </c>
      <c r="F19" s="118"/>
      <c r="G19" s="125"/>
      <c r="H19" s="118">
        <v>9.89803209751E11</v>
      </c>
      <c r="I19" s="125" t="s">
        <v>35</v>
      </c>
      <c r="J19" s="42" t="s">
        <v>166</v>
      </c>
      <c r="K19" s="128">
        <v>23.94</v>
      </c>
      <c r="L19" s="42" t="s">
        <v>363</v>
      </c>
      <c r="M19" s="120" t="s">
        <v>166</v>
      </c>
      <c r="N19" s="130" t="s">
        <v>238</v>
      </c>
      <c r="O19" s="42" t="b">
        <v>1</v>
      </c>
      <c r="P19" s="73"/>
      <c r="Q19" s="42" t="s">
        <v>595</v>
      </c>
      <c r="R19" s="42" t="s">
        <v>242</v>
      </c>
      <c r="S19" s="42" t="b">
        <v>1</v>
      </c>
      <c r="T19" s="42" t="s">
        <v>242</v>
      </c>
      <c r="U19" s="42" t="b">
        <v>1</v>
      </c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</row>
    <row r="20">
      <c r="A20" s="129"/>
      <c r="B20" s="125">
        <v>90.0</v>
      </c>
      <c r="C20" s="126" t="s">
        <v>144</v>
      </c>
      <c r="D20" s="127">
        <f t="shared" ref="D20:D21" si="1">22*10</f>
        <v>220</v>
      </c>
      <c r="E20" s="118" t="s">
        <v>575</v>
      </c>
      <c r="F20" s="118"/>
      <c r="G20" s="125"/>
      <c r="H20" s="118" t="s">
        <v>145</v>
      </c>
      <c r="I20" s="125" t="s">
        <v>35</v>
      </c>
      <c r="J20" s="42" t="s">
        <v>166</v>
      </c>
      <c r="K20" s="128">
        <v>136.8</v>
      </c>
      <c r="L20" s="42" t="s">
        <v>363</v>
      </c>
      <c r="M20" s="120" t="s">
        <v>166</v>
      </c>
      <c r="N20" s="130" t="s">
        <v>238</v>
      </c>
      <c r="O20" s="42" t="b">
        <v>1</v>
      </c>
      <c r="P20" s="73"/>
      <c r="Q20" s="42" t="s">
        <v>595</v>
      </c>
      <c r="R20" s="42" t="s">
        <v>242</v>
      </c>
      <c r="S20" s="42" t="b">
        <v>1</v>
      </c>
      <c r="T20" s="42" t="s">
        <v>242</v>
      </c>
      <c r="U20" s="42" t="b">
        <v>1</v>
      </c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</row>
    <row r="21">
      <c r="A21" s="129"/>
      <c r="B21" s="125">
        <v>90.0</v>
      </c>
      <c r="C21" s="126" t="s">
        <v>148</v>
      </c>
      <c r="D21" s="127">
        <f t="shared" si="1"/>
        <v>220</v>
      </c>
      <c r="E21" s="118" t="s">
        <v>575</v>
      </c>
      <c r="F21" s="118"/>
      <c r="G21" s="125"/>
      <c r="H21" s="118" t="s">
        <v>149</v>
      </c>
      <c r="I21" s="125" t="s">
        <v>35</v>
      </c>
      <c r="J21" s="42" t="s">
        <v>166</v>
      </c>
      <c r="K21" s="128">
        <v>141.6</v>
      </c>
      <c r="L21" s="42" t="s">
        <v>363</v>
      </c>
      <c r="M21" s="120" t="s">
        <v>166</v>
      </c>
      <c r="N21" s="130" t="s">
        <v>238</v>
      </c>
      <c r="O21" s="42" t="b">
        <v>1</v>
      </c>
      <c r="P21" s="73"/>
      <c r="Q21" s="42" t="s">
        <v>595</v>
      </c>
      <c r="R21" s="42" t="s">
        <v>242</v>
      </c>
      <c r="S21" s="42" t="b">
        <v>1</v>
      </c>
      <c r="T21" s="42" t="s">
        <v>242</v>
      </c>
      <c r="U21" s="42" t="b">
        <v>1</v>
      </c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</row>
    <row r="22">
      <c r="A22" s="129"/>
      <c r="B22" s="125">
        <v>90.0</v>
      </c>
      <c r="C22" s="126" t="s">
        <v>466</v>
      </c>
      <c r="D22" s="127">
        <v>22.0</v>
      </c>
      <c r="E22" s="118" t="s">
        <v>575</v>
      </c>
      <c r="F22" s="118"/>
      <c r="G22" s="125"/>
      <c r="H22" s="118" t="s">
        <v>61</v>
      </c>
      <c r="I22" s="125" t="s">
        <v>35</v>
      </c>
      <c r="J22" s="42" t="s">
        <v>166</v>
      </c>
      <c r="K22" s="128">
        <v>54.0</v>
      </c>
      <c r="L22" s="42" t="s">
        <v>363</v>
      </c>
      <c r="M22" s="120" t="s">
        <v>166</v>
      </c>
      <c r="N22" s="130" t="s">
        <v>238</v>
      </c>
      <c r="O22" s="42" t="b">
        <v>1</v>
      </c>
      <c r="P22" s="73"/>
      <c r="Q22" s="42" t="s">
        <v>595</v>
      </c>
      <c r="R22" s="42" t="s">
        <v>242</v>
      </c>
      <c r="S22" s="42" t="b">
        <v>1</v>
      </c>
      <c r="T22" s="42" t="s">
        <v>242</v>
      </c>
      <c r="U22" s="42" t="b">
        <v>1</v>
      </c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</row>
    <row r="23">
      <c r="A23" s="129"/>
      <c r="B23" s="125">
        <v>90.0</v>
      </c>
      <c r="C23" s="126" t="s">
        <v>95</v>
      </c>
      <c r="D23" s="127">
        <v>22.0</v>
      </c>
      <c r="E23" s="118" t="s">
        <v>575</v>
      </c>
      <c r="F23" s="118"/>
      <c r="G23" s="125"/>
      <c r="H23" s="118" t="s">
        <v>96</v>
      </c>
      <c r="I23" s="125" t="s">
        <v>35</v>
      </c>
      <c r="J23" s="42" t="s">
        <v>166</v>
      </c>
      <c r="K23" s="128">
        <v>27.96</v>
      </c>
      <c r="L23" s="42" t="s">
        <v>363</v>
      </c>
      <c r="M23" s="120" t="s">
        <v>166</v>
      </c>
      <c r="N23" s="130" t="s">
        <v>238</v>
      </c>
      <c r="O23" s="42" t="b">
        <v>1</v>
      </c>
      <c r="P23" s="73"/>
      <c r="Q23" s="42" t="s">
        <v>595</v>
      </c>
      <c r="R23" s="42" t="s">
        <v>242</v>
      </c>
      <c r="S23" s="42" t="b">
        <v>1</v>
      </c>
      <c r="T23" s="42" t="s">
        <v>242</v>
      </c>
      <c r="U23" s="42" t="b">
        <v>1</v>
      </c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</row>
    <row r="24">
      <c r="A24" s="129"/>
      <c r="B24" s="125">
        <v>90.0</v>
      </c>
      <c r="C24" s="126" t="s">
        <v>49</v>
      </c>
      <c r="D24" s="127">
        <v>22.0</v>
      </c>
      <c r="E24" s="118" t="s">
        <v>575</v>
      </c>
      <c r="F24" s="118"/>
      <c r="G24" s="125"/>
      <c r="H24" s="118">
        <v>9.89803206591E11</v>
      </c>
      <c r="I24" s="125" t="s">
        <v>35</v>
      </c>
      <c r="J24" s="42" t="s">
        <v>166</v>
      </c>
      <c r="K24" s="128">
        <v>115.8</v>
      </c>
      <c r="L24" s="42" t="s">
        <v>363</v>
      </c>
      <c r="M24" s="120" t="s">
        <v>166</v>
      </c>
      <c r="N24" s="130" t="s">
        <v>238</v>
      </c>
      <c r="O24" s="42" t="b">
        <v>1</v>
      </c>
      <c r="P24" s="73"/>
      <c r="Q24" s="42" t="s">
        <v>595</v>
      </c>
      <c r="R24" s="42" t="s">
        <v>242</v>
      </c>
      <c r="S24" s="42" t="b">
        <v>1</v>
      </c>
      <c r="T24" s="42" t="s">
        <v>242</v>
      </c>
      <c r="U24" s="42" t="b">
        <v>1</v>
      </c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</row>
    <row r="25">
      <c r="A25" s="129"/>
      <c r="B25" s="125">
        <v>90.0</v>
      </c>
      <c r="C25" s="126" t="s">
        <v>87</v>
      </c>
      <c r="D25" s="127">
        <v>22.0</v>
      </c>
      <c r="E25" s="118" t="s">
        <v>575</v>
      </c>
      <c r="F25" s="118"/>
      <c r="G25" s="125"/>
      <c r="H25" s="118" t="s">
        <v>88</v>
      </c>
      <c r="I25" s="125" t="s">
        <v>35</v>
      </c>
      <c r="J25" s="42" t="s">
        <v>166</v>
      </c>
      <c r="K25" s="128">
        <v>130.8</v>
      </c>
      <c r="L25" s="42" t="s">
        <v>363</v>
      </c>
      <c r="M25" s="120" t="s">
        <v>166</v>
      </c>
      <c r="N25" s="130" t="s">
        <v>238</v>
      </c>
      <c r="O25" s="42" t="b">
        <v>1</v>
      </c>
      <c r="P25" s="73"/>
      <c r="Q25" s="42" t="s">
        <v>595</v>
      </c>
      <c r="R25" s="42" t="s">
        <v>242</v>
      </c>
      <c r="S25" s="42" t="b">
        <v>1</v>
      </c>
      <c r="T25" s="42" t="s">
        <v>242</v>
      </c>
      <c r="U25" s="42" t="b">
        <v>1</v>
      </c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</row>
    <row r="26">
      <c r="A26" s="129"/>
      <c r="B26" s="125">
        <v>90.0</v>
      </c>
      <c r="C26" s="126" t="s">
        <v>320</v>
      </c>
      <c r="D26" s="127">
        <v>22.0</v>
      </c>
      <c r="E26" s="118" t="s">
        <v>575</v>
      </c>
      <c r="F26" s="118"/>
      <c r="G26" s="143"/>
      <c r="H26" s="118" t="s">
        <v>319</v>
      </c>
      <c r="I26" s="125" t="s">
        <v>321</v>
      </c>
      <c r="J26" s="42" t="s">
        <v>166</v>
      </c>
      <c r="K26" s="128">
        <v>78.0</v>
      </c>
      <c r="L26" s="42" t="s">
        <v>363</v>
      </c>
      <c r="M26" s="42" t="s">
        <v>401</v>
      </c>
      <c r="N26" s="130" t="s">
        <v>238</v>
      </c>
      <c r="O26" s="73" t="b">
        <v>0</v>
      </c>
      <c r="P26" s="73"/>
      <c r="Q26" s="42" t="s">
        <v>752</v>
      </c>
      <c r="R26" s="42" t="s">
        <v>322</v>
      </c>
      <c r="S26" s="42" t="b">
        <v>1</v>
      </c>
      <c r="T26" s="42" t="s">
        <v>766</v>
      </c>
      <c r="U26" s="42" t="b">
        <v>1</v>
      </c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</row>
    <row r="27">
      <c r="A27" s="129"/>
      <c r="B27" s="125">
        <v>90.0</v>
      </c>
      <c r="C27" s="126" t="s">
        <v>326</v>
      </c>
      <c r="D27" s="127">
        <f>3*22</f>
        <v>66</v>
      </c>
      <c r="E27" s="118" t="s">
        <v>714</v>
      </c>
      <c r="F27" s="125" t="s">
        <v>767</v>
      </c>
      <c r="G27" s="125"/>
      <c r="H27" s="145" t="s">
        <v>439</v>
      </c>
      <c r="I27" s="125" t="s">
        <v>315</v>
      </c>
      <c r="J27" s="42" t="s">
        <v>166</v>
      </c>
      <c r="K27" s="146"/>
      <c r="L27" s="42" t="s">
        <v>227</v>
      </c>
      <c r="M27" s="120" t="s">
        <v>166</v>
      </c>
      <c r="N27" s="130" t="s">
        <v>238</v>
      </c>
      <c r="O27" s="73" t="b">
        <v>0</v>
      </c>
      <c r="P27" s="73"/>
      <c r="Q27" s="42" t="s">
        <v>595</v>
      </c>
      <c r="R27" s="42" t="s">
        <v>242</v>
      </c>
      <c r="S27" s="42" t="b">
        <v>1</v>
      </c>
      <c r="T27" s="42" t="s">
        <v>242</v>
      </c>
      <c r="U27" s="42" t="b">
        <v>1</v>
      </c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</row>
    <row r="28">
      <c r="A28" s="129"/>
      <c r="B28" s="125">
        <v>90.0</v>
      </c>
      <c r="C28" s="126" t="s">
        <v>327</v>
      </c>
      <c r="D28" s="127">
        <f>(22*300/3)</f>
        <v>2200</v>
      </c>
      <c r="E28" s="118" t="s">
        <v>713</v>
      </c>
      <c r="F28" s="125" t="s">
        <v>767</v>
      </c>
      <c r="G28" s="125"/>
      <c r="H28" s="118">
        <v>3.1424743E7</v>
      </c>
      <c r="I28" s="125" t="s">
        <v>315</v>
      </c>
      <c r="J28" s="42" t="s">
        <v>166</v>
      </c>
      <c r="K28" s="146">
        <f>4512/100</f>
        <v>45.12</v>
      </c>
      <c r="L28" s="42" t="s">
        <v>227</v>
      </c>
      <c r="M28" s="120" t="s">
        <v>166</v>
      </c>
      <c r="N28" s="130" t="s">
        <v>773</v>
      </c>
      <c r="O28" s="73" t="b">
        <v>0</v>
      </c>
      <c r="P28" s="73"/>
      <c r="Q28" s="42" t="s">
        <v>752</v>
      </c>
      <c r="R28" s="42" t="s">
        <v>242</v>
      </c>
      <c r="S28" s="42" t="b">
        <v>1</v>
      </c>
      <c r="T28" s="42" t="s">
        <v>242</v>
      </c>
      <c r="U28" s="42" t="b">
        <v>1</v>
      </c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</row>
    <row r="29">
      <c r="A29" s="129"/>
      <c r="B29" s="125">
        <v>90.0</v>
      </c>
      <c r="C29" s="126" t="s">
        <v>98</v>
      </c>
      <c r="D29" s="127">
        <v>22.0</v>
      </c>
      <c r="E29" s="118" t="s">
        <v>575</v>
      </c>
      <c r="F29" s="118"/>
      <c r="G29" s="125"/>
      <c r="H29" s="118" t="s">
        <v>99</v>
      </c>
      <c r="I29" s="125" t="s">
        <v>774</v>
      </c>
      <c r="J29" s="42" t="s">
        <v>166</v>
      </c>
      <c r="K29" s="128">
        <v>546.0</v>
      </c>
      <c r="L29" s="42" t="s">
        <v>363</v>
      </c>
      <c r="M29" s="120" t="s">
        <v>166</v>
      </c>
      <c r="N29" s="130" t="s">
        <v>775</v>
      </c>
      <c r="O29" s="73" t="b">
        <v>0</v>
      </c>
      <c r="P29" s="73"/>
      <c r="Q29" s="42" t="s">
        <v>752</v>
      </c>
      <c r="R29" s="42" t="s">
        <v>242</v>
      </c>
      <c r="S29" s="42" t="b">
        <v>1</v>
      </c>
      <c r="T29" s="42" t="s">
        <v>242</v>
      </c>
      <c r="U29" s="42" t="b">
        <v>1</v>
      </c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</row>
    <row r="30">
      <c r="A30" s="129"/>
      <c r="B30" s="125">
        <v>90.0</v>
      </c>
      <c r="C30" s="126" t="s">
        <v>118</v>
      </c>
      <c r="D30" s="127">
        <v>22.0</v>
      </c>
      <c r="E30" s="118" t="s">
        <v>575</v>
      </c>
      <c r="F30" s="118"/>
      <c r="G30" s="125"/>
      <c r="H30" s="118" t="s">
        <v>119</v>
      </c>
      <c r="I30" s="125" t="s">
        <v>774</v>
      </c>
      <c r="J30" s="42" t="s">
        <v>166</v>
      </c>
      <c r="K30" s="128">
        <v>234.0</v>
      </c>
      <c r="L30" s="42" t="s">
        <v>363</v>
      </c>
      <c r="M30" s="120" t="s">
        <v>166</v>
      </c>
      <c r="N30" s="130" t="s">
        <v>775</v>
      </c>
      <c r="O30" s="73" t="b">
        <v>0</v>
      </c>
      <c r="P30" s="73"/>
      <c r="Q30" s="42" t="s">
        <v>595</v>
      </c>
      <c r="R30" s="42" t="s">
        <v>242</v>
      </c>
      <c r="S30" s="42" t="b">
        <v>1</v>
      </c>
      <c r="T30" s="42" t="s">
        <v>242</v>
      </c>
      <c r="U30" s="42" t="b">
        <v>1</v>
      </c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</row>
    <row r="31">
      <c r="A31" s="129"/>
      <c r="B31" s="125">
        <v>90.0</v>
      </c>
      <c r="C31" s="126" t="s">
        <v>777</v>
      </c>
      <c r="D31" s="127">
        <v>44.0</v>
      </c>
      <c r="E31" s="118" t="s">
        <v>575</v>
      </c>
      <c r="F31" s="118"/>
      <c r="G31" s="125"/>
      <c r="H31" s="118" t="s">
        <v>452</v>
      </c>
      <c r="I31" s="125" t="s">
        <v>454</v>
      </c>
      <c r="J31" s="42" t="s">
        <v>166</v>
      </c>
      <c r="K31" s="128">
        <v>3142.1</v>
      </c>
      <c r="L31" s="42" t="s">
        <v>227</v>
      </c>
      <c r="M31" s="120" t="s">
        <v>166</v>
      </c>
      <c r="N31" s="130" t="s">
        <v>778</v>
      </c>
      <c r="O31" s="42" t="b">
        <v>1</v>
      </c>
      <c r="P31" s="73"/>
      <c r="Q31" s="42" t="s">
        <v>595</v>
      </c>
      <c r="R31" s="42" t="s">
        <v>242</v>
      </c>
      <c r="S31" s="42" t="b">
        <v>1</v>
      </c>
      <c r="T31" s="42" t="s">
        <v>242</v>
      </c>
      <c r="U31" s="42" t="b">
        <v>1</v>
      </c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</row>
    <row r="32">
      <c r="A32" s="129"/>
      <c r="B32" s="125">
        <v>90.0</v>
      </c>
      <c r="C32" s="126" t="s">
        <v>779</v>
      </c>
      <c r="D32" s="127">
        <v>22.0</v>
      </c>
      <c r="E32" s="118" t="s">
        <v>575</v>
      </c>
      <c r="F32" s="118"/>
      <c r="G32" s="125"/>
      <c r="H32" s="118" t="s">
        <v>455</v>
      </c>
      <c r="I32" s="125" t="s">
        <v>454</v>
      </c>
      <c r="J32" s="42" t="s">
        <v>166</v>
      </c>
      <c r="K32" s="128">
        <v>491.9</v>
      </c>
      <c r="L32" s="42" t="s">
        <v>227</v>
      </c>
      <c r="M32" s="120" t="s">
        <v>166</v>
      </c>
      <c r="N32" s="130" t="s">
        <v>778</v>
      </c>
      <c r="O32" s="42" t="b">
        <v>1</v>
      </c>
      <c r="P32" s="73"/>
      <c r="Q32" s="42" t="s">
        <v>595</v>
      </c>
      <c r="R32" s="42" t="s">
        <v>242</v>
      </c>
      <c r="S32" s="42" t="b">
        <v>1</v>
      </c>
      <c r="T32" s="42" t="s">
        <v>242</v>
      </c>
      <c r="U32" s="42" t="b">
        <v>1</v>
      </c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</row>
    <row r="33">
      <c r="A33" s="129"/>
      <c r="B33" s="125">
        <v>90.0</v>
      </c>
      <c r="C33" s="126" t="s">
        <v>780</v>
      </c>
      <c r="D33" s="127">
        <v>22.0</v>
      </c>
      <c r="E33" s="118" t="s">
        <v>575</v>
      </c>
      <c r="F33" s="118"/>
      <c r="G33" s="125"/>
      <c r="H33" s="118" t="s">
        <v>457</v>
      </c>
      <c r="I33" s="125" t="s">
        <v>454</v>
      </c>
      <c r="J33" s="42" t="s">
        <v>166</v>
      </c>
      <c r="K33" s="128">
        <v>337.3</v>
      </c>
      <c r="L33" s="42" t="s">
        <v>227</v>
      </c>
      <c r="M33" s="120" t="s">
        <v>166</v>
      </c>
      <c r="N33" s="130" t="s">
        <v>778</v>
      </c>
      <c r="O33" s="42" t="b">
        <v>1</v>
      </c>
      <c r="P33" s="73"/>
      <c r="Q33" s="42" t="s">
        <v>595</v>
      </c>
      <c r="R33" s="42" t="s">
        <v>242</v>
      </c>
      <c r="S33" s="42" t="b">
        <v>1</v>
      </c>
      <c r="T33" s="42" t="s">
        <v>242</v>
      </c>
      <c r="U33" s="42" t="b">
        <v>1</v>
      </c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4"/>
    </row>
    <row r="34">
      <c r="A34" s="129"/>
      <c r="B34" s="125">
        <v>90.0</v>
      </c>
      <c r="C34" s="126" t="s">
        <v>781</v>
      </c>
      <c r="D34" s="127">
        <f>22*2</f>
        <v>44</v>
      </c>
      <c r="E34" s="118" t="s">
        <v>575</v>
      </c>
      <c r="F34" s="118"/>
      <c r="G34" s="125"/>
      <c r="H34" s="118" t="s">
        <v>459</v>
      </c>
      <c r="I34" s="125" t="s">
        <v>454</v>
      </c>
      <c r="J34" s="42" t="s">
        <v>166</v>
      </c>
      <c r="K34" s="128">
        <v>1014.3</v>
      </c>
      <c r="L34" s="42" t="s">
        <v>227</v>
      </c>
      <c r="M34" s="120" t="s">
        <v>166</v>
      </c>
      <c r="N34" s="130" t="s">
        <v>778</v>
      </c>
      <c r="O34" s="42" t="b">
        <v>1</v>
      </c>
      <c r="P34" s="73"/>
      <c r="Q34" s="42" t="s">
        <v>595</v>
      </c>
      <c r="R34" s="42" t="s">
        <v>242</v>
      </c>
      <c r="S34" s="42" t="b">
        <v>1</v>
      </c>
      <c r="T34" s="42" t="s">
        <v>242</v>
      </c>
      <c r="U34" s="42" t="b">
        <v>1</v>
      </c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</row>
    <row r="35">
      <c r="A35" s="129"/>
      <c r="B35" s="125">
        <v>90.0</v>
      </c>
      <c r="C35" s="126" t="s">
        <v>782</v>
      </c>
      <c r="D35" s="127">
        <f>20*22</f>
        <v>440</v>
      </c>
      <c r="E35" s="118" t="s">
        <v>575</v>
      </c>
      <c r="F35" s="118"/>
      <c r="G35" s="125"/>
      <c r="H35" s="118" t="s">
        <v>461</v>
      </c>
      <c r="I35" s="125" t="s">
        <v>454</v>
      </c>
      <c r="J35" s="42" t="s">
        <v>166</v>
      </c>
      <c r="K35" s="146">
        <f>3638/10</f>
        <v>363.8</v>
      </c>
      <c r="L35" s="42" t="s">
        <v>227</v>
      </c>
      <c r="M35" s="120" t="s">
        <v>166</v>
      </c>
      <c r="N35" s="130" t="s">
        <v>778</v>
      </c>
      <c r="O35" s="42" t="b">
        <v>1</v>
      </c>
      <c r="P35" s="73"/>
      <c r="Q35" s="42" t="s">
        <v>595</v>
      </c>
      <c r="R35" s="42" t="s">
        <v>242</v>
      </c>
      <c r="S35" s="42" t="b">
        <v>1</v>
      </c>
      <c r="T35" s="42" t="s">
        <v>242</v>
      </c>
      <c r="U35" s="42" t="b">
        <v>1</v>
      </c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</row>
    <row r="36">
      <c r="A36" s="154" t="s">
        <v>753</v>
      </c>
      <c r="B36" s="140">
        <v>232.0</v>
      </c>
      <c r="C36" s="144" t="s">
        <v>783</v>
      </c>
      <c r="D36" s="140">
        <v>31.0</v>
      </c>
      <c r="E36" s="70" t="s">
        <v>575</v>
      </c>
      <c r="F36" s="140" t="s">
        <v>35</v>
      </c>
      <c r="G36" s="137" t="s">
        <v>756</v>
      </c>
      <c r="H36" s="140">
        <v>866064.6</v>
      </c>
      <c r="I36" s="137" t="s">
        <v>35</v>
      </c>
      <c r="J36" s="42" t="s">
        <v>166</v>
      </c>
      <c r="K36" s="121">
        <v>3487.02</v>
      </c>
      <c r="L36" s="120" t="s">
        <v>363</v>
      </c>
      <c r="M36" s="120" t="s">
        <v>166</v>
      </c>
      <c r="N36" s="122" t="s">
        <v>666</v>
      </c>
      <c r="O36" s="123" t="b">
        <v>0</v>
      </c>
      <c r="P36" s="42" t="s">
        <v>758</v>
      </c>
      <c r="Q36" s="42" t="s">
        <v>752</v>
      </c>
      <c r="R36" s="42" t="s">
        <v>242</v>
      </c>
      <c r="S36" s="42" t="b">
        <v>1</v>
      </c>
      <c r="T36" s="42" t="s">
        <v>242</v>
      </c>
      <c r="U36" s="42" t="b">
        <v>1</v>
      </c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24"/>
      <c r="BC36" s="124"/>
      <c r="BD36" s="124"/>
      <c r="BE36" s="124"/>
      <c r="BF36" s="124"/>
      <c r="BG36" s="124"/>
      <c r="BH36" s="124"/>
      <c r="BI36" s="124"/>
      <c r="BJ36" s="124"/>
      <c r="BK36" s="124"/>
      <c r="BL36" s="124"/>
      <c r="BM36" s="124"/>
      <c r="BN36" s="124"/>
      <c r="BO36" s="124"/>
      <c r="BP36" s="124"/>
      <c r="BQ36" s="124"/>
    </row>
    <row r="37">
      <c r="A37" s="74"/>
      <c r="B37" s="70">
        <v>232.0</v>
      </c>
      <c r="C37" s="95" t="s">
        <v>759</v>
      </c>
      <c r="D37" s="70">
        <v>31.0</v>
      </c>
      <c r="E37" s="70" t="s">
        <v>575</v>
      </c>
      <c r="F37" s="70"/>
      <c r="G37" s="63"/>
      <c r="H37" s="70">
        <v>867036.1</v>
      </c>
      <c r="I37" s="63" t="s">
        <v>35</v>
      </c>
      <c r="J37" s="42" t="s">
        <v>166</v>
      </c>
      <c r="K37" s="128">
        <v>1100.0</v>
      </c>
      <c r="L37" s="120" t="s">
        <v>363</v>
      </c>
      <c r="M37" s="120" t="s">
        <v>166</v>
      </c>
      <c r="N37" s="122" t="s">
        <v>666</v>
      </c>
      <c r="O37" s="73" t="b">
        <v>0</v>
      </c>
      <c r="P37" s="42" t="s">
        <v>758</v>
      </c>
      <c r="Q37" s="42" t="s">
        <v>752</v>
      </c>
      <c r="R37" s="42" t="s">
        <v>242</v>
      </c>
      <c r="S37" s="42" t="b">
        <v>1</v>
      </c>
      <c r="T37" s="42" t="s">
        <v>242</v>
      </c>
      <c r="U37" s="42" t="b">
        <v>1</v>
      </c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</row>
    <row r="38">
      <c r="A38" s="74"/>
      <c r="B38" s="70">
        <v>232.0</v>
      </c>
      <c r="C38" s="95" t="s">
        <v>164</v>
      </c>
      <c r="D38" s="70">
        <v>31.0</v>
      </c>
      <c r="E38" s="70" t="s">
        <v>575</v>
      </c>
      <c r="F38" s="70"/>
      <c r="G38" s="63"/>
      <c r="H38" s="70" t="s">
        <v>165</v>
      </c>
      <c r="I38" s="63" t="s">
        <v>35</v>
      </c>
      <c r="J38" s="42" t="s">
        <v>166</v>
      </c>
      <c r="K38" s="128">
        <v>247.93</v>
      </c>
      <c r="L38" s="120" t="s">
        <v>363</v>
      </c>
      <c r="M38" s="120" t="s">
        <v>166</v>
      </c>
      <c r="N38" s="122" t="s">
        <v>666</v>
      </c>
      <c r="O38" s="73" t="b">
        <v>0</v>
      </c>
      <c r="P38" s="42" t="s">
        <v>758</v>
      </c>
      <c r="Q38" s="42" t="s">
        <v>752</v>
      </c>
      <c r="R38" s="42" t="s">
        <v>242</v>
      </c>
      <c r="S38" s="42" t="b">
        <v>1</v>
      </c>
      <c r="T38" s="42" t="s">
        <v>242</v>
      </c>
      <c r="U38" s="42" t="b">
        <v>1</v>
      </c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</row>
    <row r="39">
      <c r="A39" s="74"/>
      <c r="B39" s="70">
        <v>232.0</v>
      </c>
      <c r="C39" s="95" t="s">
        <v>160</v>
      </c>
      <c r="D39" s="70">
        <v>31.0</v>
      </c>
      <c r="E39" s="70" t="s">
        <v>575</v>
      </c>
      <c r="F39" s="70"/>
      <c r="G39" s="63"/>
      <c r="H39" s="70">
        <v>9.89803205871E11</v>
      </c>
      <c r="I39" s="63" t="s">
        <v>35</v>
      </c>
      <c r="J39" s="42" t="s">
        <v>166</v>
      </c>
      <c r="K39" s="128">
        <v>102.0</v>
      </c>
      <c r="L39" s="120" t="s">
        <v>363</v>
      </c>
      <c r="M39" s="120" t="s">
        <v>166</v>
      </c>
      <c r="N39" s="130" t="s">
        <v>238</v>
      </c>
      <c r="O39" s="42" t="b">
        <v>1</v>
      </c>
      <c r="P39" s="73"/>
      <c r="Q39" s="42" t="s">
        <v>595</v>
      </c>
      <c r="R39" s="42" t="s">
        <v>242</v>
      </c>
      <c r="S39" s="42" t="b">
        <v>1</v>
      </c>
      <c r="T39" s="42" t="s">
        <v>242</v>
      </c>
      <c r="U39" s="42" t="b">
        <v>1</v>
      </c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</row>
    <row r="40">
      <c r="A40" s="74"/>
      <c r="B40" s="70">
        <v>232.0</v>
      </c>
      <c r="C40" s="95" t="s">
        <v>156</v>
      </c>
      <c r="D40" s="70">
        <v>31.0</v>
      </c>
      <c r="E40" s="70" t="s">
        <v>575</v>
      </c>
      <c r="F40" s="70"/>
      <c r="G40" s="63"/>
      <c r="H40" s="70">
        <v>9.89803205881E11</v>
      </c>
      <c r="I40" s="63" t="s">
        <v>35</v>
      </c>
      <c r="J40" s="42" t="s">
        <v>166</v>
      </c>
      <c r="K40" s="128">
        <v>101.4</v>
      </c>
      <c r="L40" s="120" t="s">
        <v>363</v>
      </c>
      <c r="M40" s="120" t="s">
        <v>166</v>
      </c>
      <c r="N40" s="130" t="s">
        <v>760</v>
      </c>
      <c r="O40" s="42" t="b">
        <v>1</v>
      </c>
      <c r="P40" s="73"/>
      <c r="Q40" s="42" t="s">
        <v>752</v>
      </c>
      <c r="R40" s="42" t="s">
        <v>242</v>
      </c>
      <c r="S40" s="42" t="b">
        <v>1</v>
      </c>
      <c r="T40" s="42" t="s">
        <v>242</v>
      </c>
      <c r="U40" s="42" t="b">
        <v>1</v>
      </c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</row>
    <row r="41">
      <c r="A41" s="74"/>
      <c r="B41" s="70">
        <v>232.0</v>
      </c>
      <c r="C41" s="95" t="s">
        <v>440</v>
      </c>
      <c r="D41" s="70">
        <f>31*2</f>
        <v>62</v>
      </c>
      <c r="E41" s="70" t="s">
        <v>575</v>
      </c>
      <c r="F41" s="70"/>
      <c r="G41" s="63"/>
      <c r="H41" s="70" t="s">
        <v>92</v>
      </c>
      <c r="I41" s="63" t="s">
        <v>35</v>
      </c>
      <c r="J41" s="42" t="s">
        <v>166</v>
      </c>
      <c r="K41" s="128">
        <v>46.2</v>
      </c>
      <c r="L41" s="120" t="s">
        <v>363</v>
      </c>
      <c r="M41" s="120" t="s">
        <v>166</v>
      </c>
      <c r="N41" s="130" t="s">
        <v>760</v>
      </c>
      <c r="O41" s="42" t="b">
        <v>1</v>
      </c>
      <c r="P41" s="73"/>
      <c r="Q41" s="42" t="s">
        <v>752</v>
      </c>
      <c r="R41" s="42" t="s">
        <v>242</v>
      </c>
      <c r="S41" s="42" t="b">
        <v>1</v>
      </c>
      <c r="T41" s="42" t="s">
        <v>242</v>
      </c>
      <c r="U41" s="42" t="b">
        <v>1</v>
      </c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</row>
    <row r="42">
      <c r="A42" s="74"/>
      <c r="B42" s="70">
        <v>232.0</v>
      </c>
      <c r="C42" s="95" t="s">
        <v>138</v>
      </c>
      <c r="D42" s="70">
        <v>31.0</v>
      </c>
      <c r="E42" s="70" t="s">
        <v>575</v>
      </c>
      <c r="F42" s="70"/>
      <c r="G42" s="63"/>
      <c r="H42" s="70" t="s">
        <v>137</v>
      </c>
      <c r="I42" s="63" t="s">
        <v>35</v>
      </c>
      <c r="J42" s="42" t="s">
        <v>166</v>
      </c>
      <c r="K42" s="128">
        <v>96.6</v>
      </c>
      <c r="L42" s="120" t="s">
        <v>363</v>
      </c>
      <c r="M42" s="120" t="s">
        <v>166</v>
      </c>
      <c r="N42" s="130" t="s">
        <v>238</v>
      </c>
      <c r="O42" s="42" t="b">
        <v>1</v>
      </c>
      <c r="P42" s="73"/>
      <c r="Q42" s="42" t="s">
        <v>595</v>
      </c>
      <c r="R42" s="42" t="s">
        <v>242</v>
      </c>
      <c r="S42" s="42" t="b">
        <v>1</v>
      </c>
      <c r="T42" s="42" t="s">
        <v>242</v>
      </c>
      <c r="U42" s="42" t="b">
        <v>1</v>
      </c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</row>
    <row r="43">
      <c r="A43" s="74"/>
      <c r="B43" s="70">
        <v>232.0</v>
      </c>
      <c r="C43" s="95" t="s">
        <v>313</v>
      </c>
      <c r="D43" s="70">
        <f>31*2</f>
        <v>62</v>
      </c>
      <c r="E43" s="70" t="s">
        <v>575</v>
      </c>
      <c r="F43" s="70"/>
      <c r="G43" s="63"/>
      <c r="H43" s="70" t="s">
        <v>312</v>
      </c>
      <c r="I43" s="63" t="s">
        <v>315</v>
      </c>
      <c r="J43" s="42" t="s">
        <v>166</v>
      </c>
      <c r="K43" s="128">
        <v>840.0</v>
      </c>
      <c r="L43" s="120" t="s">
        <v>227</v>
      </c>
      <c r="M43" s="120" t="s">
        <v>166</v>
      </c>
      <c r="N43" s="130" t="s">
        <v>761</v>
      </c>
      <c r="O43" s="73" t="b">
        <v>0</v>
      </c>
      <c r="P43" s="73"/>
      <c r="Q43" s="42" t="s">
        <v>595</v>
      </c>
      <c r="R43" s="42" t="s">
        <v>242</v>
      </c>
      <c r="S43" s="42" t="b">
        <v>1</v>
      </c>
      <c r="T43" s="42" t="s">
        <v>242</v>
      </c>
      <c r="U43" s="42" t="b">
        <v>1</v>
      </c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</row>
    <row r="44">
      <c r="A44" s="74"/>
      <c r="B44" s="70">
        <v>232.0</v>
      </c>
      <c r="C44" s="95" t="s">
        <v>449</v>
      </c>
      <c r="D44" s="70">
        <v>31.0</v>
      </c>
      <c r="E44" s="70" t="s">
        <v>575</v>
      </c>
      <c r="F44" s="70"/>
      <c r="G44" s="63"/>
      <c r="H44" s="70" t="s">
        <v>115</v>
      </c>
      <c r="I44" s="63" t="s">
        <v>35</v>
      </c>
      <c r="J44" s="42" t="s">
        <v>166</v>
      </c>
      <c r="K44" s="128">
        <v>23.94</v>
      </c>
      <c r="L44" s="120" t="s">
        <v>363</v>
      </c>
      <c r="M44" s="120" t="s">
        <v>166</v>
      </c>
      <c r="N44" s="130" t="s">
        <v>760</v>
      </c>
      <c r="O44" s="42" t="b">
        <v>1</v>
      </c>
      <c r="P44" s="73"/>
      <c r="Q44" s="42" t="s">
        <v>752</v>
      </c>
      <c r="R44" s="42" t="s">
        <v>242</v>
      </c>
      <c r="S44" s="42" t="b">
        <v>1</v>
      </c>
      <c r="T44" s="131" t="s">
        <v>242</v>
      </c>
      <c r="U44" s="132" t="b">
        <v>1</v>
      </c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</row>
    <row r="45">
      <c r="A45" s="74"/>
      <c r="B45" s="70">
        <v>232.0</v>
      </c>
      <c r="C45" s="95" t="s">
        <v>450</v>
      </c>
      <c r="D45" s="70">
        <v>31.0</v>
      </c>
      <c r="E45" s="70" t="s">
        <v>575</v>
      </c>
      <c r="F45" s="70"/>
      <c r="G45" s="63"/>
      <c r="H45" s="70" t="s">
        <v>112</v>
      </c>
      <c r="I45" s="63" t="s">
        <v>35</v>
      </c>
      <c r="J45" s="42" t="s">
        <v>166</v>
      </c>
      <c r="K45" s="128">
        <v>11.34</v>
      </c>
      <c r="L45" s="120" t="s">
        <v>363</v>
      </c>
      <c r="M45" s="120" t="s">
        <v>166</v>
      </c>
      <c r="N45" s="130" t="s">
        <v>760</v>
      </c>
      <c r="O45" s="42" t="b">
        <v>1</v>
      </c>
      <c r="P45" s="73"/>
      <c r="Q45" s="42" t="s">
        <v>752</v>
      </c>
      <c r="R45" s="42" t="s">
        <v>242</v>
      </c>
      <c r="S45" s="42" t="b">
        <v>1</v>
      </c>
      <c r="T45" s="42" t="s">
        <v>242</v>
      </c>
      <c r="U45" s="42" t="b">
        <v>1</v>
      </c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</row>
    <row r="46">
      <c r="A46" s="74"/>
      <c r="B46" s="70">
        <v>232.0</v>
      </c>
      <c r="C46" s="95" t="s">
        <v>32</v>
      </c>
      <c r="D46" s="70">
        <v>31.0</v>
      </c>
      <c r="E46" s="70" t="s">
        <v>575</v>
      </c>
      <c r="F46" s="70"/>
      <c r="G46" s="63"/>
      <c r="H46" s="70">
        <v>9.89803209771E11</v>
      </c>
      <c r="I46" s="63" t="s">
        <v>35</v>
      </c>
      <c r="J46" s="42" t="s">
        <v>166</v>
      </c>
      <c r="K46" s="128">
        <v>24.66</v>
      </c>
      <c r="L46" s="120" t="s">
        <v>363</v>
      </c>
      <c r="M46" s="120" t="s">
        <v>166</v>
      </c>
      <c r="N46" s="130" t="s">
        <v>238</v>
      </c>
      <c r="O46" s="42" t="b">
        <v>1</v>
      </c>
      <c r="P46" s="73"/>
      <c r="Q46" s="42" t="s">
        <v>595</v>
      </c>
      <c r="R46" s="42" t="s">
        <v>242</v>
      </c>
      <c r="S46" s="42" t="b">
        <v>1</v>
      </c>
      <c r="T46" s="42" t="s">
        <v>242</v>
      </c>
      <c r="U46" s="42" t="b">
        <v>1</v>
      </c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4"/>
      <c r="BN46" s="54"/>
      <c r="BO46" s="54"/>
      <c r="BP46" s="54"/>
      <c r="BQ46" s="54"/>
    </row>
    <row r="47">
      <c r="A47" s="74"/>
      <c r="B47" s="70">
        <v>232.0</v>
      </c>
      <c r="C47" s="95" t="s">
        <v>136</v>
      </c>
      <c r="D47" s="70">
        <v>31.0</v>
      </c>
      <c r="E47" s="70" t="s">
        <v>575</v>
      </c>
      <c r="F47" s="70"/>
      <c r="G47" s="63"/>
      <c r="H47" s="70">
        <v>9.89803209751E11</v>
      </c>
      <c r="I47" s="63" t="s">
        <v>35</v>
      </c>
      <c r="J47" s="42" t="s">
        <v>166</v>
      </c>
      <c r="K47" s="128">
        <v>23.94</v>
      </c>
      <c r="L47" s="120" t="s">
        <v>363</v>
      </c>
      <c r="M47" s="120" t="s">
        <v>166</v>
      </c>
      <c r="N47" s="130" t="s">
        <v>238</v>
      </c>
      <c r="O47" s="42" t="b">
        <v>1</v>
      </c>
      <c r="P47" s="73"/>
      <c r="Q47" s="42" t="s">
        <v>595</v>
      </c>
      <c r="R47" s="42" t="s">
        <v>242</v>
      </c>
      <c r="S47" s="42" t="b">
        <v>1</v>
      </c>
      <c r="T47" s="42" t="s">
        <v>242</v>
      </c>
      <c r="U47" s="42" t="b">
        <v>1</v>
      </c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</row>
    <row r="48">
      <c r="A48" s="74"/>
      <c r="B48" s="70">
        <v>232.0</v>
      </c>
      <c r="C48" s="95" t="s">
        <v>140</v>
      </c>
      <c r="D48" s="70">
        <f t="shared" ref="D48:D49" si="2">31*10</f>
        <v>310</v>
      </c>
      <c r="E48" s="70" t="s">
        <v>575</v>
      </c>
      <c r="F48" s="70"/>
      <c r="G48" s="63"/>
      <c r="H48" s="70" t="s">
        <v>141</v>
      </c>
      <c r="I48" s="63" t="s">
        <v>35</v>
      </c>
      <c r="J48" s="42" t="s">
        <v>166</v>
      </c>
      <c r="K48" s="128">
        <v>167.4</v>
      </c>
      <c r="L48" s="120" t="s">
        <v>363</v>
      </c>
      <c r="M48" s="120" t="s">
        <v>166</v>
      </c>
      <c r="N48" s="130" t="s">
        <v>238</v>
      </c>
      <c r="O48" s="42" t="b">
        <v>1</v>
      </c>
      <c r="P48" s="73"/>
      <c r="Q48" s="42" t="s">
        <v>595</v>
      </c>
      <c r="R48" s="42" t="s">
        <v>242</v>
      </c>
      <c r="S48" s="42" t="b">
        <v>1</v>
      </c>
      <c r="T48" s="42" t="s">
        <v>242</v>
      </c>
      <c r="U48" s="42" t="b">
        <v>1</v>
      </c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</row>
    <row r="49">
      <c r="A49" s="74"/>
      <c r="B49" s="70">
        <v>232.0</v>
      </c>
      <c r="C49" s="95" t="s">
        <v>148</v>
      </c>
      <c r="D49" s="70">
        <f t="shared" si="2"/>
        <v>310</v>
      </c>
      <c r="E49" s="70" t="s">
        <v>575</v>
      </c>
      <c r="F49" s="70"/>
      <c r="G49" s="63"/>
      <c r="H49" s="70" t="s">
        <v>149</v>
      </c>
      <c r="I49" s="63" t="s">
        <v>35</v>
      </c>
      <c r="J49" s="42" t="s">
        <v>166</v>
      </c>
      <c r="K49" s="128">
        <v>141.6</v>
      </c>
      <c r="L49" s="120" t="s">
        <v>363</v>
      </c>
      <c r="M49" s="120" t="s">
        <v>166</v>
      </c>
      <c r="N49" s="130" t="s">
        <v>238</v>
      </c>
      <c r="O49" s="42" t="b">
        <v>1</v>
      </c>
      <c r="P49" s="73"/>
      <c r="Q49" s="42" t="s">
        <v>595</v>
      </c>
      <c r="R49" s="42" t="s">
        <v>242</v>
      </c>
      <c r="S49" s="42" t="b">
        <v>1</v>
      </c>
      <c r="T49" s="42" t="s">
        <v>242</v>
      </c>
      <c r="U49" s="42" t="b">
        <v>1</v>
      </c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</row>
    <row r="50">
      <c r="A50" s="74"/>
      <c r="B50" s="70">
        <v>232.0</v>
      </c>
      <c r="C50" s="95" t="s">
        <v>318</v>
      </c>
      <c r="D50" s="70">
        <v>31.0</v>
      </c>
      <c r="E50" s="70" t="s">
        <v>575</v>
      </c>
      <c r="F50" s="70"/>
      <c r="G50" s="63"/>
      <c r="H50" s="70" t="s">
        <v>67</v>
      </c>
      <c r="I50" s="63" t="s">
        <v>35</v>
      </c>
      <c r="J50" s="42" t="s">
        <v>166</v>
      </c>
      <c r="K50" s="128">
        <v>70.8</v>
      </c>
      <c r="L50" s="120" t="s">
        <v>363</v>
      </c>
      <c r="M50" s="120" t="s">
        <v>166</v>
      </c>
      <c r="N50" s="130" t="s">
        <v>760</v>
      </c>
      <c r="O50" s="42" t="b">
        <v>1</v>
      </c>
      <c r="P50" s="73"/>
      <c r="Q50" s="42" t="s">
        <v>752</v>
      </c>
      <c r="R50" s="42" t="s">
        <v>242</v>
      </c>
      <c r="S50" s="42" t="b">
        <v>1</v>
      </c>
      <c r="T50" s="42" t="s">
        <v>242</v>
      </c>
      <c r="U50" s="42" t="b">
        <v>1</v>
      </c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</row>
    <row r="51">
      <c r="A51" s="74"/>
      <c r="B51" s="70">
        <v>232.0</v>
      </c>
      <c r="C51" s="95" t="s">
        <v>442</v>
      </c>
      <c r="D51" s="70">
        <v>31.0</v>
      </c>
      <c r="E51" s="70" t="s">
        <v>575</v>
      </c>
      <c r="F51" s="70"/>
      <c r="G51" s="63"/>
      <c r="H51" s="70" t="s">
        <v>85</v>
      </c>
      <c r="I51" s="63" t="s">
        <v>35</v>
      </c>
      <c r="J51" s="42" t="s">
        <v>166</v>
      </c>
      <c r="K51" s="128">
        <v>67.8</v>
      </c>
      <c r="L51" s="120" t="s">
        <v>363</v>
      </c>
      <c r="M51" s="120" t="s">
        <v>166</v>
      </c>
      <c r="N51" s="130" t="s">
        <v>238</v>
      </c>
      <c r="O51" s="42" t="b">
        <v>1</v>
      </c>
      <c r="P51" s="73"/>
      <c r="Q51" s="42" t="s">
        <v>595</v>
      </c>
      <c r="R51" s="42" t="s">
        <v>242</v>
      </c>
      <c r="S51" s="42" t="b">
        <v>1</v>
      </c>
      <c r="T51" s="42" t="s">
        <v>242</v>
      </c>
      <c r="U51" s="42" t="b">
        <v>1</v>
      </c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</row>
    <row r="52">
      <c r="A52" s="74"/>
      <c r="B52" s="70">
        <v>232.0</v>
      </c>
      <c r="C52" s="95" t="s">
        <v>466</v>
      </c>
      <c r="D52" s="70">
        <v>31.0</v>
      </c>
      <c r="E52" s="70" t="s">
        <v>575</v>
      </c>
      <c r="F52" s="70"/>
      <c r="G52" s="63"/>
      <c r="H52" s="70" t="s">
        <v>61</v>
      </c>
      <c r="I52" s="63" t="s">
        <v>35</v>
      </c>
      <c r="J52" s="42" t="s">
        <v>166</v>
      </c>
      <c r="K52" s="128">
        <v>54.0</v>
      </c>
      <c r="L52" s="120" t="s">
        <v>363</v>
      </c>
      <c r="M52" s="120" t="s">
        <v>166</v>
      </c>
      <c r="N52" s="130" t="s">
        <v>238</v>
      </c>
      <c r="O52" s="42" t="b">
        <v>1</v>
      </c>
      <c r="P52" s="73"/>
      <c r="Q52" s="42" t="s">
        <v>595</v>
      </c>
      <c r="R52" s="42" t="s">
        <v>242</v>
      </c>
      <c r="S52" s="42" t="b">
        <v>1</v>
      </c>
      <c r="T52" s="42" t="s">
        <v>242</v>
      </c>
      <c r="U52" s="42" t="b">
        <v>1</v>
      </c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</row>
    <row r="53">
      <c r="A53" s="74"/>
      <c r="B53" s="70">
        <v>232.0</v>
      </c>
      <c r="C53" s="95" t="s">
        <v>95</v>
      </c>
      <c r="D53" s="70">
        <v>31.0</v>
      </c>
      <c r="E53" s="70" t="s">
        <v>575</v>
      </c>
      <c r="F53" s="70"/>
      <c r="G53" s="63"/>
      <c r="H53" s="70" t="s">
        <v>96</v>
      </c>
      <c r="I53" s="63" t="s">
        <v>35</v>
      </c>
      <c r="J53" s="42" t="s">
        <v>166</v>
      </c>
      <c r="K53" s="128">
        <v>27.96</v>
      </c>
      <c r="L53" s="120" t="s">
        <v>363</v>
      </c>
      <c r="M53" s="120" t="s">
        <v>166</v>
      </c>
      <c r="N53" s="130" t="s">
        <v>238</v>
      </c>
      <c r="O53" s="42" t="b">
        <v>1</v>
      </c>
      <c r="P53" s="73"/>
      <c r="Q53" s="42" t="s">
        <v>595</v>
      </c>
      <c r="R53" s="42" t="s">
        <v>242</v>
      </c>
      <c r="S53" s="42" t="b">
        <v>1</v>
      </c>
      <c r="T53" s="42" t="s">
        <v>242</v>
      </c>
      <c r="U53" s="42" t="b">
        <v>1</v>
      </c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</row>
    <row r="54">
      <c r="A54" s="74"/>
      <c r="B54" s="70">
        <v>232.0</v>
      </c>
      <c r="C54" s="95" t="s">
        <v>331</v>
      </c>
      <c r="D54" s="70">
        <v>31.0</v>
      </c>
      <c r="E54" s="70" t="s">
        <v>575</v>
      </c>
      <c r="F54" s="70"/>
      <c r="G54" s="158"/>
      <c r="H54" s="70" t="s">
        <v>330</v>
      </c>
      <c r="I54" s="63" t="s">
        <v>321</v>
      </c>
      <c r="J54" s="42" t="s">
        <v>166</v>
      </c>
      <c r="K54" s="128">
        <v>115.0</v>
      </c>
      <c r="L54" s="120" t="s">
        <v>363</v>
      </c>
      <c r="M54" s="42" t="s">
        <v>401</v>
      </c>
      <c r="N54" s="130" t="s">
        <v>769</v>
      </c>
      <c r="O54" s="73" t="b">
        <v>0</v>
      </c>
      <c r="P54" s="73"/>
      <c r="Q54" s="42" t="s">
        <v>752</v>
      </c>
      <c r="R54" s="42" t="s">
        <v>322</v>
      </c>
      <c r="S54" s="42" t="b">
        <v>1</v>
      </c>
      <c r="T54" s="42" t="s">
        <v>766</v>
      </c>
      <c r="U54" s="42" t="b">
        <v>1</v>
      </c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</row>
    <row r="55">
      <c r="A55" s="74"/>
      <c r="B55" s="70">
        <v>232.0</v>
      </c>
      <c r="C55" s="95" t="s">
        <v>335</v>
      </c>
      <c r="D55" s="70">
        <v>31.0</v>
      </c>
      <c r="E55" s="70"/>
      <c r="F55" s="70"/>
      <c r="G55" s="158"/>
      <c r="H55" s="70" t="s">
        <v>334</v>
      </c>
      <c r="I55" s="63" t="s">
        <v>321</v>
      </c>
      <c r="J55" s="42" t="s">
        <v>166</v>
      </c>
      <c r="K55" s="128">
        <v>12.0</v>
      </c>
      <c r="L55" s="120" t="s">
        <v>363</v>
      </c>
      <c r="M55" s="42" t="s">
        <v>401</v>
      </c>
      <c r="N55" s="130" t="s">
        <v>238</v>
      </c>
      <c r="O55" s="73" t="b">
        <v>0</v>
      </c>
      <c r="P55" s="73"/>
      <c r="Q55" s="42" t="s">
        <v>595</v>
      </c>
      <c r="R55" s="42" t="s">
        <v>322</v>
      </c>
      <c r="S55" s="42" t="b">
        <v>1</v>
      </c>
      <c r="T55" s="42" t="s">
        <v>766</v>
      </c>
      <c r="U55" s="42" t="b">
        <v>1</v>
      </c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</row>
    <row r="56">
      <c r="A56" s="74"/>
      <c r="B56" s="70">
        <v>232.0</v>
      </c>
      <c r="C56" s="95" t="s">
        <v>337</v>
      </c>
      <c r="D56" s="70">
        <f>(31*300)/3</f>
        <v>3100</v>
      </c>
      <c r="E56" s="70" t="s">
        <v>713</v>
      </c>
      <c r="F56" s="63" t="s">
        <v>767</v>
      </c>
      <c r="G56" s="63"/>
      <c r="H56" s="70">
        <v>3.1424743E7</v>
      </c>
      <c r="I56" s="63" t="s">
        <v>315</v>
      </c>
      <c r="J56" s="42" t="s">
        <v>166</v>
      </c>
      <c r="K56" s="146">
        <f>4512/100</f>
        <v>45.12</v>
      </c>
      <c r="L56" s="42" t="s">
        <v>227</v>
      </c>
      <c r="M56" s="120" t="s">
        <v>166</v>
      </c>
      <c r="N56" s="130" t="s">
        <v>773</v>
      </c>
      <c r="O56" s="73" t="b">
        <v>0</v>
      </c>
      <c r="P56" s="73"/>
      <c r="Q56" s="42" t="s">
        <v>752</v>
      </c>
      <c r="R56" s="42" t="s">
        <v>242</v>
      </c>
      <c r="S56" s="42" t="b">
        <v>1</v>
      </c>
      <c r="T56" s="42" t="s">
        <v>242</v>
      </c>
      <c r="U56" s="42" t="b">
        <v>1</v>
      </c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</row>
    <row r="57">
      <c r="A57" s="74"/>
      <c r="B57" s="70">
        <v>232.0</v>
      </c>
      <c r="C57" s="95" t="s">
        <v>326</v>
      </c>
      <c r="D57" s="70">
        <f>31*3</f>
        <v>93</v>
      </c>
      <c r="E57" s="70" t="s">
        <v>714</v>
      </c>
      <c r="F57" s="63" t="s">
        <v>767</v>
      </c>
      <c r="G57" s="63"/>
      <c r="H57" s="159" t="s">
        <v>439</v>
      </c>
      <c r="I57" s="63" t="s">
        <v>315</v>
      </c>
      <c r="J57" s="42" t="s">
        <v>166</v>
      </c>
      <c r="K57" s="146"/>
      <c r="L57" s="42" t="s">
        <v>227</v>
      </c>
      <c r="M57" s="120" t="s">
        <v>166</v>
      </c>
      <c r="N57" s="130" t="s">
        <v>238</v>
      </c>
      <c r="O57" s="73" t="b">
        <v>0</v>
      </c>
      <c r="P57" s="73"/>
      <c r="Q57" s="42" t="s">
        <v>595</v>
      </c>
      <c r="R57" s="42" t="s">
        <v>242</v>
      </c>
      <c r="S57" s="42" t="b">
        <v>1</v>
      </c>
      <c r="T57" s="42" t="s">
        <v>242</v>
      </c>
      <c r="U57" s="42" t="b">
        <v>1</v>
      </c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</row>
    <row r="58">
      <c r="A58" s="74"/>
      <c r="B58" s="70">
        <v>232.0</v>
      </c>
      <c r="C58" s="95" t="s">
        <v>787</v>
      </c>
      <c r="D58" s="70">
        <v>31.0</v>
      </c>
      <c r="E58" s="70" t="s">
        <v>788</v>
      </c>
      <c r="F58" s="70"/>
      <c r="G58" s="63"/>
      <c r="H58" s="70" t="s">
        <v>789</v>
      </c>
      <c r="I58" s="63" t="s">
        <v>790</v>
      </c>
      <c r="J58" s="42" t="s">
        <v>166</v>
      </c>
      <c r="K58" s="146">
        <f>878.46/50</f>
        <v>17.5692</v>
      </c>
      <c r="L58" s="42" t="s">
        <v>227</v>
      </c>
      <c r="M58" s="120" t="s">
        <v>166</v>
      </c>
      <c r="N58" s="130" t="s">
        <v>791</v>
      </c>
      <c r="O58" s="73" t="b">
        <v>0</v>
      </c>
      <c r="P58" s="42" t="s">
        <v>792</v>
      </c>
      <c r="Q58" s="42" t="s">
        <v>595</v>
      </c>
      <c r="R58" s="42" t="s">
        <v>242</v>
      </c>
      <c r="S58" s="42" t="b">
        <v>1</v>
      </c>
      <c r="T58" s="42" t="s">
        <v>242</v>
      </c>
      <c r="U58" s="42" t="b">
        <v>1</v>
      </c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</row>
    <row r="59">
      <c r="A59" s="154" t="s">
        <v>753</v>
      </c>
      <c r="B59" s="140" t="s">
        <v>793</v>
      </c>
      <c r="C59" s="144" t="s">
        <v>794</v>
      </c>
      <c r="D59" s="140">
        <v>15.0</v>
      </c>
      <c r="E59" s="70" t="s">
        <v>575</v>
      </c>
      <c r="F59" s="140" t="s">
        <v>35</v>
      </c>
      <c r="G59" s="137" t="s">
        <v>756</v>
      </c>
      <c r="H59" s="140">
        <v>866064.6</v>
      </c>
      <c r="I59" s="137" t="s">
        <v>35</v>
      </c>
      <c r="J59" s="42" t="s">
        <v>166</v>
      </c>
      <c r="K59" s="121">
        <v>3487.02</v>
      </c>
      <c r="L59" s="120" t="s">
        <v>363</v>
      </c>
      <c r="M59" s="120" t="s">
        <v>166</v>
      </c>
      <c r="N59" s="122" t="s">
        <v>666</v>
      </c>
      <c r="O59" s="123" t="b">
        <v>0</v>
      </c>
      <c r="P59" s="42" t="s">
        <v>758</v>
      </c>
      <c r="Q59" s="42" t="s">
        <v>752</v>
      </c>
      <c r="R59" s="42" t="s">
        <v>242</v>
      </c>
      <c r="S59" s="42" t="b">
        <v>1</v>
      </c>
      <c r="T59" s="42" t="s">
        <v>242</v>
      </c>
      <c r="U59" s="42" t="b">
        <v>1</v>
      </c>
      <c r="V59" s="124"/>
      <c r="W59" s="124"/>
      <c r="X59" s="124"/>
      <c r="Y59" s="124"/>
      <c r="Z59" s="124"/>
      <c r="AA59" s="124"/>
      <c r="AB59" s="124"/>
      <c r="AC59" s="124"/>
      <c r="AD59" s="124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  <c r="BA59" s="124"/>
      <c r="BB59" s="124"/>
      <c r="BC59" s="124"/>
      <c r="BD59" s="124"/>
      <c r="BE59" s="124"/>
      <c r="BF59" s="124"/>
      <c r="BG59" s="124"/>
      <c r="BH59" s="124"/>
      <c r="BI59" s="124"/>
      <c r="BJ59" s="124"/>
      <c r="BK59" s="124"/>
      <c r="BL59" s="124"/>
      <c r="BM59" s="124"/>
      <c r="BN59" s="124"/>
      <c r="BO59" s="124"/>
      <c r="BP59" s="124"/>
      <c r="BQ59" s="124"/>
    </row>
    <row r="60">
      <c r="A60" s="74"/>
      <c r="B60" s="70">
        <v>232.0</v>
      </c>
      <c r="C60" s="95" t="s">
        <v>759</v>
      </c>
      <c r="D60" s="70">
        <v>15.0</v>
      </c>
      <c r="E60" s="70" t="s">
        <v>575</v>
      </c>
      <c r="F60" s="70"/>
      <c r="G60" s="63"/>
      <c r="H60" s="70">
        <v>867036.1</v>
      </c>
      <c r="I60" s="63" t="s">
        <v>35</v>
      </c>
      <c r="J60" s="42" t="s">
        <v>166</v>
      </c>
      <c r="K60" s="128">
        <v>1100.0</v>
      </c>
      <c r="L60" s="120" t="s">
        <v>363</v>
      </c>
      <c r="M60" s="120" t="s">
        <v>166</v>
      </c>
      <c r="N60" s="122" t="s">
        <v>666</v>
      </c>
      <c r="O60" s="73" t="b">
        <v>0</v>
      </c>
      <c r="P60" s="42" t="s">
        <v>758</v>
      </c>
      <c r="Q60" s="42" t="s">
        <v>752</v>
      </c>
      <c r="R60" s="42" t="s">
        <v>242</v>
      </c>
      <c r="S60" s="42" t="b">
        <v>1</v>
      </c>
      <c r="T60" s="42" t="s">
        <v>242</v>
      </c>
      <c r="U60" s="42" t="b">
        <v>1</v>
      </c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</row>
    <row r="61">
      <c r="A61" s="74"/>
      <c r="B61" s="70">
        <v>232.0</v>
      </c>
      <c r="C61" s="95" t="s">
        <v>164</v>
      </c>
      <c r="D61" s="70">
        <v>15.0</v>
      </c>
      <c r="E61" s="70" t="s">
        <v>575</v>
      </c>
      <c r="F61" s="70"/>
      <c r="G61" s="63"/>
      <c r="H61" s="70" t="s">
        <v>165</v>
      </c>
      <c r="I61" s="63" t="s">
        <v>35</v>
      </c>
      <c r="J61" s="42" t="s">
        <v>166</v>
      </c>
      <c r="K61" s="128">
        <v>247.93</v>
      </c>
      <c r="L61" s="120" t="s">
        <v>363</v>
      </c>
      <c r="M61" s="120" t="s">
        <v>166</v>
      </c>
      <c r="N61" s="122" t="s">
        <v>666</v>
      </c>
      <c r="O61" s="73" t="b">
        <v>0</v>
      </c>
      <c r="P61" s="42" t="s">
        <v>758</v>
      </c>
      <c r="Q61" s="42" t="s">
        <v>752</v>
      </c>
      <c r="R61" s="42" t="s">
        <v>242</v>
      </c>
      <c r="S61" s="42" t="b">
        <v>1</v>
      </c>
      <c r="T61" s="42" t="s">
        <v>242</v>
      </c>
      <c r="U61" s="42" t="b">
        <v>1</v>
      </c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</row>
    <row r="62">
      <c r="A62" s="74"/>
      <c r="B62" s="70">
        <v>232.0</v>
      </c>
      <c r="C62" s="95" t="s">
        <v>160</v>
      </c>
      <c r="D62" s="70">
        <v>15.0</v>
      </c>
      <c r="E62" s="70" t="s">
        <v>575</v>
      </c>
      <c r="F62" s="70"/>
      <c r="G62" s="63"/>
      <c r="H62" s="70">
        <v>9.89803205871E11</v>
      </c>
      <c r="I62" s="63" t="s">
        <v>35</v>
      </c>
      <c r="J62" s="42" t="s">
        <v>166</v>
      </c>
      <c r="K62" s="128">
        <v>102.0</v>
      </c>
      <c r="L62" s="120" t="s">
        <v>363</v>
      </c>
      <c r="M62" s="120" t="s">
        <v>166</v>
      </c>
      <c r="N62" s="130" t="s">
        <v>238</v>
      </c>
      <c r="O62" s="42" t="b">
        <v>1</v>
      </c>
      <c r="P62" s="73"/>
      <c r="Q62" s="42" t="s">
        <v>595</v>
      </c>
      <c r="R62" s="42" t="s">
        <v>242</v>
      </c>
      <c r="S62" s="42" t="b">
        <v>1</v>
      </c>
      <c r="T62" s="42" t="s">
        <v>242</v>
      </c>
      <c r="U62" s="42" t="b">
        <v>1</v>
      </c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</row>
    <row r="63">
      <c r="A63" s="74"/>
      <c r="B63" s="70">
        <v>232.0</v>
      </c>
      <c r="C63" s="95" t="s">
        <v>156</v>
      </c>
      <c r="D63" s="70">
        <v>15.0</v>
      </c>
      <c r="E63" s="70" t="s">
        <v>575</v>
      </c>
      <c r="F63" s="70"/>
      <c r="G63" s="63"/>
      <c r="H63" s="70">
        <v>9.89803205881E11</v>
      </c>
      <c r="I63" s="63" t="s">
        <v>35</v>
      </c>
      <c r="J63" s="42" t="s">
        <v>166</v>
      </c>
      <c r="K63" s="128">
        <v>101.4</v>
      </c>
      <c r="L63" s="120" t="s">
        <v>363</v>
      </c>
      <c r="M63" s="120" t="s">
        <v>166</v>
      </c>
      <c r="N63" s="130" t="s">
        <v>760</v>
      </c>
      <c r="O63" s="42" t="b">
        <v>1</v>
      </c>
      <c r="P63" s="73"/>
      <c r="Q63" s="42" t="s">
        <v>752</v>
      </c>
      <c r="R63" s="42" t="s">
        <v>242</v>
      </c>
      <c r="S63" s="42" t="b">
        <v>1</v>
      </c>
      <c r="T63" s="42" t="s">
        <v>242</v>
      </c>
      <c r="U63" s="42" t="b">
        <v>1</v>
      </c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</row>
    <row r="64">
      <c r="A64" s="74"/>
      <c r="B64" s="70">
        <v>232.0</v>
      </c>
      <c r="C64" s="95" t="s">
        <v>440</v>
      </c>
      <c r="D64" s="70">
        <f>15*2</f>
        <v>30</v>
      </c>
      <c r="E64" s="70" t="s">
        <v>575</v>
      </c>
      <c r="F64" s="70"/>
      <c r="G64" s="63"/>
      <c r="H64" s="70" t="s">
        <v>92</v>
      </c>
      <c r="I64" s="63" t="s">
        <v>35</v>
      </c>
      <c r="J64" s="42" t="s">
        <v>166</v>
      </c>
      <c r="K64" s="128">
        <v>46.2</v>
      </c>
      <c r="L64" s="120" t="s">
        <v>363</v>
      </c>
      <c r="M64" s="120" t="s">
        <v>166</v>
      </c>
      <c r="N64" s="130" t="s">
        <v>760</v>
      </c>
      <c r="O64" s="42" t="b">
        <v>1</v>
      </c>
      <c r="P64" s="73"/>
      <c r="Q64" s="42" t="s">
        <v>752</v>
      </c>
      <c r="R64" s="42" t="s">
        <v>242</v>
      </c>
      <c r="S64" s="42" t="b">
        <v>1</v>
      </c>
      <c r="T64" s="42" t="s">
        <v>242</v>
      </c>
      <c r="U64" s="42" t="b">
        <v>1</v>
      </c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</row>
    <row r="65">
      <c r="A65" s="74"/>
      <c r="B65" s="70">
        <v>232.0</v>
      </c>
      <c r="C65" s="95" t="s">
        <v>138</v>
      </c>
      <c r="D65" s="70">
        <v>15.0</v>
      </c>
      <c r="E65" s="70" t="s">
        <v>575</v>
      </c>
      <c r="F65" s="70"/>
      <c r="G65" s="63"/>
      <c r="H65" s="70" t="s">
        <v>137</v>
      </c>
      <c r="I65" s="63" t="s">
        <v>35</v>
      </c>
      <c r="J65" s="42" t="s">
        <v>166</v>
      </c>
      <c r="K65" s="128">
        <v>96.6</v>
      </c>
      <c r="L65" s="120" t="s">
        <v>363</v>
      </c>
      <c r="M65" s="120" t="s">
        <v>166</v>
      </c>
      <c r="N65" s="130" t="s">
        <v>238</v>
      </c>
      <c r="O65" s="42" t="b">
        <v>1</v>
      </c>
      <c r="P65" s="73"/>
      <c r="Q65" s="42" t="s">
        <v>595</v>
      </c>
      <c r="R65" s="42" t="s">
        <v>242</v>
      </c>
      <c r="S65" s="42" t="b">
        <v>1</v>
      </c>
      <c r="T65" s="42" t="s">
        <v>242</v>
      </c>
      <c r="U65" s="42" t="b">
        <v>1</v>
      </c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</row>
    <row r="66">
      <c r="A66" s="74"/>
      <c r="B66" s="70">
        <v>232.0</v>
      </c>
      <c r="C66" s="95" t="s">
        <v>313</v>
      </c>
      <c r="D66" s="70">
        <f>15*2</f>
        <v>30</v>
      </c>
      <c r="E66" s="70" t="s">
        <v>575</v>
      </c>
      <c r="F66" s="70"/>
      <c r="G66" s="63"/>
      <c r="H66" s="70" t="s">
        <v>312</v>
      </c>
      <c r="I66" s="63" t="s">
        <v>315</v>
      </c>
      <c r="J66" s="42" t="s">
        <v>166</v>
      </c>
      <c r="K66" s="128">
        <v>840.0</v>
      </c>
      <c r="L66" s="42" t="s">
        <v>227</v>
      </c>
      <c r="M66" s="120" t="s">
        <v>166</v>
      </c>
      <c r="N66" s="130" t="s">
        <v>761</v>
      </c>
      <c r="O66" s="73" t="b">
        <v>0</v>
      </c>
      <c r="P66" s="73"/>
      <c r="Q66" s="42" t="s">
        <v>595</v>
      </c>
      <c r="R66" s="42" t="s">
        <v>242</v>
      </c>
      <c r="S66" s="42" t="b">
        <v>1</v>
      </c>
      <c r="T66" s="42" t="s">
        <v>242</v>
      </c>
      <c r="U66" s="42" t="b">
        <v>1</v>
      </c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</row>
    <row r="67">
      <c r="A67" s="74"/>
      <c r="B67" s="70">
        <v>232.0</v>
      </c>
      <c r="C67" s="95" t="s">
        <v>449</v>
      </c>
      <c r="D67" s="70">
        <v>15.0</v>
      </c>
      <c r="E67" s="70" t="s">
        <v>575</v>
      </c>
      <c r="F67" s="70"/>
      <c r="G67" s="63"/>
      <c r="H67" s="70" t="s">
        <v>115</v>
      </c>
      <c r="I67" s="63" t="s">
        <v>35</v>
      </c>
      <c r="J67" s="42" t="s">
        <v>166</v>
      </c>
      <c r="K67" s="128">
        <v>23.94</v>
      </c>
      <c r="L67" s="120" t="s">
        <v>363</v>
      </c>
      <c r="M67" s="120" t="s">
        <v>166</v>
      </c>
      <c r="N67" s="130" t="s">
        <v>760</v>
      </c>
      <c r="O67" s="42" t="b">
        <v>1</v>
      </c>
      <c r="P67" s="73"/>
      <c r="Q67" s="42" t="s">
        <v>752</v>
      </c>
      <c r="R67" s="42" t="s">
        <v>242</v>
      </c>
      <c r="S67" s="42" t="b">
        <v>1</v>
      </c>
      <c r="T67" s="39" t="s">
        <v>242</v>
      </c>
      <c r="U67" s="132" t="b">
        <v>1</v>
      </c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</row>
    <row r="68">
      <c r="A68" s="74"/>
      <c r="B68" s="70">
        <v>232.0</v>
      </c>
      <c r="C68" s="95" t="s">
        <v>450</v>
      </c>
      <c r="D68" s="70">
        <v>15.0</v>
      </c>
      <c r="E68" s="70" t="s">
        <v>575</v>
      </c>
      <c r="F68" s="70"/>
      <c r="G68" s="63"/>
      <c r="H68" s="70" t="s">
        <v>112</v>
      </c>
      <c r="I68" s="63" t="s">
        <v>35</v>
      </c>
      <c r="J68" s="42" t="s">
        <v>166</v>
      </c>
      <c r="K68" s="128">
        <v>11.34</v>
      </c>
      <c r="L68" s="120" t="s">
        <v>363</v>
      </c>
      <c r="M68" s="120" t="s">
        <v>166</v>
      </c>
      <c r="N68" s="130" t="s">
        <v>760</v>
      </c>
      <c r="O68" s="42" t="b">
        <v>1</v>
      </c>
      <c r="P68" s="73"/>
      <c r="Q68" s="42" t="s">
        <v>752</v>
      </c>
      <c r="R68" s="42" t="s">
        <v>242</v>
      </c>
      <c r="S68" s="42" t="b">
        <v>1</v>
      </c>
      <c r="T68" s="42" t="s">
        <v>242</v>
      </c>
      <c r="U68" s="42" t="b">
        <v>1</v>
      </c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</row>
    <row r="69">
      <c r="A69" s="74"/>
      <c r="B69" s="70">
        <v>232.0</v>
      </c>
      <c r="C69" s="95" t="s">
        <v>32</v>
      </c>
      <c r="D69" s="70">
        <v>15.0</v>
      </c>
      <c r="E69" s="70" t="s">
        <v>575</v>
      </c>
      <c r="F69" s="70"/>
      <c r="G69" s="63"/>
      <c r="H69" s="70">
        <v>9.89803209771E11</v>
      </c>
      <c r="I69" s="63" t="s">
        <v>35</v>
      </c>
      <c r="J69" s="42" t="s">
        <v>166</v>
      </c>
      <c r="K69" s="128">
        <v>24.66</v>
      </c>
      <c r="L69" s="120" t="s">
        <v>363</v>
      </c>
      <c r="M69" s="120" t="s">
        <v>166</v>
      </c>
      <c r="N69" s="130" t="s">
        <v>238</v>
      </c>
      <c r="O69" s="42" t="b">
        <v>1</v>
      </c>
      <c r="P69" s="73"/>
      <c r="Q69" s="42" t="s">
        <v>595</v>
      </c>
      <c r="R69" s="42" t="s">
        <v>242</v>
      </c>
      <c r="S69" s="42" t="b">
        <v>1</v>
      </c>
      <c r="T69" s="42" t="s">
        <v>242</v>
      </c>
      <c r="U69" s="42" t="b">
        <v>1</v>
      </c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</row>
    <row r="70">
      <c r="A70" s="74"/>
      <c r="B70" s="70">
        <v>232.0</v>
      </c>
      <c r="C70" s="95" t="s">
        <v>136</v>
      </c>
      <c r="D70" s="70">
        <v>15.0</v>
      </c>
      <c r="E70" s="70" t="s">
        <v>575</v>
      </c>
      <c r="F70" s="70"/>
      <c r="G70" s="63"/>
      <c r="H70" s="70">
        <v>9.89803209751E11</v>
      </c>
      <c r="I70" s="63" t="s">
        <v>35</v>
      </c>
      <c r="J70" s="42" t="s">
        <v>166</v>
      </c>
      <c r="K70" s="128">
        <v>23.94</v>
      </c>
      <c r="L70" s="120" t="s">
        <v>363</v>
      </c>
      <c r="M70" s="120" t="s">
        <v>166</v>
      </c>
      <c r="N70" s="130" t="s">
        <v>238</v>
      </c>
      <c r="O70" s="42" t="b">
        <v>1</v>
      </c>
      <c r="P70" s="73"/>
      <c r="Q70" s="42" t="s">
        <v>595</v>
      </c>
      <c r="R70" s="42" t="s">
        <v>242</v>
      </c>
      <c r="S70" s="42" t="b">
        <v>1</v>
      </c>
      <c r="T70" s="42" t="s">
        <v>242</v>
      </c>
      <c r="U70" s="42" t="b">
        <v>1</v>
      </c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</row>
    <row r="71">
      <c r="A71" s="74"/>
      <c r="B71" s="70">
        <v>232.0</v>
      </c>
      <c r="C71" s="95" t="s">
        <v>140</v>
      </c>
      <c r="D71" s="70">
        <f t="shared" ref="D71:D72" si="3">15*10</f>
        <v>150</v>
      </c>
      <c r="E71" s="70" t="s">
        <v>575</v>
      </c>
      <c r="F71" s="70"/>
      <c r="G71" s="63"/>
      <c r="H71" s="70" t="s">
        <v>141</v>
      </c>
      <c r="I71" s="63" t="s">
        <v>35</v>
      </c>
      <c r="J71" s="42" t="s">
        <v>166</v>
      </c>
      <c r="K71" s="128">
        <v>167.4</v>
      </c>
      <c r="L71" s="120" t="s">
        <v>363</v>
      </c>
      <c r="M71" s="120" t="s">
        <v>166</v>
      </c>
      <c r="N71" s="130" t="s">
        <v>238</v>
      </c>
      <c r="O71" s="42" t="b">
        <v>1</v>
      </c>
      <c r="P71" s="73"/>
      <c r="Q71" s="42" t="s">
        <v>595</v>
      </c>
      <c r="R71" s="42" t="s">
        <v>242</v>
      </c>
      <c r="S71" s="42" t="b">
        <v>1</v>
      </c>
      <c r="T71" s="42" t="s">
        <v>242</v>
      </c>
      <c r="U71" s="42" t="b">
        <v>1</v>
      </c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</row>
    <row r="72">
      <c r="A72" s="74"/>
      <c r="B72" s="70">
        <v>232.0</v>
      </c>
      <c r="C72" s="95" t="s">
        <v>148</v>
      </c>
      <c r="D72" s="70">
        <f t="shared" si="3"/>
        <v>150</v>
      </c>
      <c r="E72" s="70" t="s">
        <v>575</v>
      </c>
      <c r="F72" s="70"/>
      <c r="G72" s="63"/>
      <c r="H72" s="70" t="s">
        <v>149</v>
      </c>
      <c r="I72" s="63" t="s">
        <v>35</v>
      </c>
      <c r="J72" s="42" t="s">
        <v>166</v>
      </c>
      <c r="K72" s="128">
        <v>141.6</v>
      </c>
      <c r="L72" s="120" t="s">
        <v>363</v>
      </c>
      <c r="M72" s="120" t="s">
        <v>166</v>
      </c>
      <c r="N72" s="130" t="s">
        <v>238</v>
      </c>
      <c r="O72" s="42" t="b">
        <v>1</v>
      </c>
      <c r="P72" s="73"/>
      <c r="Q72" s="42" t="s">
        <v>595</v>
      </c>
      <c r="R72" s="42" t="s">
        <v>242</v>
      </c>
      <c r="S72" s="42" t="b">
        <v>1</v>
      </c>
      <c r="T72" s="42" t="s">
        <v>242</v>
      </c>
      <c r="U72" s="42" t="b">
        <v>1</v>
      </c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</row>
    <row r="73">
      <c r="A73" s="74"/>
      <c r="B73" s="70">
        <v>232.0</v>
      </c>
      <c r="C73" s="95" t="s">
        <v>318</v>
      </c>
      <c r="D73" s="70">
        <v>15.0</v>
      </c>
      <c r="E73" s="70" t="s">
        <v>575</v>
      </c>
      <c r="F73" s="70"/>
      <c r="G73" s="63"/>
      <c r="H73" s="70" t="s">
        <v>67</v>
      </c>
      <c r="I73" s="63" t="s">
        <v>35</v>
      </c>
      <c r="J73" s="42" t="s">
        <v>166</v>
      </c>
      <c r="K73" s="128">
        <v>70.8</v>
      </c>
      <c r="L73" s="120" t="s">
        <v>363</v>
      </c>
      <c r="M73" s="120" t="s">
        <v>166</v>
      </c>
      <c r="N73" s="130" t="s">
        <v>760</v>
      </c>
      <c r="O73" s="42" t="b">
        <v>1</v>
      </c>
      <c r="P73" s="73"/>
      <c r="Q73" s="42" t="s">
        <v>752</v>
      </c>
      <c r="R73" s="42" t="s">
        <v>242</v>
      </c>
      <c r="S73" s="42" t="b">
        <v>1</v>
      </c>
      <c r="T73" s="42" t="s">
        <v>242</v>
      </c>
      <c r="U73" s="42" t="b">
        <v>1</v>
      </c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</row>
    <row r="74">
      <c r="A74" s="74"/>
      <c r="B74" s="70">
        <v>232.0</v>
      </c>
      <c r="C74" s="95" t="s">
        <v>442</v>
      </c>
      <c r="D74" s="70">
        <v>15.0</v>
      </c>
      <c r="E74" s="70" t="s">
        <v>575</v>
      </c>
      <c r="F74" s="70"/>
      <c r="G74" s="63"/>
      <c r="H74" s="70" t="s">
        <v>85</v>
      </c>
      <c r="I74" s="63" t="s">
        <v>35</v>
      </c>
      <c r="J74" s="42" t="s">
        <v>166</v>
      </c>
      <c r="K74" s="128">
        <v>67.8</v>
      </c>
      <c r="L74" s="120" t="s">
        <v>363</v>
      </c>
      <c r="M74" s="120" t="s">
        <v>166</v>
      </c>
      <c r="N74" s="130" t="s">
        <v>238</v>
      </c>
      <c r="O74" s="42" t="b">
        <v>1</v>
      </c>
      <c r="P74" s="73"/>
      <c r="Q74" s="42" t="s">
        <v>595</v>
      </c>
      <c r="R74" s="42" t="s">
        <v>242</v>
      </c>
      <c r="S74" s="42" t="b">
        <v>1</v>
      </c>
      <c r="T74" s="42" t="s">
        <v>242</v>
      </c>
      <c r="U74" s="42" t="b">
        <v>1</v>
      </c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</row>
    <row r="75">
      <c r="A75" s="74"/>
      <c r="B75" s="70">
        <v>232.0</v>
      </c>
      <c r="C75" s="95" t="s">
        <v>466</v>
      </c>
      <c r="D75" s="70">
        <v>15.0</v>
      </c>
      <c r="E75" s="70" t="s">
        <v>575</v>
      </c>
      <c r="F75" s="70"/>
      <c r="G75" s="63"/>
      <c r="H75" s="70" t="s">
        <v>61</v>
      </c>
      <c r="I75" s="63" t="s">
        <v>35</v>
      </c>
      <c r="J75" s="42" t="s">
        <v>166</v>
      </c>
      <c r="K75" s="128">
        <v>54.0</v>
      </c>
      <c r="L75" s="120" t="s">
        <v>363</v>
      </c>
      <c r="M75" s="120" t="s">
        <v>166</v>
      </c>
      <c r="N75" s="130" t="s">
        <v>238</v>
      </c>
      <c r="O75" s="42" t="b">
        <v>1</v>
      </c>
      <c r="P75" s="73"/>
      <c r="Q75" s="42" t="s">
        <v>595</v>
      </c>
      <c r="R75" s="42" t="s">
        <v>242</v>
      </c>
      <c r="S75" s="42" t="b">
        <v>1</v>
      </c>
      <c r="T75" s="42" t="s">
        <v>242</v>
      </c>
      <c r="U75" s="42" t="b">
        <v>1</v>
      </c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</row>
    <row r="76">
      <c r="A76" s="74"/>
      <c r="B76" s="70">
        <v>232.0</v>
      </c>
      <c r="C76" s="95" t="s">
        <v>95</v>
      </c>
      <c r="D76" s="70">
        <v>15.0</v>
      </c>
      <c r="E76" s="70" t="s">
        <v>575</v>
      </c>
      <c r="F76" s="70"/>
      <c r="G76" s="63"/>
      <c r="H76" s="70" t="s">
        <v>96</v>
      </c>
      <c r="I76" s="63" t="s">
        <v>35</v>
      </c>
      <c r="J76" s="42" t="s">
        <v>166</v>
      </c>
      <c r="K76" s="128">
        <v>27.96</v>
      </c>
      <c r="L76" s="120" t="s">
        <v>363</v>
      </c>
      <c r="M76" s="120" t="s">
        <v>166</v>
      </c>
      <c r="N76" s="130" t="s">
        <v>238</v>
      </c>
      <c r="O76" s="42" t="b">
        <v>1</v>
      </c>
      <c r="P76" s="73"/>
      <c r="Q76" s="42" t="s">
        <v>595</v>
      </c>
      <c r="R76" s="42" t="s">
        <v>242</v>
      </c>
      <c r="S76" s="42" t="b">
        <v>1</v>
      </c>
      <c r="T76" s="42" t="s">
        <v>242</v>
      </c>
      <c r="U76" s="42" t="b">
        <v>1</v>
      </c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</row>
    <row r="77">
      <c r="A77" s="74"/>
      <c r="B77" s="70">
        <v>232.0</v>
      </c>
      <c r="C77" s="95" t="s">
        <v>331</v>
      </c>
      <c r="D77" s="70">
        <v>15.0</v>
      </c>
      <c r="E77" s="70" t="s">
        <v>575</v>
      </c>
      <c r="F77" s="70"/>
      <c r="G77" s="158"/>
      <c r="H77" s="70" t="s">
        <v>330</v>
      </c>
      <c r="I77" s="63" t="s">
        <v>321</v>
      </c>
      <c r="J77" s="42" t="s">
        <v>166</v>
      </c>
      <c r="K77" s="128">
        <v>115.0</v>
      </c>
      <c r="L77" s="120" t="s">
        <v>363</v>
      </c>
      <c r="M77" s="42" t="s">
        <v>401</v>
      </c>
      <c r="N77" s="130" t="s">
        <v>769</v>
      </c>
      <c r="O77" s="73" t="b">
        <v>0</v>
      </c>
      <c r="P77" s="73"/>
      <c r="Q77" s="42" t="s">
        <v>752</v>
      </c>
      <c r="R77" s="42" t="s">
        <v>322</v>
      </c>
      <c r="S77" s="42" t="b">
        <v>1</v>
      </c>
      <c r="T77" s="42" t="s">
        <v>766</v>
      </c>
      <c r="U77" s="42" t="b">
        <v>1</v>
      </c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</row>
    <row r="78">
      <c r="A78" s="74"/>
      <c r="B78" s="70">
        <v>232.0</v>
      </c>
      <c r="C78" s="95" t="s">
        <v>335</v>
      </c>
      <c r="D78" s="70">
        <v>15.0</v>
      </c>
      <c r="E78" s="70"/>
      <c r="F78" s="70"/>
      <c r="G78" s="158"/>
      <c r="H78" s="70" t="s">
        <v>334</v>
      </c>
      <c r="I78" s="63" t="s">
        <v>321</v>
      </c>
      <c r="J78" s="42" t="s">
        <v>166</v>
      </c>
      <c r="K78" s="128">
        <v>12.0</v>
      </c>
      <c r="L78" s="120" t="s">
        <v>363</v>
      </c>
      <c r="M78" s="42" t="s">
        <v>401</v>
      </c>
      <c r="N78" s="130" t="s">
        <v>238</v>
      </c>
      <c r="O78" s="73" t="b">
        <v>0</v>
      </c>
      <c r="P78" s="73"/>
      <c r="Q78" s="42" t="s">
        <v>595</v>
      </c>
      <c r="R78" s="42" t="s">
        <v>322</v>
      </c>
      <c r="S78" s="42" t="b">
        <v>1</v>
      </c>
      <c r="T78" s="42" t="s">
        <v>766</v>
      </c>
      <c r="U78" s="42" t="b">
        <v>1</v>
      </c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</row>
    <row r="79">
      <c r="A79" s="74"/>
      <c r="B79" s="70">
        <v>232.0</v>
      </c>
      <c r="C79" s="95" t="s">
        <v>337</v>
      </c>
      <c r="D79" s="70">
        <f>(15*300)/3</f>
        <v>1500</v>
      </c>
      <c r="E79" s="70" t="s">
        <v>713</v>
      </c>
      <c r="F79" s="63" t="s">
        <v>767</v>
      </c>
      <c r="G79" s="63"/>
      <c r="H79" s="70">
        <v>3.1424743E7</v>
      </c>
      <c r="I79" s="63" t="s">
        <v>315</v>
      </c>
      <c r="J79" s="42" t="s">
        <v>166</v>
      </c>
      <c r="K79" s="146">
        <f>4512/100</f>
        <v>45.12</v>
      </c>
      <c r="L79" s="42" t="s">
        <v>227</v>
      </c>
      <c r="M79" s="120" t="s">
        <v>166</v>
      </c>
      <c r="N79" s="130" t="s">
        <v>773</v>
      </c>
      <c r="O79" s="73" t="b">
        <v>0</v>
      </c>
      <c r="P79" s="73"/>
      <c r="Q79" s="42" t="s">
        <v>752</v>
      </c>
      <c r="R79" s="42" t="s">
        <v>242</v>
      </c>
      <c r="S79" s="42" t="b">
        <v>1</v>
      </c>
      <c r="T79" s="42" t="s">
        <v>242</v>
      </c>
      <c r="U79" s="42" t="b">
        <v>1</v>
      </c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</row>
    <row r="80">
      <c r="A80" s="74"/>
      <c r="B80" s="70">
        <v>232.0</v>
      </c>
      <c r="C80" s="95" t="s">
        <v>326</v>
      </c>
      <c r="D80" s="70">
        <f>15*3</f>
        <v>45</v>
      </c>
      <c r="E80" s="70" t="s">
        <v>714</v>
      </c>
      <c r="F80" s="63" t="s">
        <v>767</v>
      </c>
      <c r="G80" s="63"/>
      <c r="H80" s="159" t="s">
        <v>439</v>
      </c>
      <c r="I80" s="63" t="s">
        <v>315</v>
      </c>
      <c r="J80" s="42" t="s">
        <v>166</v>
      </c>
      <c r="K80" s="146"/>
      <c r="L80" s="42" t="s">
        <v>227</v>
      </c>
      <c r="M80" s="120" t="s">
        <v>166</v>
      </c>
      <c r="N80" s="130" t="s">
        <v>238</v>
      </c>
      <c r="O80" s="73" t="b">
        <v>0</v>
      </c>
      <c r="P80" s="73"/>
      <c r="Q80" s="42" t="s">
        <v>595</v>
      </c>
      <c r="R80" s="42" t="s">
        <v>242</v>
      </c>
      <c r="S80" s="42" t="b">
        <v>1</v>
      </c>
      <c r="T80" s="42" t="s">
        <v>242</v>
      </c>
      <c r="U80" s="42" t="b">
        <v>1</v>
      </c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</row>
    <row r="81">
      <c r="A81" s="74"/>
      <c r="B81" s="70">
        <v>232.0</v>
      </c>
      <c r="C81" s="95" t="s">
        <v>787</v>
      </c>
      <c r="D81" s="70">
        <f>15</f>
        <v>15</v>
      </c>
      <c r="E81" s="70" t="s">
        <v>788</v>
      </c>
      <c r="F81" s="70"/>
      <c r="G81" s="63"/>
      <c r="H81" s="70" t="s">
        <v>789</v>
      </c>
      <c r="I81" s="63" t="s">
        <v>790</v>
      </c>
      <c r="J81" s="42" t="s">
        <v>166</v>
      </c>
      <c r="K81" s="146">
        <f>878.46/50</f>
        <v>17.5692</v>
      </c>
      <c r="L81" s="42" t="s">
        <v>227</v>
      </c>
      <c r="M81" s="120" t="s">
        <v>166</v>
      </c>
      <c r="N81" s="130" t="s">
        <v>791</v>
      </c>
      <c r="O81" s="73" t="b">
        <v>0</v>
      </c>
      <c r="P81" s="42" t="s">
        <v>792</v>
      </c>
      <c r="Q81" s="42" t="s">
        <v>595</v>
      </c>
      <c r="R81" s="42" t="s">
        <v>242</v>
      </c>
      <c r="S81" s="42" t="b">
        <v>1</v>
      </c>
      <c r="T81" s="42" t="s">
        <v>242</v>
      </c>
      <c r="U81" s="42" t="b">
        <v>1</v>
      </c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</row>
    <row r="82">
      <c r="A82" s="154" t="s">
        <v>753</v>
      </c>
      <c r="B82" s="140" t="s">
        <v>795</v>
      </c>
      <c r="C82" s="144" t="s">
        <v>796</v>
      </c>
      <c r="D82" s="140">
        <v>1.0</v>
      </c>
      <c r="E82" s="70" t="s">
        <v>575</v>
      </c>
      <c r="F82" s="140" t="s">
        <v>35</v>
      </c>
      <c r="G82" s="137" t="s">
        <v>797</v>
      </c>
      <c r="H82" s="140">
        <v>866066.6</v>
      </c>
      <c r="I82" s="137" t="s">
        <v>35</v>
      </c>
      <c r="J82" s="42" t="s">
        <v>166</v>
      </c>
      <c r="K82" s="121">
        <v>4040.96</v>
      </c>
      <c r="L82" s="120" t="s">
        <v>363</v>
      </c>
      <c r="M82" s="120" t="s">
        <v>166</v>
      </c>
      <c r="N82" s="122" t="s">
        <v>666</v>
      </c>
      <c r="O82" s="123" t="b">
        <v>0</v>
      </c>
      <c r="P82" s="42" t="s">
        <v>758</v>
      </c>
      <c r="Q82" s="42" t="s">
        <v>752</v>
      </c>
      <c r="R82" s="42" t="s">
        <v>242</v>
      </c>
      <c r="S82" s="42" t="b">
        <v>1</v>
      </c>
      <c r="T82" s="42" t="s">
        <v>242</v>
      </c>
      <c r="U82" s="42" t="b">
        <v>1</v>
      </c>
      <c r="V82" s="124"/>
      <c r="W82" s="124"/>
      <c r="X82" s="124"/>
      <c r="Y82" s="124"/>
      <c r="Z82" s="124"/>
      <c r="AA82" s="124"/>
      <c r="AB82" s="124"/>
      <c r="AC82" s="124"/>
      <c r="AD82" s="124"/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  <c r="BA82" s="124"/>
      <c r="BB82" s="124"/>
      <c r="BC82" s="124"/>
      <c r="BD82" s="124"/>
      <c r="BE82" s="124"/>
      <c r="BF82" s="124"/>
      <c r="BG82" s="124"/>
      <c r="BH82" s="124"/>
      <c r="BI82" s="124"/>
      <c r="BJ82" s="124"/>
      <c r="BK82" s="124"/>
      <c r="BL82" s="124"/>
      <c r="BM82" s="124"/>
      <c r="BN82" s="124"/>
      <c r="BO82" s="124"/>
      <c r="BP82" s="124"/>
      <c r="BQ82" s="124"/>
    </row>
    <row r="83">
      <c r="A83" s="74"/>
      <c r="B83" s="70">
        <v>233.0</v>
      </c>
      <c r="C83" s="95" t="s">
        <v>168</v>
      </c>
      <c r="D83" s="70">
        <v>1.0</v>
      </c>
      <c r="E83" s="70" t="s">
        <v>575</v>
      </c>
      <c r="F83" s="70"/>
      <c r="G83" s="63"/>
      <c r="H83" s="70" t="s">
        <v>169</v>
      </c>
      <c r="I83" s="63" t="s">
        <v>35</v>
      </c>
      <c r="J83" s="42" t="s">
        <v>166</v>
      </c>
      <c r="K83" s="128">
        <v>782.4</v>
      </c>
      <c r="L83" s="120" t="s">
        <v>363</v>
      </c>
      <c r="M83" s="120" t="s">
        <v>166</v>
      </c>
      <c r="N83" s="130" t="s">
        <v>760</v>
      </c>
      <c r="O83" s="42" t="b">
        <v>1</v>
      </c>
      <c r="P83" s="73"/>
      <c r="Q83" s="42" t="s">
        <v>752</v>
      </c>
      <c r="R83" s="42" t="s">
        <v>242</v>
      </c>
      <c r="S83" s="42" t="b">
        <v>1</v>
      </c>
      <c r="T83" s="42" t="s">
        <v>242</v>
      </c>
      <c r="U83" s="42" t="b">
        <v>1</v>
      </c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</row>
    <row r="84">
      <c r="A84" s="74"/>
      <c r="B84" s="70">
        <v>233.0</v>
      </c>
      <c r="C84" s="95" t="s">
        <v>759</v>
      </c>
      <c r="D84" s="70">
        <v>1.0</v>
      </c>
      <c r="E84" s="70" t="s">
        <v>575</v>
      </c>
      <c r="F84" s="70"/>
      <c r="G84" s="63"/>
      <c r="H84" s="70">
        <v>867036.1</v>
      </c>
      <c r="I84" s="63" t="s">
        <v>35</v>
      </c>
      <c r="J84" s="42" t="s">
        <v>166</v>
      </c>
      <c r="K84" s="128">
        <v>1100.0</v>
      </c>
      <c r="L84" s="120" t="s">
        <v>363</v>
      </c>
      <c r="M84" s="120" t="s">
        <v>166</v>
      </c>
      <c r="N84" s="122" t="s">
        <v>666</v>
      </c>
      <c r="O84" s="73" t="b">
        <v>0</v>
      </c>
      <c r="P84" s="42" t="s">
        <v>758</v>
      </c>
      <c r="Q84" s="42" t="s">
        <v>752</v>
      </c>
      <c r="R84" s="42" t="s">
        <v>242</v>
      </c>
      <c r="S84" s="42" t="b">
        <v>1</v>
      </c>
      <c r="T84" s="42" t="s">
        <v>242</v>
      </c>
      <c r="U84" s="42" t="b">
        <v>1</v>
      </c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</row>
    <row r="85">
      <c r="A85" s="74"/>
      <c r="B85" s="70">
        <v>233.0</v>
      </c>
      <c r="C85" s="95" t="s">
        <v>124</v>
      </c>
      <c r="D85" s="70">
        <v>1.0</v>
      </c>
      <c r="E85" s="70" t="s">
        <v>575</v>
      </c>
      <c r="F85" s="70"/>
      <c r="G85" s="63"/>
      <c r="H85" s="70">
        <v>867040.0</v>
      </c>
      <c r="I85" s="63" t="s">
        <v>35</v>
      </c>
      <c r="J85" s="42" t="s">
        <v>166</v>
      </c>
      <c r="K85" s="128">
        <v>1361.87</v>
      </c>
      <c r="L85" s="120" t="s">
        <v>363</v>
      </c>
      <c r="M85" s="120" t="s">
        <v>166</v>
      </c>
      <c r="N85" s="122" t="s">
        <v>666</v>
      </c>
      <c r="O85" s="73" t="b">
        <v>0</v>
      </c>
      <c r="P85" s="42" t="s">
        <v>758</v>
      </c>
      <c r="Q85" s="42" t="s">
        <v>752</v>
      </c>
      <c r="R85" s="42" t="s">
        <v>242</v>
      </c>
      <c r="S85" s="42" t="b">
        <v>1</v>
      </c>
      <c r="T85" s="42" t="s">
        <v>242</v>
      </c>
      <c r="U85" s="42" t="b">
        <v>1</v>
      </c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</row>
    <row r="86">
      <c r="A86" s="74"/>
      <c r="B86" s="70">
        <v>233.0</v>
      </c>
      <c r="C86" s="95" t="s">
        <v>129</v>
      </c>
      <c r="D86" s="70">
        <v>1.0</v>
      </c>
      <c r="E86" s="70" t="s">
        <v>575</v>
      </c>
      <c r="F86" s="70"/>
      <c r="G86" s="63"/>
      <c r="H86" s="70" t="s">
        <v>131</v>
      </c>
      <c r="I86" s="63" t="s">
        <v>35</v>
      </c>
      <c r="J86" s="42" t="s">
        <v>166</v>
      </c>
      <c r="K86" s="128">
        <v>1630.8</v>
      </c>
      <c r="L86" s="120" t="s">
        <v>363</v>
      </c>
      <c r="M86" s="120" t="s">
        <v>166</v>
      </c>
      <c r="N86" s="130" t="s">
        <v>238</v>
      </c>
      <c r="O86" s="42" t="b">
        <v>1</v>
      </c>
      <c r="P86" s="73"/>
      <c r="Q86" s="42" t="s">
        <v>595</v>
      </c>
      <c r="R86" s="42" t="s">
        <v>242</v>
      </c>
      <c r="S86" s="42" t="b">
        <v>1</v>
      </c>
      <c r="T86" s="42" t="s">
        <v>242</v>
      </c>
      <c r="U86" s="42" t="b">
        <v>1</v>
      </c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</row>
    <row r="87">
      <c r="A87" s="74"/>
      <c r="B87" s="70">
        <v>233.0</v>
      </c>
      <c r="C87" s="95" t="s">
        <v>160</v>
      </c>
      <c r="D87" s="70">
        <v>1.0</v>
      </c>
      <c r="E87" s="70" t="s">
        <v>575</v>
      </c>
      <c r="F87" s="70"/>
      <c r="G87" s="63"/>
      <c r="H87" s="70">
        <v>9.89803205871E11</v>
      </c>
      <c r="I87" s="63" t="s">
        <v>35</v>
      </c>
      <c r="J87" s="42" t="s">
        <v>166</v>
      </c>
      <c r="K87" s="128">
        <v>102.0</v>
      </c>
      <c r="L87" s="120" t="s">
        <v>363</v>
      </c>
      <c r="M87" s="120" t="s">
        <v>166</v>
      </c>
      <c r="N87" s="130" t="s">
        <v>238</v>
      </c>
      <c r="O87" s="42" t="b">
        <v>1</v>
      </c>
      <c r="P87" s="73"/>
      <c r="Q87" s="42" t="s">
        <v>595</v>
      </c>
      <c r="R87" s="42" t="s">
        <v>242</v>
      </c>
      <c r="S87" s="42" t="b">
        <v>1</v>
      </c>
      <c r="T87" s="42" t="s">
        <v>242</v>
      </c>
      <c r="U87" s="42" t="b">
        <v>1</v>
      </c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</row>
    <row r="88">
      <c r="A88" s="74"/>
      <c r="B88" s="70">
        <v>233.0</v>
      </c>
      <c r="C88" s="95" t="s">
        <v>440</v>
      </c>
      <c r="D88" s="70">
        <v>2.0</v>
      </c>
      <c r="E88" s="70" t="s">
        <v>575</v>
      </c>
      <c r="F88" s="70"/>
      <c r="G88" s="63"/>
      <c r="H88" s="70" t="s">
        <v>92</v>
      </c>
      <c r="I88" s="63" t="s">
        <v>35</v>
      </c>
      <c r="J88" s="42" t="s">
        <v>166</v>
      </c>
      <c r="K88" s="128">
        <v>46.2</v>
      </c>
      <c r="L88" s="120" t="s">
        <v>363</v>
      </c>
      <c r="M88" s="120" t="s">
        <v>166</v>
      </c>
      <c r="N88" s="130" t="s">
        <v>760</v>
      </c>
      <c r="O88" s="42" t="b">
        <v>1</v>
      </c>
      <c r="P88" s="73"/>
      <c r="Q88" s="42" t="s">
        <v>752</v>
      </c>
      <c r="R88" s="42" t="s">
        <v>242</v>
      </c>
      <c r="S88" s="42" t="b">
        <v>1</v>
      </c>
      <c r="T88" s="42" t="s">
        <v>242</v>
      </c>
      <c r="U88" s="42" t="b">
        <v>1</v>
      </c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</row>
    <row r="89">
      <c r="A89" s="74"/>
      <c r="B89" s="70">
        <v>233.0</v>
      </c>
      <c r="C89" s="95" t="s">
        <v>138</v>
      </c>
      <c r="D89" s="70">
        <v>1.0</v>
      </c>
      <c r="E89" s="70" t="s">
        <v>575</v>
      </c>
      <c r="F89" s="70"/>
      <c r="G89" s="63"/>
      <c r="H89" s="70" t="s">
        <v>137</v>
      </c>
      <c r="I89" s="63" t="s">
        <v>35</v>
      </c>
      <c r="J89" s="42" t="s">
        <v>166</v>
      </c>
      <c r="K89" s="128">
        <v>96.6</v>
      </c>
      <c r="L89" s="120" t="s">
        <v>363</v>
      </c>
      <c r="M89" s="120" t="s">
        <v>166</v>
      </c>
      <c r="N89" s="130" t="s">
        <v>238</v>
      </c>
      <c r="O89" s="42" t="b">
        <v>1</v>
      </c>
      <c r="P89" s="73"/>
      <c r="Q89" s="42" t="s">
        <v>595</v>
      </c>
      <c r="R89" s="42" t="s">
        <v>242</v>
      </c>
      <c r="S89" s="42" t="b">
        <v>1</v>
      </c>
      <c r="T89" s="42" t="s">
        <v>242</v>
      </c>
      <c r="U89" s="42" t="b">
        <v>1</v>
      </c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</row>
    <row r="90">
      <c r="A90" s="74"/>
      <c r="B90" s="70">
        <v>233.0</v>
      </c>
      <c r="C90" s="95" t="s">
        <v>313</v>
      </c>
      <c r="D90" s="70">
        <v>2.0</v>
      </c>
      <c r="E90" s="70" t="s">
        <v>575</v>
      </c>
      <c r="F90" s="70"/>
      <c r="G90" s="63"/>
      <c r="H90" s="70" t="s">
        <v>312</v>
      </c>
      <c r="I90" s="63" t="s">
        <v>315</v>
      </c>
      <c r="J90" s="42" t="s">
        <v>166</v>
      </c>
      <c r="K90" s="128">
        <v>840.0</v>
      </c>
      <c r="L90" s="120" t="s">
        <v>227</v>
      </c>
      <c r="M90" s="120" t="s">
        <v>166</v>
      </c>
      <c r="N90" s="130" t="s">
        <v>761</v>
      </c>
      <c r="O90" s="73" t="b">
        <v>0</v>
      </c>
      <c r="P90" s="73"/>
      <c r="Q90" s="42" t="s">
        <v>595</v>
      </c>
      <c r="R90" s="42" t="s">
        <v>242</v>
      </c>
      <c r="S90" s="42" t="b">
        <v>1</v>
      </c>
      <c r="T90" s="42" t="s">
        <v>242</v>
      </c>
      <c r="U90" s="42" t="b">
        <v>1</v>
      </c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</row>
    <row r="91">
      <c r="A91" s="74"/>
      <c r="B91" s="70">
        <v>233.0</v>
      </c>
      <c r="C91" s="95" t="s">
        <v>449</v>
      </c>
      <c r="D91" s="70">
        <v>1.0</v>
      </c>
      <c r="E91" s="70" t="s">
        <v>575</v>
      </c>
      <c r="F91" s="70"/>
      <c r="G91" s="63"/>
      <c r="H91" s="70" t="s">
        <v>115</v>
      </c>
      <c r="I91" s="63" t="s">
        <v>35</v>
      </c>
      <c r="J91" s="42" t="s">
        <v>166</v>
      </c>
      <c r="K91" s="128">
        <v>23.94</v>
      </c>
      <c r="L91" s="120" t="s">
        <v>363</v>
      </c>
      <c r="M91" s="120" t="s">
        <v>166</v>
      </c>
      <c r="N91" s="130" t="s">
        <v>760</v>
      </c>
      <c r="O91" s="42" t="b">
        <v>1</v>
      </c>
      <c r="P91" s="73"/>
      <c r="Q91" s="42" t="s">
        <v>752</v>
      </c>
      <c r="R91" s="42" t="s">
        <v>242</v>
      </c>
      <c r="S91" s="42" t="b">
        <v>1</v>
      </c>
      <c r="T91" s="39" t="s">
        <v>242</v>
      </c>
      <c r="U91" s="132" t="b">
        <v>1</v>
      </c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</row>
    <row r="92">
      <c r="A92" s="74"/>
      <c r="B92" s="70">
        <v>233.0</v>
      </c>
      <c r="C92" s="95" t="s">
        <v>450</v>
      </c>
      <c r="D92" s="70">
        <v>1.0</v>
      </c>
      <c r="E92" s="70" t="s">
        <v>575</v>
      </c>
      <c r="F92" s="70"/>
      <c r="G92" s="63"/>
      <c r="H92" s="70" t="s">
        <v>112</v>
      </c>
      <c r="I92" s="63" t="s">
        <v>35</v>
      </c>
      <c r="J92" s="42" t="s">
        <v>166</v>
      </c>
      <c r="K92" s="128">
        <v>11.34</v>
      </c>
      <c r="L92" s="120" t="s">
        <v>363</v>
      </c>
      <c r="M92" s="120" t="s">
        <v>166</v>
      </c>
      <c r="N92" s="130" t="s">
        <v>760</v>
      </c>
      <c r="O92" s="42" t="b">
        <v>1</v>
      </c>
      <c r="P92" s="73"/>
      <c r="Q92" s="42" t="s">
        <v>752</v>
      </c>
      <c r="R92" s="42" t="s">
        <v>242</v>
      </c>
      <c r="S92" s="42" t="b">
        <v>1</v>
      </c>
      <c r="T92" s="42" t="s">
        <v>242</v>
      </c>
      <c r="U92" s="42" t="b">
        <v>1</v>
      </c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</row>
    <row r="93">
      <c r="A93" s="74"/>
      <c r="B93" s="70">
        <v>233.0</v>
      </c>
      <c r="C93" s="95" t="s">
        <v>32</v>
      </c>
      <c r="D93" s="70">
        <v>1.0</v>
      </c>
      <c r="E93" s="70" t="s">
        <v>575</v>
      </c>
      <c r="F93" s="70"/>
      <c r="G93" s="63"/>
      <c r="H93" s="70">
        <v>9.89803209771E11</v>
      </c>
      <c r="I93" s="63" t="s">
        <v>35</v>
      </c>
      <c r="J93" s="42" t="s">
        <v>166</v>
      </c>
      <c r="K93" s="128">
        <v>24.66</v>
      </c>
      <c r="L93" s="120" t="s">
        <v>363</v>
      </c>
      <c r="M93" s="120" t="s">
        <v>166</v>
      </c>
      <c r="N93" s="130" t="s">
        <v>238</v>
      </c>
      <c r="O93" s="42" t="b">
        <v>1</v>
      </c>
      <c r="P93" s="73"/>
      <c r="Q93" s="42" t="s">
        <v>595</v>
      </c>
      <c r="R93" s="42" t="s">
        <v>242</v>
      </c>
      <c r="S93" s="42" t="b">
        <v>1</v>
      </c>
      <c r="T93" s="42" t="s">
        <v>242</v>
      </c>
      <c r="U93" s="42" t="b">
        <v>1</v>
      </c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</row>
    <row r="94">
      <c r="A94" s="74"/>
      <c r="B94" s="70">
        <v>233.0</v>
      </c>
      <c r="C94" s="95" t="s">
        <v>318</v>
      </c>
      <c r="D94" s="70">
        <v>1.0</v>
      </c>
      <c r="E94" s="70" t="s">
        <v>575</v>
      </c>
      <c r="F94" s="70"/>
      <c r="G94" s="63"/>
      <c r="H94" s="70" t="s">
        <v>67</v>
      </c>
      <c r="I94" s="63" t="s">
        <v>35</v>
      </c>
      <c r="J94" s="42" t="s">
        <v>166</v>
      </c>
      <c r="K94" s="128">
        <v>70.8</v>
      </c>
      <c r="L94" s="120" t="s">
        <v>363</v>
      </c>
      <c r="M94" s="120" t="s">
        <v>166</v>
      </c>
      <c r="N94" s="130" t="s">
        <v>760</v>
      </c>
      <c r="O94" s="42" t="b">
        <v>1</v>
      </c>
      <c r="P94" s="73"/>
      <c r="Q94" s="42" t="s">
        <v>752</v>
      </c>
      <c r="R94" s="42" t="s">
        <v>242</v>
      </c>
      <c r="S94" s="42" t="b">
        <v>1</v>
      </c>
      <c r="T94" s="42" t="s">
        <v>242</v>
      </c>
      <c r="U94" s="42" t="b">
        <v>1</v>
      </c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</row>
    <row r="95">
      <c r="A95" s="74"/>
      <c r="B95" s="70">
        <v>233.0</v>
      </c>
      <c r="C95" s="95" t="s">
        <v>442</v>
      </c>
      <c r="D95" s="70">
        <v>1.0</v>
      </c>
      <c r="E95" s="70" t="s">
        <v>575</v>
      </c>
      <c r="F95" s="70"/>
      <c r="G95" s="63"/>
      <c r="H95" s="70" t="s">
        <v>85</v>
      </c>
      <c r="I95" s="63" t="s">
        <v>35</v>
      </c>
      <c r="J95" s="42" t="s">
        <v>166</v>
      </c>
      <c r="K95" s="128">
        <v>67.8</v>
      </c>
      <c r="L95" s="120" t="s">
        <v>363</v>
      </c>
      <c r="M95" s="120" t="s">
        <v>166</v>
      </c>
      <c r="N95" s="130" t="s">
        <v>238</v>
      </c>
      <c r="O95" s="42" t="b">
        <v>1</v>
      </c>
      <c r="P95" s="73"/>
      <c r="Q95" s="42" t="s">
        <v>595</v>
      </c>
      <c r="R95" s="42" t="s">
        <v>242</v>
      </c>
      <c r="S95" s="42" t="b">
        <v>1</v>
      </c>
      <c r="T95" s="42" t="s">
        <v>242</v>
      </c>
      <c r="U95" s="42" t="b">
        <v>1</v>
      </c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</row>
    <row r="96">
      <c r="A96" s="74"/>
      <c r="B96" s="70">
        <v>233.0</v>
      </c>
      <c r="C96" s="95" t="s">
        <v>55</v>
      </c>
      <c r="D96" s="70">
        <v>1.0</v>
      </c>
      <c r="E96" s="70" t="s">
        <v>575</v>
      </c>
      <c r="F96" s="70"/>
      <c r="G96" s="63"/>
      <c r="H96" s="70" t="s">
        <v>56</v>
      </c>
      <c r="I96" s="63" t="s">
        <v>35</v>
      </c>
      <c r="J96" s="42" t="s">
        <v>166</v>
      </c>
      <c r="K96" s="128">
        <v>153.0</v>
      </c>
      <c r="L96" s="120" t="s">
        <v>363</v>
      </c>
      <c r="M96" s="120" t="s">
        <v>166</v>
      </c>
      <c r="N96" s="130" t="s">
        <v>760</v>
      </c>
      <c r="O96" s="42" t="b">
        <v>1</v>
      </c>
      <c r="P96" s="73"/>
      <c r="Q96" s="42" t="s">
        <v>752</v>
      </c>
      <c r="R96" s="42" t="s">
        <v>242</v>
      </c>
      <c r="S96" s="42" t="b">
        <v>1</v>
      </c>
      <c r="T96" s="42" t="s">
        <v>242</v>
      </c>
      <c r="U96" s="42" t="b">
        <v>1</v>
      </c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</row>
    <row r="97">
      <c r="A97" s="74"/>
      <c r="B97" s="70">
        <v>233.0</v>
      </c>
      <c r="C97" s="95" t="s">
        <v>762</v>
      </c>
      <c r="D97" s="70">
        <v>1.0</v>
      </c>
      <c r="E97" s="70" t="s">
        <v>575</v>
      </c>
      <c r="F97" s="70"/>
      <c r="G97" s="63"/>
      <c r="H97" s="70" t="s">
        <v>73</v>
      </c>
      <c r="I97" s="63" t="s">
        <v>35</v>
      </c>
      <c r="J97" s="42" t="s">
        <v>166</v>
      </c>
      <c r="K97" s="128">
        <v>54.0</v>
      </c>
      <c r="L97" s="120" t="s">
        <v>363</v>
      </c>
      <c r="M97" s="120" t="s">
        <v>166</v>
      </c>
      <c r="N97" s="130" t="s">
        <v>238</v>
      </c>
      <c r="O97" s="42" t="b">
        <v>1</v>
      </c>
      <c r="P97" s="73"/>
      <c r="Q97" s="42" t="s">
        <v>595</v>
      </c>
      <c r="R97" s="42" t="s">
        <v>242</v>
      </c>
      <c r="S97" s="42" t="b">
        <v>1</v>
      </c>
      <c r="T97" s="42" t="s">
        <v>242</v>
      </c>
      <c r="U97" s="42" t="b">
        <v>1</v>
      </c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</row>
    <row r="98">
      <c r="A98" s="74"/>
      <c r="B98" s="70">
        <v>233.0</v>
      </c>
      <c r="C98" s="95" t="s">
        <v>763</v>
      </c>
      <c r="D98" s="70">
        <v>1.0</v>
      </c>
      <c r="E98" s="70" t="s">
        <v>575</v>
      </c>
      <c r="F98" s="70"/>
      <c r="G98" s="63"/>
      <c r="H98" s="70" t="s">
        <v>77</v>
      </c>
      <c r="I98" s="63" t="s">
        <v>35</v>
      </c>
      <c r="J98" s="42" t="s">
        <v>166</v>
      </c>
      <c r="K98" s="128">
        <v>68.4</v>
      </c>
      <c r="L98" s="120" t="s">
        <v>363</v>
      </c>
      <c r="M98" s="120" t="s">
        <v>166</v>
      </c>
      <c r="N98" s="130" t="s">
        <v>238</v>
      </c>
      <c r="O98" s="42" t="b">
        <v>1</v>
      </c>
      <c r="P98" s="73"/>
      <c r="Q98" s="42" t="s">
        <v>595</v>
      </c>
      <c r="R98" s="42" t="s">
        <v>242</v>
      </c>
      <c r="S98" s="42" t="b">
        <v>1</v>
      </c>
      <c r="T98" s="42" t="s">
        <v>242</v>
      </c>
      <c r="U98" s="42" t="b">
        <v>1</v>
      </c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</row>
    <row r="99">
      <c r="A99" s="74"/>
      <c r="B99" s="70">
        <v>233.0</v>
      </c>
      <c r="C99" s="95" t="s">
        <v>156</v>
      </c>
      <c r="D99" s="70">
        <v>1.0</v>
      </c>
      <c r="E99" s="70" t="s">
        <v>575</v>
      </c>
      <c r="F99" s="70"/>
      <c r="G99" s="63"/>
      <c r="H99" s="70">
        <v>9.89803205881E11</v>
      </c>
      <c r="I99" s="63" t="s">
        <v>35</v>
      </c>
      <c r="J99" s="42" t="s">
        <v>166</v>
      </c>
      <c r="K99" s="128">
        <v>101.4</v>
      </c>
      <c r="L99" s="120" t="s">
        <v>363</v>
      </c>
      <c r="M99" s="120" t="s">
        <v>166</v>
      </c>
      <c r="N99" s="130" t="s">
        <v>760</v>
      </c>
      <c r="O99" s="42" t="b">
        <v>1</v>
      </c>
      <c r="P99" s="73"/>
      <c r="Q99" s="42" t="s">
        <v>752</v>
      </c>
      <c r="R99" s="42" t="s">
        <v>242</v>
      </c>
      <c r="S99" s="42" t="b">
        <v>1</v>
      </c>
      <c r="T99" s="42" t="s">
        <v>242</v>
      </c>
      <c r="U99" s="42" t="b">
        <v>1</v>
      </c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</row>
    <row r="100">
      <c r="A100" s="74"/>
      <c r="B100" s="70">
        <v>233.0</v>
      </c>
      <c r="C100" s="95" t="s">
        <v>136</v>
      </c>
      <c r="D100" s="70">
        <v>1.0</v>
      </c>
      <c r="E100" s="70" t="s">
        <v>575</v>
      </c>
      <c r="F100" s="70"/>
      <c r="G100" s="63"/>
      <c r="H100" s="70">
        <v>9.89803209751E11</v>
      </c>
      <c r="I100" s="63" t="s">
        <v>35</v>
      </c>
      <c r="J100" s="42" t="s">
        <v>166</v>
      </c>
      <c r="K100" s="128">
        <v>23.94</v>
      </c>
      <c r="L100" s="120" t="s">
        <v>363</v>
      </c>
      <c r="M100" s="120" t="s">
        <v>166</v>
      </c>
      <c r="N100" s="130" t="s">
        <v>238</v>
      </c>
      <c r="O100" s="42" t="b">
        <v>1</v>
      </c>
      <c r="P100" s="73"/>
      <c r="Q100" s="42" t="s">
        <v>595</v>
      </c>
      <c r="R100" s="42" t="s">
        <v>242</v>
      </c>
      <c r="S100" s="42" t="b">
        <v>1</v>
      </c>
      <c r="T100" s="42" t="s">
        <v>242</v>
      </c>
      <c r="U100" s="42" t="b">
        <v>1</v>
      </c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</row>
    <row r="101">
      <c r="A101" s="74"/>
      <c r="B101" s="70">
        <v>233.0</v>
      </c>
      <c r="C101" s="95" t="s">
        <v>140</v>
      </c>
      <c r="D101" s="70">
        <v>10.0</v>
      </c>
      <c r="E101" s="70" t="s">
        <v>575</v>
      </c>
      <c r="F101" s="70"/>
      <c r="G101" s="63"/>
      <c r="H101" s="70" t="s">
        <v>141</v>
      </c>
      <c r="I101" s="63" t="s">
        <v>35</v>
      </c>
      <c r="J101" s="42" t="s">
        <v>166</v>
      </c>
      <c r="K101" s="128">
        <v>167.4</v>
      </c>
      <c r="L101" s="120" t="s">
        <v>363</v>
      </c>
      <c r="M101" s="120" t="s">
        <v>166</v>
      </c>
      <c r="N101" s="130" t="s">
        <v>238</v>
      </c>
      <c r="O101" s="42" t="b">
        <v>1</v>
      </c>
      <c r="P101" s="73"/>
      <c r="Q101" s="42" t="s">
        <v>595</v>
      </c>
      <c r="R101" s="42" t="s">
        <v>242</v>
      </c>
      <c r="S101" s="42" t="b">
        <v>1</v>
      </c>
      <c r="T101" s="42" t="s">
        <v>242</v>
      </c>
      <c r="U101" s="42" t="b">
        <v>1</v>
      </c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</row>
    <row r="102">
      <c r="A102" s="74"/>
      <c r="B102" s="70">
        <v>233.0</v>
      </c>
      <c r="C102" s="95" t="s">
        <v>148</v>
      </c>
      <c r="D102" s="70">
        <v>10.0</v>
      </c>
      <c r="E102" s="70" t="s">
        <v>575</v>
      </c>
      <c r="F102" s="70"/>
      <c r="G102" s="63"/>
      <c r="H102" s="70" t="s">
        <v>149</v>
      </c>
      <c r="I102" s="63" t="s">
        <v>35</v>
      </c>
      <c r="J102" s="42" t="s">
        <v>166</v>
      </c>
      <c r="K102" s="128">
        <v>141.6</v>
      </c>
      <c r="L102" s="120" t="s">
        <v>363</v>
      </c>
      <c r="M102" s="120" t="s">
        <v>166</v>
      </c>
      <c r="N102" s="130" t="s">
        <v>238</v>
      </c>
      <c r="O102" s="42" t="b">
        <v>1</v>
      </c>
      <c r="P102" s="73"/>
      <c r="Q102" s="42" t="s">
        <v>595</v>
      </c>
      <c r="R102" s="42" t="s">
        <v>242</v>
      </c>
      <c r="S102" s="42" t="b">
        <v>1</v>
      </c>
      <c r="T102" s="42" t="s">
        <v>242</v>
      </c>
      <c r="U102" s="42" t="b">
        <v>1</v>
      </c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</row>
    <row r="103">
      <c r="A103" s="74"/>
      <c r="B103" s="70">
        <v>233.0</v>
      </c>
      <c r="C103" s="95" t="s">
        <v>466</v>
      </c>
      <c r="D103" s="70">
        <v>1.0</v>
      </c>
      <c r="E103" s="70" t="s">
        <v>575</v>
      </c>
      <c r="F103" s="70"/>
      <c r="G103" s="63"/>
      <c r="H103" s="70" t="s">
        <v>61</v>
      </c>
      <c r="I103" s="63" t="s">
        <v>35</v>
      </c>
      <c r="J103" s="42" t="s">
        <v>166</v>
      </c>
      <c r="K103" s="128">
        <v>54.0</v>
      </c>
      <c r="L103" s="120" t="s">
        <v>363</v>
      </c>
      <c r="M103" s="120" t="s">
        <v>166</v>
      </c>
      <c r="N103" s="130" t="s">
        <v>238</v>
      </c>
      <c r="O103" s="42" t="b">
        <v>1</v>
      </c>
      <c r="P103" s="73"/>
      <c r="Q103" s="42" t="s">
        <v>595</v>
      </c>
      <c r="R103" s="42" t="s">
        <v>242</v>
      </c>
      <c r="S103" s="42" t="b">
        <v>1</v>
      </c>
      <c r="T103" s="42" t="s">
        <v>242</v>
      </c>
      <c r="U103" s="42" t="b">
        <v>1</v>
      </c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</row>
    <row r="104">
      <c r="A104" s="74"/>
      <c r="B104" s="70">
        <v>233.0</v>
      </c>
      <c r="C104" s="95" t="s">
        <v>95</v>
      </c>
      <c r="D104" s="70">
        <v>1.0</v>
      </c>
      <c r="E104" s="70" t="s">
        <v>575</v>
      </c>
      <c r="F104" s="70"/>
      <c r="G104" s="63"/>
      <c r="H104" s="70" t="s">
        <v>96</v>
      </c>
      <c r="I104" s="63" t="s">
        <v>35</v>
      </c>
      <c r="J104" s="42" t="s">
        <v>166</v>
      </c>
      <c r="K104" s="128">
        <v>27.96</v>
      </c>
      <c r="L104" s="120" t="s">
        <v>363</v>
      </c>
      <c r="M104" s="120" t="s">
        <v>166</v>
      </c>
      <c r="N104" s="130" t="s">
        <v>238</v>
      </c>
      <c r="O104" s="42" t="b">
        <v>1</v>
      </c>
      <c r="P104" s="73"/>
      <c r="Q104" s="42" t="s">
        <v>595</v>
      </c>
      <c r="R104" s="42" t="s">
        <v>242</v>
      </c>
      <c r="S104" s="42" t="b">
        <v>1</v>
      </c>
      <c r="T104" s="42" t="s">
        <v>242</v>
      </c>
      <c r="U104" s="42" t="b">
        <v>1</v>
      </c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</row>
    <row r="105">
      <c r="A105" s="74"/>
      <c r="B105" s="70">
        <v>233.0</v>
      </c>
      <c r="C105" s="95" t="s">
        <v>49</v>
      </c>
      <c r="D105" s="70">
        <v>1.0</v>
      </c>
      <c r="E105" s="70" t="s">
        <v>575</v>
      </c>
      <c r="F105" s="70"/>
      <c r="G105" s="63"/>
      <c r="H105" s="70">
        <v>9.89803206591E11</v>
      </c>
      <c r="I105" s="63" t="s">
        <v>35</v>
      </c>
      <c r="J105" s="42" t="s">
        <v>166</v>
      </c>
      <c r="K105" s="128">
        <v>115.8</v>
      </c>
      <c r="L105" s="120" t="s">
        <v>363</v>
      </c>
      <c r="M105" s="120" t="s">
        <v>166</v>
      </c>
      <c r="N105" s="130" t="s">
        <v>238</v>
      </c>
      <c r="O105" s="42" t="b">
        <v>1</v>
      </c>
      <c r="P105" s="73"/>
      <c r="Q105" s="42" t="s">
        <v>595</v>
      </c>
      <c r="R105" s="42" t="s">
        <v>242</v>
      </c>
      <c r="S105" s="42" t="b">
        <v>1</v>
      </c>
      <c r="T105" s="42" t="s">
        <v>242</v>
      </c>
      <c r="U105" s="42" t="b">
        <v>1</v>
      </c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</row>
    <row r="106">
      <c r="A106" s="74"/>
      <c r="B106" s="70">
        <v>233.0</v>
      </c>
      <c r="C106" s="95" t="s">
        <v>320</v>
      </c>
      <c r="D106" s="70">
        <v>1.0</v>
      </c>
      <c r="E106" s="70" t="s">
        <v>575</v>
      </c>
      <c r="F106" s="70"/>
      <c r="G106" s="158"/>
      <c r="H106" s="70" t="s">
        <v>319</v>
      </c>
      <c r="I106" s="63" t="s">
        <v>321</v>
      </c>
      <c r="J106" s="42" t="s">
        <v>166</v>
      </c>
      <c r="K106" s="128">
        <v>78.0</v>
      </c>
      <c r="L106" s="120" t="s">
        <v>363</v>
      </c>
      <c r="M106" s="42" t="s">
        <v>401</v>
      </c>
      <c r="N106" s="130" t="s">
        <v>769</v>
      </c>
      <c r="O106" s="73" t="b">
        <v>0</v>
      </c>
      <c r="P106" s="73"/>
      <c r="Q106" s="42" t="s">
        <v>752</v>
      </c>
      <c r="R106" s="42" t="s">
        <v>322</v>
      </c>
      <c r="S106" s="42" t="b">
        <v>1</v>
      </c>
      <c r="T106" s="42" t="s">
        <v>766</v>
      </c>
      <c r="U106" s="42" t="b">
        <v>1</v>
      </c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4"/>
      <c r="BQ106" s="54"/>
    </row>
    <row r="107">
      <c r="A107" s="74"/>
      <c r="B107" s="70">
        <v>233.0</v>
      </c>
      <c r="C107" s="95" t="s">
        <v>337</v>
      </c>
      <c r="D107" s="70">
        <f>300/3</f>
        <v>100</v>
      </c>
      <c r="E107" s="70" t="s">
        <v>713</v>
      </c>
      <c r="F107" s="63" t="s">
        <v>767</v>
      </c>
      <c r="G107" s="63"/>
      <c r="H107" s="70">
        <v>3.1424743E7</v>
      </c>
      <c r="I107" s="63" t="s">
        <v>315</v>
      </c>
      <c r="J107" s="42" t="s">
        <v>166</v>
      </c>
      <c r="K107" s="146">
        <f>4512/100</f>
        <v>45.12</v>
      </c>
      <c r="L107" s="42" t="s">
        <v>227</v>
      </c>
      <c r="M107" s="120" t="s">
        <v>166</v>
      </c>
      <c r="N107" s="130" t="s">
        <v>773</v>
      </c>
      <c r="O107" s="73" t="b">
        <v>0</v>
      </c>
      <c r="P107" s="73"/>
      <c r="Q107" s="42" t="s">
        <v>752</v>
      </c>
      <c r="R107" s="42" t="s">
        <v>242</v>
      </c>
      <c r="S107" s="42" t="b">
        <v>1</v>
      </c>
      <c r="T107" s="42" t="s">
        <v>242</v>
      </c>
      <c r="U107" s="42" t="b">
        <v>1</v>
      </c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</row>
    <row r="108">
      <c r="A108" s="74"/>
      <c r="B108" s="70">
        <v>233.0</v>
      </c>
      <c r="C108" s="95" t="s">
        <v>326</v>
      </c>
      <c r="D108" s="70">
        <v>3.0</v>
      </c>
      <c r="E108" s="70" t="s">
        <v>714</v>
      </c>
      <c r="F108" s="63" t="s">
        <v>767</v>
      </c>
      <c r="G108" s="63"/>
      <c r="H108" s="159" t="s">
        <v>439</v>
      </c>
      <c r="I108" s="63" t="s">
        <v>315</v>
      </c>
      <c r="J108" s="42" t="s">
        <v>166</v>
      </c>
      <c r="K108" s="146"/>
      <c r="L108" s="42" t="s">
        <v>227</v>
      </c>
      <c r="M108" s="120" t="s">
        <v>166</v>
      </c>
      <c r="N108" s="130" t="s">
        <v>238</v>
      </c>
      <c r="O108" s="73" t="b">
        <v>0</v>
      </c>
      <c r="P108" s="73"/>
      <c r="Q108" s="42" t="s">
        <v>595</v>
      </c>
      <c r="R108" s="42" t="s">
        <v>242</v>
      </c>
      <c r="S108" s="42" t="b">
        <v>1</v>
      </c>
      <c r="T108" s="42" t="s">
        <v>242</v>
      </c>
      <c r="U108" s="42" t="b">
        <v>1</v>
      </c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4"/>
      <c r="BQ108" s="54"/>
    </row>
    <row r="109">
      <c r="A109" s="74"/>
      <c r="B109" s="70">
        <v>233.0</v>
      </c>
      <c r="C109" s="95" t="s">
        <v>777</v>
      </c>
      <c r="D109" s="70">
        <v>2.0</v>
      </c>
      <c r="E109" s="70" t="s">
        <v>575</v>
      </c>
      <c r="F109" s="70"/>
      <c r="G109" s="63"/>
      <c r="H109" s="70" t="s">
        <v>452</v>
      </c>
      <c r="I109" s="63" t="s">
        <v>454</v>
      </c>
      <c r="J109" s="42" t="s">
        <v>166</v>
      </c>
      <c r="K109" s="128">
        <v>3142.1</v>
      </c>
      <c r="L109" s="42" t="s">
        <v>227</v>
      </c>
      <c r="M109" s="120" t="s">
        <v>166</v>
      </c>
      <c r="N109" s="130" t="s">
        <v>778</v>
      </c>
      <c r="O109" s="42" t="b">
        <v>1</v>
      </c>
      <c r="P109" s="73"/>
      <c r="Q109" s="42" t="s">
        <v>595</v>
      </c>
      <c r="R109" s="42" t="s">
        <v>242</v>
      </c>
      <c r="S109" s="42" t="b">
        <v>1</v>
      </c>
      <c r="T109" s="42" t="s">
        <v>242</v>
      </c>
      <c r="U109" s="42" t="b">
        <v>1</v>
      </c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4"/>
      <c r="BQ109" s="54"/>
    </row>
    <row r="110">
      <c r="A110" s="74"/>
      <c r="B110" s="70">
        <v>233.0</v>
      </c>
      <c r="C110" s="95" t="s">
        <v>779</v>
      </c>
      <c r="D110" s="70">
        <v>1.0</v>
      </c>
      <c r="E110" s="70" t="s">
        <v>575</v>
      </c>
      <c r="F110" s="70"/>
      <c r="G110" s="63"/>
      <c r="H110" s="70" t="s">
        <v>455</v>
      </c>
      <c r="I110" s="63" t="s">
        <v>454</v>
      </c>
      <c r="J110" s="42" t="s">
        <v>166</v>
      </c>
      <c r="K110" s="128">
        <v>491.9</v>
      </c>
      <c r="L110" s="42" t="s">
        <v>227</v>
      </c>
      <c r="M110" s="120" t="s">
        <v>166</v>
      </c>
      <c r="N110" s="130" t="s">
        <v>778</v>
      </c>
      <c r="O110" s="42" t="b">
        <v>1</v>
      </c>
      <c r="P110" s="73"/>
      <c r="Q110" s="42" t="s">
        <v>595</v>
      </c>
      <c r="R110" s="42" t="s">
        <v>242</v>
      </c>
      <c r="S110" s="42" t="b">
        <v>1</v>
      </c>
      <c r="T110" s="42" t="s">
        <v>242</v>
      </c>
      <c r="U110" s="42" t="b">
        <v>1</v>
      </c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4"/>
      <c r="BQ110" s="54"/>
    </row>
    <row r="111">
      <c r="A111" s="74"/>
      <c r="B111" s="70">
        <v>233.0</v>
      </c>
      <c r="C111" s="95" t="s">
        <v>780</v>
      </c>
      <c r="D111" s="70">
        <v>1.0</v>
      </c>
      <c r="E111" s="70" t="s">
        <v>575</v>
      </c>
      <c r="F111" s="70"/>
      <c r="G111" s="63"/>
      <c r="H111" s="70" t="s">
        <v>457</v>
      </c>
      <c r="I111" s="63" t="s">
        <v>454</v>
      </c>
      <c r="J111" s="42" t="s">
        <v>166</v>
      </c>
      <c r="K111" s="128">
        <v>337.3</v>
      </c>
      <c r="L111" s="42" t="s">
        <v>227</v>
      </c>
      <c r="M111" s="120" t="s">
        <v>166</v>
      </c>
      <c r="N111" s="130" t="s">
        <v>778</v>
      </c>
      <c r="O111" s="42" t="b">
        <v>1</v>
      </c>
      <c r="P111" s="73"/>
      <c r="Q111" s="42" t="s">
        <v>595</v>
      </c>
      <c r="R111" s="42" t="s">
        <v>242</v>
      </c>
      <c r="S111" s="42" t="b">
        <v>1</v>
      </c>
      <c r="T111" s="42" t="s">
        <v>242</v>
      </c>
      <c r="U111" s="42" t="b">
        <v>1</v>
      </c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4"/>
      <c r="BE111" s="54"/>
      <c r="BF111" s="54"/>
      <c r="BG111" s="54"/>
      <c r="BH111" s="54"/>
      <c r="BI111" s="54"/>
      <c r="BJ111" s="54"/>
      <c r="BK111" s="54"/>
      <c r="BL111" s="54"/>
      <c r="BM111" s="54"/>
      <c r="BN111" s="54"/>
      <c r="BO111" s="54"/>
      <c r="BP111" s="54"/>
      <c r="BQ111" s="54"/>
    </row>
    <row r="112">
      <c r="A112" s="74"/>
      <c r="B112" s="70">
        <v>233.0</v>
      </c>
      <c r="C112" s="95" t="s">
        <v>781</v>
      </c>
      <c r="D112" s="70">
        <v>2.0</v>
      </c>
      <c r="E112" s="70" t="s">
        <v>575</v>
      </c>
      <c r="F112" s="70"/>
      <c r="G112" s="63"/>
      <c r="H112" s="70" t="s">
        <v>459</v>
      </c>
      <c r="I112" s="63" t="s">
        <v>454</v>
      </c>
      <c r="J112" s="42" t="s">
        <v>166</v>
      </c>
      <c r="K112" s="128">
        <v>1014.3</v>
      </c>
      <c r="L112" s="42" t="s">
        <v>227</v>
      </c>
      <c r="M112" s="120" t="s">
        <v>166</v>
      </c>
      <c r="N112" s="130" t="s">
        <v>778</v>
      </c>
      <c r="O112" s="42" t="b">
        <v>1</v>
      </c>
      <c r="P112" s="73"/>
      <c r="Q112" s="42" t="s">
        <v>595</v>
      </c>
      <c r="R112" s="42" t="s">
        <v>242</v>
      </c>
      <c r="S112" s="42" t="b">
        <v>1</v>
      </c>
      <c r="T112" s="42" t="s">
        <v>242</v>
      </c>
      <c r="U112" s="42" t="b">
        <v>1</v>
      </c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4"/>
      <c r="BP112" s="54"/>
      <c r="BQ112" s="54"/>
    </row>
    <row r="113">
      <c r="A113" s="74"/>
      <c r="B113" s="70">
        <v>233.0</v>
      </c>
      <c r="C113" s="95" t="s">
        <v>782</v>
      </c>
      <c r="D113" s="70">
        <v>20.0</v>
      </c>
      <c r="E113" s="70" t="s">
        <v>575</v>
      </c>
      <c r="F113" s="70"/>
      <c r="G113" s="63"/>
      <c r="H113" s="70" t="s">
        <v>461</v>
      </c>
      <c r="I113" s="63" t="s">
        <v>454</v>
      </c>
      <c r="J113" s="42" t="s">
        <v>166</v>
      </c>
      <c r="K113" s="146">
        <f>3638/10</f>
        <v>363.8</v>
      </c>
      <c r="L113" s="42" t="s">
        <v>227</v>
      </c>
      <c r="M113" s="120" t="s">
        <v>166</v>
      </c>
      <c r="N113" s="130" t="s">
        <v>778</v>
      </c>
      <c r="O113" s="42" t="b">
        <v>1</v>
      </c>
      <c r="P113" s="73"/>
      <c r="Q113" s="42" t="s">
        <v>595</v>
      </c>
      <c r="R113" s="42" t="s">
        <v>242</v>
      </c>
      <c r="S113" s="42" t="b">
        <v>1</v>
      </c>
      <c r="T113" s="42" t="s">
        <v>242</v>
      </c>
      <c r="U113" s="42" t="b">
        <v>1</v>
      </c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4"/>
      <c r="BK113" s="54"/>
      <c r="BL113" s="54"/>
      <c r="BM113" s="54"/>
      <c r="BN113" s="54"/>
      <c r="BO113" s="54"/>
      <c r="BP113" s="54"/>
      <c r="BQ113" s="54"/>
    </row>
    <row r="114">
      <c r="A114" s="74"/>
      <c r="B114" s="70">
        <v>233.0</v>
      </c>
      <c r="C114" s="95" t="s">
        <v>803</v>
      </c>
      <c r="D114" s="70">
        <v>2.0</v>
      </c>
      <c r="E114" s="70" t="s">
        <v>788</v>
      </c>
      <c r="F114" s="70"/>
      <c r="G114" s="63"/>
      <c r="H114" s="70" t="s">
        <v>789</v>
      </c>
      <c r="I114" s="63" t="s">
        <v>790</v>
      </c>
      <c r="J114" s="42" t="s">
        <v>166</v>
      </c>
      <c r="K114" s="146">
        <f>878.46/50</f>
        <v>17.5692</v>
      </c>
      <c r="L114" s="42" t="s">
        <v>227</v>
      </c>
      <c r="M114" s="120" t="s">
        <v>166</v>
      </c>
      <c r="N114" s="130" t="s">
        <v>791</v>
      </c>
      <c r="O114" s="73" t="b">
        <v>0</v>
      </c>
      <c r="P114" s="42" t="s">
        <v>792</v>
      </c>
      <c r="Q114" s="42" t="s">
        <v>595</v>
      </c>
      <c r="R114" s="42" t="s">
        <v>242</v>
      </c>
      <c r="S114" s="42" t="b">
        <v>1</v>
      </c>
      <c r="T114" s="42" t="s">
        <v>242</v>
      </c>
      <c r="U114" s="42" t="b">
        <v>1</v>
      </c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  <c r="BM114" s="54"/>
      <c r="BN114" s="54"/>
      <c r="BO114" s="54"/>
      <c r="BP114" s="54"/>
      <c r="BQ114" s="54"/>
    </row>
    <row r="115">
      <c r="A115" s="154" t="s">
        <v>753</v>
      </c>
      <c r="B115" s="140" t="s">
        <v>795</v>
      </c>
      <c r="C115" s="144" t="s">
        <v>804</v>
      </c>
      <c r="D115" s="140">
        <v>2.0</v>
      </c>
      <c r="E115" s="70" t="s">
        <v>575</v>
      </c>
      <c r="F115" s="140" t="s">
        <v>35</v>
      </c>
      <c r="G115" s="137" t="s">
        <v>797</v>
      </c>
      <c r="H115" s="140">
        <v>866066.6</v>
      </c>
      <c r="I115" s="137" t="s">
        <v>35</v>
      </c>
      <c r="J115" s="42" t="s">
        <v>166</v>
      </c>
      <c r="K115" s="121">
        <v>4040.96</v>
      </c>
      <c r="L115" s="120" t="s">
        <v>363</v>
      </c>
      <c r="M115" s="120" t="s">
        <v>166</v>
      </c>
      <c r="N115" s="122" t="s">
        <v>666</v>
      </c>
      <c r="O115" s="123" t="b">
        <v>0</v>
      </c>
      <c r="P115" s="42" t="s">
        <v>758</v>
      </c>
      <c r="Q115" s="42" t="s">
        <v>752</v>
      </c>
      <c r="R115" s="42" t="s">
        <v>242</v>
      </c>
      <c r="S115" s="42" t="b">
        <v>1</v>
      </c>
      <c r="T115" s="42" t="s">
        <v>242</v>
      </c>
      <c r="U115" s="42" t="b">
        <v>1</v>
      </c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  <c r="BA115" s="124"/>
      <c r="BB115" s="124"/>
      <c r="BC115" s="124"/>
      <c r="BD115" s="124"/>
      <c r="BE115" s="124"/>
      <c r="BF115" s="124"/>
      <c r="BG115" s="124"/>
      <c r="BH115" s="124"/>
      <c r="BI115" s="124"/>
      <c r="BJ115" s="124"/>
      <c r="BK115" s="124"/>
      <c r="BL115" s="124"/>
      <c r="BM115" s="124"/>
      <c r="BN115" s="124"/>
      <c r="BO115" s="124"/>
      <c r="BP115" s="124"/>
      <c r="BQ115" s="124"/>
    </row>
    <row r="116">
      <c r="A116" s="74"/>
      <c r="B116" s="70">
        <v>233.0</v>
      </c>
      <c r="C116" s="95" t="s">
        <v>168</v>
      </c>
      <c r="D116" s="70">
        <v>2.0</v>
      </c>
      <c r="E116" s="70" t="s">
        <v>575</v>
      </c>
      <c r="F116" s="70"/>
      <c r="G116" s="63"/>
      <c r="H116" s="70" t="s">
        <v>169</v>
      </c>
      <c r="I116" s="63" t="s">
        <v>35</v>
      </c>
      <c r="J116" s="42" t="s">
        <v>166</v>
      </c>
      <c r="K116" s="128">
        <v>782.4</v>
      </c>
      <c r="L116" s="120" t="s">
        <v>363</v>
      </c>
      <c r="M116" s="120" t="s">
        <v>166</v>
      </c>
      <c r="N116" s="130" t="s">
        <v>760</v>
      </c>
      <c r="O116" s="42" t="b">
        <v>1</v>
      </c>
      <c r="P116" s="73"/>
      <c r="Q116" s="42" t="s">
        <v>752</v>
      </c>
      <c r="R116" s="42" t="s">
        <v>242</v>
      </c>
      <c r="S116" s="42" t="b">
        <v>1</v>
      </c>
      <c r="T116" s="42" t="s">
        <v>242</v>
      </c>
      <c r="U116" s="42" t="b">
        <v>1</v>
      </c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  <c r="BM116" s="54"/>
      <c r="BN116" s="54"/>
      <c r="BO116" s="54"/>
      <c r="BP116" s="54"/>
      <c r="BQ116" s="54"/>
    </row>
    <row r="117">
      <c r="A117" s="74"/>
      <c r="B117" s="70">
        <v>233.0</v>
      </c>
      <c r="C117" s="95" t="s">
        <v>759</v>
      </c>
      <c r="D117" s="70">
        <v>2.0</v>
      </c>
      <c r="E117" s="70" t="s">
        <v>575</v>
      </c>
      <c r="F117" s="70"/>
      <c r="G117" s="63"/>
      <c r="H117" s="70">
        <v>867036.1</v>
      </c>
      <c r="I117" s="63" t="s">
        <v>35</v>
      </c>
      <c r="J117" s="42" t="s">
        <v>166</v>
      </c>
      <c r="K117" s="128">
        <v>1100.0</v>
      </c>
      <c r="L117" s="120" t="s">
        <v>363</v>
      </c>
      <c r="M117" s="120" t="s">
        <v>166</v>
      </c>
      <c r="N117" s="122" t="s">
        <v>666</v>
      </c>
      <c r="O117" s="73" t="b">
        <v>0</v>
      </c>
      <c r="P117" s="42" t="s">
        <v>758</v>
      </c>
      <c r="Q117" s="42" t="s">
        <v>752</v>
      </c>
      <c r="R117" s="42" t="s">
        <v>242</v>
      </c>
      <c r="S117" s="42" t="b">
        <v>1</v>
      </c>
      <c r="T117" s="42" t="s">
        <v>242</v>
      </c>
      <c r="U117" s="42" t="b">
        <v>1</v>
      </c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54"/>
      <c r="BH117" s="54"/>
      <c r="BI117" s="54"/>
      <c r="BJ117" s="54"/>
      <c r="BK117" s="54"/>
      <c r="BL117" s="54"/>
      <c r="BM117" s="54"/>
      <c r="BN117" s="54"/>
      <c r="BO117" s="54"/>
      <c r="BP117" s="54"/>
      <c r="BQ117" s="54"/>
    </row>
    <row r="118">
      <c r="A118" s="74"/>
      <c r="B118" s="70">
        <v>233.0</v>
      </c>
      <c r="C118" s="95" t="s">
        <v>124</v>
      </c>
      <c r="D118" s="70">
        <v>2.0</v>
      </c>
      <c r="E118" s="70" t="s">
        <v>575</v>
      </c>
      <c r="F118" s="70"/>
      <c r="G118" s="63"/>
      <c r="H118" s="70">
        <v>867040.0</v>
      </c>
      <c r="I118" s="63" t="s">
        <v>35</v>
      </c>
      <c r="J118" s="42" t="s">
        <v>166</v>
      </c>
      <c r="K118" s="128">
        <v>1361.86</v>
      </c>
      <c r="L118" s="120" t="s">
        <v>363</v>
      </c>
      <c r="M118" s="120" t="s">
        <v>166</v>
      </c>
      <c r="N118" s="122" t="s">
        <v>666</v>
      </c>
      <c r="O118" s="73" t="b">
        <v>0</v>
      </c>
      <c r="P118" s="42" t="s">
        <v>758</v>
      </c>
      <c r="Q118" s="42" t="s">
        <v>752</v>
      </c>
      <c r="R118" s="42" t="s">
        <v>242</v>
      </c>
      <c r="S118" s="42" t="b">
        <v>1</v>
      </c>
      <c r="T118" s="42" t="s">
        <v>242</v>
      </c>
      <c r="U118" s="42" t="b">
        <v>1</v>
      </c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4"/>
      <c r="BQ118" s="54"/>
    </row>
    <row r="119">
      <c r="A119" s="74"/>
      <c r="B119" s="70">
        <v>233.0</v>
      </c>
      <c r="C119" s="95" t="s">
        <v>129</v>
      </c>
      <c r="D119" s="70">
        <v>2.0</v>
      </c>
      <c r="E119" s="70" t="s">
        <v>575</v>
      </c>
      <c r="F119" s="70"/>
      <c r="G119" s="63"/>
      <c r="H119" s="70" t="s">
        <v>131</v>
      </c>
      <c r="I119" s="63" t="s">
        <v>35</v>
      </c>
      <c r="J119" s="42" t="s">
        <v>166</v>
      </c>
      <c r="K119" s="128">
        <v>1630.8</v>
      </c>
      <c r="L119" s="120" t="s">
        <v>363</v>
      </c>
      <c r="M119" s="120" t="s">
        <v>166</v>
      </c>
      <c r="N119" s="130" t="s">
        <v>238</v>
      </c>
      <c r="O119" s="42" t="b">
        <v>1</v>
      </c>
      <c r="P119" s="73"/>
      <c r="Q119" s="42" t="s">
        <v>595</v>
      </c>
      <c r="R119" s="42" t="s">
        <v>242</v>
      </c>
      <c r="S119" s="42" t="b">
        <v>1</v>
      </c>
      <c r="T119" s="42" t="s">
        <v>242</v>
      </c>
      <c r="U119" s="42" t="b">
        <v>1</v>
      </c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  <c r="BH119" s="54"/>
      <c r="BI119" s="54"/>
      <c r="BJ119" s="54"/>
      <c r="BK119" s="54"/>
      <c r="BL119" s="54"/>
      <c r="BM119" s="54"/>
      <c r="BN119" s="54"/>
      <c r="BO119" s="54"/>
      <c r="BP119" s="54"/>
      <c r="BQ119" s="54"/>
    </row>
    <row r="120">
      <c r="A120" s="74"/>
      <c r="B120" s="70">
        <v>233.0</v>
      </c>
      <c r="C120" s="95" t="s">
        <v>160</v>
      </c>
      <c r="D120" s="70">
        <v>2.0</v>
      </c>
      <c r="E120" s="70" t="s">
        <v>575</v>
      </c>
      <c r="F120" s="70"/>
      <c r="G120" s="63"/>
      <c r="H120" s="70">
        <v>9.89803205871E11</v>
      </c>
      <c r="I120" s="63" t="s">
        <v>35</v>
      </c>
      <c r="J120" s="42" t="s">
        <v>166</v>
      </c>
      <c r="K120" s="128">
        <v>102.0</v>
      </c>
      <c r="L120" s="120" t="s">
        <v>363</v>
      </c>
      <c r="M120" s="120" t="s">
        <v>166</v>
      </c>
      <c r="N120" s="130" t="s">
        <v>238</v>
      </c>
      <c r="O120" s="42" t="b">
        <v>1</v>
      </c>
      <c r="P120" s="73"/>
      <c r="Q120" s="42" t="s">
        <v>595</v>
      </c>
      <c r="R120" s="42" t="s">
        <v>242</v>
      </c>
      <c r="S120" s="42" t="b">
        <v>1</v>
      </c>
      <c r="T120" s="42" t="s">
        <v>242</v>
      </c>
      <c r="U120" s="42" t="b">
        <v>1</v>
      </c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54"/>
      <c r="BJ120" s="54"/>
      <c r="BK120" s="54"/>
      <c r="BL120" s="54"/>
      <c r="BM120" s="54"/>
      <c r="BN120" s="54"/>
      <c r="BO120" s="54"/>
      <c r="BP120" s="54"/>
      <c r="BQ120" s="54"/>
    </row>
    <row r="121">
      <c r="A121" s="74"/>
      <c r="B121" s="70">
        <v>233.0</v>
      </c>
      <c r="C121" s="95" t="s">
        <v>440</v>
      </c>
      <c r="D121" s="70">
        <f t="shared" ref="D121:D122" si="4">2*2</f>
        <v>4</v>
      </c>
      <c r="E121" s="70" t="s">
        <v>575</v>
      </c>
      <c r="F121" s="70"/>
      <c r="G121" s="63"/>
      <c r="H121" s="70" t="s">
        <v>92</v>
      </c>
      <c r="I121" s="63" t="s">
        <v>35</v>
      </c>
      <c r="J121" s="42" t="s">
        <v>166</v>
      </c>
      <c r="K121" s="128">
        <v>46.2</v>
      </c>
      <c r="L121" s="120" t="s">
        <v>363</v>
      </c>
      <c r="M121" s="120" t="s">
        <v>166</v>
      </c>
      <c r="N121" s="130" t="s">
        <v>760</v>
      </c>
      <c r="O121" s="42" t="b">
        <v>1</v>
      </c>
      <c r="P121" s="73"/>
      <c r="Q121" s="42" t="s">
        <v>752</v>
      </c>
      <c r="R121" s="42" t="s">
        <v>242</v>
      </c>
      <c r="S121" s="42" t="b">
        <v>1</v>
      </c>
      <c r="T121" s="42" t="s">
        <v>242</v>
      </c>
      <c r="U121" s="42" t="b">
        <v>1</v>
      </c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4"/>
      <c r="BQ121" s="54"/>
    </row>
    <row r="122">
      <c r="A122" s="74"/>
      <c r="B122" s="70">
        <v>233.0</v>
      </c>
      <c r="C122" s="95" t="s">
        <v>138</v>
      </c>
      <c r="D122" s="70">
        <f t="shared" si="4"/>
        <v>4</v>
      </c>
      <c r="E122" s="70" t="s">
        <v>575</v>
      </c>
      <c r="F122" s="70"/>
      <c r="G122" s="63"/>
      <c r="H122" s="70" t="s">
        <v>137</v>
      </c>
      <c r="I122" s="63" t="s">
        <v>35</v>
      </c>
      <c r="J122" s="42" t="s">
        <v>166</v>
      </c>
      <c r="K122" s="128">
        <v>96.6</v>
      </c>
      <c r="L122" s="120" t="s">
        <v>363</v>
      </c>
      <c r="M122" s="120" t="s">
        <v>166</v>
      </c>
      <c r="N122" s="130" t="s">
        <v>238</v>
      </c>
      <c r="O122" s="42" t="b">
        <v>1</v>
      </c>
      <c r="P122" s="73"/>
      <c r="Q122" s="42" t="s">
        <v>595</v>
      </c>
      <c r="R122" s="42" t="s">
        <v>242</v>
      </c>
      <c r="S122" s="42" t="b">
        <v>1</v>
      </c>
      <c r="T122" s="42" t="s">
        <v>242</v>
      </c>
      <c r="U122" s="42" t="b">
        <v>1</v>
      </c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4"/>
      <c r="BE122" s="54"/>
      <c r="BF122" s="54"/>
      <c r="BG122" s="54"/>
      <c r="BH122" s="54"/>
      <c r="BI122" s="54"/>
      <c r="BJ122" s="54"/>
      <c r="BK122" s="54"/>
      <c r="BL122" s="54"/>
      <c r="BM122" s="54"/>
      <c r="BN122" s="54"/>
      <c r="BO122" s="54"/>
      <c r="BP122" s="54"/>
      <c r="BQ122" s="54"/>
    </row>
    <row r="123">
      <c r="A123" s="74"/>
      <c r="B123" s="70">
        <v>233.0</v>
      </c>
      <c r="C123" s="95" t="s">
        <v>313</v>
      </c>
      <c r="D123" s="70">
        <v>2.0</v>
      </c>
      <c r="E123" s="70" t="s">
        <v>575</v>
      </c>
      <c r="F123" s="70"/>
      <c r="G123" s="63"/>
      <c r="H123" s="70" t="s">
        <v>312</v>
      </c>
      <c r="I123" s="63" t="s">
        <v>315</v>
      </c>
      <c r="J123" s="42" t="s">
        <v>166</v>
      </c>
      <c r="K123" s="128">
        <v>840.0</v>
      </c>
      <c r="L123" s="120" t="s">
        <v>227</v>
      </c>
      <c r="M123" s="120" t="s">
        <v>166</v>
      </c>
      <c r="N123" s="130" t="s">
        <v>761</v>
      </c>
      <c r="O123" s="73" t="b">
        <v>0</v>
      </c>
      <c r="P123" s="73"/>
      <c r="Q123" s="42" t="s">
        <v>595</v>
      </c>
      <c r="R123" s="42" t="s">
        <v>242</v>
      </c>
      <c r="S123" s="42" t="b">
        <v>1</v>
      </c>
      <c r="T123" s="42" t="s">
        <v>242</v>
      </c>
      <c r="U123" s="42" t="b">
        <v>1</v>
      </c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4"/>
      <c r="BE123" s="54"/>
      <c r="BF123" s="54"/>
      <c r="BG123" s="54"/>
      <c r="BH123" s="54"/>
      <c r="BI123" s="54"/>
      <c r="BJ123" s="54"/>
      <c r="BK123" s="54"/>
      <c r="BL123" s="54"/>
      <c r="BM123" s="54"/>
      <c r="BN123" s="54"/>
      <c r="BO123" s="54"/>
      <c r="BP123" s="54"/>
      <c r="BQ123" s="54"/>
    </row>
    <row r="124">
      <c r="A124" s="74"/>
      <c r="B124" s="70">
        <v>233.0</v>
      </c>
      <c r="C124" s="95" t="s">
        <v>449</v>
      </c>
      <c r="D124" s="70">
        <v>2.0</v>
      </c>
      <c r="E124" s="70" t="s">
        <v>575</v>
      </c>
      <c r="F124" s="70"/>
      <c r="G124" s="63"/>
      <c r="H124" s="70" t="s">
        <v>115</v>
      </c>
      <c r="I124" s="63" t="s">
        <v>35</v>
      </c>
      <c r="J124" s="42" t="s">
        <v>166</v>
      </c>
      <c r="K124" s="128">
        <v>23.94</v>
      </c>
      <c r="L124" s="120" t="s">
        <v>363</v>
      </c>
      <c r="M124" s="120" t="s">
        <v>166</v>
      </c>
      <c r="N124" s="130" t="s">
        <v>760</v>
      </c>
      <c r="O124" s="42" t="b">
        <v>1</v>
      </c>
      <c r="P124" s="73"/>
      <c r="Q124" s="42" t="s">
        <v>752</v>
      </c>
      <c r="R124" s="42" t="s">
        <v>242</v>
      </c>
      <c r="S124" s="42" t="b">
        <v>1</v>
      </c>
      <c r="T124" s="131" t="s">
        <v>242</v>
      </c>
      <c r="U124" s="132" t="b">
        <v>1</v>
      </c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</row>
    <row r="125">
      <c r="A125" s="74"/>
      <c r="B125" s="70">
        <v>233.0</v>
      </c>
      <c r="C125" s="95" t="s">
        <v>450</v>
      </c>
      <c r="D125" s="70">
        <v>2.0</v>
      </c>
      <c r="E125" s="70" t="s">
        <v>575</v>
      </c>
      <c r="F125" s="70"/>
      <c r="G125" s="63"/>
      <c r="H125" s="70" t="s">
        <v>112</v>
      </c>
      <c r="I125" s="63" t="s">
        <v>35</v>
      </c>
      <c r="J125" s="42" t="s">
        <v>166</v>
      </c>
      <c r="K125" s="128">
        <v>11.34</v>
      </c>
      <c r="L125" s="120" t="s">
        <v>363</v>
      </c>
      <c r="M125" s="120" t="s">
        <v>166</v>
      </c>
      <c r="N125" s="130" t="s">
        <v>760</v>
      </c>
      <c r="O125" s="42" t="b">
        <v>1</v>
      </c>
      <c r="P125" s="73"/>
      <c r="Q125" s="42" t="s">
        <v>752</v>
      </c>
      <c r="R125" s="42" t="s">
        <v>242</v>
      </c>
      <c r="S125" s="42" t="b">
        <v>1</v>
      </c>
      <c r="T125" s="42" t="s">
        <v>242</v>
      </c>
      <c r="U125" s="42" t="b">
        <v>1</v>
      </c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</row>
    <row r="126">
      <c r="A126" s="74"/>
      <c r="B126" s="70">
        <v>233.0</v>
      </c>
      <c r="C126" s="95" t="s">
        <v>32</v>
      </c>
      <c r="D126" s="70">
        <v>2.0</v>
      </c>
      <c r="E126" s="70" t="s">
        <v>575</v>
      </c>
      <c r="F126" s="70"/>
      <c r="G126" s="63"/>
      <c r="H126" s="70">
        <v>9.89803209771E11</v>
      </c>
      <c r="I126" s="63" t="s">
        <v>35</v>
      </c>
      <c r="J126" s="42" t="s">
        <v>166</v>
      </c>
      <c r="K126" s="128">
        <v>24.66</v>
      </c>
      <c r="L126" s="120" t="s">
        <v>363</v>
      </c>
      <c r="M126" s="120" t="s">
        <v>166</v>
      </c>
      <c r="N126" s="130" t="s">
        <v>238</v>
      </c>
      <c r="O126" s="42" t="b">
        <v>1</v>
      </c>
      <c r="P126" s="73"/>
      <c r="Q126" s="42" t="s">
        <v>595</v>
      </c>
      <c r="R126" s="42" t="s">
        <v>242</v>
      </c>
      <c r="S126" s="42" t="b">
        <v>1</v>
      </c>
      <c r="T126" s="42" t="s">
        <v>242</v>
      </c>
      <c r="U126" s="42" t="b">
        <v>1</v>
      </c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</row>
    <row r="127">
      <c r="A127" s="74"/>
      <c r="B127" s="70">
        <v>233.0</v>
      </c>
      <c r="C127" s="95" t="s">
        <v>318</v>
      </c>
      <c r="D127" s="70">
        <v>2.0</v>
      </c>
      <c r="E127" s="70" t="s">
        <v>575</v>
      </c>
      <c r="F127" s="70"/>
      <c r="G127" s="63"/>
      <c r="H127" s="70" t="s">
        <v>67</v>
      </c>
      <c r="I127" s="63" t="s">
        <v>35</v>
      </c>
      <c r="J127" s="42" t="s">
        <v>166</v>
      </c>
      <c r="K127" s="128">
        <v>70.8</v>
      </c>
      <c r="L127" s="120" t="s">
        <v>363</v>
      </c>
      <c r="M127" s="120" t="s">
        <v>166</v>
      </c>
      <c r="N127" s="130" t="s">
        <v>760</v>
      </c>
      <c r="O127" s="42" t="b">
        <v>1</v>
      </c>
      <c r="P127" s="73"/>
      <c r="Q127" s="42" t="s">
        <v>752</v>
      </c>
      <c r="R127" s="42" t="s">
        <v>242</v>
      </c>
      <c r="S127" s="42" t="b">
        <v>1</v>
      </c>
      <c r="T127" s="42" t="s">
        <v>242</v>
      </c>
      <c r="U127" s="42" t="b">
        <v>1</v>
      </c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</row>
    <row r="128">
      <c r="A128" s="74"/>
      <c r="B128" s="70">
        <v>233.0</v>
      </c>
      <c r="C128" s="95" t="s">
        <v>442</v>
      </c>
      <c r="D128" s="70">
        <v>2.0</v>
      </c>
      <c r="E128" s="70" t="s">
        <v>575</v>
      </c>
      <c r="F128" s="70"/>
      <c r="G128" s="63"/>
      <c r="H128" s="70" t="s">
        <v>85</v>
      </c>
      <c r="I128" s="63" t="s">
        <v>35</v>
      </c>
      <c r="J128" s="42" t="s">
        <v>166</v>
      </c>
      <c r="K128" s="128">
        <v>67.8</v>
      </c>
      <c r="L128" s="120" t="s">
        <v>363</v>
      </c>
      <c r="M128" s="120" t="s">
        <v>166</v>
      </c>
      <c r="N128" s="130" t="s">
        <v>238</v>
      </c>
      <c r="O128" s="42" t="b">
        <v>1</v>
      </c>
      <c r="P128" s="73"/>
      <c r="Q128" s="42" t="s">
        <v>595</v>
      </c>
      <c r="R128" s="42" t="s">
        <v>242</v>
      </c>
      <c r="S128" s="42" t="b">
        <v>1</v>
      </c>
      <c r="T128" s="42" t="s">
        <v>242</v>
      </c>
      <c r="U128" s="42" t="b">
        <v>1</v>
      </c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</row>
    <row r="129">
      <c r="A129" s="74"/>
      <c r="B129" s="70">
        <v>233.0</v>
      </c>
      <c r="C129" s="95" t="s">
        <v>55</v>
      </c>
      <c r="D129" s="70">
        <v>2.0</v>
      </c>
      <c r="E129" s="70" t="s">
        <v>575</v>
      </c>
      <c r="F129" s="70"/>
      <c r="G129" s="63"/>
      <c r="H129" s="70" t="s">
        <v>56</v>
      </c>
      <c r="I129" s="63" t="s">
        <v>35</v>
      </c>
      <c r="J129" s="42" t="s">
        <v>166</v>
      </c>
      <c r="K129" s="128">
        <v>153.0</v>
      </c>
      <c r="L129" s="120" t="s">
        <v>363</v>
      </c>
      <c r="M129" s="120" t="s">
        <v>166</v>
      </c>
      <c r="N129" s="130" t="s">
        <v>760</v>
      </c>
      <c r="O129" s="42" t="b">
        <v>1</v>
      </c>
      <c r="P129" s="73"/>
      <c r="Q129" s="42" t="s">
        <v>752</v>
      </c>
      <c r="R129" s="42" t="s">
        <v>242</v>
      </c>
      <c r="S129" s="42" t="b">
        <v>1</v>
      </c>
      <c r="T129" s="42" t="s">
        <v>242</v>
      </c>
      <c r="U129" s="42" t="b">
        <v>1</v>
      </c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</row>
    <row r="130">
      <c r="A130" s="74"/>
      <c r="B130" s="70">
        <v>233.0</v>
      </c>
      <c r="C130" s="95" t="s">
        <v>762</v>
      </c>
      <c r="D130" s="70">
        <v>2.0</v>
      </c>
      <c r="E130" s="70" t="s">
        <v>575</v>
      </c>
      <c r="F130" s="70"/>
      <c r="G130" s="63"/>
      <c r="H130" s="70" t="s">
        <v>73</v>
      </c>
      <c r="I130" s="63" t="s">
        <v>35</v>
      </c>
      <c r="J130" s="42" t="s">
        <v>166</v>
      </c>
      <c r="K130" s="128">
        <v>54.0</v>
      </c>
      <c r="L130" s="120" t="s">
        <v>363</v>
      </c>
      <c r="M130" s="120" t="s">
        <v>166</v>
      </c>
      <c r="N130" s="130" t="s">
        <v>238</v>
      </c>
      <c r="O130" s="42" t="b">
        <v>1</v>
      </c>
      <c r="P130" s="73"/>
      <c r="Q130" s="42" t="s">
        <v>595</v>
      </c>
      <c r="R130" s="42" t="s">
        <v>242</v>
      </c>
      <c r="S130" s="42" t="b">
        <v>1</v>
      </c>
      <c r="T130" s="42" t="s">
        <v>242</v>
      </c>
      <c r="U130" s="42" t="b">
        <v>1</v>
      </c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</row>
    <row r="131">
      <c r="A131" s="74"/>
      <c r="B131" s="70">
        <v>233.0</v>
      </c>
      <c r="C131" s="95" t="s">
        <v>763</v>
      </c>
      <c r="D131" s="70">
        <v>2.0</v>
      </c>
      <c r="E131" s="70" t="s">
        <v>575</v>
      </c>
      <c r="F131" s="70"/>
      <c r="G131" s="63"/>
      <c r="H131" s="70" t="s">
        <v>77</v>
      </c>
      <c r="I131" s="63" t="s">
        <v>35</v>
      </c>
      <c r="J131" s="42" t="s">
        <v>166</v>
      </c>
      <c r="K131" s="128">
        <v>68.4</v>
      </c>
      <c r="L131" s="120" t="s">
        <v>363</v>
      </c>
      <c r="M131" s="120" t="s">
        <v>166</v>
      </c>
      <c r="N131" s="130" t="s">
        <v>238</v>
      </c>
      <c r="O131" s="42" t="b">
        <v>1</v>
      </c>
      <c r="P131" s="73"/>
      <c r="Q131" s="42" t="s">
        <v>595</v>
      </c>
      <c r="R131" s="42" t="s">
        <v>242</v>
      </c>
      <c r="S131" s="42" t="b">
        <v>1</v>
      </c>
      <c r="T131" s="42" t="s">
        <v>242</v>
      </c>
      <c r="U131" s="42" t="b">
        <v>1</v>
      </c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</row>
    <row r="132">
      <c r="A132" s="74"/>
      <c r="B132" s="70">
        <v>233.0</v>
      </c>
      <c r="C132" s="95" t="s">
        <v>156</v>
      </c>
      <c r="D132" s="70">
        <v>2.0</v>
      </c>
      <c r="E132" s="70" t="s">
        <v>575</v>
      </c>
      <c r="F132" s="70"/>
      <c r="G132" s="63"/>
      <c r="H132" s="70">
        <v>9.89803205881E11</v>
      </c>
      <c r="I132" s="63" t="s">
        <v>35</v>
      </c>
      <c r="J132" s="42" t="s">
        <v>166</v>
      </c>
      <c r="K132" s="128">
        <v>101.4</v>
      </c>
      <c r="L132" s="120" t="s">
        <v>363</v>
      </c>
      <c r="M132" s="120" t="s">
        <v>166</v>
      </c>
      <c r="N132" s="130" t="s">
        <v>760</v>
      </c>
      <c r="O132" s="42" t="b">
        <v>1</v>
      </c>
      <c r="P132" s="73"/>
      <c r="Q132" s="42" t="s">
        <v>752</v>
      </c>
      <c r="R132" s="42" t="s">
        <v>242</v>
      </c>
      <c r="S132" s="42" t="b">
        <v>1</v>
      </c>
      <c r="T132" s="42" t="s">
        <v>242</v>
      </c>
      <c r="U132" s="42" t="b">
        <v>1</v>
      </c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</row>
    <row r="133">
      <c r="A133" s="74"/>
      <c r="B133" s="70">
        <v>233.0</v>
      </c>
      <c r="C133" s="95" t="s">
        <v>136</v>
      </c>
      <c r="D133" s="70">
        <v>2.0</v>
      </c>
      <c r="E133" s="70" t="s">
        <v>575</v>
      </c>
      <c r="F133" s="70"/>
      <c r="G133" s="63"/>
      <c r="H133" s="70">
        <v>9.89803209751E11</v>
      </c>
      <c r="I133" s="63" t="s">
        <v>35</v>
      </c>
      <c r="J133" s="42" t="s">
        <v>166</v>
      </c>
      <c r="K133" s="128">
        <v>23.94</v>
      </c>
      <c r="L133" s="120" t="s">
        <v>363</v>
      </c>
      <c r="M133" s="120" t="s">
        <v>166</v>
      </c>
      <c r="N133" s="130" t="s">
        <v>238</v>
      </c>
      <c r="O133" s="42" t="b">
        <v>1</v>
      </c>
      <c r="P133" s="73"/>
      <c r="Q133" s="42" t="s">
        <v>595</v>
      </c>
      <c r="R133" s="42" t="s">
        <v>242</v>
      </c>
      <c r="S133" s="42" t="b">
        <v>1</v>
      </c>
      <c r="T133" s="42" t="s">
        <v>242</v>
      </c>
      <c r="U133" s="42" t="b">
        <v>1</v>
      </c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</row>
    <row r="134">
      <c r="A134" s="74"/>
      <c r="B134" s="70">
        <v>233.0</v>
      </c>
      <c r="C134" s="95" t="s">
        <v>140</v>
      </c>
      <c r="D134" s="70">
        <f t="shared" ref="D134:D135" si="5">2*10</f>
        <v>20</v>
      </c>
      <c r="E134" s="70" t="s">
        <v>575</v>
      </c>
      <c r="F134" s="70"/>
      <c r="G134" s="63"/>
      <c r="H134" s="70" t="s">
        <v>141</v>
      </c>
      <c r="I134" s="63" t="s">
        <v>35</v>
      </c>
      <c r="J134" s="42" t="s">
        <v>166</v>
      </c>
      <c r="K134" s="128">
        <v>167.4</v>
      </c>
      <c r="L134" s="120" t="s">
        <v>363</v>
      </c>
      <c r="M134" s="120" t="s">
        <v>166</v>
      </c>
      <c r="N134" s="130" t="s">
        <v>238</v>
      </c>
      <c r="O134" s="42" t="b">
        <v>1</v>
      </c>
      <c r="P134" s="73"/>
      <c r="Q134" s="42" t="s">
        <v>595</v>
      </c>
      <c r="R134" s="42" t="s">
        <v>242</v>
      </c>
      <c r="S134" s="42" t="b">
        <v>1</v>
      </c>
      <c r="T134" s="42" t="s">
        <v>242</v>
      </c>
      <c r="U134" s="42" t="b">
        <v>1</v>
      </c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  <c r="BM134" s="54"/>
      <c r="BN134" s="54"/>
      <c r="BO134" s="54"/>
      <c r="BP134" s="54"/>
      <c r="BQ134" s="54"/>
    </row>
    <row r="135">
      <c r="A135" s="74"/>
      <c r="B135" s="70">
        <v>233.0</v>
      </c>
      <c r="C135" s="95" t="s">
        <v>148</v>
      </c>
      <c r="D135" s="70">
        <f t="shared" si="5"/>
        <v>20</v>
      </c>
      <c r="E135" s="70" t="s">
        <v>575</v>
      </c>
      <c r="F135" s="70"/>
      <c r="G135" s="63"/>
      <c r="H135" s="70" t="s">
        <v>149</v>
      </c>
      <c r="I135" s="63" t="s">
        <v>35</v>
      </c>
      <c r="J135" s="42" t="s">
        <v>166</v>
      </c>
      <c r="K135" s="128">
        <v>141.6</v>
      </c>
      <c r="L135" s="120" t="s">
        <v>363</v>
      </c>
      <c r="M135" s="120" t="s">
        <v>166</v>
      </c>
      <c r="N135" s="130" t="s">
        <v>238</v>
      </c>
      <c r="O135" s="42" t="b">
        <v>1</v>
      </c>
      <c r="P135" s="73"/>
      <c r="Q135" s="42" t="s">
        <v>595</v>
      </c>
      <c r="R135" s="42" t="s">
        <v>242</v>
      </c>
      <c r="S135" s="42" t="b">
        <v>1</v>
      </c>
      <c r="T135" s="42" t="s">
        <v>242</v>
      </c>
      <c r="U135" s="42" t="b">
        <v>1</v>
      </c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4"/>
      <c r="BQ135" s="54"/>
    </row>
    <row r="136">
      <c r="A136" s="74"/>
      <c r="B136" s="70">
        <v>233.0</v>
      </c>
      <c r="C136" s="95" t="s">
        <v>466</v>
      </c>
      <c r="D136" s="70">
        <v>2.0</v>
      </c>
      <c r="E136" s="70" t="s">
        <v>575</v>
      </c>
      <c r="F136" s="70"/>
      <c r="G136" s="63"/>
      <c r="H136" s="70" t="s">
        <v>61</v>
      </c>
      <c r="I136" s="63" t="s">
        <v>35</v>
      </c>
      <c r="J136" s="42" t="s">
        <v>166</v>
      </c>
      <c r="K136" s="128">
        <v>54.0</v>
      </c>
      <c r="L136" s="120" t="s">
        <v>363</v>
      </c>
      <c r="M136" s="120" t="s">
        <v>166</v>
      </c>
      <c r="N136" s="130" t="s">
        <v>238</v>
      </c>
      <c r="O136" s="42" t="b">
        <v>1</v>
      </c>
      <c r="P136" s="73"/>
      <c r="Q136" s="42" t="s">
        <v>595</v>
      </c>
      <c r="R136" s="42" t="s">
        <v>242</v>
      </c>
      <c r="S136" s="42" t="b">
        <v>1</v>
      </c>
      <c r="T136" s="42" t="s">
        <v>242</v>
      </c>
      <c r="U136" s="42" t="b">
        <v>1</v>
      </c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4"/>
      <c r="BQ136" s="54"/>
    </row>
    <row r="137">
      <c r="A137" s="74"/>
      <c r="B137" s="70">
        <v>233.0</v>
      </c>
      <c r="C137" s="95" t="s">
        <v>95</v>
      </c>
      <c r="D137" s="70">
        <v>2.0</v>
      </c>
      <c r="E137" s="70" t="s">
        <v>575</v>
      </c>
      <c r="F137" s="70"/>
      <c r="G137" s="63"/>
      <c r="H137" s="70" t="s">
        <v>96</v>
      </c>
      <c r="I137" s="63" t="s">
        <v>35</v>
      </c>
      <c r="J137" s="42" t="s">
        <v>166</v>
      </c>
      <c r="K137" s="128">
        <v>27.96</v>
      </c>
      <c r="L137" s="120" t="s">
        <v>363</v>
      </c>
      <c r="M137" s="120" t="s">
        <v>166</v>
      </c>
      <c r="N137" s="130" t="s">
        <v>238</v>
      </c>
      <c r="O137" s="42" t="b">
        <v>1</v>
      </c>
      <c r="P137" s="73"/>
      <c r="Q137" s="42" t="s">
        <v>595</v>
      </c>
      <c r="R137" s="42" t="s">
        <v>242</v>
      </c>
      <c r="S137" s="42" t="b">
        <v>1</v>
      </c>
      <c r="T137" s="42" t="s">
        <v>242</v>
      </c>
      <c r="U137" s="42" t="b">
        <v>1</v>
      </c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/>
      <c r="BL137" s="54"/>
      <c r="BM137" s="54"/>
      <c r="BN137" s="54"/>
      <c r="BO137" s="54"/>
      <c r="BP137" s="54"/>
      <c r="BQ137" s="54"/>
    </row>
    <row r="138">
      <c r="A138" s="74"/>
      <c r="B138" s="70">
        <v>233.0</v>
      </c>
      <c r="C138" s="95" t="s">
        <v>49</v>
      </c>
      <c r="D138" s="70">
        <v>2.0</v>
      </c>
      <c r="E138" s="70" t="s">
        <v>575</v>
      </c>
      <c r="F138" s="70"/>
      <c r="G138" s="63"/>
      <c r="H138" s="70">
        <v>9.89803206591E11</v>
      </c>
      <c r="I138" s="63" t="s">
        <v>35</v>
      </c>
      <c r="J138" s="42" t="s">
        <v>166</v>
      </c>
      <c r="K138" s="128">
        <v>115.8</v>
      </c>
      <c r="L138" s="120" t="s">
        <v>363</v>
      </c>
      <c r="M138" s="120" t="s">
        <v>166</v>
      </c>
      <c r="N138" s="130" t="s">
        <v>238</v>
      </c>
      <c r="O138" s="42" t="b">
        <v>1</v>
      </c>
      <c r="P138" s="73"/>
      <c r="Q138" s="42" t="s">
        <v>595</v>
      </c>
      <c r="R138" s="42" t="s">
        <v>242</v>
      </c>
      <c r="S138" s="42" t="b">
        <v>1</v>
      </c>
      <c r="T138" s="42" t="s">
        <v>242</v>
      </c>
      <c r="U138" s="42" t="b">
        <v>1</v>
      </c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4"/>
    </row>
    <row r="139">
      <c r="A139" s="74"/>
      <c r="B139" s="70">
        <v>233.0</v>
      </c>
      <c r="C139" s="95" t="s">
        <v>320</v>
      </c>
      <c r="D139" s="70">
        <v>2.0</v>
      </c>
      <c r="E139" s="70" t="s">
        <v>575</v>
      </c>
      <c r="F139" s="70"/>
      <c r="G139" s="158"/>
      <c r="H139" s="70" t="s">
        <v>319</v>
      </c>
      <c r="I139" s="63" t="s">
        <v>321</v>
      </c>
      <c r="J139" s="42" t="s">
        <v>166</v>
      </c>
      <c r="K139" s="128">
        <v>78.0</v>
      </c>
      <c r="L139" s="120" t="s">
        <v>363</v>
      </c>
      <c r="M139" s="42" t="s">
        <v>401</v>
      </c>
      <c r="N139" s="130" t="s">
        <v>769</v>
      </c>
      <c r="O139" s="73" t="b">
        <v>0</v>
      </c>
      <c r="P139" s="73"/>
      <c r="Q139" s="42" t="s">
        <v>752</v>
      </c>
      <c r="R139" s="42" t="s">
        <v>322</v>
      </c>
      <c r="S139" s="42" t="b">
        <v>1</v>
      </c>
      <c r="T139" s="42" t="s">
        <v>766</v>
      </c>
      <c r="U139" s="42" t="b">
        <v>1</v>
      </c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</row>
    <row r="140">
      <c r="A140" s="74"/>
      <c r="B140" s="70">
        <v>233.0</v>
      </c>
      <c r="C140" s="95" t="s">
        <v>337</v>
      </c>
      <c r="D140" s="70">
        <f>(300*2)/3</f>
        <v>200</v>
      </c>
      <c r="E140" s="70" t="s">
        <v>713</v>
      </c>
      <c r="F140" s="63" t="s">
        <v>767</v>
      </c>
      <c r="G140" s="63"/>
      <c r="H140" s="70">
        <v>3.1424743E7</v>
      </c>
      <c r="I140" s="63" t="s">
        <v>315</v>
      </c>
      <c r="J140" s="42" t="s">
        <v>166</v>
      </c>
      <c r="K140" s="146">
        <f>4512/100</f>
        <v>45.12</v>
      </c>
      <c r="L140" s="120" t="s">
        <v>227</v>
      </c>
      <c r="M140" s="120" t="s">
        <v>166</v>
      </c>
      <c r="N140" s="130" t="s">
        <v>773</v>
      </c>
      <c r="O140" s="73" t="b">
        <v>0</v>
      </c>
      <c r="P140" s="73"/>
      <c r="Q140" s="42" t="s">
        <v>752</v>
      </c>
      <c r="R140" s="42" t="s">
        <v>242</v>
      </c>
      <c r="S140" s="42" t="b">
        <v>1</v>
      </c>
      <c r="T140" s="42" t="s">
        <v>242</v>
      </c>
      <c r="U140" s="42" t="b">
        <v>1</v>
      </c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</row>
    <row r="141">
      <c r="A141" s="74"/>
      <c r="B141" s="70">
        <v>233.0</v>
      </c>
      <c r="C141" s="95" t="s">
        <v>326</v>
      </c>
      <c r="D141" s="70">
        <f>2*3</f>
        <v>6</v>
      </c>
      <c r="E141" s="70" t="s">
        <v>714</v>
      </c>
      <c r="F141" s="63" t="s">
        <v>767</v>
      </c>
      <c r="G141" s="63"/>
      <c r="H141" s="159" t="s">
        <v>439</v>
      </c>
      <c r="I141" s="63" t="s">
        <v>315</v>
      </c>
      <c r="J141" s="42" t="s">
        <v>166</v>
      </c>
      <c r="K141" s="146"/>
      <c r="L141" s="120" t="s">
        <v>227</v>
      </c>
      <c r="M141" s="120" t="s">
        <v>166</v>
      </c>
      <c r="N141" s="130" t="s">
        <v>238</v>
      </c>
      <c r="O141" s="73" t="b">
        <v>0</v>
      </c>
      <c r="P141" s="73"/>
      <c r="Q141" s="42" t="s">
        <v>595</v>
      </c>
      <c r="R141" s="42" t="s">
        <v>242</v>
      </c>
      <c r="S141" s="42" t="b">
        <v>1</v>
      </c>
      <c r="T141" s="42" t="s">
        <v>242</v>
      </c>
      <c r="U141" s="42" t="b">
        <v>1</v>
      </c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4"/>
      <c r="BE141" s="54"/>
      <c r="BF141" s="54"/>
      <c r="BG141" s="54"/>
      <c r="BH141" s="54"/>
      <c r="BI141" s="54"/>
      <c r="BJ141" s="54"/>
      <c r="BK141" s="54"/>
      <c r="BL141" s="54"/>
      <c r="BM141" s="54"/>
      <c r="BN141" s="54"/>
      <c r="BO141" s="54"/>
      <c r="BP141" s="54"/>
      <c r="BQ141" s="54"/>
    </row>
    <row r="142">
      <c r="A142" s="74"/>
      <c r="B142" s="70">
        <v>233.0</v>
      </c>
      <c r="C142" s="95" t="s">
        <v>777</v>
      </c>
      <c r="D142" s="70">
        <v>4.0</v>
      </c>
      <c r="E142" s="70" t="s">
        <v>575</v>
      </c>
      <c r="F142" s="70"/>
      <c r="G142" s="63"/>
      <c r="H142" s="70" t="s">
        <v>452</v>
      </c>
      <c r="I142" s="63" t="s">
        <v>454</v>
      </c>
      <c r="J142" s="42" t="s">
        <v>166</v>
      </c>
      <c r="K142" s="128">
        <v>3142.1</v>
      </c>
      <c r="L142" s="120" t="s">
        <v>227</v>
      </c>
      <c r="M142" s="120" t="s">
        <v>166</v>
      </c>
      <c r="N142" s="130" t="s">
        <v>778</v>
      </c>
      <c r="O142" s="42" t="b">
        <v>1</v>
      </c>
      <c r="P142" s="73"/>
      <c r="Q142" s="42" t="s">
        <v>595</v>
      </c>
      <c r="R142" s="42" t="s">
        <v>242</v>
      </c>
      <c r="S142" s="42" t="b">
        <v>1</v>
      </c>
      <c r="T142" s="42" t="s">
        <v>242</v>
      </c>
      <c r="U142" s="42" t="b">
        <v>1</v>
      </c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/>
      <c r="BH142" s="54"/>
      <c r="BI142" s="54"/>
      <c r="BJ142" s="54"/>
      <c r="BK142" s="54"/>
      <c r="BL142" s="54"/>
      <c r="BM142" s="54"/>
      <c r="BN142" s="54"/>
      <c r="BO142" s="54"/>
      <c r="BP142" s="54"/>
      <c r="BQ142" s="54"/>
    </row>
    <row r="143">
      <c r="A143" s="74"/>
      <c r="B143" s="70">
        <v>233.0</v>
      </c>
      <c r="C143" s="95" t="s">
        <v>779</v>
      </c>
      <c r="D143" s="70">
        <v>2.0</v>
      </c>
      <c r="E143" s="70" t="s">
        <v>575</v>
      </c>
      <c r="F143" s="70"/>
      <c r="G143" s="63"/>
      <c r="H143" s="70" t="s">
        <v>455</v>
      </c>
      <c r="I143" s="63" t="s">
        <v>454</v>
      </c>
      <c r="J143" s="42" t="s">
        <v>166</v>
      </c>
      <c r="K143" s="128">
        <v>491.9</v>
      </c>
      <c r="L143" s="120" t="s">
        <v>227</v>
      </c>
      <c r="M143" s="120" t="s">
        <v>166</v>
      </c>
      <c r="N143" s="130" t="s">
        <v>778</v>
      </c>
      <c r="O143" s="42" t="b">
        <v>1</v>
      </c>
      <c r="P143" s="73"/>
      <c r="Q143" s="42" t="s">
        <v>595</v>
      </c>
      <c r="R143" s="42" t="s">
        <v>242</v>
      </c>
      <c r="S143" s="42" t="b">
        <v>1</v>
      </c>
      <c r="T143" s="42" t="s">
        <v>242</v>
      </c>
      <c r="U143" s="42" t="b">
        <v>1</v>
      </c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4"/>
      <c r="BE143" s="54"/>
      <c r="BF143" s="54"/>
      <c r="BG143" s="54"/>
      <c r="BH143" s="54"/>
      <c r="BI143" s="54"/>
      <c r="BJ143" s="54"/>
      <c r="BK143" s="54"/>
      <c r="BL143" s="54"/>
      <c r="BM143" s="54"/>
      <c r="BN143" s="54"/>
      <c r="BO143" s="54"/>
      <c r="BP143" s="54"/>
      <c r="BQ143" s="54"/>
    </row>
    <row r="144">
      <c r="A144" s="74"/>
      <c r="B144" s="70">
        <v>233.0</v>
      </c>
      <c r="C144" s="95" t="s">
        <v>780</v>
      </c>
      <c r="D144" s="70">
        <v>2.0</v>
      </c>
      <c r="E144" s="70" t="s">
        <v>575</v>
      </c>
      <c r="F144" s="70"/>
      <c r="G144" s="63"/>
      <c r="H144" s="70" t="s">
        <v>457</v>
      </c>
      <c r="I144" s="63" t="s">
        <v>454</v>
      </c>
      <c r="J144" s="42" t="s">
        <v>166</v>
      </c>
      <c r="K144" s="128">
        <v>337.3</v>
      </c>
      <c r="L144" s="120" t="s">
        <v>227</v>
      </c>
      <c r="M144" s="120" t="s">
        <v>166</v>
      </c>
      <c r="N144" s="130" t="s">
        <v>778</v>
      </c>
      <c r="O144" s="42" t="b">
        <v>1</v>
      </c>
      <c r="P144" s="73"/>
      <c r="Q144" s="42" t="s">
        <v>595</v>
      </c>
      <c r="R144" s="42" t="s">
        <v>242</v>
      </c>
      <c r="S144" s="42" t="b">
        <v>1</v>
      </c>
      <c r="T144" s="42" t="s">
        <v>242</v>
      </c>
      <c r="U144" s="42" t="b">
        <v>1</v>
      </c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</row>
    <row r="145">
      <c r="A145" s="74"/>
      <c r="B145" s="70">
        <v>233.0</v>
      </c>
      <c r="C145" s="95" t="s">
        <v>781</v>
      </c>
      <c r="D145" s="70">
        <v>4.0</v>
      </c>
      <c r="E145" s="70" t="s">
        <v>575</v>
      </c>
      <c r="F145" s="70"/>
      <c r="G145" s="63"/>
      <c r="H145" s="70" t="s">
        <v>459</v>
      </c>
      <c r="I145" s="63" t="s">
        <v>454</v>
      </c>
      <c r="J145" s="42" t="s">
        <v>166</v>
      </c>
      <c r="K145" s="128">
        <v>1014.3</v>
      </c>
      <c r="L145" s="120" t="s">
        <v>227</v>
      </c>
      <c r="M145" s="120" t="s">
        <v>166</v>
      </c>
      <c r="N145" s="130" t="s">
        <v>778</v>
      </c>
      <c r="O145" s="42" t="b">
        <v>1</v>
      </c>
      <c r="P145" s="73"/>
      <c r="Q145" s="42" t="s">
        <v>595</v>
      </c>
      <c r="R145" s="42" t="s">
        <v>242</v>
      </c>
      <c r="S145" s="42" t="b">
        <v>1</v>
      </c>
      <c r="T145" s="42" t="s">
        <v>242</v>
      </c>
      <c r="U145" s="42" t="b">
        <v>1</v>
      </c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4"/>
      <c r="BE145" s="54"/>
      <c r="BF145" s="54"/>
      <c r="BG145" s="54"/>
      <c r="BH145" s="54"/>
      <c r="BI145" s="54"/>
      <c r="BJ145" s="54"/>
      <c r="BK145" s="54"/>
      <c r="BL145" s="54"/>
      <c r="BM145" s="54"/>
      <c r="BN145" s="54"/>
      <c r="BO145" s="54"/>
      <c r="BP145" s="54"/>
      <c r="BQ145" s="54"/>
    </row>
    <row r="146">
      <c r="A146" s="74"/>
      <c r="B146" s="70">
        <v>233.0</v>
      </c>
      <c r="C146" s="95" t="s">
        <v>782</v>
      </c>
      <c r="D146" s="70">
        <v>40.0</v>
      </c>
      <c r="E146" s="70" t="s">
        <v>575</v>
      </c>
      <c r="F146" s="70"/>
      <c r="G146" s="63"/>
      <c r="H146" s="70" t="s">
        <v>461</v>
      </c>
      <c r="I146" s="63" t="s">
        <v>454</v>
      </c>
      <c r="J146" s="42" t="s">
        <v>166</v>
      </c>
      <c r="K146" s="146">
        <f>3638/10</f>
        <v>363.8</v>
      </c>
      <c r="L146" s="120" t="s">
        <v>227</v>
      </c>
      <c r="M146" s="120" t="s">
        <v>166</v>
      </c>
      <c r="N146" s="130" t="s">
        <v>778</v>
      </c>
      <c r="O146" s="42" t="b">
        <v>1</v>
      </c>
      <c r="P146" s="73"/>
      <c r="Q146" s="42" t="s">
        <v>595</v>
      </c>
      <c r="R146" s="42" t="s">
        <v>242</v>
      </c>
      <c r="S146" s="42" t="b">
        <v>1</v>
      </c>
      <c r="T146" s="42" t="s">
        <v>242</v>
      </c>
      <c r="U146" s="42" t="b">
        <v>1</v>
      </c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4"/>
    </row>
    <row r="147">
      <c r="A147" s="74"/>
      <c r="B147" s="70">
        <v>233.0</v>
      </c>
      <c r="C147" s="95" t="s">
        <v>803</v>
      </c>
      <c r="D147" s="70">
        <v>4.0</v>
      </c>
      <c r="E147" s="70" t="s">
        <v>788</v>
      </c>
      <c r="F147" s="70"/>
      <c r="G147" s="63"/>
      <c r="H147" s="70" t="s">
        <v>789</v>
      </c>
      <c r="I147" s="63" t="s">
        <v>790</v>
      </c>
      <c r="J147" s="42" t="s">
        <v>166</v>
      </c>
      <c r="K147" s="146">
        <f>878.46/50</f>
        <v>17.5692</v>
      </c>
      <c r="L147" s="120" t="s">
        <v>227</v>
      </c>
      <c r="M147" s="120" t="s">
        <v>166</v>
      </c>
      <c r="N147" s="130" t="s">
        <v>791</v>
      </c>
      <c r="O147" s="73" t="b">
        <v>0</v>
      </c>
      <c r="P147" s="42" t="s">
        <v>792</v>
      </c>
      <c r="Q147" s="42" t="s">
        <v>595</v>
      </c>
      <c r="R147" s="42" t="s">
        <v>242</v>
      </c>
      <c r="S147" s="42" t="b">
        <v>1</v>
      </c>
      <c r="T147" s="42" t="s">
        <v>242</v>
      </c>
      <c r="U147" s="42" t="b">
        <v>1</v>
      </c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4"/>
      <c r="BE147" s="54"/>
      <c r="BF147" s="54"/>
      <c r="BG147" s="54"/>
      <c r="BH147" s="54"/>
      <c r="BI147" s="54"/>
      <c r="BJ147" s="54"/>
      <c r="BK147" s="54"/>
      <c r="BL147" s="54"/>
      <c r="BM147" s="54"/>
      <c r="BN147" s="54"/>
      <c r="BO147" s="54"/>
      <c r="BP147" s="54"/>
      <c r="BQ147" s="54"/>
    </row>
    <row r="148">
      <c r="A148" s="154" t="s">
        <v>753</v>
      </c>
      <c r="B148" s="140" t="s">
        <v>828</v>
      </c>
      <c r="C148" s="144" t="s">
        <v>829</v>
      </c>
      <c r="D148" s="140">
        <v>8.0</v>
      </c>
      <c r="E148" s="70" t="s">
        <v>575</v>
      </c>
      <c r="F148" s="140" t="s">
        <v>35</v>
      </c>
      <c r="G148" s="137" t="s">
        <v>830</v>
      </c>
      <c r="H148" s="140">
        <v>866062.2</v>
      </c>
      <c r="I148" s="137" t="s">
        <v>35</v>
      </c>
      <c r="J148" s="42" t="s">
        <v>166</v>
      </c>
      <c r="K148" s="121">
        <v>4255.56</v>
      </c>
      <c r="L148" s="120" t="s">
        <v>363</v>
      </c>
      <c r="M148" s="120" t="s">
        <v>166</v>
      </c>
      <c r="N148" s="122" t="s">
        <v>666</v>
      </c>
      <c r="O148" s="123" t="b">
        <v>0</v>
      </c>
      <c r="P148" s="42" t="s">
        <v>758</v>
      </c>
      <c r="Q148" s="42" t="s">
        <v>752</v>
      </c>
      <c r="R148" s="42" t="s">
        <v>242</v>
      </c>
      <c r="S148" s="42" t="b">
        <v>1</v>
      </c>
      <c r="T148" s="42" t="s">
        <v>242</v>
      </c>
      <c r="U148" s="42" t="b">
        <v>1</v>
      </c>
      <c r="V148" s="124"/>
      <c r="W148" s="124"/>
      <c r="X148" s="124"/>
      <c r="Y148" s="124"/>
      <c r="Z148" s="124"/>
      <c r="AA148" s="124"/>
      <c r="AB148" s="124"/>
      <c r="AC148" s="124"/>
      <c r="AD148" s="124"/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  <c r="BA148" s="124"/>
      <c r="BB148" s="124"/>
      <c r="BC148" s="124"/>
      <c r="BD148" s="124"/>
      <c r="BE148" s="124"/>
      <c r="BF148" s="124"/>
      <c r="BG148" s="124"/>
      <c r="BH148" s="124"/>
      <c r="BI148" s="124"/>
      <c r="BJ148" s="124"/>
      <c r="BK148" s="124"/>
      <c r="BL148" s="124"/>
      <c r="BM148" s="124"/>
      <c r="BN148" s="124"/>
      <c r="BO148" s="124"/>
      <c r="BP148" s="124"/>
      <c r="BQ148" s="124"/>
    </row>
    <row r="149">
      <c r="A149" s="74"/>
      <c r="B149" s="70">
        <v>234.0</v>
      </c>
      <c r="C149" s="95" t="s">
        <v>759</v>
      </c>
      <c r="D149" s="70">
        <v>8.0</v>
      </c>
      <c r="E149" s="70" t="s">
        <v>575</v>
      </c>
      <c r="F149" s="74"/>
      <c r="G149" s="74"/>
      <c r="H149" s="70">
        <v>867036.4</v>
      </c>
      <c r="I149" s="63" t="s">
        <v>35</v>
      </c>
      <c r="J149" s="42" t="s">
        <v>166</v>
      </c>
      <c r="K149" s="128">
        <v>1100.0</v>
      </c>
      <c r="L149" s="120" t="s">
        <v>363</v>
      </c>
      <c r="M149" s="120" t="s">
        <v>166</v>
      </c>
      <c r="N149" s="122" t="s">
        <v>666</v>
      </c>
      <c r="O149" s="73" t="b">
        <v>0</v>
      </c>
      <c r="P149" s="42" t="s">
        <v>758</v>
      </c>
      <c r="Q149" s="42" t="s">
        <v>752</v>
      </c>
      <c r="R149" s="42" t="s">
        <v>242</v>
      </c>
      <c r="S149" s="42" t="b">
        <v>1</v>
      </c>
      <c r="T149" s="42" t="s">
        <v>242</v>
      </c>
      <c r="U149" s="42" t="b">
        <v>1</v>
      </c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4"/>
      <c r="BE149" s="54"/>
      <c r="BF149" s="54"/>
      <c r="BG149" s="54"/>
      <c r="BH149" s="54"/>
      <c r="BI149" s="54"/>
      <c r="BJ149" s="54"/>
      <c r="BK149" s="54"/>
      <c r="BL149" s="54"/>
      <c r="BM149" s="54"/>
      <c r="BN149" s="54"/>
      <c r="BO149" s="54"/>
      <c r="BP149" s="54"/>
      <c r="BQ149" s="54"/>
    </row>
    <row r="150">
      <c r="A150" s="74"/>
      <c r="B150" s="70">
        <v>234.0</v>
      </c>
      <c r="C150" s="95" t="s">
        <v>129</v>
      </c>
      <c r="D150" s="70">
        <v>8.0</v>
      </c>
      <c r="E150" s="70" t="s">
        <v>575</v>
      </c>
      <c r="F150" s="74"/>
      <c r="G150" s="74"/>
      <c r="H150" s="70" t="s">
        <v>131</v>
      </c>
      <c r="I150" s="63" t="s">
        <v>35</v>
      </c>
      <c r="J150" s="42" t="s">
        <v>166</v>
      </c>
      <c r="K150" s="128">
        <v>1630.8</v>
      </c>
      <c r="L150" s="120" t="s">
        <v>363</v>
      </c>
      <c r="M150" s="120" t="s">
        <v>166</v>
      </c>
      <c r="N150" s="130" t="s">
        <v>238</v>
      </c>
      <c r="O150" s="42" t="b">
        <v>1</v>
      </c>
      <c r="P150" s="73"/>
      <c r="Q150" s="42" t="s">
        <v>595</v>
      </c>
      <c r="R150" s="42" t="s">
        <v>242</v>
      </c>
      <c r="S150" s="42" t="b">
        <v>1</v>
      </c>
      <c r="T150" s="42" t="s">
        <v>242</v>
      </c>
      <c r="U150" s="42" t="b">
        <v>1</v>
      </c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4"/>
      <c r="BE150" s="54"/>
      <c r="BF150" s="54"/>
      <c r="BG150" s="54"/>
      <c r="BH150" s="54"/>
      <c r="BI150" s="54"/>
      <c r="BJ150" s="54"/>
      <c r="BK150" s="54"/>
      <c r="BL150" s="54"/>
      <c r="BM150" s="54"/>
      <c r="BN150" s="54"/>
      <c r="BO150" s="54"/>
      <c r="BP150" s="54"/>
      <c r="BQ150" s="54"/>
    </row>
    <row r="151">
      <c r="A151" s="74"/>
      <c r="B151" s="70">
        <v>234.0</v>
      </c>
      <c r="C151" s="95" t="s">
        <v>160</v>
      </c>
      <c r="D151" s="70">
        <v>8.0</v>
      </c>
      <c r="E151" s="70" t="s">
        <v>575</v>
      </c>
      <c r="F151" s="74"/>
      <c r="G151" s="74"/>
      <c r="H151" s="70">
        <v>9.89803205871E11</v>
      </c>
      <c r="I151" s="63" t="s">
        <v>35</v>
      </c>
      <c r="J151" s="42" t="s">
        <v>166</v>
      </c>
      <c r="K151" s="128">
        <v>102.0</v>
      </c>
      <c r="L151" s="120" t="s">
        <v>363</v>
      </c>
      <c r="M151" s="120" t="s">
        <v>166</v>
      </c>
      <c r="N151" s="130" t="s">
        <v>238</v>
      </c>
      <c r="O151" s="42" t="b">
        <v>1</v>
      </c>
      <c r="P151" s="73"/>
      <c r="Q151" s="42" t="s">
        <v>595</v>
      </c>
      <c r="R151" s="42" t="s">
        <v>242</v>
      </c>
      <c r="S151" s="42" t="b">
        <v>1</v>
      </c>
      <c r="T151" s="42" t="s">
        <v>242</v>
      </c>
      <c r="U151" s="42" t="b">
        <v>1</v>
      </c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4"/>
      <c r="BE151" s="54"/>
      <c r="BF151" s="54"/>
      <c r="BG151" s="54"/>
      <c r="BH151" s="54"/>
      <c r="BI151" s="54"/>
      <c r="BJ151" s="54"/>
      <c r="BK151" s="54"/>
      <c r="BL151" s="54"/>
      <c r="BM151" s="54"/>
      <c r="BN151" s="54"/>
      <c r="BO151" s="54"/>
      <c r="BP151" s="54"/>
      <c r="BQ151" s="54"/>
    </row>
    <row r="152">
      <c r="A152" s="74"/>
      <c r="B152" s="70">
        <v>234.0</v>
      </c>
      <c r="C152" s="95" t="s">
        <v>156</v>
      </c>
      <c r="D152" s="70">
        <v>8.0</v>
      </c>
      <c r="E152" s="70" t="s">
        <v>575</v>
      </c>
      <c r="F152" s="74"/>
      <c r="G152" s="74"/>
      <c r="H152" s="70">
        <v>9.89803205881E11</v>
      </c>
      <c r="I152" s="63" t="s">
        <v>35</v>
      </c>
      <c r="J152" s="42" t="s">
        <v>166</v>
      </c>
      <c r="K152" s="128">
        <v>101.4</v>
      </c>
      <c r="L152" s="120" t="s">
        <v>363</v>
      </c>
      <c r="M152" s="120" t="s">
        <v>166</v>
      </c>
      <c r="N152" s="130" t="s">
        <v>760</v>
      </c>
      <c r="O152" s="42" t="b">
        <v>1</v>
      </c>
      <c r="P152" s="73"/>
      <c r="Q152" s="42" t="s">
        <v>752</v>
      </c>
      <c r="R152" s="42" t="s">
        <v>242</v>
      </c>
      <c r="S152" s="42" t="b">
        <v>1</v>
      </c>
      <c r="T152" s="42" t="s">
        <v>242</v>
      </c>
      <c r="U152" s="42" t="b">
        <v>1</v>
      </c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4"/>
      <c r="BP152" s="54"/>
      <c r="BQ152" s="54"/>
    </row>
    <row r="153">
      <c r="A153" s="74"/>
      <c r="B153" s="70">
        <v>234.0</v>
      </c>
      <c r="C153" s="95" t="s">
        <v>440</v>
      </c>
      <c r="D153" s="70">
        <v>8.0</v>
      </c>
      <c r="E153" s="70" t="s">
        <v>575</v>
      </c>
      <c r="F153" s="74"/>
      <c r="G153" s="74"/>
      <c r="H153" s="70" t="s">
        <v>92</v>
      </c>
      <c r="I153" s="63" t="s">
        <v>35</v>
      </c>
      <c r="J153" s="42" t="s">
        <v>166</v>
      </c>
      <c r="K153" s="128">
        <v>46.2</v>
      </c>
      <c r="L153" s="120" t="s">
        <v>363</v>
      </c>
      <c r="M153" s="120" t="s">
        <v>166</v>
      </c>
      <c r="N153" s="130" t="s">
        <v>760</v>
      </c>
      <c r="O153" s="42" t="b">
        <v>1</v>
      </c>
      <c r="P153" s="73"/>
      <c r="Q153" s="42" t="s">
        <v>752</v>
      </c>
      <c r="R153" s="42" t="s">
        <v>242</v>
      </c>
      <c r="S153" s="42" t="b">
        <v>1</v>
      </c>
      <c r="T153" s="42" t="s">
        <v>242</v>
      </c>
      <c r="U153" s="42" t="b">
        <v>1</v>
      </c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4"/>
      <c r="BE153" s="54"/>
      <c r="BF153" s="54"/>
      <c r="BG153" s="54"/>
      <c r="BH153" s="54"/>
      <c r="BI153" s="54"/>
      <c r="BJ153" s="54"/>
      <c r="BK153" s="54"/>
      <c r="BL153" s="54"/>
      <c r="BM153" s="54"/>
      <c r="BN153" s="54"/>
      <c r="BO153" s="54"/>
      <c r="BP153" s="54"/>
      <c r="BQ153" s="54"/>
    </row>
    <row r="154">
      <c r="A154" s="74"/>
      <c r="B154" s="70">
        <v>234.0</v>
      </c>
      <c r="C154" s="95" t="s">
        <v>138</v>
      </c>
      <c r="D154" s="70">
        <v>8.0</v>
      </c>
      <c r="E154" s="70" t="s">
        <v>575</v>
      </c>
      <c r="F154" s="74"/>
      <c r="G154" s="74"/>
      <c r="H154" s="70" t="s">
        <v>137</v>
      </c>
      <c r="I154" s="63" t="s">
        <v>35</v>
      </c>
      <c r="J154" s="42" t="s">
        <v>166</v>
      </c>
      <c r="K154" s="128">
        <v>96.6</v>
      </c>
      <c r="L154" s="120" t="s">
        <v>363</v>
      </c>
      <c r="M154" s="120" t="s">
        <v>166</v>
      </c>
      <c r="N154" s="130" t="s">
        <v>238</v>
      </c>
      <c r="O154" s="42" t="b">
        <v>1</v>
      </c>
      <c r="P154" s="73"/>
      <c r="Q154" s="42" t="s">
        <v>595</v>
      </c>
      <c r="R154" s="42" t="s">
        <v>242</v>
      </c>
      <c r="S154" s="42" t="b">
        <v>1</v>
      </c>
      <c r="T154" s="42" t="s">
        <v>242</v>
      </c>
      <c r="U154" s="42" t="b">
        <v>1</v>
      </c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4"/>
      <c r="BE154" s="54"/>
      <c r="BF154" s="54"/>
      <c r="BG154" s="54"/>
      <c r="BH154" s="54"/>
      <c r="BI154" s="54"/>
      <c r="BJ154" s="54"/>
      <c r="BK154" s="54"/>
      <c r="BL154" s="54"/>
      <c r="BM154" s="54"/>
      <c r="BN154" s="54"/>
      <c r="BO154" s="54"/>
      <c r="BP154" s="54"/>
      <c r="BQ154" s="54"/>
    </row>
    <row r="155">
      <c r="A155" s="74"/>
      <c r="B155" s="70">
        <v>234.0</v>
      </c>
      <c r="C155" s="95" t="s">
        <v>313</v>
      </c>
      <c r="D155" s="70">
        <v>8.0</v>
      </c>
      <c r="E155" s="70" t="s">
        <v>575</v>
      </c>
      <c r="F155" s="74"/>
      <c r="G155" s="74"/>
      <c r="H155" s="70" t="s">
        <v>312</v>
      </c>
      <c r="I155" s="63" t="s">
        <v>315</v>
      </c>
      <c r="J155" s="42" t="s">
        <v>166</v>
      </c>
      <c r="K155" s="128">
        <v>840.0</v>
      </c>
      <c r="L155" s="120" t="s">
        <v>227</v>
      </c>
      <c r="M155" s="120" t="s">
        <v>166</v>
      </c>
      <c r="N155" s="130" t="s">
        <v>761</v>
      </c>
      <c r="O155" s="73" t="b">
        <v>0</v>
      </c>
      <c r="P155" s="73"/>
      <c r="Q155" s="42" t="s">
        <v>595</v>
      </c>
      <c r="R155" s="42" t="s">
        <v>242</v>
      </c>
      <c r="S155" s="42" t="b">
        <v>1</v>
      </c>
      <c r="T155" s="42" t="s">
        <v>242</v>
      </c>
      <c r="U155" s="42" t="b">
        <v>1</v>
      </c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4"/>
      <c r="BE155" s="54"/>
      <c r="BF155" s="54"/>
      <c r="BG155" s="54"/>
      <c r="BH155" s="54"/>
      <c r="BI155" s="54"/>
      <c r="BJ155" s="54"/>
      <c r="BK155" s="54"/>
      <c r="BL155" s="54"/>
      <c r="BM155" s="54"/>
      <c r="BN155" s="54"/>
      <c r="BO155" s="54"/>
      <c r="BP155" s="54"/>
      <c r="BQ155" s="54"/>
    </row>
    <row r="156">
      <c r="A156" s="74"/>
      <c r="B156" s="70">
        <v>234.0</v>
      </c>
      <c r="C156" s="95" t="s">
        <v>449</v>
      </c>
      <c r="D156" s="70">
        <v>8.0</v>
      </c>
      <c r="E156" s="70" t="s">
        <v>575</v>
      </c>
      <c r="F156" s="74"/>
      <c r="G156" s="74"/>
      <c r="H156" s="70" t="s">
        <v>115</v>
      </c>
      <c r="I156" s="63" t="s">
        <v>35</v>
      </c>
      <c r="J156" s="42" t="s">
        <v>166</v>
      </c>
      <c r="K156" s="128">
        <v>23.94</v>
      </c>
      <c r="L156" s="120" t="s">
        <v>363</v>
      </c>
      <c r="M156" s="120" t="s">
        <v>166</v>
      </c>
      <c r="N156" s="130" t="s">
        <v>760</v>
      </c>
      <c r="O156" s="42" t="b">
        <v>1</v>
      </c>
      <c r="P156" s="73"/>
      <c r="Q156" s="42" t="s">
        <v>752</v>
      </c>
      <c r="R156" s="42" t="s">
        <v>242</v>
      </c>
      <c r="S156" s="42" t="b">
        <v>1</v>
      </c>
      <c r="T156" s="131" t="s">
        <v>242</v>
      </c>
      <c r="U156" s="132" t="b">
        <v>1</v>
      </c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4"/>
      <c r="BE156" s="54"/>
      <c r="BF156" s="54"/>
      <c r="BG156" s="54"/>
      <c r="BH156" s="54"/>
      <c r="BI156" s="54"/>
      <c r="BJ156" s="54"/>
      <c r="BK156" s="54"/>
      <c r="BL156" s="54"/>
      <c r="BM156" s="54"/>
      <c r="BN156" s="54"/>
      <c r="BO156" s="54"/>
      <c r="BP156" s="54"/>
      <c r="BQ156" s="54"/>
    </row>
    <row r="157">
      <c r="A157" s="74"/>
      <c r="B157" s="70">
        <v>234.0</v>
      </c>
      <c r="C157" s="95" t="s">
        <v>450</v>
      </c>
      <c r="D157" s="70">
        <v>8.0</v>
      </c>
      <c r="E157" s="70" t="s">
        <v>575</v>
      </c>
      <c r="F157" s="74"/>
      <c r="G157" s="74"/>
      <c r="H157" s="70" t="s">
        <v>112</v>
      </c>
      <c r="I157" s="63" t="s">
        <v>35</v>
      </c>
      <c r="J157" s="42" t="s">
        <v>166</v>
      </c>
      <c r="K157" s="128">
        <v>11.34</v>
      </c>
      <c r="L157" s="120" t="s">
        <v>363</v>
      </c>
      <c r="M157" s="120" t="s">
        <v>166</v>
      </c>
      <c r="N157" s="130" t="s">
        <v>760</v>
      </c>
      <c r="O157" s="42" t="b">
        <v>1</v>
      </c>
      <c r="P157" s="73"/>
      <c r="Q157" s="42" t="s">
        <v>752</v>
      </c>
      <c r="R157" s="42" t="s">
        <v>242</v>
      </c>
      <c r="S157" s="42" t="b">
        <v>1</v>
      </c>
      <c r="T157" s="42" t="s">
        <v>242</v>
      </c>
      <c r="U157" s="42" t="b">
        <v>1</v>
      </c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4"/>
      <c r="BE157" s="54"/>
      <c r="BF157" s="54"/>
      <c r="BG157" s="54"/>
      <c r="BH157" s="54"/>
      <c r="BI157" s="54"/>
      <c r="BJ157" s="54"/>
      <c r="BK157" s="54"/>
      <c r="BL157" s="54"/>
      <c r="BM157" s="54"/>
      <c r="BN157" s="54"/>
      <c r="BO157" s="54"/>
      <c r="BP157" s="54"/>
      <c r="BQ157" s="54"/>
    </row>
    <row r="158">
      <c r="A158" s="74"/>
      <c r="B158" s="70">
        <v>234.0</v>
      </c>
      <c r="C158" s="95" t="s">
        <v>32</v>
      </c>
      <c r="D158" s="70">
        <v>8.0</v>
      </c>
      <c r="E158" s="70" t="s">
        <v>575</v>
      </c>
      <c r="F158" s="74"/>
      <c r="G158" s="74"/>
      <c r="H158" s="70">
        <v>9.89803209771E11</v>
      </c>
      <c r="I158" s="63" t="s">
        <v>35</v>
      </c>
      <c r="J158" s="42" t="s">
        <v>166</v>
      </c>
      <c r="K158" s="128">
        <v>24.66</v>
      </c>
      <c r="L158" s="120" t="s">
        <v>363</v>
      </c>
      <c r="M158" s="120" t="s">
        <v>166</v>
      </c>
      <c r="N158" s="130" t="s">
        <v>238</v>
      </c>
      <c r="O158" s="42" t="b">
        <v>1</v>
      </c>
      <c r="P158" s="73"/>
      <c r="Q158" s="42" t="s">
        <v>595</v>
      </c>
      <c r="R158" s="42" t="s">
        <v>242</v>
      </c>
      <c r="S158" s="42" t="b">
        <v>1</v>
      </c>
      <c r="T158" s="42" t="s">
        <v>242</v>
      </c>
      <c r="U158" s="42" t="b">
        <v>1</v>
      </c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54"/>
      <c r="BJ158" s="54"/>
      <c r="BK158" s="54"/>
      <c r="BL158" s="54"/>
      <c r="BM158" s="54"/>
      <c r="BN158" s="54"/>
      <c r="BO158" s="54"/>
      <c r="BP158" s="54"/>
      <c r="BQ158" s="54"/>
    </row>
    <row r="159">
      <c r="A159" s="74"/>
      <c r="B159" s="70">
        <v>234.0</v>
      </c>
      <c r="C159" s="95" t="s">
        <v>136</v>
      </c>
      <c r="D159" s="70">
        <v>8.0</v>
      </c>
      <c r="E159" s="70" t="s">
        <v>575</v>
      </c>
      <c r="F159" s="74"/>
      <c r="G159" s="74"/>
      <c r="H159" s="70">
        <v>9.89803209751E11</v>
      </c>
      <c r="I159" s="63" t="s">
        <v>35</v>
      </c>
      <c r="J159" s="42" t="s">
        <v>166</v>
      </c>
      <c r="K159" s="128">
        <v>23.94</v>
      </c>
      <c r="L159" s="120" t="s">
        <v>363</v>
      </c>
      <c r="M159" s="120" t="s">
        <v>166</v>
      </c>
      <c r="N159" s="130" t="s">
        <v>238</v>
      </c>
      <c r="O159" s="42" t="b">
        <v>1</v>
      </c>
      <c r="P159" s="73"/>
      <c r="Q159" s="42" t="s">
        <v>595</v>
      </c>
      <c r="R159" s="42" t="s">
        <v>242</v>
      </c>
      <c r="S159" s="42" t="b">
        <v>1</v>
      </c>
      <c r="T159" s="42" t="s">
        <v>242</v>
      </c>
      <c r="U159" s="42" t="b">
        <v>1</v>
      </c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4"/>
      <c r="BN159" s="54"/>
      <c r="BO159" s="54"/>
      <c r="BP159" s="54"/>
      <c r="BQ159" s="54"/>
    </row>
    <row r="160">
      <c r="A160" s="74"/>
      <c r="B160" s="70">
        <v>234.0</v>
      </c>
      <c r="C160" s="95" t="s">
        <v>140</v>
      </c>
      <c r="D160" s="70">
        <f t="shared" ref="D160:D161" si="6">20*8</f>
        <v>160</v>
      </c>
      <c r="E160" s="70" t="s">
        <v>575</v>
      </c>
      <c r="F160" s="74"/>
      <c r="G160" s="74"/>
      <c r="H160" s="70" t="s">
        <v>141</v>
      </c>
      <c r="I160" s="63" t="s">
        <v>35</v>
      </c>
      <c r="J160" s="42" t="s">
        <v>166</v>
      </c>
      <c r="K160" s="128">
        <v>167.4</v>
      </c>
      <c r="L160" s="120" t="s">
        <v>363</v>
      </c>
      <c r="M160" s="120" t="s">
        <v>166</v>
      </c>
      <c r="N160" s="130" t="s">
        <v>238</v>
      </c>
      <c r="O160" s="42" t="b">
        <v>0</v>
      </c>
      <c r="P160" s="73"/>
      <c r="Q160" s="42" t="s">
        <v>595</v>
      </c>
      <c r="R160" s="42" t="s">
        <v>242</v>
      </c>
      <c r="S160" s="42" t="b">
        <v>1</v>
      </c>
      <c r="T160" s="42" t="s">
        <v>242</v>
      </c>
      <c r="U160" s="42" t="b">
        <v>1</v>
      </c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54"/>
      <c r="BN160" s="54"/>
      <c r="BO160" s="54"/>
      <c r="BP160" s="54"/>
      <c r="BQ160" s="54"/>
    </row>
    <row r="161">
      <c r="A161" s="74"/>
      <c r="B161" s="70">
        <v>234.0</v>
      </c>
      <c r="C161" s="95" t="s">
        <v>148</v>
      </c>
      <c r="D161" s="70">
        <f t="shared" si="6"/>
        <v>160</v>
      </c>
      <c r="E161" s="70" t="s">
        <v>575</v>
      </c>
      <c r="F161" s="74"/>
      <c r="G161" s="74"/>
      <c r="H161" s="70" t="s">
        <v>149</v>
      </c>
      <c r="I161" s="63" t="s">
        <v>35</v>
      </c>
      <c r="J161" s="42" t="s">
        <v>166</v>
      </c>
      <c r="K161" s="128">
        <v>141.6</v>
      </c>
      <c r="L161" s="120" t="s">
        <v>363</v>
      </c>
      <c r="M161" s="120" t="s">
        <v>166</v>
      </c>
      <c r="N161" s="130" t="s">
        <v>238</v>
      </c>
      <c r="O161" s="42" t="b">
        <v>1</v>
      </c>
      <c r="P161" s="73"/>
      <c r="Q161" s="42" t="s">
        <v>595</v>
      </c>
      <c r="R161" s="42" t="s">
        <v>242</v>
      </c>
      <c r="S161" s="42" t="b">
        <v>1</v>
      </c>
      <c r="T161" s="42" t="s">
        <v>242</v>
      </c>
      <c r="U161" s="42" t="b">
        <v>1</v>
      </c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4"/>
      <c r="BN161" s="54"/>
      <c r="BO161" s="54"/>
      <c r="BP161" s="54"/>
      <c r="BQ161" s="54"/>
    </row>
    <row r="162">
      <c r="A162" s="74"/>
      <c r="B162" s="70">
        <v>234.0</v>
      </c>
      <c r="C162" s="95" t="s">
        <v>318</v>
      </c>
      <c r="D162" s="70">
        <v>8.0</v>
      </c>
      <c r="E162" s="70" t="s">
        <v>575</v>
      </c>
      <c r="F162" s="74"/>
      <c r="G162" s="74"/>
      <c r="H162" s="70" t="s">
        <v>67</v>
      </c>
      <c r="I162" s="63" t="s">
        <v>35</v>
      </c>
      <c r="J162" s="42" t="s">
        <v>166</v>
      </c>
      <c r="K162" s="128">
        <v>70.8</v>
      </c>
      <c r="L162" s="120" t="s">
        <v>363</v>
      </c>
      <c r="M162" s="120" t="s">
        <v>166</v>
      </c>
      <c r="N162" s="130" t="s">
        <v>760</v>
      </c>
      <c r="O162" s="42" t="b">
        <v>1</v>
      </c>
      <c r="P162" s="73"/>
      <c r="Q162" s="42" t="s">
        <v>752</v>
      </c>
      <c r="R162" s="42" t="s">
        <v>242</v>
      </c>
      <c r="S162" s="42" t="b">
        <v>1</v>
      </c>
      <c r="T162" s="42" t="s">
        <v>242</v>
      </c>
      <c r="U162" s="42" t="b">
        <v>1</v>
      </c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</row>
    <row r="163">
      <c r="A163" s="74"/>
      <c r="B163" s="70">
        <v>234.0</v>
      </c>
      <c r="C163" s="95" t="s">
        <v>442</v>
      </c>
      <c r="D163" s="70">
        <v>8.0</v>
      </c>
      <c r="E163" s="70" t="s">
        <v>575</v>
      </c>
      <c r="F163" s="74"/>
      <c r="G163" s="74"/>
      <c r="H163" s="70" t="s">
        <v>85</v>
      </c>
      <c r="I163" s="63" t="s">
        <v>35</v>
      </c>
      <c r="J163" s="42" t="s">
        <v>166</v>
      </c>
      <c r="K163" s="128">
        <v>67.8</v>
      </c>
      <c r="L163" s="120" t="s">
        <v>363</v>
      </c>
      <c r="M163" s="120" t="s">
        <v>166</v>
      </c>
      <c r="N163" s="130" t="s">
        <v>238</v>
      </c>
      <c r="O163" s="42" t="b">
        <v>1</v>
      </c>
      <c r="P163" s="73"/>
      <c r="Q163" s="42" t="s">
        <v>595</v>
      </c>
      <c r="R163" s="42" t="s">
        <v>242</v>
      </c>
      <c r="S163" s="42" t="b">
        <v>1</v>
      </c>
      <c r="T163" s="42" t="s">
        <v>242</v>
      </c>
      <c r="U163" s="42" t="b">
        <v>1</v>
      </c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</row>
    <row r="164">
      <c r="A164" s="74"/>
      <c r="B164" s="70">
        <v>234.0</v>
      </c>
      <c r="C164" s="95" t="s">
        <v>466</v>
      </c>
      <c r="D164" s="70">
        <v>8.0</v>
      </c>
      <c r="E164" s="70" t="s">
        <v>575</v>
      </c>
      <c r="F164" s="74"/>
      <c r="G164" s="74"/>
      <c r="H164" s="70" t="s">
        <v>61</v>
      </c>
      <c r="I164" s="63" t="s">
        <v>35</v>
      </c>
      <c r="J164" s="42" t="s">
        <v>166</v>
      </c>
      <c r="K164" s="128">
        <v>54.0</v>
      </c>
      <c r="L164" s="120" t="s">
        <v>363</v>
      </c>
      <c r="M164" s="120" t="s">
        <v>166</v>
      </c>
      <c r="N164" s="130" t="s">
        <v>238</v>
      </c>
      <c r="O164" s="42" t="b">
        <v>1</v>
      </c>
      <c r="P164" s="73"/>
      <c r="Q164" s="42" t="s">
        <v>595</v>
      </c>
      <c r="R164" s="42" t="s">
        <v>242</v>
      </c>
      <c r="S164" s="42" t="b">
        <v>1</v>
      </c>
      <c r="T164" s="42" t="s">
        <v>242</v>
      </c>
      <c r="U164" s="42" t="b">
        <v>1</v>
      </c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</row>
    <row r="165">
      <c r="A165" s="74"/>
      <c r="B165" s="70">
        <v>234.0</v>
      </c>
      <c r="C165" s="95" t="s">
        <v>95</v>
      </c>
      <c r="D165" s="70">
        <v>8.0</v>
      </c>
      <c r="E165" s="70" t="s">
        <v>575</v>
      </c>
      <c r="F165" s="74"/>
      <c r="G165" s="74"/>
      <c r="H165" s="70" t="s">
        <v>96</v>
      </c>
      <c r="I165" s="63" t="s">
        <v>35</v>
      </c>
      <c r="J165" s="42" t="s">
        <v>166</v>
      </c>
      <c r="K165" s="128">
        <v>27.96</v>
      </c>
      <c r="L165" s="120" t="s">
        <v>363</v>
      </c>
      <c r="M165" s="120" t="s">
        <v>166</v>
      </c>
      <c r="N165" s="130" t="s">
        <v>238</v>
      </c>
      <c r="O165" s="42" t="b">
        <v>1</v>
      </c>
      <c r="P165" s="73"/>
      <c r="Q165" s="42" t="s">
        <v>595</v>
      </c>
      <c r="R165" s="42" t="s">
        <v>242</v>
      </c>
      <c r="S165" s="42" t="b">
        <v>1</v>
      </c>
      <c r="T165" s="42" t="s">
        <v>242</v>
      </c>
      <c r="U165" s="42" t="b">
        <v>1</v>
      </c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</row>
    <row r="166">
      <c r="A166" s="74"/>
      <c r="B166" s="70">
        <v>234.0</v>
      </c>
      <c r="C166" s="95" t="s">
        <v>49</v>
      </c>
      <c r="D166" s="70">
        <v>8.0</v>
      </c>
      <c r="E166" s="70" t="s">
        <v>575</v>
      </c>
      <c r="F166" s="74"/>
      <c r="G166" s="74"/>
      <c r="H166" s="70">
        <v>9.89803206591E11</v>
      </c>
      <c r="I166" s="63" t="s">
        <v>35</v>
      </c>
      <c r="J166" s="42" t="s">
        <v>166</v>
      </c>
      <c r="K166" s="128">
        <v>115.8</v>
      </c>
      <c r="L166" s="120" t="s">
        <v>363</v>
      </c>
      <c r="M166" s="120" t="s">
        <v>166</v>
      </c>
      <c r="N166" s="130" t="s">
        <v>238</v>
      </c>
      <c r="O166" s="42" t="b">
        <v>1</v>
      </c>
      <c r="P166" s="73"/>
      <c r="Q166" s="42" t="s">
        <v>595</v>
      </c>
      <c r="R166" s="42" t="s">
        <v>242</v>
      </c>
      <c r="S166" s="42" t="b">
        <v>1</v>
      </c>
      <c r="T166" s="42" t="s">
        <v>242</v>
      </c>
      <c r="U166" s="42" t="b">
        <v>1</v>
      </c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</row>
    <row r="167">
      <c r="A167" s="74"/>
      <c r="B167" s="70">
        <v>234.0</v>
      </c>
      <c r="C167" s="95" t="s">
        <v>51</v>
      </c>
      <c r="D167" s="70">
        <v>8.0</v>
      </c>
      <c r="E167" s="70" t="s">
        <v>575</v>
      </c>
      <c r="F167" s="74"/>
      <c r="G167" s="74"/>
      <c r="H167" s="70" t="s">
        <v>52</v>
      </c>
      <c r="I167" s="63" t="s">
        <v>35</v>
      </c>
      <c r="J167" s="42" t="s">
        <v>166</v>
      </c>
      <c r="K167" s="146"/>
      <c r="L167" s="120" t="s">
        <v>363</v>
      </c>
      <c r="M167" s="120" t="s">
        <v>166</v>
      </c>
      <c r="N167" s="130" t="s">
        <v>760</v>
      </c>
      <c r="O167" s="42" t="b">
        <v>1</v>
      </c>
      <c r="P167" s="42" t="s">
        <v>831</v>
      </c>
      <c r="Q167" s="42" t="s">
        <v>752</v>
      </c>
      <c r="R167" s="42" t="s">
        <v>242</v>
      </c>
      <c r="S167" s="42" t="b">
        <v>1</v>
      </c>
      <c r="T167" s="42" t="s">
        <v>242</v>
      </c>
      <c r="U167" s="42" t="b">
        <v>1</v>
      </c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</row>
    <row r="168">
      <c r="A168" s="74"/>
      <c r="B168" s="70">
        <v>234.0</v>
      </c>
      <c r="C168" s="95" t="s">
        <v>331</v>
      </c>
      <c r="D168" s="70">
        <v>8.0</v>
      </c>
      <c r="E168" s="70" t="s">
        <v>575</v>
      </c>
      <c r="F168" s="74"/>
      <c r="G168" s="174"/>
      <c r="H168" s="70" t="s">
        <v>330</v>
      </c>
      <c r="I168" s="63" t="s">
        <v>321</v>
      </c>
      <c r="J168" s="42" t="s">
        <v>166</v>
      </c>
      <c r="K168" s="128">
        <v>115.0</v>
      </c>
      <c r="L168" s="120" t="s">
        <v>363</v>
      </c>
      <c r="M168" s="42" t="s">
        <v>401</v>
      </c>
      <c r="N168" s="130" t="s">
        <v>769</v>
      </c>
      <c r="O168" s="73" t="b">
        <v>0</v>
      </c>
      <c r="P168" s="73"/>
      <c r="Q168" s="42" t="s">
        <v>752</v>
      </c>
      <c r="R168" s="42" t="s">
        <v>322</v>
      </c>
      <c r="S168" s="42" t="b">
        <v>1</v>
      </c>
      <c r="T168" s="42" t="s">
        <v>766</v>
      </c>
      <c r="U168" s="42" t="b">
        <v>1</v>
      </c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</row>
    <row r="169">
      <c r="A169" s="74"/>
      <c r="B169" s="70">
        <v>234.0</v>
      </c>
      <c r="C169" s="95" t="s">
        <v>335</v>
      </c>
      <c r="D169" s="70">
        <v>8.0</v>
      </c>
      <c r="E169" s="70"/>
      <c r="F169" s="74"/>
      <c r="G169" s="174"/>
      <c r="H169" s="70" t="s">
        <v>334</v>
      </c>
      <c r="I169" s="63" t="s">
        <v>321</v>
      </c>
      <c r="J169" s="42" t="s">
        <v>166</v>
      </c>
      <c r="K169" s="128">
        <v>12.0</v>
      </c>
      <c r="L169" s="120" t="s">
        <v>363</v>
      </c>
      <c r="M169" s="42" t="s">
        <v>401</v>
      </c>
      <c r="N169" s="130" t="s">
        <v>238</v>
      </c>
      <c r="O169" s="73" t="b">
        <v>0</v>
      </c>
      <c r="P169" s="73"/>
      <c r="Q169" s="42" t="s">
        <v>595</v>
      </c>
      <c r="R169" s="42" t="s">
        <v>322</v>
      </c>
      <c r="S169" s="42" t="b">
        <v>1</v>
      </c>
      <c r="T169" s="42" t="s">
        <v>766</v>
      </c>
      <c r="U169" s="42" t="b">
        <v>1</v>
      </c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</row>
    <row r="170">
      <c r="A170" s="74"/>
      <c r="B170" s="70">
        <v>234.0</v>
      </c>
      <c r="C170" s="95" t="s">
        <v>337</v>
      </c>
      <c r="D170" s="70">
        <f>(8*300)/3</f>
        <v>800</v>
      </c>
      <c r="E170" s="70" t="s">
        <v>713</v>
      </c>
      <c r="F170" s="70" t="s">
        <v>767</v>
      </c>
      <c r="G170" s="74"/>
      <c r="H170" s="70">
        <v>3.1424743E7</v>
      </c>
      <c r="I170" s="63" t="s">
        <v>315</v>
      </c>
      <c r="J170" s="42" t="s">
        <v>166</v>
      </c>
      <c r="K170" s="146">
        <f>4512/100</f>
        <v>45.12</v>
      </c>
      <c r="L170" s="120" t="s">
        <v>227</v>
      </c>
      <c r="M170" s="120" t="s">
        <v>166</v>
      </c>
      <c r="N170" s="130" t="s">
        <v>773</v>
      </c>
      <c r="O170" s="73" t="b">
        <v>0</v>
      </c>
      <c r="P170" s="73"/>
      <c r="Q170" s="42" t="s">
        <v>752</v>
      </c>
      <c r="R170" s="42" t="s">
        <v>242</v>
      </c>
      <c r="S170" s="42" t="b">
        <v>1</v>
      </c>
      <c r="T170" s="42" t="s">
        <v>242</v>
      </c>
      <c r="U170" s="42" t="b">
        <v>1</v>
      </c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</row>
    <row r="171">
      <c r="A171" s="74"/>
      <c r="B171" s="70">
        <v>234.0</v>
      </c>
      <c r="C171" s="95" t="s">
        <v>326</v>
      </c>
      <c r="D171" s="70">
        <f>8*3</f>
        <v>24</v>
      </c>
      <c r="E171" s="70" t="s">
        <v>714</v>
      </c>
      <c r="F171" s="70" t="s">
        <v>767</v>
      </c>
      <c r="G171" s="74"/>
      <c r="H171" s="159" t="s">
        <v>439</v>
      </c>
      <c r="I171" s="63" t="s">
        <v>315</v>
      </c>
      <c r="J171" s="42" t="s">
        <v>166</v>
      </c>
      <c r="K171" s="146"/>
      <c r="L171" s="120" t="s">
        <v>227</v>
      </c>
      <c r="M171" s="120" t="s">
        <v>166</v>
      </c>
      <c r="N171" s="130" t="s">
        <v>238</v>
      </c>
      <c r="O171" s="73" t="b">
        <v>0</v>
      </c>
      <c r="P171" s="73"/>
      <c r="Q171" s="42" t="s">
        <v>595</v>
      </c>
      <c r="R171" s="42" t="s">
        <v>242</v>
      </c>
      <c r="S171" s="42" t="b">
        <v>1</v>
      </c>
      <c r="T171" s="42" t="s">
        <v>242</v>
      </c>
      <c r="U171" s="42" t="b">
        <v>1</v>
      </c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</row>
    <row r="172">
      <c r="A172" s="74"/>
      <c r="B172" s="70">
        <v>234.0</v>
      </c>
      <c r="C172" s="95" t="s">
        <v>777</v>
      </c>
      <c r="D172" s="70">
        <f>2*8</f>
        <v>16</v>
      </c>
      <c r="E172" s="70" t="s">
        <v>575</v>
      </c>
      <c r="F172" s="74"/>
      <c r="G172" s="74"/>
      <c r="H172" s="70" t="s">
        <v>452</v>
      </c>
      <c r="I172" s="70" t="s">
        <v>454</v>
      </c>
      <c r="J172" s="42" t="s">
        <v>166</v>
      </c>
      <c r="K172" s="128">
        <v>3142.1</v>
      </c>
      <c r="L172" s="120" t="s">
        <v>227</v>
      </c>
      <c r="M172" s="120" t="s">
        <v>166</v>
      </c>
      <c r="N172" s="130" t="s">
        <v>778</v>
      </c>
      <c r="O172" s="42" t="b">
        <v>1</v>
      </c>
      <c r="P172" s="73"/>
      <c r="Q172" s="42" t="s">
        <v>595</v>
      </c>
      <c r="R172" s="42" t="s">
        <v>242</v>
      </c>
      <c r="S172" s="42" t="b">
        <v>1</v>
      </c>
      <c r="T172" s="42" t="s">
        <v>242</v>
      </c>
      <c r="U172" s="42" t="b">
        <v>1</v>
      </c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4"/>
      <c r="BE172" s="54"/>
      <c r="BF172" s="54"/>
      <c r="BG172" s="54"/>
      <c r="BH172" s="54"/>
      <c r="BI172" s="54"/>
      <c r="BJ172" s="54"/>
      <c r="BK172" s="54"/>
      <c r="BL172" s="54"/>
      <c r="BM172" s="54"/>
      <c r="BN172" s="54"/>
      <c r="BO172" s="54"/>
      <c r="BP172" s="54"/>
      <c r="BQ172" s="54"/>
    </row>
    <row r="173">
      <c r="A173" s="74"/>
      <c r="B173" s="70">
        <v>234.0</v>
      </c>
      <c r="C173" s="95" t="s">
        <v>779</v>
      </c>
      <c r="D173" s="70">
        <v>8.0</v>
      </c>
      <c r="E173" s="70" t="s">
        <v>575</v>
      </c>
      <c r="F173" s="74"/>
      <c r="G173" s="74"/>
      <c r="H173" s="70" t="s">
        <v>455</v>
      </c>
      <c r="I173" s="70" t="s">
        <v>454</v>
      </c>
      <c r="J173" s="42" t="s">
        <v>166</v>
      </c>
      <c r="K173" s="128">
        <v>491.9</v>
      </c>
      <c r="L173" s="120" t="s">
        <v>227</v>
      </c>
      <c r="M173" s="120" t="s">
        <v>166</v>
      </c>
      <c r="N173" s="130" t="s">
        <v>778</v>
      </c>
      <c r="O173" s="42" t="b">
        <v>1</v>
      </c>
      <c r="P173" s="73"/>
      <c r="Q173" s="42" t="s">
        <v>595</v>
      </c>
      <c r="R173" s="42" t="s">
        <v>242</v>
      </c>
      <c r="S173" s="42" t="b">
        <v>1</v>
      </c>
      <c r="T173" s="42" t="s">
        <v>242</v>
      </c>
      <c r="U173" s="42" t="b">
        <v>1</v>
      </c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/>
      <c r="BL173" s="54"/>
      <c r="BM173" s="54"/>
      <c r="BN173" s="54"/>
      <c r="BO173" s="54"/>
      <c r="BP173" s="54"/>
      <c r="BQ173" s="54"/>
    </row>
    <row r="174">
      <c r="A174" s="74"/>
      <c r="B174" s="70">
        <v>234.0</v>
      </c>
      <c r="C174" s="95" t="s">
        <v>780</v>
      </c>
      <c r="D174" s="70">
        <v>8.0</v>
      </c>
      <c r="E174" s="70" t="s">
        <v>575</v>
      </c>
      <c r="F174" s="74"/>
      <c r="G174" s="74"/>
      <c r="H174" s="70" t="s">
        <v>457</v>
      </c>
      <c r="I174" s="70" t="s">
        <v>454</v>
      </c>
      <c r="J174" s="42" t="s">
        <v>166</v>
      </c>
      <c r="K174" s="128">
        <v>337.3</v>
      </c>
      <c r="L174" s="120" t="s">
        <v>227</v>
      </c>
      <c r="M174" s="120" t="s">
        <v>166</v>
      </c>
      <c r="N174" s="130" t="s">
        <v>778</v>
      </c>
      <c r="O174" s="42" t="b">
        <v>1</v>
      </c>
      <c r="P174" s="73"/>
      <c r="Q174" s="42" t="s">
        <v>595</v>
      </c>
      <c r="R174" s="42" t="s">
        <v>242</v>
      </c>
      <c r="S174" s="42" t="b">
        <v>1</v>
      </c>
      <c r="T174" s="42" t="s">
        <v>242</v>
      </c>
      <c r="U174" s="42" t="b">
        <v>1</v>
      </c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4"/>
      <c r="BE174" s="54"/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4"/>
    </row>
    <row r="175">
      <c r="A175" s="74"/>
      <c r="B175" s="70">
        <v>234.0</v>
      </c>
      <c r="C175" s="95" t="s">
        <v>781</v>
      </c>
      <c r="D175" s="70">
        <f>2*8</f>
        <v>16</v>
      </c>
      <c r="E175" s="70" t="s">
        <v>575</v>
      </c>
      <c r="F175" s="74"/>
      <c r="G175" s="74"/>
      <c r="H175" s="70" t="s">
        <v>459</v>
      </c>
      <c r="I175" s="70" t="s">
        <v>454</v>
      </c>
      <c r="J175" s="42" t="s">
        <v>166</v>
      </c>
      <c r="K175" s="128">
        <v>1014.3</v>
      </c>
      <c r="L175" s="120" t="s">
        <v>227</v>
      </c>
      <c r="M175" s="120" t="s">
        <v>166</v>
      </c>
      <c r="N175" s="130" t="s">
        <v>778</v>
      </c>
      <c r="O175" s="42" t="b">
        <v>1</v>
      </c>
      <c r="P175" s="73"/>
      <c r="Q175" s="42" t="s">
        <v>595</v>
      </c>
      <c r="R175" s="42" t="s">
        <v>242</v>
      </c>
      <c r="S175" s="42" t="b">
        <v>1</v>
      </c>
      <c r="T175" s="42" t="s">
        <v>242</v>
      </c>
      <c r="U175" s="42" t="b">
        <v>1</v>
      </c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4"/>
      <c r="BQ175" s="54"/>
    </row>
    <row r="176">
      <c r="A176" s="74"/>
      <c r="B176" s="70">
        <v>234.0</v>
      </c>
      <c r="C176" s="95" t="s">
        <v>782</v>
      </c>
      <c r="D176" s="70">
        <f>20*8</f>
        <v>160</v>
      </c>
      <c r="E176" s="70" t="s">
        <v>575</v>
      </c>
      <c r="F176" s="74"/>
      <c r="G176" s="74"/>
      <c r="H176" s="70" t="s">
        <v>461</v>
      </c>
      <c r="I176" s="70" t="s">
        <v>454</v>
      </c>
      <c r="J176" s="42" t="s">
        <v>166</v>
      </c>
      <c r="K176" s="146">
        <f>3638/10</f>
        <v>363.8</v>
      </c>
      <c r="L176" s="120" t="s">
        <v>227</v>
      </c>
      <c r="M176" s="120" t="s">
        <v>166</v>
      </c>
      <c r="N176" s="130" t="s">
        <v>778</v>
      </c>
      <c r="O176" s="42" t="b">
        <v>1</v>
      </c>
      <c r="P176" s="73"/>
      <c r="Q176" s="42" t="s">
        <v>595</v>
      </c>
      <c r="R176" s="42" t="s">
        <v>242</v>
      </c>
      <c r="S176" s="42" t="b">
        <v>1</v>
      </c>
      <c r="T176" s="42" t="s">
        <v>242</v>
      </c>
      <c r="U176" s="42" t="b">
        <v>1</v>
      </c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4"/>
      <c r="BQ176" s="54"/>
    </row>
    <row r="177">
      <c r="A177" s="54"/>
      <c r="B177" s="54"/>
      <c r="C177" s="98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171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4"/>
    </row>
    <row r="178">
      <c r="A178" s="54"/>
      <c r="B178" s="54"/>
      <c r="C178" s="98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171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4"/>
      <c r="BE178" s="54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4"/>
    </row>
    <row r="179">
      <c r="A179" s="54"/>
      <c r="B179" s="54"/>
      <c r="C179" s="98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171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4"/>
    </row>
    <row r="180">
      <c r="A180" s="54"/>
      <c r="B180" s="54"/>
      <c r="C180" s="98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171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4"/>
      <c r="BE180" s="54"/>
      <c r="BF180" s="54"/>
      <c r="BG180" s="54"/>
      <c r="BH180" s="54"/>
      <c r="BI180" s="54"/>
      <c r="BJ180" s="54"/>
      <c r="BK180" s="54"/>
      <c r="BL180" s="54"/>
      <c r="BM180" s="54"/>
      <c r="BN180" s="54"/>
      <c r="BO180" s="54"/>
      <c r="BP180" s="54"/>
      <c r="BQ180" s="54"/>
    </row>
    <row r="181">
      <c r="A181" s="54"/>
      <c r="B181" s="54"/>
      <c r="C181" s="98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171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4"/>
      <c r="BE181" s="54"/>
      <c r="BF181" s="54"/>
      <c r="BG181" s="54"/>
      <c r="BH181" s="54"/>
      <c r="BI181" s="54"/>
      <c r="BJ181" s="54"/>
      <c r="BK181" s="54"/>
      <c r="BL181" s="54"/>
      <c r="BM181" s="54"/>
      <c r="BN181" s="54"/>
      <c r="BO181" s="54"/>
      <c r="BP181" s="54"/>
      <c r="BQ181" s="54"/>
    </row>
    <row r="182">
      <c r="A182" s="54"/>
      <c r="B182" s="54"/>
      <c r="C182" s="98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171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4"/>
      <c r="BE182" s="54"/>
      <c r="BF182" s="54"/>
      <c r="BG182" s="54"/>
      <c r="BH182" s="54"/>
      <c r="BI182" s="54"/>
      <c r="BJ182" s="54"/>
      <c r="BK182" s="54"/>
      <c r="BL182" s="54"/>
      <c r="BM182" s="54"/>
      <c r="BN182" s="54"/>
      <c r="BO182" s="54"/>
      <c r="BP182" s="54"/>
      <c r="BQ182" s="54"/>
    </row>
    <row r="183">
      <c r="A183" s="54"/>
      <c r="B183" s="54"/>
      <c r="C183" s="98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171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4"/>
      <c r="BE183" s="54"/>
      <c r="BF183" s="54"/>
      <c r="BG183" s="54"/>
      <c r="BH183" s="54"/>
      <c r="BI183" s="54"/>
      <c r="BJ183" s="54"/>
      <c r="BK183" s="54"/>
      <c r="BL183" s="54"/>
      <c r="BM183" s="54"/>
      <c r="BN183" s="54"/>
      <c r="BO183" s="54"/>
      <c r="BP183" s="54"/>
      <c r="BQ183" s="54"/>
    </row>
    <row r="184">
      <c r="A184" s="54"/>
      <c r="B184" s="54"/>
      <c r="C184" s="98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171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54"/>
      <c r="BP184" s="54"/>
      <c r="BQ184" s="54"/>
    </row>
    <row r="185">
      <c r="A185" s="54"/>
      <c r="B185" s="54"/>
      <c r="C185" s="98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171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4"/>
      <c r="BE185" s="54"/>
      <c r="BF185" s="54"/>
      <c r="BG185" s="54"/>
      <c r="BH185" s="54"/>
      <c r="BI185" s="54"/>
      <c r="BJ185" s="54"/>
      <c r="BK185" s="54"/>
      <c r="BL185" s="54"/>
      <c r="BM185" s="54"/>
      <c r="BN185" s="54"/>
      <c r="BO185" s="54"/>
      <c r="BP185" s="54"/>
      <c r="BQ185" s="54"/>
    </row>
    <row r="186">
      <c r="A186" s="54"/>
      <c r="B186" s="54"/>
      <c r="C186" s="98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171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54"/>
      <c r="BP186" s="54"/>
      <c r="BQ186" s="54"/>
    </row>
    <row r="187">
      <c r="A187" s="54"/>
      <c r="B187" s="54"/>
      <c r="C187" s="98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171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4"/>
      <c r="BE187" s="54"/>
      <c r="BF187" s="54"/>
      <c r="BG187" s="54"/>
      <c r="BH187" s="54"/>
      <c r="BI187" s="54"/>
      <c r="BJ187" s="54"/>
      <c r="BK187" s="54"/>
      <c r="BL187" s="54"/>
      <c r="BM187" s="54"/>
      <c r="BN187" s="54"/>
      <c r="BO187" s="54"/>
      <c r="BP187" s="54"/>
      <c r="BQ187" s="54"/>
    </row>
    <row r="188">
      <c r="A188" s="54"/>
      <c r="B188" s="54"/>
      <c r="C188" s="98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171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54"/>
      <c r="BP188" s="54"/>
      <c r="BQ188" s="54"/>
    </row>
    <row r="189">
      <c r="A189" s="54"/>
      <c r="B189" s="54"/>
      <c r="C189" s="98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171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4"/>
      <c r="BE189" s="54"/>
      <c r="BF189" s="54"/>
      <c r="BG189" s="54"/>
      <c r="BH189" s="54"/>
      <c r="BI189" s="54"/>
      <c r="BJ189" s="54"/>
      <c r="BK189" s="54"/>
      <c r="BL189" s="54"/>
      <c r="BM189" s="54"/>
      <c r="BN189" s="54"/>
      <c r="BO189" s="54"/>
      <c r="BP189" s="54"/>
      <c r="BQ189" s="54"/>
    </row>
    <row r="190">
      <c r="A190" s="54"/>
      <c r="B190" s="54"/>
      <c r="C190" s="98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171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4"/>
      <c r="BE190" s="54"/>
      <c r="BF190" s="54"/>
      <c r="BG190" s="54"/>
      <c r="BH190" s="54"/>
      <c r="BI190" s="54"/>
      <c r="BJ190" s="54"/>
      <c r="BK190" s="54"/>
      <c r="BL190" s="54"/>
      <c r="BM190" s="54"/>
      <c r="BN190" s="54"/>
      <c r="BO190" s="54"/>
      <c r="BP190" s="54"/>
      <c r="BQ190" s="54"/>
    </row>
    <row r="191">
      <c r="A191" s="54"/>
      <c r="B191" s="54"/>
      <c r="C191" s="168"/>
      <c r="D191" s="171"/>
      <c r="E191" s="171"/>
      <c r="F191" s="171"/>
      <c r="G191" s="47" t="s">
        <v>22</v>
      </c>
      <c r="H191" s="54"/>
      <c r="I191" s="54"/>
      <c r="J191" s="54"/>
      <c r="K191" s="54"/>
      <c r="P191" s="54"/>
      <c r="Q191" s="47" t="s">
        <v>22</v>
      </c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4"/>
      <c r="BE191" s="54"/>
      <c r="BF191" s="54"/>
      <c r="BG191" s="54"/>
      <c r="BH191" s="54"/>
      <c r="BI191" s="54"/>
      <c r="BJ191" s="54"/>
      <c r="BK191" s="54"/>
      <c r="BL191" s="54"/>
      <c r="BM191" s="54"/>
      <c r="BN191" s="54"/>
      <c r="BO191" s="54"/>
      <c r="BP191" s="54"/>
      <c r="BQ191" s="54"/>
    </row>
    <row r="192">
      <c r="A192" s="54"/>
      <c r="B192" s="54"/>
      <c r="C192" s="98"/>
      <c r="D192" s="54"/>
      <c r="E192" s="54"/>
      <c r="F192" s="54"/>
      <c r="G192" s="47">
        <v>124.0</v>
      </c>
      <c r="H192" s="54"/>
      <c r="I192" s="54"/>
      <c r="J192" s="54"/>
      <c r="K192" s="54"/>
      <c r="P192" s="47" t="s">
        <v>832</v>
      </c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4"/>
      <c r="BE192" s="54"/>
      <c r="BF192" s="54"/>
      <c r="BG192" s="54"/>
      <c r="BH192" s="54"/>
      <c r="BI192" s="54"/>
      <c r="BJ192" s="54"/>
      <c r="BK192" s="54"/>
      <c r="BL192" s="54"/>
      <c r="BM192" s="54"/>
      <c r="BN192" s="54"/>
      <c r="BO192" s="54"/>
      <c r="BP192" s="54"/>
      <c r="BQ192" s="54"/>
    </row>
    <row r="193">
      <c r="A193" s="54"/>
      <c r="B193" s="54"/>
      <c r="C193" s="98"/>
      <c r="D193" s="54"/>
      <c r="E193" s="54"/>
      <c r="F193" s="54"/>
      <c r="G193" s="47"/>
      <c r="H193" s="54"/>
      <c r="I193" s="54"/>
      <c r="J193" s="54"/>
      <c r="K193" s="54"/>
      <c r="P193" s="47" t="s">
        <v>832</v>
      </c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4"/>
      <c r="BE193" s="54"/>
      <c r="BF193" s="54"/>
      <c r="BG193" s="54"/>
      <c r="BH193" s="54"/>
      <c r="BI193" s="54"/>
      <c r="BJ193" s="54"/>
      <c r="BK193" s="54"/>
      <c r="BL193" s="54"/>
      <c r="BM193" s="54"/>
      <c r="BN193" s="54"/>
      <c r="BO193" s="54"/>
      <c r="BP193" s="54"/>
      <c r="BQ193" s="54"/>
    </row>
    <row r="194">
      <c r="A194" s="54"/>
      <c r="B194" s="54"/>
      <c r="C194" s="98"/>
      <c r="D194" s="54"/>
      <c r="E194" s="54"/>
      <c r="F194" s="54"/>
      <c r="G194" s="47">
        <v>0.0</v>
      </c>
      <c r="H194" s="54"/>
      <c r="I194" s="54"/>
      <c r="J194" s="54"/>
      <c r="K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4"/>
      <c r="BE194" s="54"/>
      <c r="BF194" s="54"/>
      <c r="BG194" s="54"/>
      <c r="BH194" s="54"/>
      <c r="BI194" s="54"/>
      <c r="BJ194" s="54"/>
      <c r="BK194" s="54"/>
      <c r="BL194" s="54"/>
      <c r="BM194" s="54"/>
      <c r="BN194" s="54"/>
      <c r="BO194" s="54"/>
      <c r="BP194" s="54"/>
      <c r="BQ194" s="54"/>
    </row>
    <row r="195">
      <c r="A195" s="54"/>
      <c r="B195" s="54"/>
      <c r="C195" s="98"/>
      <c r="D195" s="54"/>
      <c r="E195" s="54"/>
      <c r="F195" s="54"/>
      <c r="G195" s="54"/>
      <c r="H195" s="54"/>
      <c r="I195" s="54"/>
      <c r="J195" s="54"/>
      <c r="K195" s="54"/>
      <c r="P195" s="54"/>
      <c r="Q195" s="47">
        <v>24.0</v>
      </c>
      <c r="R195" s="54"/>
      <c r="S195" s="175">
        <f t="shared" ref="S195:S197" si="7">Q195-O195</f>
        <v>-9</v>
      </c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4"/>
      <c r="BE195" s="54"/>
      <c r="BF195" s="54"/>
      <c r="BG195" s="54"/>
      <c r="BH195" s="54"/>
      <c r="BI195" s="54"/>
      <c r="BJ195" s="54"/>
      <c r="BK195" s="54"/>
      <c r="BL195" s="54"/>
      <c r="BM195" s="54"/>
      <c r="BN195" s="54"/>
      <c r="BO195" s="54"/>
      <c r="BP195" s="54"/>
      <c r="BQ195" s="54"/>
    </row>
    <row r="196">
      <c r="A196" s="54"/>
      <c r="B196" s="54"/>
      <c r="C196" s="98"/>
      <c r="D196" s="54"/>
      <c r="E196" s="54"/>
      <c r="F196" s="54"/>
      <c r="G196" s="54"/>
      <c r="H196" s="54"/>
      <c r="I196" s="54"/>
      <c r="J196" s="54"/>
      <c r="K196" s="54"/>
      <c r="P196" s="54"/>
      <c r="Q196" s="47">
        <v>13.0</v>
      </c>
      <c r="R196" s="54"/>
      <c r="S196" s="175">
        <f t="shared" si="7"/>
        <v>-20</v>
      </c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54"/>
      <c r="BJ196" s="54"/>
      <c r="BK196" s="54"/>
      <c r="BL196" s="54"/>
      <c r="BM196" s="54"/>
      <c r="BN196" s="54"/>
      <c r="BO196" s="54"/>
      <c r="BP196" s="54"/>
      <c r="BQ196" s="54"/>
    </row>
    <row r="197">
      <c r="A197" s="54"/>
      <c r="B197" s="54"/>
      <c r="C197" s="98"/>
      <c r="D197" s="54"/>
      <c r="E197" s="54"/>
      <c r="F197" s="54"/>
      <c r="G197" s="47">
        <v>25.0</v>
      </c>
      <c r="H197" s="54"/>
      <c r="I197" s="54"/>
      <c r="J197" s="54"/>
      <c r="K197" s="54"/>
      <c r="P197" s="54"/>
      <c r="Q197" s="47">
        <v>26.0</v>
      </c>
      <c r="R197" s="54"/>
      <c r="S197" s="175">
        <f t="shared" si="7"/>
        <v>-40</v>
      </c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54"/>
      <c r="BJ197" s="54"/>
      <c r="BK197" s="54"/>
      <c r="BL197" s="54"/>
      <c r="BM197" s="54"/>
      <c r="BN197" s="54"/>
      <c r="BO197" s="54"/>
      <c r="BP197" s="54"/>
      <c r="BQ197" s="54"/>
    </row>
    <row r="198">
      <c r="A198" s="54"/>
      <c r="B198" s="54"/>
      <c r="C198" s="98"/>
      <c r="D198" s="54"/>
      <c r="E198" s="54"/>
      <c r="F198" s="54"/>
      <c r="G198" s="47"/>
      <c r="H198" s="54"/>
      <c r="I198" s="54"/>
      <c r="J198" s="54"/>
      <c r="K198" s="54"/>
      <c r="P198" s="54"/>
      <c r="Q198" s="47">
        <v>280.0</v>
      </c>
      <c r="R198" s="54"/>
      <c r="S198" s="175">
        <f>O198-Q198</f>
        <v>380</v>
      </c>
      <c r="T198" s="54">
        <f>380+Q198</f>
        <v>660</v>
      </c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  <c r="BB198" s="54"/>
      <c r="BC198" s="54"/>
      <c r="BD198" s="54"/>
      <c r="BE198" s="54"/>
      <c r="BF198" s="54"/>
      <c r="BG198" s="54"/>
      <c r="BH198" s="54"/>
      <c r="BI198" s="54"/>
      <c r="BJ198" s="54"/>
      <c r="BK198" s="54"/>
      <c r="BL198" s="54"/>
      <c r="BM198" s="54"/>
      <c r="BN198" s="54"/>
      <c r="BO198" s="54"/>
      <c r="BP198" s="54"/>
      <c r="BQ198" s="54"/>
    </row>
    <row r="199">
      <c r="A199" s="54"/>
      <c r="B199" s="54"/>
      <c r="C199" s="98"/>
      <c r="D199" s="54"/>
      <c r="E199" s="54"/>
      <c r="F199" s="54"/>
      <c r="G199" s="47">
        <v>37.0</v>
      </c>
      <c r="H199" s="54"/>
      <c r="I199" s="54"/>
      <c r="J199" s="54"/>
      <c r="K199" s="54"/>
      <c r="P199" s="175">
        <f>O199+O200</f>
        <v>7900</v>
      </c>
      <c r="Q199" s="47">
        <v>4618.0</v>
      </c>
      <c r="R199" s="47" t="s">
        <v>833</v>
      </c>
      <c r="S199" s="54">
        <f>280-O199</f>
        <v>-5420</v>
      </c>
      <c r="T199" s="176">
        <f>7900-(4618/3)</f>
        <v>6360.666667</v>
      </c>
      <c r="U199" s="177">
        <f>Q199/3</f>
        <v>1539.333333</v>
      </c>
      <c r="V199" s="175">
        <f>P199-U199</f>
        <v>6360.666667</v>
      </c>
      <c r="W199" s="54">
        <f>V199/100</f>
        <v>63.60666667</v>
      </c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  <c r="AQ199" s="54"/>
      <c r="AR199" s="54"/>
      <c r="AS199" s="54"/>
      <c r="AT199" s="54"/>
      <c r="AU199" s="54"/>
      <c r="AV199" s="54"/>
      <c r="AW199" s="54"/>
      <c r="AX199" s="54"/>
      <c r="AY199" s="54"/>
      <c r="AZ199" s="54"/>
      <c r="BA199" s="54"/>
      <c r="BB199" s="54"/>
      <c r="BC199" s="54"/>
      <c r="BD199" s="54"/>
      <c r="BE199" s="54"/>
      <c r="BF199" s="54"/>
      <c r="BG199" s="54"/>
      <c r="BH199" s="54"/>
      <c r="BI199" s="54"/>
      <c r="BJ199" s="54"/>
      <c r="BK199" s="54"/>
      <c r="BL199" s="54"/>
      <c r="BM199" s="54"/>
      <c r="BN199" s="54"/>
      <c r="BO199" s="54"/>
      <c r="BP199" s="54"/>
      <c r="BQ199" s="54"/>
    </row>
    <row r="200">
      <c r="A200" s="54"/>
      <c r="B200" s="54"/>
      <c r="C200" s="98"/>
      <c r="D200" s="54"/>
      <c r="E200" s="54"/>
      <c r="F200" s="54"/>
      <c r="G200" s="47"/>
      <c r="H200" s="54"/>
      <c r="I200" s="54"/>
      <c r="J200" s="54"/>
      <c r="K200" s="54"/>
      <c r="P200" s="54"/>
      <c r="Q200" s="54"/>
      <c r="R200" s="54"/>
      <c r="S200" s="175">
        <f t="shared" ref="S200:S201" si="8">Q200-O200</f>
        <v>-2200</v>
      </c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</row>
    <row r="201">
      <c r="A201" s="54"/>
      <c r="B201" s="54"/>
      <c r="C201" s="98"/>
      <c r="D201" s="54"/>
      <c r="E201" s="54"/>
      <c r="F201" s="54"/>
      <c r="G201" s="47">
        <v>26.0</v>
      </c>
      <c r="H201" s="54"/>
      <c r="I201" s="54"/>
      <c r="J201" s="54"/>
      <c r="K201" s="54"/>
      <c r="P201" s="54"/>
      <c r="Q201" s="54"/>
      <c r="R201" s="54"/>
      <c r="S201" s="175">
        <f t="shared" si="8"/>
        <v>-148</v>
      </c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</row>
    <row r="202">
      <c r="A202" s="54"/>
      <c r="B202" s="54"/>
      <c r="C202" s="98"/>
      <c r="D202" s="54"/>
      <c r="E202" s="54"/>
      <c r="F202" s="54"/>
      <c r="G202" s="47">
        <v>89.0</v>
      </c>
      <c r="H202" s="54"/>
      <c r="I202" s="54"/>
      <c r="J202" s="54"/>
      <c r="K202" s="54"/>
      <c r="P202" s="175">
        <f>O202</f>
        <v>237</v>
      </c>
      <c r="Q202" s="47">
        <v>371800.0</v>
      </c>
      <c r="R202" s="47" t="s">
        <v>834</v>
      </c>
      <c r="S202" s="54" t="str">
        <f>#REF!-O202</f>
        <v>#REF!</v>
      </c>
      <c r="U202" s="54">
        <f>Q202/100</f>
        <v>3718</v>
      </c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</row>
    <row r="203">
      <c r="A203" s="54"/>
      <c r="B203" s="54"/>
      <c r="C203" s="98"/>
      <c r="D203" s="54"/>
      <c r="E203" s="54"/>
      <c r="F203" s="54"/>
      <c r="G203" s="47">
        <v>49.0</v>
      </c>
      <c r="H203" s="54"/>
      <c r="I203" s="54"/>
      <c r="J203" s="54"/>
      <c r="K203" s="54"/>
      <c r="P203" s="175">
        <f>(O204+O203)-27</f>
        <v>17</v>
      </c>
      <c r="Q203" s="54"/>
      <c r="R203" s="54"/>
      <c r="S203" s="175">
        <f t="shared" ref="S203:S242" si="9">Q203-O203</f>
        <v>-22</v>
      </c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</row>
    <row r="204">
      <c r="A204" s="54"/>
      <c r="B204" s="54"/>
      <c r="C204" s="98"/>
      <c r="D204" s="54"/>
      <c r="E204" s="54"/>
      <c r="F204" s="54"/>
      <c r="G204" s="47"/>
      <c r="H204" s="54"/>
      <c r="I204" s="54"/>
      <c r="J204" s="54"/>
      <c r="K204" s="54"/>
      <c r="P204" s="54"/>
      <c r="Q204" s="54"/>
      <c r="R204" s="54"/>
      <c r="S204" s="175">
        <f t="shared" si="9"/>
        <v>-22</v>
      </c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</row>
    <row r="205">
      <c r="A205" s="54"/>
      <c r="B205" s="54"/>
      <c r="C205" s="98"/>
      <c r="D205" s="54"/>
      <c r="E205" s="54"/>
      <c r="F205" s="54"/>
      <c r="G205" s="47"/>
      <c r="H205" s="54"/>
      <c r="I205" s="54"/>
      <c r="J205" s="54"/>
      <c r="K205" s="54"/>
      <c r="P205" s="54"/>
      <c r="Q205" s="54"/>
      <c r="R205" s="54"/>
      <c r="S205" s="54">
        <f t="shared" si="9"/>
        <v>-8</v>
      </c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</row>
    <row r="206">
      <c r="A206" s="54"/>
      <c r="B206" s="54"/>
      <c r="C206" s="98"/>
      <c r="D206" s="54"/>
      <c r="E206" s="54"/>
      <c r="F206" s="54"/>
      <c r="G206" s="47"/>
      <c r="H206" s="54"/>
      <c r="I206" s="54"/>
      <c r="J206" s="54"/>
      <c r="K206" s="54"/>
      <c r="P206" s="54"/>
      <c r="Q206" s="54"/>
      <c r="R206" s="54"/>
      <c r="S206" s="54">
        <f t="shared" si="9"/>
        <v>-31</v>
      </c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</row>
    <row r="207">
      <c r="A207" s="54"/>
      <c r="B207" s="54"/>
      <c r="C207" s="98"/>
      <c r="D207" s="54"/>
      <c r="E207" s="54"/>
      <c r="F207" s="54"/>
      <c r="G207" s="54"/>
      <c r="H207" s="54"/>
      <c r="I207" s="54"/>
      <c r="J207" s="54"/>
      <c r="K207" s="54"/>
      <c r="P207" s="54"/>
      <c r="Q207" s="54"/>
      <c r="R207" s="54"/>
      <c r="S207" s="54">
        <f t="shared" si="9"/>
        <v>-15</v>
      </c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</row>
    <row r="208">
      <c r="A208" s="54"/>
      <c r="B208" s="54"/>
      <c r="C208" s="98"/>
      <c r="D208" s="54"/>
      <c r="E208" s="54"/>
      <c r="F208" s="54"/>
      <c r="G208" s="54"/>
      <c r="H208" s="54"/>
      <c r="I208" s="54"/>
      <c r="J208" s="54"/>
      <c r="K208" s="54"/>
      <c r="P208" s="54"/>
      <c r="Q208" s="54"/>
      <c r="R208" s="54"/>
      <c r="S208" s="54">
        <f t="shared" si="9"/>
        <v>-1</v>
      </c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</row>
    <row r="209">
      <c r="A209" s="54"/>
      <c r="B209" s="54"/>
      <c r="C209" s="98"/>
      <c r="D209" s="54"/>
      <c r="E209" s="54"/>
      <c r="F209" s="54"/>
      <c r="G209" s="47"/>
      <c r="H209" s="54"/>
      <c r="I209" s="54"/>
      <c r="J209" s="54"/>
      <c r="K209" s="54"/>
      <c r="P209" s="54"/>
      <c r="Q209" s="54"/>
      <c r="R209" s="54"/>
      <c r="S209" s="54">
        <f t="shared" si="9"/>
        <v>-2</v>
      </c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</row>
    <row r="210">
      <c r="A210" s="54"/>
      <c r="B210" s="54"/>
      <c r="C210" s="98"/>
      <c r="D210" s="54"/>
      <c r="E210" s="54"/>
      <c r="F210" s="54"/>
      <c r="G210" s="47"/>
      <c r="H210" s="54"/>
      <c r="I210" s="54"/>
      <c r="J210" s="54"/>
      <c r="K210" s="54"/>
      <c r="P210" s="54"/>
      <c r="Q210" s="54"/>
      <c r="R210" s="54"/>
      <c r="S210" s="175">
        <f t="shared" si="9"/>
        <v>-71</v>
      </c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  <c r="AX210" s="54"/>
      <c r="AY210" s="54"/>
      <c r="AZ210" s="54"/>
      <c r="BA210" s="54"/>
      <c r="BB210" s="54"/>
      <c r="BC210" s="54"/>
      <c r="BD210" s="54"/>
      <c r="BE210" s="54"/>
      <c r="BF210" s="54"/>
      <c r="BG210" s="54"/>
      <c r="BH210" s="54"/>
      <c r="BI210" s="54"/>
      <c r="BJ210" s="54"/>
      <c r="BK210" s="54"/>
      <c r="BL210" s="54"/>
      <c r="BM210" s="54"/>
      <c r="BN210" s="54"/>
      <c r="BO210" s="54"/>
      <c r="BP210" s="54"/>
      <c r="BQ210" s="54"/>
    </row>
    <row r="211">
      <c r="A211" s="54"/>
      <c r="B211" s="54"/>
      <c r="C211" s="98"/>
      <c r="D211" s="54"/>
      <c r="E211" s="54"/>
      <c r="F211" s="54"/>
      <c r="G211" s="54"/>
      <c r="H211" s="54"/>
      <c r="I211" s="54"/>
      <c r="J211" s="54"/>
      <c r="K211" s="54"/>
      <c r="P211" s="54"/>
      <c r="Q211" s="54"/>
      <c r="R211" s="54"/>
      <c r="S211" s="54">
        <f t="shared" si="9"/>
        <v>-8</v>
      </c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  <c r="AL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AW211" s="54"/>
      <c r="AX211" s="54"/>
      <c r="AY211" s="54"/>
      <c r="AZ211" s="54"/>
      <c r="BA211" s="54"/>
      <c r="BB211" s="54"/>
      <c r="BC211" s="54"/>
      <c r="BD211" s="54"/>
      <c r="BE211" s="54"/>
      <c r="BF211" s="54"/>
      <c r="BG211" s="54"/>
      <c r="BH211" s="54"/>
      <c r="BI211" s="54"/>
      <c r="BJ211" s="54"/>
      <c r="BK211" s="54"/>
      <c r="BL211" s="54"/>
      <c r="BM211" s="54"/>
      <c r="BN211" s="54"/>
      <c r="BO211" s="54"/>
      <c r="BP211" s="54"/>
      <c r="BQ211" s="54"/>
    </row>
    <row r="212">
      <c r="A212" s="54"/>
      <c r="B212" s="54"/>
      <c r="C212" s="98"/>
      <c r="D212" s="54"/>
      <c r="E212" s="54"/>
      <c r="F212" s="54"/>
      <c r="G212" s="54"/>
      <c r="H212" s="54"/>
      <c r="I212" s="54"/>
      <c r="J212" s="54"/>
      <c r="K212" s="54"/>
      <c r="P212" s="54"/>
      <c r="Q212" s="47">
        <v>5.0</v>
      </c>
      <c r="R212" s="54"/>
      <c r="S212" s="54">
        <f t="shared" si="9"/>
        <v>2</v>
      </c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  <c r="AX212" s="54"/>
      <c r="AY212" s="54"/>
      <c r="AZ212" s="54"/>
      <c r="BA212" s="54"/>
      <c r="BB212" s="54"/>
      <c r="BC212" s="54"/>
      <c r="BD212" s="54"/>
      <c r="BE212" s="54"/>
      <c r="BF212" s="54"/>
      <c r="BG212" s="54"/>
      <c r="BH212" s="54"/>
      <c r="BI212" s="54"/>
      <c r="BJ212" s="54"/>
      <c r="BK212" s="54"/>
      <c r="BL212" s="54"/>
      <c r="BM212" s="54"/>
      <c r="BN212" s="54"/>
      <c r="BO212" s="54"/>
      <c r="BP212" s="54"/>
      <c r="BQ212" s="54"/>
    </row>
    <row r="213">
      <c r="A213" s="54"/>
      <c r="B213" s="54"/>
      <c r="C213" s="98"/>
      <c r="D213" s="54"/>
      <c r="E213" s="54"/>
      <c r="F213" s="54"/>
      <c r="G213" s="54"/>
      <c r="H213" s="54"/>
      <c r="I213" s="54"/>
      <c r="J213" s="54"/>
      <c r="K213" s="54"/>
      <c r="P213" s="54"/>
      <c r="Q213" s="54"/>
      <c r="R213" s="54"/>
      <c r="S213" s="175">
        <f t="shared" si="9"/>
        <v>-22</v>
      </c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  <c r="AX213" s="54"/>
      <c r="AY213" s="54"/>
      <c r="AZ213" s="54"/>
      <c r="BA213" s="54"/>
      <c r="BB213" s="54"/>
      <c r="BC213" s="54"/>
      <c r="BD213" s="54"/>
      <c r="BE213" s="54"/>
      <c r="BF213" s="54"/>
      <c r="BG213" s="54"/>
      <c r="BH213" s="54"/>
      <c r="BI213" s="54"/>
      <c r="BJ213" s="54"/>
      <c r="BK213" s="54"/>
      <c r="BL213" s="54"/>
      <c r="BM213" s="54"/>
      <c r="BN213" s="54"/>
      <c r="BO213" s="54"/>
      <c r="BP213" s="54"/>
      <c r="BQ213" s="54"/>
    </row>
    <row r="214">
      <c r="A214" s="54"/>
      <c r="B214" s="54"/>
      <c r="C214" s="98"/>
      <c r="D214" s="54"/>
      <c r="E214" s="54"/>
      <c r="F214" s="54"/>
      <c r="G214" s="47">
        <v>3.0</v>
      </c>
      <c r="H214" s="54"/>
      <c r="I214" s="54"/>
      <c r="J214" s="54"/>
      <c r="K214" s="54"/>
      <c r="P214" s="54"/>
      <c r="Q214" s="47">
        <v>114.0</v>
      </c>
      <c r="R214" s="54"/>
      <c r="S214" s="175">
        <f t="shared" si="9"/>
        <v>35</v>
      </c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4"/>
      <c r="AX214" s="54"/>
      <c r="AY214" s="54"/>
      <c r="AZ214" s="54"/>
      <c r="BA214" s="54"/>
      <c r="BB214" s="54"/>
      <c r="BC214" s="54"/>
      <c r="BD214" s="54"/>
      <c r="BE214" s="54"/>
      <c r="BF214" s="54"/>
      <c r="BG214" s="54"/>
      <c r="BH214" s="54"/>
      <c r="BI214" s="54"/>
      <c r="BJ214" s="54"/>
      <c r="BK214" s="54"/>
      <c r="BL214" s="54"/>
      <c r="BM214" s="54"/>
      <c r="BN214" s="54"/>
      <c r="BO214" s="54"/>
      <c r="BP214" s="54"/>
      <c r="BQ214" s="54"/>
    </row>
    <row r="215">
      <c r="A215" s="54"/>
      <c r="B215" s="54"/>
      <c r="C215" s="98"/>
      <c r="D215" s="54"/>
      <c r="E215" s="54"/>
      <c r="F215" s="54"/>
      <c r="G215" s="54"/>
      <c r="H215" s="54"/>
      <c r="I215" s="54"/>
      <c r="J215" s="54"/>
      <c r="K215" s="54"/>
      <c r="P215" s="54"/>
      <c r="Q215" s="47">
        <v>73.0</v>
      </c>
      <c r="R215" s="54"/>
      <c r="S215" s="175">
        <f t="shared" si="9"/>
        <v>-6</v>
      </c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  <c r="AP215" s="54"/>
      <c r="AQ215" s="54"/>
      <c r="AR215" s="54"/>
      <c r="AS215" s="54"/>
      <c r="AT215" s="54"/>
      <c r="AU215" s="54"/>
      <c r="AV215" s="54"/>
      <c r="AW215" s="54"/>
      <c r="AX215" s="54"/>
      <c r="AY215" s="54"/>
      <c r="AZ215" s="54"/>
      <c r="BA215" s="54"/>
      <c r="BB215" s="54"/>
      <c r="BC215" s="54"/>
      <c r="BD215" s="54"/>
      <c r="BE215" s="54"/>
      <c r="BF215" s="54"/>
      <c r="BG215" s="54"/>
      <c r="BH215" s="54"/>
      <c r="BI215" s="54"/>
      <c r="BJ215" s="54"/>
      <c r="BK215" s="54"/>
      <c r="BL215" s="54"/>
      <c r="BM215" s="54"/>
      <c r="BN215" s="54"/>
      <c r="BO215" s="54"/>
      <c r="BP215" s="54"/>
      <c r="BQ215" s="54"/>
    </row>
    <row r="216">
      <c r="A216" s="54"/>
      <c r="B216" s="54"/>
      <c r="C216" s="98"/>
      <c r="D216" s="54"/>
      <c r="E216" s="54"/>
      <c r="F216" s="54"/>
      <c r="G216" s="54"/>
      <c r="H216" s="54"/>
      <c r="I216" s="54"/>
      <c r="J216" s="54"/>
      <c r="K216" s="54"/>
      <c r="P216" s="54"/>
      <c r="Q216" s="47">
        <v>50.0</v>
      </c>
      <c r="R216" s="54"/>
      <c r="S216" s="175">
        <f t="shared" si="9"/>
        <v>17</v>
      </c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AW216" s="54"/>
      <c r="AX216" s="54"/>
      <c r="AY216" s="54"/>
      <c r="AZ216" s="54"/>
      <c r="BA216" s="54"/>
      <c r="BB216" s="54"/>
      <c r="BC216" s="54"/>
      <c r="BD216" s="54"/>
      <c r="BE216" s="54"/>
      <c r="BF216" s="54"/>
      <c r="BG216" s="54"/>
      <c r="BH216" s="54"/>
      <c r="BI216" s="54"/>
      <c r="BJ216" s="54"/>
      <c r="BK216" s="54"/>
      <c r="BL216" s="54"/>
      <c r="BM216" s="54"/>
      <c r="BN216" s="54"/>
      <c r="BO216" s="54"/>
      <c r="BP216" s="54"/>
      <c r="BQ216" s="54"/>
    </row>
    <row r="217">
      <c r="A217" s="54"/>
      <c r="B217" s="54"/>
      <c r="C217" s="98"/>
      <c r="D217" s="54"/>
      <c r="E217" s="54"/>
      <c r="F217" s="54"/>
      <c r="G217" s="54"/>
      <c r="H217" s="54"/>
      <c r="I217" s="54"/>
      <c r="J217" s="54"/>
      <c r="K217" s="54"/>
      <c r="P217" s="54"/>
      <c r="Q217" s="47">
        <v>224.0</v>
      </c>
      <c r="R217" s="54"/>
      <c r="S217" s="175">
        <f t="shared" si="9"/>
        <v>145</v>
      </c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  <c r="AL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  <c r="AX217" s="54"/>
      <c r="AY217" s="54"/>
      <c r="AZ217" s="54"/>
      <c r="BA217" s="54"/>
      <c r="BB217" s="54"/>
      <c r="BC217" s="54"/>
      <c r="BD217" s="54"/>
      <c r="BE217" s="54"/>
      <c r="BF217" s="54"/>
      <c r="BG217" s="54"/>
      <c r="BH217" s="54"/>
      <c r="BI217" s="54"/>
      <c r="BJ217" s="54"/>
      <c r="BK217" s="54"/>
      <c r="BL217" s="54"/>
      <c r="BM217" s="54"/>
      <c r="BN217" s="54"/>
      <c r="BO217" s="54"/>
      <c r="BP217" s="54"/>
      <c r="BQ217" s="54"/>
    </row>
    <row r="218">
      <c r="A218" s="54"/>
      <c r="B218" s="54"/>
      <c r="C218" s="98"/>
      <c r="D218" s="54"/>
      <c r="E218" s="54"/>
      <c r="F218" s="54"/>
      <c r="G218" s="54"/>
      <c r="H218" s="54"/>
      <c r="I218" s="54"/>
      <c r="J218" s="54"/>
      <c r="K218" s="54"/>
      <c r="Q218" s="47">
        <v>124.0</v>
      </c>
      <c r="R218" s="54"/>
      <c r="S218" s="175">
        <f t="shared" si="9"/>
        <v>45</v>
      </c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54"/>
      <c r="AN218" s="54"/>
      <c r="AO218" s="54"/>
      <c r="AP218" s="54"/>
      <c r="AQ218" s="54"/>
      <c r="AR218" s="54"/>
      <c r="AS218" s="54"/>
      <c r="AT218" s="54"/>
      <c r="AU218" s="54"/>
      <c r="AV218" s="54"/>
      <c r="AW218" s="54"/>
      <c r="AX218" s="54"/>
      <c r="AY218" s="54"/>
      <c r="AZ218" s="54"/>
      <c r="BA218" s="54"/>
      <c r="BB218" s="54"/>
      <c r="BC218" s="54"/>
      <c r="BD218" s="54"/>
      <c r="BE218" s="54"/>
      <c r="BF218" s="54"/>
      <c r="BG218" s="54"/>
      <c r="BH218" s="54"/>
      <c r="BI218" s="54"/>
      <c r="BJ218" s="54"/>
      <c r="BK218" s="54"/>
      <c r="BL218" s="54"/>
      <c r="BM218" s="54"/>
      <c r="BN218" s="54"/>
      <c r="BO218" s="54"/>
      <c r="BP218" s="54"/>
      <c r="BQ218" s="54"/>
    </row>
    <row r="219">
      <c r="A219" s="54"/>
      <c r="B219" s="54"/>
      <c r="C219" s="98"/>
      <c r="D219" s="54"/>
      <c r="E219" s="54"/>
      <c r="F219" s="54"/>
      <c r="G219" s="47"/>
      <c r="H219" s="54"/>
      <c r="I219" s="54"/>
      <c r="J219" s="54"/>
      <c r="K219" s="54"/>
      <c r="P219" s="54"/>
      <c r="Q219" s="47">
        <v>0.0</v>
      </c>
      <c r="R219" s="54"/>
      <c r="S219" s="175">
        <f t="shared" si="9"/>
        <v>-22</v>
      </c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  <c r="AL219" s="54"/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AW219" s="54"/>
      <c r="AX219" s="54"/>
      <c r="AY219" s="54"/>
      <c r="AZ219" s="54"/>
      <c r="BA219" s="54"/>
      <c r="BB219" s="54"/>
      <c r="BC219" s="54"/>
      <c r="BD219" s="54"/>
      <c r="BE219" s="54"/>
      <c r="BF219" s="54"/>
      <c r="BG219" s="54"/>
      <c r="BH219" s="54"/>
      <c r="BI219" s="54"/>
      <c r="BJ219" s="54"/>
      <c r="BK219" s="54"/>
      <c r="BL219" s="54"/>
      <c r="BM219" s="54"/>
      <c r="BN219" s="54"/>
      <c r="BO219" s="54"/>
      <c r="BP219" s="54"/>
      <c r="BQ219" s="54"/>
    </row>
    <row r="220">
      <c r="A220" s="54"/>
      <c r="B220" s="54"/>
      <c r="C220" s="98"/>
      <c r="D220" s="54"/>
      <c r="E220" s="54"/>
      <c r="F220" s="54"/>
      <c r="G220" s="54"/>
      <c r="H220" s="54"/>
      <c r="I220" s="54"/>
      <c r="J220" s="54"/>
      <c r="K220" s="54"/>
      <c r="P220" s="54"/>
      <c r="Q220" s="47">
        <v>3.0</v>
      </c>
      <c r="R220" s="54"/>
      <c r="S220" s="54">
        <f t="shared" si="9"/>
        <v>-43</v>
      </c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  <c r="AL220" s="54"/>
      <c r="AM220" s="54"/>
      <c r="AN220" s="54"/>
      <c r="AO220" s="54"/>
      <c r="AP220" s="54"/>
      <c r="AQ220" s="54"/>
      <c r="AR220" s="54"/>
      <c r="AS220" s="54"/>
      <c r="AT220" s="54"/>
      <c r="AU220" s="54"/>
      <c r="AV220" s="54"/>
      <c r="AW220" s="54"/>
      <c r="AX220" s="54"/>
      <c r="AY220" s="54"/>
      <c r="AZ220" s="54"/>
      <c r="BA220" s="54"/>
      <c r="BB220" s="54"/>
      <c r="BC220" s="54"/>
      <c r="BD220" s="54"/>
      <c r="BE220" s="54"/>
      <c r="BF220" s="54"/>
      <c r="BG220" s="54"/>
      <c r="BH220" s="54"/>
      <c r="BI220" s="54"/>
      <c r="BJ220" s="54"/>
      <c r="BK220" s="54"/>
      <c r="BL220" s="54"/>
      <c r="BM220" s="54"/>
      <c r="BN220" s="54"/>
      <c r="BO220" s="54"/>
      <c r="BP220" s="54"/>
      <c r="BQ220" s="54"/>
    </row>
    <row r="221">
      <c r="A221" s="54"/>
      <c r="B221" s="54"/>
      <c r="C221" s="98"/>
      <c r="D221" s="54"/>
      <c r="E221" s="54"/>
      <c r="F221" s="54"/>
      <c r="G221" s="54"/>
      <c r="H221" s="54"/>
      <c r="I221" s="54"/>
      <c r="J221" s="54"/>
      <c r="K221" s="54"/>
      <c r="P221" s="54"/>
      <c r="Q221" s="54"/>
      <c r="R221" s="54"/>
      <c r="S221" s="54">
        <f t="shared" si="9"/>
        <v>-3</v>
      </c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  <c r="AL221" s="54"/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AW221" s="54"/>
      <c r="AX221" s="54"/>
      <c r="AY221" s="54"/>
      <c r="AZ221" s="54"/>
      <c r="BA221" s="54"/>
      <c r="BB221" s="54"/>
      <c r="BC221" s="54"/>
      <c r="BD221" s="54"/>
      <c r="BE221" s="54"/>
      <c r="BF221" s="54"/>
      <c r="BG221" s="54"/>
      <c r="BH221" s="54"/>
      <c r="BI221" s="54"/>
      <c r="BJ221" s="54"/>
      <c r="BK221" s="54"/>
      <c r="BL221" s="54"/>
      <c r="BM221" s="54"/>
      <c r="BN221" s="54"/>
      <c r="BO221" s="54"/>
      <c r="BP221" s="54"/>
      <c r="BQ221" s="54"/>
    </row>
    <row r="222">
      <c r="A222" s="54"/>
      <c r="B222" s="54"/>
      <c r="C222" s="98"/>
      <c r="D222" s="54"/>
      <c r="E222" s="54"/>
      <c r="F222" s="54"/>
      <c r="G222" s="54"/>
      <c r="H222" s="54"/>
      <c r="I222" s="54"/>
      <c r="J222" s="54"/>
      <c r="K222" s="54"/>
      <c r="P222" s="54"/>
      <c r="Q222" s="47">
        <v>85.0</v>
      </c>
      <c r="R222" s="54"/>
      <c r="S222" s="175">
        <f t="shared" si="9"/>
        <v>4</v>
      </c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  <c r="AO222" s="54"/>
      <c r="AP222" s="54"/>
      <c r="AQ222" s="54"/>
      <c r="AR222" s="54"/>
      <c r="AS222" s="54"/>
      <c r="AT222" s="54"/>
      <c r="AU222" s="54"/>
      <c r="AV222" s="54"/>
      <c r="AW222" s="54"/>
      <c r="AX222" s="54"/>
      <c r="AY222" s="54"/>
      <c r="AZ222" s="54"/>
      <c r="BA222" s="54"/>
      <c r="BB222" s="54"/>
      <c r="BC222" s="54"/>
      <c r="BD222" s="54"/>
      <c r="BE222" s="54"/>
      <c r="BF222" s="54"/>
      <c r="BG222" s="54"/>
      <c r="BH222" s="54"/>
      <c r="BI222" s="54"/>
      <c r="BJ222" s="54"/>
      <c r="BK222" s="54"/>
      <c r="BL222" s="54"/>
      <c r="BM222" s="54"/>
      <c r="BN222" s="54"/>
      <c r="BO222" s="54"/>
      <c r="BP222" s="54"/>
      <c r="BQ222" s="54"/>
    </row>
    <row r="223">
      <c r="A223" s="54"/>
      <c r="B223" s="54"/>
      <c r="C223" s="98"/>
      <c r="D223" s="54"/>
      <c r="E223" s="54"/>
      <c r="F223" s="54"/>
      <c r="G223" s="54"/>
      <c r="H223" s="54"/>
      <c r="I223" s="54"/>
      <c r="J223" s="54"/>
      <c r="K223" s="54"/>
      <c r="P223" s="54"/>
      <c r="Q223" s="47">
        <v>1.0</v>
      </c>
      <c r="R223" s="54"/>
      <c r="S223" s="175">
        <f t="shared" si="9"/>
        <v>-78</v>
      </c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/>
      <c r="AK223" s="54"/>
      <c r="AL223" s="54"/>
      <c r="AM223" s="54"/>
      <c r="AN223" s="54"/>
      <c r="AO223" s="54"/>
      <c r="AP223" s="54"/>
      <c r="AQ223" s="54"/>
      <c r="AR223" s="54"/>
      <c r="AS223" s="54"/>
      <c r="AT223" s="54"/>
      <c r="AU223" s="54"/>
      <c r="AV223" s="54"/>
      <c r="AW223" s="54"/>
      <c r="AX223" s="54"/>
      <c r="AY223" s="54"/>
      <c r="AZ223" s="54"/>
      <c r="BA223" s="54"/>
      <c r="BB223" s="54"/>
      <c r="BC223" s="54"/>
      <c r="BD223" s="54"/>
      <c r="BE223" s="54"/>
      <c r="BF223" s="54"/>
      <c r="BG223" s="54"/>
      <c r="BH223" s="54"/>
      <c r="BI223" s="54"/>
      <c r="BJ223" s="54"/>
      <c r="BK223" s="54"/>
      <c r="BL223" s="54"/>
      <c r="BM223" s="54"/>
      <c r="BN223" s="54"/>
      <c r="BO223" s="54"/>
      <c r="BP223" s="54"/>
      <c r="BQ223" s="54"/>
    </row>
    <row r="224">
      <c r="A224" s="54"/>
      <c r="B224" s="54"/>
      <c r="C224" s="98"/>
      <c r="D224" s="54"/>
      <c r="E224" s="54"/>
      <c r="F224" s="54"/>
      <c r="G224" s="54"/>
      <c r="H224" s="54"/>
      <c r="I224" s="54"/>
      <c r="J224" s="54"/>
      <c r="K224" s="54"/>
      <c r="P224" s="54"/>
      <c r="Q224" s="47">
        <v>505.0</v>
      </c>
      <c r="R224" s="54"/>
      <c r="S224" s="175">
        <f t="shared" si="9"/>
        <v>483</v>
      </c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/>
      <c r="BB224" s="54"/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54"/>
      <c r="BN224" s="54"/>
      <c r="BO224" s="54"/>
      <c r="BP224" s="54"/>
      <c r="BQ224" s="54"/>
    </row>
    <row r="225">
      <c r="A225" s="54"/>
      <c r="B225" s="54"/>
      <c r="C225" s="98"/>
      <c r="D225" s="54"/>
      <c r="E225" s="54"/>
      <c r="F225" s="54"/>
      <c r="G225" s="54"/>
      <c r="H225" s="54"/>
      <c r="I225" s="54"/>
      <c r="J225" s="54"/>
      <c r="K225" s="54"/>
      <c r="P225" s="54"/>
      <c r="Q225" s="47">
        <v>211.0</v>
      </c>
      <c r="R225" s="54"/>
      <c r="S225" s="175">
        <f t="shared" si="9"/>
        <v>132</v>
      </c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  <c r="AO225" s="54"/>
      <c r="AP225" s="54"/>
      <c r="AQ225" s="54"/>
      <c r="AR225" s="54"/>
      <c r="AS225" s="54"/>
      <c r="AT225" s="54"/>
      <c r="AU225" s="54"/>
      <c r="AV225" s="54"/>
      <c r="AW225" s="54"/>
      <c r="AX225" s="54"/>
      <c r="AY225" s="54"/>
      <c r="AZ225" s="54"/>
      <c r="BA225" s="54"/>
      <c r="BB225" s="54"/>
      <c r="BC225" s="54"/>
      <c r="BD225" s="54"/>
      <c r="BE225" s="54"/>
      <c r="BF225" s="54"/>
      <c r="BG225" s="54"/>
      <c r="BH225" s="54"/>
      <c r="BI225" s="54"/>
      <c r="BJ225" s="54"/>
      <c r="BK225" s="54"/>
      <c r="BL225" s="54"/>
      <c r="BM225" s="54"/>
      <c r="BN225" s="54"/>
      <c r="BO225" s="54"/>
      <c r="BP225" s="54"/>
      <c r="BQ225" s="54"/>
    </row>
    <row r="226">
      <c r="A226" s="54"/>
      <c r="B226" s="54"/>
      <c r="C226" s="98"/>
      <c r="D226" s="54"/>
      <c r="E226" s="54"/>
      <c r="F226" s="54"/>
      <c r="G226" s="47"/>
      <c r="H226" s="54"/>
      <c r="I226" s="54"/>
      <c r="J226" s="54"/>
      <c r="K226" s="54"/>
      <c r="P226" s="54"/>
      <c r="Q226" s="47">
        <v>49.0</v>
      </c>
      <c r="R226" s="54"/>
      <c r="S226" s="175">
        <f t="shared" si="9"/>
        <v>24</v>
      </c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/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/>
      <c r="BB226" s="54"/>
      <c r="BC226" s="54"/>
      <c r="BD226" s="54"/>
      <c r="BE226" s="54"/>
      <c r="BF226" s="54"/>
      <c r="BG226" s="54"/>
      <c r="BH226" s="54"/>
      <c r="BI226" s="54"/>
      <c r="BJ226" s="54"/>
      <c r="BK226" s="54"/>
      <c r="BL226" s="54"/>
      <c r="BM226" s="54"/>
      <c r="BN226" s="54"/>
      <c r="BO226" s="54"/>
      <c r="BP226" s="54"/>
      <c r="BQ226" s="54"/>
    </row>
    <row r="227">
      <c r="A227" s="54"/>
      <c r="B227" s="54"/>
      <c r="C227" s="98"/>
      <c r="D227" s="54"/>
      <c r="E227" s="54"/>
      <c r="F227" s="54"/>
      <c r="G227" s="47"/>
      <c r="H227" s="54"/>
      <c r="I227" s="54"/>
      <c r="J227" s="54"/>
      <c r="K227" s="54"/>
      <c r="P227" s="54"/>
      <c r="Q227" s="47">
        <v>89.0</v>
      </c>
      <c r="R227" s="54"/>
      <c r="S227" s="175">
        <f t="shared" si="9"/>
        <v>10</v>
      </c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  <c r="AO227" s="54"/>
      <c r="AP227" s="54"/>
      <c r="AQ227" s="54"/>
      <c r="AR227" s="54"/>
      <c r="AS227" s="54"/>
      <c r="AT227" s="54"/>
      <c r="AU227" s="54"/>
      <c r="AV227" s="54"/>
      <c r="AW227" s="54"/>
      <c r="AX227" s="54"/>
      <c r="AY227" s="54"/>
      <c r="AZ227" s="54"/>
      <c r="BA227" s="54"/>
      <c r="BB227" s="54"/>
      <c r="BC227" s="54"/>
      <c r="BD227" s="54"/>
      <c r="BE227" s="54"/>
      <c r="BF227" s="54"/>
      <c r="BG227" s="54"/>
      <c r="BH227" s="54"/>
      <c r="BI227" s="54"/>
      <c r="BJ227" s="54"/>
      <c r="BK227" s="54"/>
      <c r="BL227" s="54"/>
      <c r="BM227" s="54"/>
      <c r="BN227" s="54"/>
      <c r="BO227" s="54"/>
      <c r="BP227" s="54"/>
      <c r="BQ227" s="54"/>
    </row>
    <row r="228">
      <c r="A228" s="54"/>
      <c r="B228" s="54"/>
      <c r="C228" s="98"/>
      <c r="D228" s="54"/>
      <c r="E228" s="54"/>
      <c r="F228" s="54"/>
      <c r="G228" s="47"/>
      <c r="H228" s="54"/>
      <c r="I228" s="54"/>
      <c r="J228" s="54"/>
      <c r="K228" s="54"/>
      <c r="P228" s="54"/>
      <c r="Q228" s="47">
        <v>25.0</v>
      </c>
      <c r="R228" s="54"/>
      <c r="S228" s="175">
        <f t="shared" si="9"/>
        <v>-54</v>
      </c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/>
      <c r="BB228" s="54"/>
      <c r="BC228" s="54"/>
      <c r="BD228" s="54"/>
      <c r="BE228" s="54"/>
      <c r="BF228" s="54"/>
      <c r="BG228" s="54"/>
      <c r="BH228" s="54"/>
      <c r="BI228" s="54"/>
      <c r="BJ228" s="54"/>
      <c r="BK228" s="54"/>
      <c r="BL228" s="54"/>
      <c r="BM228" s="54"/>
      <c r="BN228" s="54"/>
      <c r="BO228" s="54"/>
      <c r="BP228" s="54"/>
      <c r="BQ228" s="54"/>
    </row>
    <row r="229">
      <c r="A229" s="54"/>
      <c r="B229" s="54"/>
      <c r="C229" s="98"/>
      <c r="D229" s="54"/>
      <c r="E229" s="54"/>
      <c r="F229" s="54"/>
      <c r="G229" s="47"/>
      <c r="H229" s="54"/>
      <c r="I229" s="54"/>
      <c r="J229" s="54"/>
      <c r="K229" s="54"/>
      <c r="P229" s="54"/>
      <c r="Q229" s="47">
        <v>37.0</v>
      </c>
      <c r="R229" s="54"/>
      <c r="S229" s="54">
        <f t="shared" si="9"/>
        <v>-613</v>
      </c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  <c r="AO229" s="54"/>
      <c r="AP229" s="54"/>
      <c r="AQ229" s="54"/>
      <c r="AR229" s="54"/>
      <c r="AS229" s="54"/>
      <c r="AT229" s="54"/>
      <c r="AU229" s="54"/>
      <c r="AV229" s="54"/>
      <c r="AW229" s="54"/>
      <c r="AX229" s="54"/>
      <c r="AY229" s="54"/>
      <c r="AZ229" s="54"/>
      <c r="BA229" s="54"/>
      <c r="BB229" s="54"/>
      <c r="BC229" s="54"/>
      <c r="BD229" s="54"/>
      <c r="BE229" s="54"/>
      <c r="BF229" s="54"/>
      <c r="BG229" s="54"/>
      <c r="BH229" s="54"/>
      <c r="BI229" s="54"/>
      <c r="BJ229" s="54"/>
      <c r="BK229" s="54"/>
      <c r="BL229" s="54"/>
      <c r="BM229" s="54"/>
      <c r="BN229" s="54"/>
      <c r="BO229" s="54"/>
      <c r="BP229" s="54"/>
      <c r="BQ229" s="54"/>
    </row>
    <row r="230">
      <c r="A230" s="54"/>
      <c r="B230" s="54"/>
      <c r="C230" s="98"/>
      <c r="D230" s="54"/>
      <c r="E230" s="54"/>
      <c r="F230" s="54"/>
      <c r="G230" s="47"/>
      <c r="H230" s="54"/>
      <c r="I230" s="54"/>
      <c r="J230" s="54"/>
      <c r="K230" s="54"/>
      <c r="P230" s="54"/>
      <c r="Q230" s="47">
        <v>571.0</v>
      </c>
      <c r="R230" s="54"/>
      <c r="S230" s="175">
        <f t="shared" si="9"/>
        <v>351</v>
      </c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4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W230" s="54"/>
      <c r="AX230" s="54"/>
      <c r="AY230" s="54"/>
      <c r="AZ230" s="54"/>
      <c r="BA230" s="54"/>
      <c r="BB230" s="54"/>
      <c r="BC230" s="54"/>
      <c r="BD230" s="54"/>
      <c r="BE230" s="54"/>
      <c r="BF230" s="54"/>
      <c r="BG230" s="54"/>
      <c r="BH230" s="54"/>
      <c r="BI230" s="54"/>
      <c r="BJ230" s="54"/>
      <c r="BK230" s="54"/>
      <c r="BL230" s="54"/>
      <c r="BM230" s="54"/>
      <c r="BN230" s="54"/>
      <c r="BO230" s="54"/>
      <c r="BP230" s="54"/>
      <c r="BQ230" s="54"/>
    </row>
    <row r="231">
      <c r="A231" s="54"/>
      <c r="B231" s="54"/>
      <c r="C231" s="98"/>
      <c r="D231" s="54"/>
      <c r="E231" s="54"/>
      <c r="F231" s="54"/>
      <c r="G231" s="54"/>
      <c r="H231" s="54"/>
      <c r="I231" s="54"/>
      <c r="J231" s="54"/>
      <c r="K231" s="54"/>
      <c r="P231" s="54"/>
      <c r="Q231" s="47">
        <v>1486.0</v>
      </c>
      <c r="R231" s="54"/>
      <c r="S231" s="175">
        <f t="shared" si="9"/>
        <v>616</v>
      </c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/>
      <c r="AK231" s="54"/>
      <c r="AL231" s="54"/>
      <c r="AM231" s="54"/>
      <c r="AN231" s="54"/>
      <c r="AO231" s="54"/>
      <c r="AP231" s="54"/>
      <c r="AQ231" s="54"/>
      <c r="AR231" s="54"/>
      <c r="AS231" s="54"/>
      <c r="AT231" s="54"/>
      <c r="AU231" s="54"/>
      <c r="AV231" s="54"/>
      <c r="AW231" s="54"/>
      <c r="AX231" s="54"/>
      <c r="AY231" s="54"/>
      <c r="AZ231" s="54"/>
      <c r="BA231" s="54"/>
      <c r="BB231" s="54"/>
      <c r="BC231" s="54"/>
      <c r="BD231" s="54"/>
      <c r="BE231" s="54"/>
      <c r="BF231" s="54"/>
      <c r="BG231" s="54"/>
      <c r="BH231" s="54"/>
      <c r="BI231" s="54"/>
      <c r="BJ231" s="54"/>
      <c r="BK231" s="54"/>
      <c r="BL231" s="54"/>
      <c r="BM231" s="54"/>
      <c r="BN231" s="54"/>
      <c r="BO231" s="54"/>
      <c r="BP231" s="54"/>
      <c r="BQ231" s="54"/>
    </row>
    <row r="232">
      <c r="A232" s="54"/>
      <c r="B232" s="54"/>
      <c r="C232" s="98"/>
      <c r="D232" s="54"/>
      <c r="E232" s="54"/>
      <c r="F232" s="54"/>
      <c r="G232" s="54"/>
      <c r="H232" s="54"/>
      <c r="I232" s="54"/>
      <c r="J232" s="54"/>
      <c r="K232" s="54"/>
      <c r="P232" s="54"/>
      <c r="Q232" s="47">
        <v>3091.0</v>
      </c>
      <c r="R232" s="54"/>
      <c r="S232" s="175">
        <f t="shared" si="9"/>
        <v>2941</v>
      </c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/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  <c r="AX232" s="54"/>
      <c r="AY232" s="54"/>
      <c r="AZ232" s="54"/>
      <c r="BA232" s="54"/>
      <c r="BB232" s="54"/>
      <c r="BC232" s="54"/>
      <c r="BD232" s="54"/>
      <c r="BE232" s="54"/>
      <c r="BF232" s="54"/>
      <c r="BG232" s="54"/>
      <c r="BH232" s="54"/>
      <c r="BI232" s="54"/>
      <c r="BJ232" s="54"/>
      <c r="BK232" s="54"/>
      <c r="BL232" s="54"/>
      <c r="BM232" s="54"/>
      <c r="BN232" s="54"/>
      <c r="BO232" s="54"/>
      <c r="BP232" s="54"/>
      <c r="BQ232" s="54"/>
    </row>
    <row r="233">
      <c r="A233" s="54"/>
      <c r="B233" s="54"/>
      <c r="C233" s="98"/>
      <c r="D233" s="54"/>
      <c r="E233" s="54"/>
      <c r="F233" s="54"/>
      <c r="G233" s="54"/>
      <c r="H233" s="54"/>
      <c r="I233" s="54"/>
      <c r="J233" s="54"/>
      <c r="K233" s="54"/>
      <c r="P233" s="54"/>
      <c r="Q233" s="47">
        <v>5908.0</v>
      </c>
      <c r="R233" s="54"/>
      <c r="S233" s="175">
        <f t="shared" si="9"/>
        <v>5883</v>
      </c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/>
      <c r="AQ233" s="54"/>
      <c r="AR233" s="54"/>
      <c r="AS233" s="54"/>
      <c r="AT233" s="54"/>
      <c r="AU233" s="54"/>
      <c r="AV233" s="54"/>
      <c r="AW233" s="54"/>
      <c r="AX233" s="54"/>
      <c r="AY233" s="54"/>
      <c r="AZ233" s="54"/>
      <c r="BA233" s="54"/>
      <c r="BB233" s="54"/>
      <c r="BC233" s="54"/>
      <c r="BD233" s="54"/>
      <c r="BE233" s="54"/>
      <c r="BF233" s="54"/>
      <c r="BG233" s="54"/>
      <c r="BH233" s="54"/>
      <c r="BI233" s="54"/>
      <c r="BJ233" s="54"/>
      <c r="BK233" s="54"/>
      <c r="BL233" s="54"/>
      <c r="BM233" s="54"/>
      <c r="BN233" s="54"/>
      <c r="BO233" s="54"/>
      <c r="BP233" s="54"/>
      <c r="BQ233" s="54"/>
    </row>
    <row r="234">
      <c r="A234" s="54"/>
      <c r="B234" s="54"/>
      <c r="C234" s="98"/>
      <c r="D234" s="54"/>
      <c r="E234" s="54"/>
      <c r="F234" s="54"/>
      <c r="G234" s="54"/>
      <c r="H234" s="54"/>
      <c r="I234" s="54"/>
      <c r="J234" s="54"/>
      <c r="K234" s="54"/>
      <c r="P234" s="54"/>
      <c r="Q234" s="47">
        <v>105.0</v>
      </c>
      <c r="R234" s="54"/>
      <c r="S234" s="175">
        <f t="shared" si="9"/>
        <v>80</v>
      </c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/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54"/>
      <c r="BJ234" s="54"/>
      <c r="BK234" s="54"/>
      <c r="BL234" s="54"/>
      <c r="BM234" s="54"/>
      <c r="BN234" s="54"/>
      <c r="BO234" s="54"/>
      <c r="BP234" s="54"/>
      <c r="BQ234" s="54"/>
    </row>
    <row r="235">
      <c r="A235" s="54"/>
      <c r="B235" s="54"/>
      <c r="C235" s="98"/>
      <c r="D235" s="54"/>
      <c r="E235" s="54"/>
      <c r="F235" s="54"/>
      <c r="G235" s="54"/>
      <c r="H235" s="54"/>
      <c r="I235" s="54"/>
      <c r="J235" s="54"/>
      <c r="K235" s="54"/>
      <c r="P235" s="54"/>
      <c r="Q235" s="47">
        <v>109.0</v>
      </c>
      <c r="R235" s="54"/>
      <c r="S235" s="175">
        <f t="shared" si="9"/>
        <v>76</v>
      </c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54"/>
      <c r="BJ235" s="54"/>
      <c r="BK235" s="54"/>
      <c r="BL235" s="54"/>
      <c r="BM235" s="54"/>
      <c r="BN235" s="54"/>
      <c r="BO235" s="54"/>
      <c r="BP235" s="54"/>
      <c r="BQ235" s="54"/>
    </row>
    <row r="236">
      <c r="A236" s="54"/>
      <c r="B236" s="54"/>
      <c r="C236" s="98"/>
      <c r="D236" s="54"/>
      <c r="E236" s="54"/>
      <c r="F236" s="54"/>
      <c r="G236" s="47"/>
      <c r="H236" s="54"/>
      <c r="I236" s="54"/>
      <c r="J236" s="54"/>
      <c r="K236" s="54"/>
      <c r="P236" s="54"/>
      <c r="Q236" s="47">
        <v>55.0</v>
      </c>
      <c r="R236" s="54"/>
      <c r="S236" s="175">
        <f t="shared" si="9"/>
        <v>-24</v>
      </c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54"/>
      <c r="AW236" s="54"/>
      <c r="AX236" s="54"/>
      <c r="AY236" s="54"/>
      <c r="AZ236" s="54"/>
      <c r="BA236" s="54"/>
      <c r="BB236" s="54"/>
      <c r="BC236" s="54"/>
      <c r="BD236" s="54"/>
      <c r="BE236" s="54"/>
      <c r="BF236" s="54"/>
      <c r="BG236" s="54"/>
      <c r="BH236" s="54"/>
      <c r="BI236" s="54"/>
      <c r="BJ236" s="54"/>
      <c r="BK236" s="54"/>
      <c r="BL236" s="54"/>
      <c r="BM236" s="54"/>
      <c r="BN236" s="54"/>
      <c r="BO236" s="54"/>
      <c r="BP236" s="54"/>
      <c r="BQ236" s="54"/>
    </row>
    <row r="237">
      <c r="A237" s="54"/>
      <c r="B237" s="54"/>
      <c r="C237" s="98"/>
      <c r="D237" s="54"/>
      <c r="E237" s="54"/>
      <c r="F237" s="54"/>
      <c r="G237" s="47"/>
      <c r="H237" s="54"/>
      <c r="I237" s="54"/>
      <c r="J237" s="54"/>
      <c r="K237" s="54"/>
      <c r="P237" s="54"/>
      <c r="Q237" s="47">
        <v>111.0</v>
      </c>
      <c r="R237" s="54"/>
      <c r="S237" s="175">
        <f t="shared" si="9"/>
        <v>32</v>
      </c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54"/>
      <c r="AL237" s="54"/>
      <c r="AM237" s="54"/>
      <c r="AN237" s="54"/>
      <c r="AO237" s="54"/>
      <c r="AP237" s="54"/>
      <c r="AQ237" s="54"/>
      <c r="AR237" s="54"/>
      <c r="AS237" s="54"/>
      <c r="AT237" s="54"/>
      <c r="AU237" s="54"/>
      <c r="AV237" s="54"/>
      <c r="AW237" s="54"/>
      <c r="AX237" s="54"/>
      <c r="AY237" s="54"/>
      <c r="AZ237" s="54"/>
      <c r="BA237" s="54"/>
      <c r="BB237" s="54"/>
      <c r="BC237" s="54"/>
      <c r="BD237" s="54"/>
      <c r="BE237" s="54"/>
      <c r="BF237" s="54"/>
      <c r="BG237" s="54"/>
      <c r="BH237" s="54"/>
      <c r="BI237" s="54"/>
      <c r="BJ237" s="54"/>
      <c r="BK237" s="54"/>
      <c r="BL237" s="54"/>
      <c r="BM237" s="54"/>
      <c r="BN237" s="54"/>
      <c r="BO237" s="54"/>
      <c r="BP237" s="54"/>
      <c r="BQ237" s="54"/>
    </row>
    <row r="238">
      <c r="A238" s="54"/>
      <c r="B238" s="54"/>
      <c r="C238" s="98"/>
      <c r="D238" s="54"/>
      <c r="E238" s="54"/>
      <c r="F238" s="54"/>
      <c r="G238" s="47"/>
      <c r="H238" s="54"/>
      <c r="I238" s="54"/>
      <c r="J238" s="54"/>
      <c r="K238" s="54"/>
      <c r="P238" s="54"/>
      <c r="Q238" s="47">
        <v>55.0</v>
      </c>
      <c r="R238" s="54"/>
      <c r="S238" s="54">
        <f t="shared" si="9"/>
        <v>47</v>
      </c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4"/>
      <c r="BQ238" s="54"/>
    </row>
    <row r="239">
      <c r="A239" s="54"/>
      <c r="B239" s="54"/>
      <c r="C239" s="98"/>
      <c r="D239" s="54"/>
      <c r="E239" s="54"/>
      <c r="F239" s="54"/>
      <c r="G239" s="47"/>
      <c r="H239" s="54"/>
      <c r="I239" s="54"/>
      <c r="J239" s="54"/>
      <c r="K239" s="54"/>
      <c r="P239" s="54"/>
      <c r="Q239" s="47">
        <f>78-17</f>
        <v>61</v>
      </c>
      <c r="R239" s="54"/>
      <c r="S239" s="54">
        <f t="shared" si="9"/>
        <v>7</v>
      </c>
      <c r="T239" s="54">
        <f>50-18</f>
        <v>32</v>
      </c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</row>
    <row r="240">
      <c r="A240" s="54"/>
      <c r="B240" s="54"/>
      <c r="C240" s="98"/>
      <c r="D240" s="54"/>
      <c r="E240" s="54"/>
      <c r="F240" s="54"/>
      <c r="G240" s="54"/>
      <c r="H240" s="54"/>
      <c r="I240" s="54"/>
      <c r="J240" s="54"/>
      <c r="K240" s="54"/>
      <c r="P240" s="54"/>
      <c r="Q240" s="47">
        <v>0.0</v>
      </c>
      <c r="R240" s="54"/>
      <c r="S240" s="54">
        <f t="shared" si="9"/>
        <v>-54</v>
      </c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</row>
    <row r="241">
      <c r="A241" s="54"/>
      <c r="B241" s="54"/>
      <c r="C241" s="98"/>
      <c r="D241" s="54"/>
      <c r="E241" s="54"/>
      <c r="F241" s="54"/>
      <c r="G241" s="54"/>
      <c r="H241" s="54"/>
      <c r="I241" s="54"/>
      <c r="J241" s="54"/>
      <c r="K241" s="54"/>
      <c r="P241" s="54"/>
      <c r="Q241" s="54"/>
      <c r="R241" s="54"/>
      <c r="S241" s="175">
        <f t="shared" si="9"/>
        <v>-25</v>
      </c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</row>
    <row r="242">
      <c r="A242" s="54"/>
      <c r="B242" s="54"/>
      <c r="C242" s="98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171"/>
      <c r="O242" s="54"/>
      <c r="P242" s="54"/>
      <c r="Q242" s="54"/>
      <c r="R242" s="54"/>
      <c r="S242" s="54">
        <f t="shared" si="9"/>
        <v>0</v>
      </c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</row>
    <row r="243">
      <c r="A243" s="54"/>
      <c r="B243" s="54"/>
      <c r="C243" s="98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171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</row>
    <row r="244">
      <c r="A244" s="54"/>
      <c r="B244" s="54"/>
      <c r="C244" s="98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171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</row>
    <row r="245">
      <c r="A245" s="54"/>
      <c r="B245" s="54"/>
      <c r="C245" s="98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171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</row>
    <row r="246">
      <c r="A246" s="54"/>
      <c r="B246" s="54"/>
      <c r="C246" s="98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171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</row>
    <row r="247">
      <c r="A247" s="54"/>
      <c r="B247" s="54"/>
      <c r="C247" s="98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171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</row>
    <row r="248">
      <c r="A248" s="54"/>
      <c r="B248" s="54"/>
      <c r="C248" s="98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171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/>
      <c r="AX248" s="54"/>
      <c r="AY248" s="54"/>
      <c r="AZ248" s="54"/>
      <c r="BA248" s="54"/>
      <c r="BB248" s="54"/>
      <c r="BC248" s="54"/>
      <c r="BD248" s="54"/>
      <c r="BE248" s="54"/>
      <c r="BF248" s="54"/>
      <c r="BG248" s="54"/>
      <c r="BH248" s="54"/>
      <c r="BI248" s="54"/>
      <c r="BJ248" s="54"/>
      <c r="BK248" s="54"/>
      <c r="BL248" s="54"/>
      <c r="BM248" s="54"/>
      <c r="BN248" s="54"/>
      <c r="BO248" s="54"/>
      <c r="BP248" s="54"/>
      <c r="BQ248" s="54"/>
    </row>
    <row r="249">
      <c r="A249" s="54"/>
      <c r="B249" s="54"/>
      <c r="C249" s="98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171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AW249" s="54"/>
      <c r="AX249" s="54"/>
      <c r="AY249" s="54"/>
      <c r="AZ249" s="54"/>
      <c r="BA249" s="54"/>
      <c r="BB249" s="54"/>
      <c r="BC249" s="54"/>
      <c r="BD249" s="54"/>
      <c r="BE249" s="54"/>
      <c r="BF249" s="54"/>
      <c r="BG249" s="54"/>
      <c r="BH249" s="54"/>
      <c r="BI249" s="54"/>
      <c r="BJ249" s="54"/>
      <c r="BK249" s="54"/>
      <c r="BL249" s="54"/>
      <c r="BM249" s="54"/>
      <c r="BN249" s="54"/>
      <c r="BO249" s="54"/>
      <c r="BP249" s="54"/>
      <c r="BQ249" s="54"/>
    </row>
    <row r="250">
      <c r="A250" s="54"/>
      <c r="B250" s="54"/>
      <c r="C250" s="98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171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  <c r="AX250" s="54"/>
      <c r="AY250" s="54"/>
      <c r="AZ250" s="54"/>
      <c r="BA250" s="54"/>
      <c r="BB250" s="54"/>
      <c r="BC250" s="54"/>
      <c r="BD250" s="54"/>
      <c r="BE250" s="54"/>
      <c r="BF250" s="54"/>
      <c r="BG250" s="54"/>
      <c r="BH250" s="54"/>
      <c r="BI250" s="54"/>
      <c r="BJ250" s="54"/>
      <c r="BK250" s="54"/>
      <c r="BL250" s="54"/>
      <c r="BM250" s="54"/>
      <c r="BN250" s="54"/>
      <c r="BO250" s="54"/>
      <c r="BP250" s="54"/>
      <c r="BQ250" s="54"/>
    </row>
    <row r="251">
      <c r="A251" s="54"/>
      <c r="B251" s="54"/>
      <c r="C251" s="98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171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  <c r="AX251" s="54"/>
      <c r="AY251" s="54"/>
      <c r="AZ251" s="54"/>
      <c r="BA251" s="54"/>
      <c r="BB251" s="54"/>
      <c r="BC251" s="54"/>
      <c r="BD251" s="54"/>
      <c r="BE251" s="54"/>
      <c r="BF251" s="54"/>
      <c r="BG251" s="54"/>
      <c r="BH251" s="54"/>
      <c r="BI251" s="54"/>
      <c r="BJ251" s="54"/>
      <c r="BK251" s="54"/>
      <c r="BL251" s="54"/>
      <c r="BM251" s="54"/>
      <c r="BN251" s="54"/>
      <c r="BO251" s="54"/>
      <c r="BP251" s="54"/>
      <c r="BQ251" s="54"/>
    </row>
    <row r="252">
      <c r="A252" s="54"/>
      <c r="B252" s="54"/>
      <c r="C252" s="98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171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  <c r="AX252" s="54"/>
      <c r="AY252" s="54"/>
      <c r="AZ252" s="54"/>
      <c r="BA252" s="54"/>
      <c r="BB252" s="54"/>
      <c r="BC252" s="54"/>
      <c r="BD252" s="54"/>
      <c r="BE252" s="54"/>
      <c r="BF252" s="54"/>
      <c r="BG252" s="54"/>
      <c r="BH252" s="54"/>
      <c r="BI252" s="54"/>
      <c r="BJ252" s="54"/>
      <c r="BK252" s="54"/>
      <c r="BL252" s="54"/>
      <c r="BM252" s="54"/>
      <c r="BN252" s="54"/>
      <c r="BO252" s="54"/>
      <c r="BP252" s="54"/>
      <c r="BQ252" s="54"/>
    </row>
    <row r="253">
      <c r="A253" s="54"/>
      <c r="B253" s="54"/>
      <c r="C253" s="98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171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  <c r="AX253" s="54"/>
      <c r="AY253" s="54"/>
      <c r="AZ253" s="54"/>
      <c r="BA253" s="54"/>
      <c r="BB253" s="54"/>
      <c r="BC253" s="54"/>
      <c r="BD253" s="54"/>
      <c r="BE253" s="54"/>
      <c r="BF253" s="54"/>
      <c r="BG253" s="54"/>
      <c r="BH253" s="54"/>
      <c r="BI253" s="54"/>
      <c r="BJ253" s="54"/>
      <c r="BK253" s="54"/>
      <c r="BL253" s="54"/>
      <c r="BM253" s="54"/>
      <c r="BN253" s="54"/>
      <c r="BO253" s="54"/>
      <c r="BP253" s="54"/>
      <c r="BQ253" s="54"/>
    </row>
    <row r="254">
      <c r="A254" s="54"/>
      <c r="B254" s="54"/>
      <c r="C254" s="98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171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  <c r="AX254" s="54"/>
      <c r="AY254" s="54"/>
      <c r="AZ254" s="54"/>
      <c r="BA254" s="54"/>
      <c r="BB254" s="54"/>
      <c r="BC254" s="54"/>
      <c r="BD254" s="54"/>
      <c r="BE254" s="54"/>
      <c r="BF254" s="54"/>
      <c r="BG254" s="54"/>
      <c r="BH254" s="54"/>
      <c r="BI254" s="54"/>
      <c r="BJ254" s="54"/>
      <c r="BK254" s="54"/>
      <c r="BL254" s="54"/>
      <c r="BM254" s="54"/>
      <c r="BN254" s="54"/>
      <c r="BO254" s="54"/>
      <c r="BP254" s="54"/>
      <c r="BQ254" s="54"/>
    </row>
    <row r="255">
      <c r="A255" s="54"/>
      <c r="B255" s="54"/>
      <c r="C255" s="98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171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AW255" s="54"/>
      <c r="AX255" s="54"/>
      <c r="AY255" s="54"/>
      <c r="AZ255" s="54"/>
      <c r="BA255" s="54"/>
      <c r="BB255" s="54"/>
      <c r="BC255" s="54"/>
      <c r="BD255" s="54"/>
      <c r="BE255" s="54"/>
      <c r="BF255" s="54"/>
      <c r="BG255" s="54"/>
      <c r="BH255" s="54"/>
      <c r="BI255" s="54"/>
      <c r="BJ255" s="54"/>
      <c r="BK255" s="54"/>
      <c r="BL255" s="54"/>
      <c r="BM255" s="54"/>
      <c r="BN255" s="54"/>
      <c r="BO255" s="54"/>
      <c r="BP255" s="54"/>
      <c r="BQ255" s="54"/>
    </row>
    <row r="256">
      <c r="A256" s="54"/>
      <c r="B256" s="54"/>
      <c r="C256" s="98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171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/>
      <c r="AY256" s="54"/>
      <c r="AZ256" s="54"/>
      <c r="BA256" s="54"/>
      <c r="BB256" s="54"/>
      <c r="BC256" s="54"/>
      <c r="BD256" s="54"/>
      <c r="BE256" s="54"/>
      <c r="BF256" s="54"/>
      <c r="BG256" s="54"/>
      <c r="BH256" s="54"/>
      <c r="BI256" s="54"/>
      <c r="BJ256" s="54"/>
      <c r="BK256" s="54"/>
      <c r="BL256" s="54"/>
      <c r="BM256" s="54"/>
      <c r="BN256" s="54"/>
      <c r="BO256" s="54"/>
      <c r="BP256" s="54"/>
      <c r="BQ256" s="54"/>
    </row>
    <row r="257">
      <c r="A257" s="54"/>
      <c r="B257" s="54"/>
      <c r="C257" s="98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171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  <c r="AX257" s="54"/>
      <c r="AY257" s="54"/>
      <c r="AZ257" s="54"/>
      <c r="BA257" s="54"/>
      <c r="BB257" s="54"/>
      <c r="BC257" s="54"/>
      <c r="BD257" s="54"/>
      <c r="BE257" s="54"/>
      <c r="BF257" s="54"/>
      <c r="BG257" s="54"/>
      <c r="BH257" s="54"/>
      <c r="BI257" s="54"/>
      <c r="BJ257" s="54"/>
      <c r="BK257" s="54"/>
      <c r="BL257" s="54"/>
      <c r="BM257" s="54"/>
      <c r="BN257" s="54"/>
      <c r="BO257" s="54"/>
      <c r="BP257" s="54"/>
      <c r="BQ257" s="54"/>
    </row>
    <row r="258">
      <c r="A258" s="54"/>
      <c r="B258" s="54"/>
      <c r="C258" s="98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171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  <c r="AX258" s="54"/>
      <c r="AY258" s="54"/>
      <c r="AZ258" s="54"/>
      <c r="BA258" s="54"/>
      <c r="BB258" s="54"/>
      <c r="BC258" s="54"/>
      <c r="BD258" s="54"/>
      <c r="BE258" s="54"/>
      <c r="BF258" s="54"/>
      <c r="BG258" s="54"/>
      <c r="BH258" s="54"/>
      <c r="BI258" s="54"/>
      <c r="BJ258" s="54"/>
      <c r="BK258" s="54"/>
      <c r="BL258" s="54"/>
      <c r="BM258" s="54"/>
      <c r="BN258" s="54"/>
      <c r="BO258" s="54"/>
      <c r="BP258" s="54"/>
      <c r="BQ258" s="54"/>
    </row>
    <row r="259">
      <c r="A259" s="54"/>
      <c r="B259" s="54"/>
      <c r="C259" s="98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171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  <c r="AX259" s="54"/>
      <c r="AY259" s="54"/>
      <c r="AZ259" s="54"/>
      <c r="BA259" s="54"/>
      <c r="BB259" s="54"/>
      <c r="BC259" s="54"/>
      <c r="BD259" s="54"/>
      <c r="BE259" s="54"/>
      <c r="BF259" s="54"/>
      <c r="BG259" s="54"/>
      <c r="BH259" s="54"/>
      <c r="BI259" s="54"/>
      <c r="BJ259" s="54"/>
      <c r="BK259" s="54"/>
      <c r="BL259" s="54"/>
      <c r="BM259" s="54"/>
      <c r="BN259" s="54"/>
      <c r="BO259" s="54"/>
      <c r="BP259" s="54"/>
      <c r="BQ259" s="54"/>
    </row>
    <row r="260">
      <c r="A260" s="54"/>
      <c r="B260" s="54"/>
      <c r="C260" s="98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171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  <c r="AX260" s="54"/>
      <c r="AY260" s="54"/>
      <c r="AZ260" s="54"/>
      <c r="BA260" s="54"/>
      <c r="BB260" s="54"/>
      <c r="BC260" s="54"/>
      <c r="BD260" s="54"/>
      <c r="BE260" s="54"/>
      <c r="BF260" s="54"/>
      <c r="BG260" s="54"/>
      <c r="BH260" s="54"/>
      <c r="BI260" s="54"/>
      <c r="BJ260" s="54"/>
      <c r="BK260" s="54"/>
      <c r="BL260" s="54"/>
      <c r="BM260" s="54"/>
      <c r="BN260" s="54"/>
      <c r="BO260" s="54"/>
      <c r="BP260" s="54"/>
      <c r="BQ260" s="54"/>
    </row>
    <row r="261">
      <c r="A261" s="54"/>
      <c r="B261" s="54"/>
      <c r="C261" s="98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171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AW261" s="54"/>
      <c r="AX261" s="54"/>
      <c r="AY261" s="54"/>
      <c r="AZ261" s="54"/>
      <c r="BA261" s="54"/>
      <c r="BB261" s="54"/>
      <c r="BC261" s="54"/>
      <c r="BD261" s="54"/>
      <c r="BE261" s="54"/>
      <c r="BF261" s="54"/>
      <c r="BG261" s="54"/>
      <c r="BH261" s="54"/>
      <c r="BI261" s="54"/>
      <c r="BJ261" s="54"/>
      <c r="BK261" s="54"/>
      <c r="BL261" s="54"/>
      <c r="BM261" s="54"/>
      <c r="BN261" s="54"/>
      <c r="BO261" s="54"/>
      <c r="BP261" s="54"/>
      <c r="BQ261" s="54"/>
    </row>
    <row r="262">
      <c r="A262" s="54"/>
      <c r="B262" s="54"/>
      <c r="C262" s="98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171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AW262" s="54"/>
      <c r="AX262" s="54"/>
      <c r="AY262" s="54"/>
      <c r="AZ262" s="54"/>
      <c r="BA262" s="54"/>
      <c r="BB262" s="54"/>
      <c r="BC262" s="54"/>
      <c r="BD262" s="54"/>
      <c r="BE262" s="54"/>
      <c r="BF262" s="54"/>
      <c r="BG262" s="54"/>
      <c r="BH262" s="54"/>
      <c r="BI262" s="54"/>
      <c r="BJ262" s="54"/>
      <c r="BK262" s="54"/>
      <c r="BL262" s="54"/>
      <c r="BM262" s="54"/>
      <c r="BN262" s="54"/>
      <c r="BO262" s="54"/>
      <c r="BP262" s="54"/>
      <c r="BQ262" s="54"/>
    </row>
    <row r="263">
      <c r="A263" s="54"/>
      <c r="B263" s="54"/>
      <c r="C263" s="98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171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  <c r="AX263" s="54"/>
      <c r="AY263" s="54"/>
      <c r="AZ263" s="54"/>
      <c r="BA263" s="54"/>
      <c r="BB263" s="54"/>
      <c r="BC263" s="54"/>
      <c r="BD263" s="54"/>
      <c r="BE263" s="54"/>
      <c r="BF263" s="54"/>
      <c r="BG263" s="54"/>
      <c r="BH263" s="54"/>
      <c r="BI263" s="54"/>
      <c r="BJ263" s="54"/>
      <c r="BK263" s="54"/>
      <c r="BL263" s="54"/>
      <c r="BM263" s="54"/>
      <c r="BN263" s="54"/>
      <c r="BO263" s="54"/>
      <c r="BP263" s="54"/>
      <c r="BQ263" s="54"/>
    </row>
    <row r="264">
      <c r="A264" s="54"/>
      <c r="B264" s="54"/>
      <c r="C264" s="98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171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/>
      <c r="BB264" s="54"/>
      <c r="BC264" s="54"/>
      <c r="BD264" s="54"/>
      <c r="BE264" s="54"/>
      <c r="BF264" s="54"/>
      <c r="BG264" s="54"/>
      <c r="BH264" s="54"/>
      <c r="BI264" s="54"/>
      <c r="BJ264" s="54"/>
      <c r="BK264" s="54"/>
      <c r="BL264" s="54"/>
      <c r="BM264" s="54"/>
      <c r="BN264" s="54"/>
      <c r="BO264" s="54"/>
      <c r="BP264" s="54"/>
      <c r="BQ264" s="54"/>
    </row>
    <row r="265">
      <c r="A265" s="54"/>
      <c r="B265" s="54"/>
      <c r="C265" s="98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171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s="54"/>
      <c r="AW265" s="54"/>
      <c r="AX265" s="54"/>
      <c r="AY265" s="54"/>
      <c r="AZ265" s="54"/>
      <c r="BA265" s="54"/>
      <c r="BB265" s="54"/>
      <c r="BC265" s="54"/>
      <c r="BD265" s="54"/>
      <c r="BE265" s="54"/>
      <c r="BF265" s="54"/>
      <c r="BG265" s="54"/>
      <c r="BH265" s="54"/>
      <c r="BI265" s="54"/>
      <c r="BJ265" s="54"/>
      <c r="BK265" s="54"/>
      <c r="BL265" s="54"/>
      <c r="BM265" s="54"/>
      <c r="BN265" s="54"/>
      <c r="BO265" s="54"/>
      <c r="BP265" s="54"/>
      <c r="BQ265" s="54"/>
    </row>
    <row r="266">
      <c r="A266" s="54"/>
      <c r="B266" s="54"/>
      <c r="C266" s="98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171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/>
      <c r="BB266" s="54"/>
      <c r="BC266" s="54"/>
      <c r="BD266" s="54"/>
      <c r="BE266" s="54"/>
      <c r="BF266" s="54"/>
      <c r="BG266" s="54"/>
      <c r="BH266" s="54"/>
      <c r="BI266" s="54"/>
      <c r="BJ266" s="54"/>
      <c r="BK266" s="54"/>
      <c r="BL266" s="54"/>
      <c r="BM266" s="54"/>
      <c r="BN266" s="54"/>
      <c r="BO266" s="54"/>
      <c r="BP266" s="54"/>
      <c r="BQ266" s="54"/>
    </row>
    <row r="267">
      <c r="A267" s="54"/>
      <c r="B267" s="54"/>
      <c r="C267" s="98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171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AW267" s="54"/>
      <c r="AX267" s="54"/>
      <c r="AY267" s="54"/>
      <c r="AZ267" s="54"/>
      <c r="BA267" s="54"/>
      <c r="BB267" s="54"/>
      <c r="BC267" s="54"/>
      <c r="BD267" s="54"/>
      <c r="BE267" s="54"/>
      <c r="BF267" s="54"/>
      <c r="BG267" s="54"/>
      <c r="BH267" s="54"/>
      <c r="BI267" s="54"/>
      <c r="BJ267" s="54"/>
      <c r="BK267" s="54"/>
      <c r="BL267" s="54"/>
      <c r="BM267" s="54"/>
      <c r="BN267" s="54"/>
      <c r="BO267" s="54"/>
      <c r="BP267" s="54"/>
      <c r="BQ267" s="54"/>
    </row>
    <row r="268">
      <c r="A268" s="54"/>
      <c r="B268" s="54"/>
      <c r="C268" s="98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171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/>
      <c r="BB268" s="54"/>
      <c r="BC268" s="54"/>
      <c r="BD268" s="54"/>
      <c r="BE268" s="54"/>
      <c r="BF268" s="54"/>
      <c r="BG268" s="54"/>
      <c r="BH268" s="54"/>
      <c r="BI268" s="54"/>
      <c r="BJ268" s="54"/>
      <c r="BK268" s="54"/>
      <c r="BL268" s="54"/>
      <c r="BM268" s="54"/>
      <c r="BN268" s="54"/>
      <c r="BO268" s="54"/>
      <c r="BP268" s="54"/>
      <c r="BQ268" s="54"/>
    </row>
    <row r="269">
      <c r="A269" s="54"/>
      <c r="B269" s="54"/>
      <c r="C269" s="98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171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  <c r="AX269" s="54"/>
      <c r="AY269" s="54"/>
      <c r="AZ269" s="54"/>
      <c r="BA269" s="54"/>
      <c r="BB269" s="54"/>
      <c r="BC269" s="54"/>
      <c r="BD269" s="54"/>
      <c r="BE269" s="54"/>
      <c r="BF269" s="54"/>
      <c r="BG269" s="54"/>
      <c r="BH269" s="54"/>
      <c r="BI269" s="54"/>
      <c r="BJ269" s="54"/>
      <c r="BK269" s="54"/>
      <c r="BL269" s="54"/>
      <c r="BM269" s="54"/>
      <c r="BN269" s="54"/>
      <c r="BO269" s="54"/>
      <c r="BP269" s="54"/>
      <c r="BQ269" s="54"/>
    </row>
    <row r="270">
      <c r="A270" s="54"/>
      <c r="B270" s="54"/>
      <c r="C270" s="98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171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s="54"/>
      <c r="AW270" s="54"/>
      <c r="AX270" s="54"/>
      <c r="AY270" s="54"/>
      <c r="AZ270" s="54"/>
      <c r="BA270" s="54"/>
      <c r="BB270" s="54"/>
      <c r="BC270" s="54"/>
      <c r="BD270" s="54"/>
      <c r="BE270" s="54"/>
      <c r="BF270" s="54"/>
      <c r="BG270" s="54"/>
      <c r="BH270" s="54"/>
      <c r="BI270" s="54"/>
      <c r="BJ270" s="54"/>
      <c r="BK270" s="54"/>
      <c r="BL270" s="54"/>
      <c r="BM270" s="54"/>
      <c r="BN270" s="54"/>
      <c r="BO270" s="54"/>
      <c r="BP270" s="54"/>
      <c r="BQ270" s="54"/>
    </row>
    <row r="271">
      <c r="A271" s="54"/>
      <c r="B271" s="54"/>
      <c r="C271" s="98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171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/>
      <c r="AK271" s="54"/>
      <c r="AL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  <c r="AX271" s="54"/>
      <c r="AY271" s="54"/>
      <c r="AZ271" s="54"/>
      <c r="BA271" s="54"/>
      <c r="BB271" s="54"/>
      <c r="BC271" s="54"/>
      <c r="BD271" s="54"/>
      <c r="BE271" s="54"/>
      <c r="BF271" s="54"/>
      <c r="BG271" s="54"/>
      <c r="BH271" s="54"/>
      <c r="BI271" s="54"/>
      <c r="BJ271" s="54"/>
      <c r="BK271" s="54"/>
      <c r="BL271" s="54"/>
      <c r="BM271" s="54"/>
      <c r="BN271" s="54"/>
      <c r="BO271" s="54"/>
      <c r="BP271" s="54"/>
      <c r="BQ271" s="54"/>
    </row>
    <row r="272">
      <c r="A272" s="54"/>
      <c r="B272" s="54"/>
      <c r="C272" s="98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171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  <c r="BI272" s="54"/>
      <c r="BJ272" s="54"/>
      <c r="BK272" s="54"/>
      <c r="BL272" s="54"/>
      <c r="BM272" s="54"/>
      <c r="BN272" s="54"/>
      <c r="BO272" s="54"/>
      <c r="BP272" s="54"/>
      <c r="BQ272" s="54"/>
    </row>
    <row r="273">
      <c r="A273" s="54"/>
      <c r="B273" s="54"/>
      <c r="C273" s="98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171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  <c r="BI273" s="54"/>
      <c r="BJ273" s="54"/>
      <c r="BK273" s="54"/>
      <c r="BL273" s="54"/>
      <c r="BM273" s="54"/>
      <c r="BN273" s="54"/>
      <c r="BO273" s="54"/>
      <c r="BP273" s="54"/>
      <c r="BQ273" s="54"/>
    </row>
    <row r="274">
      <c r="A274" s="54"/>
      <c r="B274" s="54"/>
      <c r="C274" s="98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171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s="54"/>
      <c r="AW274" s="54"/>
      <c r="AX274" s="54"/>
      <c r="AY274" s="54"/>
      <c r="AZ274" s="54"/>
      <c r="BA274" s="54"/>
      <c r="BB274" s="54"/>
      <c r="BC274" s="54"/>
      <c r="BD274" s="54"/>
      <c r="BE274" s="54"/>
      <c r="BF274" s="54"/>
      <c r="BG274" s="54"/>
      <c r="BH274" s="54"/>
      <c r="BI274" s="54"/>
      <c r="BJ274" s="54"/>
      <c r="BK274" s="54"/>
      <c r="BL274" s="54"/>
      <c r="BM274" s="54"/>
      <c r="BN274" s="54"/>
      <c r="BO274" s="54"/>
      <c r="BP274" s="54"/>
      <c r="BQ274" s="54"/>
    </row>
    <row r="275">
      <c r="A275" s="54"/>
      <c r="B275" s="54"/>
      <c r="C275" s="98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171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  <c r="AX275" s="54"/>
      <c r="AY275" s="54"/>
      <c r="AZ275" s="54"/>
      <c r="BA275" s="54"/>
      <c r="BB275" s="54"/>
      <c r="BC275" s="54"/>
      <c r="BD275" s="54"/>
      <c r="BE275" s="54"/>
      <c r="BF275" s="54"/>
      <c r="BG275" s="54"/>
      <c r="BH275" s="54"/>
      <c r="BI275" s="54"/>
      <c r="BJ275" s="54"/>
      <c r="BK275" s="54"/>
      <c r="BL275" s="54"/>
      <c r="BM275" s="54"/>
      <c r="BN275" s="54"/>
      <c r="BO275" s="54"/>
      <c r="BP275" s="54"/>
      <c r="BQ275" s="54"/>
    </row>
    <row r="276">
      <c r="A276" s="54"/>
      <c r="B276" s="54"/>
      <c r="C276" s="98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171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</row>
    <row r="277">
      <c r="A277" s="54"/>
      <c r="B277" s="54"/>
      <c r="C277" s="98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171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4"/>
      <c r="BQ277" s="54"/>
    </row>
    <row r="278">
      <c r="A278" s="54"/>
      <c r="B278" s="54"/>
      <c r="C278" s="98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171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4"/>
      <c r="BQ278" s="54"/>
    </row>
    <row r="279">
      <c r="A279" s="54"/>
      <c r="B279" s="54"/>
      <c r="C279" s="98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171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</row>
    <row r="280">
      <c r="A280" s="54"/>
      <c r="B280" s="54"/>
      <c r="C280" s="98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171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4"/>
      <c r="BQ280" s="54"/>
    </row>
    <row r="281">
      <c r="A281" s="54"/>
      <c r="B281" s="54"/>
      <c r="C281" s="98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171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4"/>
      <c r="BQ281" s="54"/>
    </row>
    <row r="282">
      <c r="A282" s="54"/>
      <c r="B282" s="54"/>
      <c r="C282" s="98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171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</row>
    <row r="283">
      <c r="A283" s="54"/>
      <c r="B283" s="54"/>
      <c r="C283" s="98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171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</row>
    <row r="284">
      <c r="A284" s="54"/>
      <c r="B284" s="54"/>
      <c r="C284" s="98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171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</row>
    <row r="285">
      <c r="A285" s="54"/>
      <c r="B285" s="54"/>
      <c r="C285" s="98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171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</row>
    <row r="286">
      <c r="A286" s="54"/>
      <c r="B286" s="54"/>
      <c r="C286" s="98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171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/>
      <c r="AX286" s="54"/>
      <c r="AY286" s="54"/>
      <c r="AZ286" s="54"/>
      <c r="BA286" s="54"/>
      <c r="BB286" s="54"/>
      <c r="BC286" s="54"/>
      <c r="BD286" s="54"/>
      <c r="BE286" s="54"/>
      <c r="BF286" s="54"/>
      <c r="BG286" s="54"/>
      <c r="BH286" s="54"/>
      <c r="BI286" s="54"/>
      <c r="BJ286" s="54"/>
      <c r="BK286" s="54"/>
      <c r="BL286" s="54"/>
      <c r="BM286" s="54"/>
      <c r="BN286" s="54"/>
      <c r="BO286" s="54"/>
      <c r="BP286" s="54"/>
      <c r="BQ286" s="54"/>
    </row>
    <row r="287">
      <c r="A287" s="54"/>
      <c r="B287" s="54"/>
      <c r="C287" s="98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171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  <c r="AX287" s="54"/>
      <c r="AY287" s="54"/>
      <c r="AZ287" s="54"/>
      <c r="BA287" s="54"/>
      <c r="BB287" s="54"/>
      <c r="BC287" s="54"/>
      <c r="BD287" s="54"/>
      <c r="BE287" s="54"/>
      <c r="BF287" s="54"/>
      <c r="BG287" s="54"/>
      <c r="BH287" s="54"/>
      <c r="BI287" s="54"/>
      <c r="BJ287" s="54"/>
      <c r="BK287" s="54"/>
      <c r="BL287" s="54"/>
      <c r="BM287" s="54"/>
      <c r="BN287" s="54"/>
      <c r="BO287" s="54"/>
      <c r="BP287" s="54"/>
      <c r="BQ287" s="54"/>
    </row>
    <row r="288">
      <c r="A288" s="54"/>
      <c r="B288" s="54"/>
      <c r="C288" s="98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171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  <c r="AX288" s="54"/>
      <c r="AY288" s="54"/>
      <c r="AZ288" s="54"/>
      <c r="BA288" s="54"/>
      <c r="BB288" s="54"/>
      <c r="BC288" s="54"/>
      <c r="BD288" s="54"/>
      <c r="BE288" s="54"/>
      <c r="BF288" s="54"/>
      <c r="BG288" s="54"/>
      <c r="BH288" s="54"/>
      <c r="BI288" s="54"/>
      <c r="BJ288" s="54"/>
      <c r="BK288" s="54"/>
      <c r="BL288" s="54"/>
      <c r="BM288" s="54"/>
      <c r="BN288" s="54"/>
      <c r="BO288" s="54"/>
      <c r="BP288" s="54"/>
      <c r="BQ288" s="54"/>
    </row>
    <row r="289">
      <c r="A289" s="54"/>
      <c r="B289" s="54"/>
      <c r="C289" s="98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171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AN289" s="54"/>
      <c r="AO289" s="54"/>
      <c r="AP289" s="54"/>
      <c r="AQ289" s="54"/>
      <c r="AR289" s="54"/>
      <c r="AS289" s="54"/>
      <c r="AT289" s="54"/>
      <c r="AU289" s="54"/>
      <c r="AV289" s="54"/>
      <c r="AW289" s="54"/>
      <c r="AX289" s="54"/>
      <c r="AY289" s="54"/>
      <c r="AZ289" s="54"/>
      <c r="BA289" s="54"/>
      <c r="BB289" s="54"/>
      <c r="BC289" s="54"/>
      <c r="BD289" s="54"/>
      <c r="BE289" s="54"/>
      <c r="BF289" s="54"/>
      <c r="BG289" s="54"/>
      <c r="BH289" s="54"/>
      <c r="BI289" s="54"/>
      <c r="BJ289" s="54"/>
      <c r="BK289" s="54"/>
      <c r="BL289" s="54"/>
      <c r="BM289" s="54"/>
      <c r="BN289" s="54"/>
      <c r="BO289" s="54"/>
      <c r="BP289" s="54"/>
      <c r="BQ289" s="54"/>
    </row>
    <row r="290">
      <c r="A290" s="54"/>
      <c r="B290" s="54"/>
      <c r="C290" s="98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171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  <c r="AZ290" s="54"/>
      <c r="BA290" s="54"/>
      <c r="BB290" s="54"/>
      <c r="BC290" s="54"/>
      <c r="BD290" s="54"/>
      <c r="BE290" s="54"/>
      <c r="BF290" s="54"/>
      <c r="BG290" s="54"/>
      <c r="BH290" s="54"/>
      <c r="BI290" s="54"/>
      <c r="BJ290" s="54"/>
      <c r="BK290" s="54"/>
      <c r="BL290" s="54"/>
      <c r="BM290" s="54"/>
      <c r="BN290" s="54"/>
      <c r="BO290" s="54"/>
      <c r="BP290" s="54"/>
      <c r="BQ290" s="54"/>
    </row>
    <row r="291">
      <c r="A291" s="54"/>
      <c r="B291" s="54"/>
      <c r="C291" s="98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171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  <c r="AX291" s="54"/>
      <c r="AY291" s="54"/>
      <c r="AZ291" s="54"/>
      <c r="BA291" s="54"/>
      <c r="BB291" s="54"/>
      <c r="BC291" s="54"/>
      <c r="BD291" s="54"/>
      <c r="BE291" s="54"/>
      <c r="BF291" s="54"/>
      <c r="BG291" s="54"/>
      <c r="BH291" s="54"/>
      <c r="BI291" s="54"/>
      <c r="BJ291" s="54"/>
      <c r="BK291" s="54"/>
      <c r="BL291" s="54"/>
      <c r="BM291" s="54"/>
      <c r="BN291" s="54"/>
      <c r="BO291" s="54"/>
      <c r="BP291" s="54"/>
      <c r="BQ291" s="54"/>
    </row>
    <row r="292">
      <c r="A292" s="54"/>
      <c r="B292" s="54"/>
      <c r="C292" s="98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171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AW292" s="54"/>
      <c r="AX292" s="54"/>
      <c r="AY292" s="54"/>
      <c r="AZ292" s="54"/>
      <c r="BA292" s="54"/>
      <c r="BB292" s="54"/>
      <c r="BC292" s="54"/>
      <c r="BD292" s="54"/>
      <c r="BE292" s="54"/>
      <c r="BF292" s="54"/>
      <c r="BG292" s="54"/>
      <c r="BH292" s="54"/>
      <c r="BI292" s="54"/>
      <c r="BJ292" s="54"/>
      <c r="BK292" s="54"/>
      <c r="BL292" s="54"/>
      <c r="BM292" s="54"/>
      <c r="BN292" s="54"/>
      <c r="BO292" s="54"/>
      <c r="BP292" s="54"/>
      <c r="BQ292" s="54"/>
    </row>
    <row r="293">
      <c r="A293" s="54"/>
      <c r="B293" s="54"/>
      <c r="C293" s="98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171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  <c r="AX293" s="54"/>
      <c r="AY293" s="54"/>
      <c r="AZ293" s="54"/>
      <c r="BA293" s="54"/>
      <c r="BB293" s="54"/>
      <c r="BC293" s="54"/>
      <c r="BD293" s="54"/>
      <c r="BE293" s="54"/>
      <c r="BF293" s="54"/>
      <c r="BG293" s="54"/>
      <c r="BH293" s="54"/>
      <c r="BI293" s="54"/>
      <c r="BJ293" s="54"/>
      <c r="BK293" s="54"/>
      <c r="BL293" s="54"/>
      <c r="BM293" s="54"/>
      <c r="BN293" s="54"/>
      <c r="BO293" s="54"/>
      <c r="BP293" s="54"/>
      <c r="BQ293" s="54"/>
    </row>
    <row r="294">
      <c r="A294" s="54"/>
      <c r="B294" s="54"/>
      <c r="C294" s="98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171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  <c r="AX294" s="54"/>
      <c r="AY294" s="54"/>
      <c r="AZ294" s="54"/>
      <c r="BA294" s="54"/>
      <c r="BB294" s="54"/>
      <c r="BC294" s="54"/>
      <c r="BD294" s="54"/>
      <c r="BE294" s="54"/>
      <c r="BF294" s="54"/>
      <c r="BG294" s="54"/>
      <c r="BH294" s="54"/>
      <c r="BI294" s="54"/>
      <c r="BJ294" s="54"/>
      <c r="BK294" s="54"/>
      <c r="BL294" s="54"/>
      <c r="BM294" s="54"/>
      <c r="BN294" s="54"/>
      <c r="BO294" s="54"/>
      <c r="BP294" s="54"/>
      <c r="BQ294" s="54"/>
    </row>
    <row r="295">
      <c r="A295" s="54"/>
      <c r="B295" s="54"/>
      <c r="C295" s="98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171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  <c r="AX295" s="54"/>
      <c r="AY295" s="54"/>
      <c r="AZ295" s="54"/>
      <c r="BA295" s="54"/>
      <c r="BB295" s="54"/>
      <c r="BC295" s="54"/>
      <c r="BD295" s="54"/>
      <c r="BE295" s="54"/>
      <c r="BF295" s="54"/>
      <c r="BG295" s="54"/>
      <c r="BH295" s="54"/>
      <c r="BI295" s="54"/>
      <c r="BJ295" s="54"/>
      <c r="BK295" s="54"/>
      <c r="BL295" s="54"/>
      <c r="BM295" s="54"/>
      <c r="BN295" s="54"/>
      <c r="BO295" s="54"/>
      <c r="BP295" s="54"/>
      <c r="BQ295" s="54"/>
    </row>
    <row r="296">
      <c r="A296" s="54"/>
      <c r="B296" s="54"/>
      <c r="C296" s="98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171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  <c r="AX296" s="54"/>
      <c r="AY296" s="54"/>
      <c r="AZ296" s="54"/>
      <c r="BA296" s="54"/>
      <c r="BB296" s="54"/>
      <c r="BC296" s="54"/>
      <c r="BD296" s="54"/>
      <c r="BE296" s="54"/>
      <c r="BF296" s="54"/>
      <c r="BG296" s="54"/>
      <c r="BH296" s="54"/>
      <c r="BI296" s="54"/>
      <c r="BJ296" s="54"/>
      <c r="BK296" s="54"/>
      <c r="BL296" s="54"/>
      <c r="BM296" s="54"/>
      <c r="BN296" s="54"/>
      <c r="BO296" s="54"/>
      <c r="BP296" s="54"/>
      <c r="BQ296" s="54"/>
    </row>
    <row r="297">
      <c r="A297" s="54"/>
      <c r="B297" s="54"/>
      <c r="C297" s="98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171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  <c r="AX297" s="54"/>
      <c r="AY297" s="54"/>
      <c r="AZ297" s="54"/>
      <c r="BA297" s="54"/>
      <c r="BB297" s="54"/>
      <c r="BC297" s="54"/>
      <c r="BD297" s="54"/>
      <c r="BE297" s="54"/>
      <c r="BF297" s="54"/>
      <c r="BG297" s="54"/>
      <c r="BH297" s="54"/>
      <c r="BI297" s="54"/>
      <c r="BJ297" s="54"/>
      <c r="BK297" s="54"/>
      <c r="BL297" s="54"/>
      <c r="BM297" s="54"/>
      <c r="BN297" s="54"/>
      <c r="BO297" s="54"/>
      <c r="BP297" s="54"/>
      <c r="BQ297" s="54"/>
    </row>
    <row r="298">
      <c r="A298" s="54"/>
      <c r="B298" s="54"/>
      <c r="C298" s="98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171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  <c r="AX298" s="54"/>
      <c r="AY298" s="54"/>
      <c r="AZ298" s="54"/>
      <c r="BA298" s="54"/>
      <c r="BB298" s="54"/>
      <c r="BC298" s="54"/>
      <c r="BD298" s="54"/>
      <c r="BE298" s="54"/>
      <c r="BF298" s="54"/>
      <c r="BG298" s="54"/>
      <c r="BH298" s="54"/>
      <c r="BI298" s="54"/>
      <c r="BJ298" s="54"/>
      <c r="BK298" s="54"/>
      <c r="BL298" s="54"/>
      <c r="BM298" s="54"/>
      <c r="BN298" s="54"/>
      <c r="BO298" s="54"/>
      <c r="BP298" s="54"/>
      <c r="BQ298" s="54"/>
    </row>
    <row r="299">
      <c r="A299" s="54"/>
      <c r="B299" s="54"/>
      <c r="C299" s="98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171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AW299" s="54"/>
      <c r="AX299" s="54"/>
      <c r="AY299" s="54"/>
      <c r="AZ299" s="54"/>
      <c r="BA299" s="54"/>
      <c r="BB299" s="54"/>
      <c r="BC299" s="54"/>
      <c r="BD299" s="54"/>
      <c r="BE299" s="54"/>
      <c r="BF299" s="54"/>
      <c r="BG299" s="54"/>
      <c r="BH299" s="54"/>
      <c r="BI299" s="54"/>
      <c r="BJ299" s="54"/>
      <c r="BK299" s="54"/>
      <c r="BL299" s="54"/>
      <c r="BM299" s="54"/>
      <c r="BN299" s="54"/>
      <c r="BO299" s="54"/>
      <c r="BP299" s="54"/>
      <c r="BQ299" s="54"/>
    </row>
    <row r="300">
      <c r="A300" s="54"/>
      <c r="B300" s="54"/>
      <c r="C300" s="98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171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4"/>
      <c r="AM300" s="54"/>
      <c r="AN300" s="54"/>
      <c r="AO300" s="54"/>
      <c r="AP300" s="54"/>
      <c r="AQ300" s="54"/>
      <c r="AR300" s="54"/>
      <c r="AS300" s="54"/>
      <c r="AT300" s="54"/>
      <c r="AU300" s="54"/>
      <c r="AV300" s="54"/>
      <c r="AW300" s="54"/>
      <c r="AX300" s="54"/>
      <c r="AY300" s="54"/>
      <c r="AZ300" s="54"/>
      <c r="BA300" s="54"/>
      <c r="BB300" s="54"/>
      <c r="BC300" s="54"/>
      <c r="BD300" s="54"/>
      <c r="BE300" s="54"/>
      <c r="BF300" s="54"/>
      <c r="BG300" s="54"/>
      <c r="BH300" s="54"/>
      <c r="BI300" s="54"/>
      <c r="BJ300" s="54"/>
      <c r="BK300" s="54"/>
      <c r="BL300" s="54"/>
      <c r="BM300" s="54"/>
      <c r="BN300" s="54"/>
      <c r="BO300" s="54"/>
      <c r="BP300" s="54"/>
      <c r="BQ300" s="54"/>
    </row>
    <row r="301">
      <c r="A301" s="54"/>
      <c r="B301" s="54"/>
      <c r="C301" s="98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171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/>
      <c r="AK301" s="54"/>
      <c r="AL301" s="54"/>
      <c r="AM301" s="54"/>
      <c r="AN301" s="54"/>
      <c r="AO301" s="54"/>
      <c r="AP301" s="54"/>
      <c r="AQ301" s="54"/>
      <c r="AR301" s="54"/>
      <c r="AS301" s="54"/>
      <c r="AT301" s="54"/>
      <c r="AU301" s="54"/>
      <c r="AV301" s="54"/>
      <c r="AW301" s="54"/>
      <c r="AX301" s="54"/>
      <c r="AY301" s="54"/>
      <c r="AZ301" s="54"/>
      <c r="BA301" s="54"/>
      <c r="BB301" s="54"/>
      <c r="BC301" s="54"/>
      <c r="BD301" s="54"/>
      <c r="BE301" s="54"/>
      <c r="BF301" s="54"/>
      <c r="BG301" s="54"/>
      <c r="BH301" s="54"/>
      <c r="BI301" s="54"/>
      <c r="BJ301" s="54"/>
      <c r="BK301" s="54"/>
      <c r="BL301" s="54"/>
      <c r="BM301" s="54"/>
      <c r="BN301" s="54"/>
      <c r="BO301" s="54"/>
      <c r="BP301" s="54"/>
      <c r="BQ301" s="54"/>
    </row>
    <row r="302">
      <c r="A302" s="54"/>
      <c r="B302" s="54"/>
      <c r="C302" s="98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171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  <c r="AL302" s="54"/>
      <c r="AM302" s="54"/>
      <c r="AN302" s="54"/>
      <c r="AO302" s="54"/>
      <c r="AP302" s="54"/>
      <c r="AQ302" s="54"/>
      <c r="AR302" s="54"/>
      <c r="AS302" s="54"/>
      <c r="AT302" s="54"/>
      <c r="AU302" s="54"/>
      <c r="AV302" s="54"/>
      <c r="AW302" s="54"/>
      <c r="AX302" s="54"/>
      <c r="AY302" s="54"/>
      <c r="AZ302" s="54"/>
      <c r="BA302" s="54"/>
      <c r="BB302" s="54"/>
      <c r="BC302" s="54"/>
      <c r="BD302" s="54"/>
      <c r="BE302" s="54"/>
      <c r="BF302" s="54"/>
      <c r="BG302" s="54"/>
      <c r="BH302" s="54"/>
      <c r="BI302" s="54"/>
      <c r="BJ302" s="54"/>
      <c r="BK302" s="54"/>
      <c r="BL302" s="54"/>
      <c r="BM302" s="54"/>
      <c r="BN302" s="54"/>
      <c r="BO302" s="54"/>
      <c r="BP302" s="54"/>
      <c r="BQ302" s="54"/>
    </row>
    <row r="303">
      <c r="A303" s="54"/>
      <c r="B303" s="54"/>
      <c r="C303" s="98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171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  <c r="AJ303" s="54"/>
      <c r="AK303" s="54"/>
      <c r="AL303" s="54"/>
      <c r="AM303" s="54"/>
      <c r="AN303" s="54"/>
      <c r="AO303" s="54"/>
      <c r="AP303" s="54"/>
      <c r="AQ303" s="54"/>
      <c r="AR303" s="54"/>
      <c r="AS303" s="54"/>
      <c r="AT303" s="54"/>
      <c r="AU303" s="54"/>
      <c r="AV303" s="54"/>
      <c r="AW303" s="54"/>
      <c r="AX303" s="54"/>
      <c r="AY303" s="54"/>
      <c r="AZ303" s="54"/>
      <c r="BA303" s="54"/>
      <c r="BB303" s="54"/>
      <c r="BC303" s="54"/>
      <c r="BD303" s="54"/>
      <c r="BE303" s="54"/>
      <c r="BF303" s="54"/>
      <c r="BG303" s="54"/>
      <c r="BH303" s="54"/>
      <c r="BI303" s="54"/>
      <c r="BJ303" s="54"/>
      <c r="BK303" s="54"/>
      <c r="BL303" s="54"/>
      <c r="BM303" s="54"/>
      <c r="BN303" s="54"/>
      <c r="BO303" s="54"/>
      <c r="BP303" s="54"/>
      <c r="BQ303" s="54"/>
    </row>
    <row r="304">
      <c r="A304" s="54"/>
      <c r="B304" s="54"/>
      <c r="C304" s="98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171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/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/>
      <c r="BB304" s="54"/>
      <c r="BC304" s="54"/>
      <c r="BD304" s="54"/>
      <c r="BE304" s="54"/>
      <c r="BF304" s="54"/>
      <c r="BG304" s="54"/>
      <c r="BH304" s="54"/>
      <c r="BI304" s="54"/>
      <c r="BJ304" s="54"/>
      <c r="BK304" s="54"/>
      <c r="BL304" s="54"/>
      <c r="BM304" s="54"/>
      <c r="BN304" s="54"/>
      <c r="BO304" s="54"/>
      <c r="BP304" s="54"/>
      <c r="BQ304" s="54"/>
    </row>
    <row r="305">
      <c r="A305" s="54"/>
      <c r="B305" s="54"/>
      <c r="C305" s="98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171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4"/>
      <c r="AK305" s="54"/>
      <c r="AL305" s="54"/>
      <c r="AM305" s="54"/>
      <c r="AN305" s="54"/>
      <c r="AO305" s="54"/>
      <c r="AP305" s="54"/>
      <c r="AQ305" s="54"/>
      <c r="AR305" s="54"/>
      <c r="AS305" s="54"/>
      <c r="AT305" s="54"/>
      <c r="AU305" s="54"/>
      <c r="AV305" s="54"/>
      <c r="AW305" s="54"/>
      <c r="AX305" s="54"/>
      <c r="AY305" s="54"/>
      <c r="AZ305" s="54"/>
      <c r="BA305" s="54"/>
      <c r="BB305" s="54"/>
      <c r="BC305" s="54"/>
      <c r="BD305" s="54"/>
      <c r="BE305" s="54"/>
      <c r="BF305" s="54"/>
      <c r="BG305" s="54"/>
      <c r="BH305" s="54"/>
      <c r="BI305" s="54"/>
      <c r="BJ305" s="54"/>
      <c r="BK305" s="54"/>
      <c r="BL305" s="54"/>
      <c r="BM305" s="54"/>
      <c r="BN305" s="54"/>
      <c r="BO305" s="54"/>
      <c r="BP305" s="54"/>
      <c r="BQ305" s="54"/>
    </row>
    <row r="306">
      <c r="A306" s="54"/>
      <c r="B306" s="54"/>
      <c r="C306" s="98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171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/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/>
      <c r="BB306" s="54"/>
      <c r="BC306" s="54"/>
      <c r="BD306" s="54"/>
      <c r="BE306" s="54"/>
      <c r="BF306" s="54"/>
      <c r="BG306" s="54"/>
      <c r="BH306" s="54"/>
      <c r="BI306" s="54"/>
      <c r="BJ306" s="54"/>
      <c r="BK306" s="54"/>
      <c r="BL306" s="54"/>
      <c r="BM306" s="54"/>
      <c r="BN306" s="54"/>
      <c r="BO306" s="54"/>
      <c r="BP306" s="54"/>
      <c r="BQ306" s="54"/>
    </row>
    <row r="307">
      <c r="A307" s="54"/>
      <c r="B307" s="54"/>
      <c r="C307" s="98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171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/>
      <c r="AK307" s="54"/>
      <c r="AL307" s="54"/>
      <c r="AM307" s="54"/>
      <c r="AN307" s="54"/>
      <c r="AO307" s="54"/>
      <c r="AP307" s="54"/>
      <c r="AQ307" s="54"/>
      <c r="AR307" s="54"/>
      <c r="AS307" s="54"/>
      <c r="AT307" s="54"/>
      <c r="AU307" s="54"/>
      <c r="AV307" s="54"/>
      <c r="AW307" s="54"/>
      <c r="AX307" s="54"/>
      <c r="AY307" s="54"/>
      <c r="AZ307" s="54"/>
      <c r="BA307" s="54"/>
      <c r="BB307" s="54"/>
      <c r="BC307" s="54"/>
      <c r="BD307" s="54"/>
      <c r="BE307" s="54"/>
      <c r="BF307" s="54"/>
      <c r="BG307" s="54"/>
      <c r="BH307" s="54"/>
      <c r="BI307" s="54"/>
      <c r="BJ307" s="54"/>
      <c r="BK307" s="54"/>
      <c r="BL307" s="54"/>
      <c r="BM307" s="54"/>
      <c r="BN307" s="54"/>
      <c r="BO307" s="54"/>
      <c r="BP307" s="54"/>
      <c r="BQ307" s="54"/>
    </row>
    <row r="308">
      <c r="A308" s="54"/>
      <c r="B308" s="54"/>
      <c r="C308" s="98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171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/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/>
      <c r="BB308" s="54"/>
      <c r="BC308" s="54"/>
      <c r="BD308" s="54"/>
      <c r="BE308" s="54"/>
      <c r="BF308" s="54"/>
      <c r="BG308" s="54"/>
      <c r="BH308" s="54"/>
      <c r="BI308" s="54"/>
      <c r="BJ308" s="54"/>
      <c r="BK308" s="54"/>
      <c r="BL308" s="54"/>
      <c r="BM308" s="54"/>
      <c r="BN308" s="54"/>
      <c r="BO308" s="54"/>
      <c r="BP308" s="54"/>
      <c r="BQ308" s="54"/>
    </row>
    <row r="309">
      <c r="A309" s="54"/>
      <c r="B309" s="54"/>
      <c r="C309" s="98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171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  <c r="AJ309" s="54"/>
      <c r="AK309" s="54"/>
      <c r="AL309" s="54"/>
      <c r="AM309" s="54"/>
      <c r="AN309" s="54"/>
      <c r="AO309" s="54"/>
      <c r="AP309" s="54"/>
      <c r="AQ309" s="54"/>
      <c r="AR309" s="54"/>
      <c r="AS309" s="54"/>
      <c r="AT309" s="54"/>
      <c r="AU309" s="54"/>
      <c r="AV309" s="54"/>
      <c r="AW309" s="54"/>
      <c r="AX309" s="54"/>
      <c r="AY309" s="54"/>
      <c r="AZ309" s="54"/>
      <c r="BA309" s="54"/>
      <c r="BB309" s="54"/>
      <c r="BC309" s="54"/>
      <c r="BD309" s="54"/>
      <c r="BE309" s="54"/>
      <c r="BF309" s="54"/>
      <c r="BG309" s="54"/>
      <c r="BH309" s="54"/>
      <c r="BI309" s="54"/>
      <c r="BJ309" s="54"/>
      <c r="BK309" s="54"/>
      <c r="BL309" s="54"/>
      <c r="BM309" s="54"/>
      <c r="BN309" s="54"/>
      <c r="BO309" s="54"/>
      <c r="BP309" s="54"/>
      <c r="BQ309" s="54"/>
    </row>
    <row r="310">
      <c r="A310" s="54"/>
      <c r="B310" s="54"/>
      <c r="C310" s="98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171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/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  <c r="BI310" s="54"/>
      <c r="BJ310" s="54"/>
      <c r="BK310" s="54"/>
      <c r="BL310" s="54"/>
      <c r="BM310" s="54"/>
      <c r="BN310" s="54"/>
      <c r="BO310" s="54"/>
      <c r="BP310" s="54"/>
      <c r="BQ310" s="54"/>
    </row>
    <row r="311">
      <c r="A311" s="54"/>
      <c r="B311" s="54"/>
      <c r="C311" s="98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171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  <c r="BI311" s="54"/>
      <c r="BJ311" s="54"/>
      <c r="BK311" s="54"/>
      <c r="BL311" s="54"/>
      <c r="BM311" s="54"/>
      <c r="BN311" s="54"/>
      <c r="BO311" s="54"/>
      <c r="BP311" s="54"/>
      <c r="BQ311" s="54"/>
    </row>
    <row r="312">
      <c r="A312" s="54"/>
      <c r="B312" s="54"/>
      <c r="C312" s="98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171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/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  <c r="AX312" s="54"/>
      <c r="AY312" s="54"/>
      <c r="AZ312" s="54"/>
      <c r="BA312" s="54"/>
      <c r="BB312" s="54"/>
      <c r="BC312" s="54"/>
      <c r="BD312" s="54"/>
      <c r="BE312" s="54"/>
      <c r="BF312" s="54"/>
      <c r="BG312" s="54"/>
      <c r="BH312" s="54"/>
      <c r="BI312" s="54"/>
      <c r="BJ312" s="54"/>
      <c r="BK312" s="54"/>
      <c r="BL312" s="54"/>
      <c r="BM312" s="54"/>
      <c r="BN312" s="54"/>
      <c r="BO312" s="54"/>
      <c r="BP312" s="54"/>
      <c r="BQ312" s="54"/>
    </row>
    <row r="313">
      <c r="A313" s="54"/>
      <c r="B313" s="54"/>
      <c r="C313" s="98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171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54"/>
      <c r="AL313" s="54"/>
      <c r="AM313" s="54"/>
      <c r="AN313" s="54"/>
      <c r="AO313" s="54"/>
      <c r="AP313" s="54"/>
      <c r="AQ313" s="54"/>
      <c r="AR313" s="54"/>
      <c r="AS313" s="54"/>
      <c r="AT313" s="54"/>
      <c r="AU313" s="54"/>
      <c r="AV313" s="54"/>
      <c r="AW313" s="54"/>
      <c r="AX313" s="54"/>
      <c r="AY313" s="54"/>
      <c r="AZ313" s="54"/>
      <c r="BA313" s="54"/>
      <c r="BB313" s="54"/>
      <c r="BC313" s="54"/>
      <c r="BD313" s="54"/>
      <c r="BE313" s="54"/>
      <c r="BF313" s="54"/>
      <c r="BG313" s="54"/>
      <c r="BH313" s="54"/>
      <c r="BI313" s="54"/>
      <c r="BJ313" s="54"/>
      <c r="BK313" s="54"/>
      <c r="BL313" s="54"/>
      <c r="BM313" s="54"/>
      <c r="BN313" s="54"/>
      <c r="BO313" s="54"/>
      <c r="BP313" s="54"/>
      <c r="BQ313" s="54"/>
    </row>
    <row r="314">
      <c r="A314" s="54"/>
      <c r="B314" s="54"/>
      <c r="C314" s="98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171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</row>
    <row r="315">
      <c r="A315" s="54"/>
      <c r="B315" s="54"/>
      <c r="C315" s="98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171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4"/>
      <c r="BQ315" s="54"/>
    </row>
    <row r="316">
      <c r="A316" s="54"/>
      <c r="B316" s="54"/>
      <c r="C316" s="98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171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4"/>
      <c r="BQ316" s="54"/>
    </row>
    <row r="317">
      <c r="A317" s="54"/>
      <c r="B317" s="54"/>
      <c r="C317" s="98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171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</row>
    <row r="318">
      <c r="A318" s="54"/>
      <c r="B318" s="54"/>
      <c r="C318" s="98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171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</row>
    <row r="319">
      <c r="A319" s="54"/>
      <c r="B319" s="54"/>
      <c r="C319" s="98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171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4"/>
      <c r="BQ319" s="54"/>
    </row>
    <row r="320">
      <c r="A320" s="54"/>
      <c r="B320" s="54"/>
      <c r="C320" s="98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171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</row>
    <row r="321">
      <c r="A321" s="54"/>
      <c r="B321" s="54"/>
      <c r="C321" s="98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171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</row>
    <row r="322">
      <c r="A322" s="54"/>
      <c r="B322" s="54"/>
      <c r="C322" s="98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171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</row>
    <row r="323">
      <c r="A323" s="54"/>
      <c r="B323" s="54"/>
      <c r="C323" s="98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171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4"/>
      <c r="BQ323" s="54"/>
    </row>
    <row r="324">
      <c r="A324" s="54"/>
      <c r="B324" s="54"/>
      <c r="C324" s="98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171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  <c r="AL324" s="54"/>
      <c r="AM324" s="54"/>
      <c r="AN324" s="54"/>
      <c r="AO324" s="54"/>
      <c r="AP324" s="54"/>
      <c r="AQ324" s="54"/>
      <c r="AR324" s="54"/>
      <c r="AS324" s="54"/>
      <c r="AT324" s="54"/>
      <c r="AU324" s="54"/>
      <c r="AV324" s="54"/>
      <c r="AW324" s="54"/>
      <c r="AX324" s="54"/>
      <c r="AY324" s="54"/>
      <c r="AZ324" s="54"/>
      <c r="BA324" s="54"/>
      <c r="BB324" s="54"/>
      <c r="BC324" s="54"/>
      <c r="BD324" s="54"/>
      <c r="BE324" s="54"/>
      <c r="BF324" s="54"/>
      <c r="BG324" s="54"/>
      <c r="BH324" s="54"/>
      <c r="BI324" s="54"/>
      <c r="BJ324" s="54"/>
      <c r="BK324" s="54"/>
      <c r="BL324" s="54"/>
      <c r="BM324" s="54"/>
      <c r="BN324" s="54"/>
      <c r="BO324" s="54"/>
      <c r="BP324" s="54"/>
      <c r="BQ324" s="54"/>
    </row>
    <row r="325">
      <c r="A325" s="54"/>
      <c r="B325" s="54"/>
      <c r="C325" s="98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171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/>
      <c r="AK325" s="54"/>
      <c r="AL325" s="54"/>
      <c r="AM325" s="54"/>
      <c r="AN325" s="54"/>
      <c r="AO325" s="54"/>
      <c r="AP325" s="54"/>
      <c r="AQ325" s="54"/>
      <c r="AR325" s="54"/>
      <c r="AS325" s="54"/>
      <c r="AT325" s="54"/>
      <c r="AU325" s="54"/>
      <c r="AV325" s="54"/>
      <c r="AW325" s="54"/>
      <c r="AX325" s="54"/>
      <c r="AY325" s="54"/>
      <c r="AZ325" s="54"/>
      <c r="BA325" s="54"/>
      <c r="BB325" s="54"/>
      <c r="BC325" s="54"/>
      <c r="BD325" s="54"/>
      <c r="BE325" s="54"/>
      <c r="BF325" s="54"/>
      <c r="BG325" s="54"/>
      <c r="BH325" s="54"/>
      <c r="BI325" s="54"/>
      <c r="BJ325" s="54"/>
      <c r="BK325" s="54"/>
      <c r="BL325" s="54"/>
      <c r="BM325" s="54"/>
      <c r="BN325" s="54"/>
      <c r="BO325" s="54"/>
      <c r="BP325" s="54"/>
      <c r="BQ325" s="54"/>
    </row>
    <row r="326">
      <c r="A326" s="54"/>
      <c r="B326" s="54"/>
      <c r="C326" s="98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171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AW326" s="54"/>
      <c r="AX326" s="54"/>
      <c r="AY326" s="54"/>
      <c r="AZ326" s="54"/>
      <c r="BA326" s="54"/>
      <c r="BB326" s="54"/>
      <c r="BC326" s="54"/>
      <c r="BD326" s="54"/>
      <c r="BE326" s="54"/>
      <c r="BF326" s="54"/>
      <c r="BG326" s="54"/>
      <c r="BH326" s="54"/>
      <c r="BI326" s="54"/>
      <c r="BJ326" s="54"/>
      <c r="BK326" s="54"/>
      <c r="BL326" s="54"/>
      <c r="BM326" s="54"/>
      <c r="BN326" s="54"/>
      <c r="BO326" s="54"/>
      <c r="BP326" s="54"/>
      <c r="BQ326" s="54"/>
    </row>
    <row r="327">
      <c r="A327" s="54"/>
      <c r="B327" s="54"/>
      <c r="C327" s="98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171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54"/>
      <c r="AR327" s="54"/>
      <c r="AS327" s="54"/>
      <c r="AT327" s="54"/>
      <c r="AU327" s="54"/>
      <c r="AV327" s="54"/>
      <c r="AW327" s="54"/>
      <c r="AX327" s="54"/>
      <c r="AY327" s="54"/>
      <c r="AZ327" s="54"/>
      <c r="BA327" s="54"/>
      <c r="BB327" s="54"/>
      <c r="BC327" s="54"/>
      <c r="BD327" s="54"/>
      <c r="BE327" s="54"/>
      <c r="BF327" s="54"/>
      <c r="BG327" s="54"/>
      <c r="BH327" s="54"/>
      <c r="BI327" s="54"/>
      <c r="BJ327" s="54"/>
      <c r="BK327" s="54"/>
      <c r="BL327" s="54"/>
      <c r="BM327" s="54"/>
      <c r="BN327" s="54"/>
      <c r="BO327" s="54"/>
      <c r="BP327" s="54"/>
      <c r="BQ327" s="54"/>
    </row>
    <row r="328">
      <c r="A328" s="54"/>
      <c r="B328" s="54"/>
      <c r="C328" s="98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171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  <c r="AL328" s="54"/>
      <c r="AM328" s="54"/>
      <c r="AN328" s="54"/>
      <c r="AO328" s="54"/>
      <c r="AP328" s="54"/>
      <c r="AQ328" s="54"/>
      <c r="AR328" s="54"/>
      <c r="AS328" s="54"/>
      <c r="AT328" s="54"/>
      <c r="AU328" s="54"/>
      <c r="AV328" s="54"/>
      <c r="AW328" s="54"/>
      <c r="AX328" s="54"/>
      <c r="AY328" s="54"/>
      <c r="AZ328" s="54"/>
      <c r="BA328" s="54"/>
      <c r="BB328" s="54"/>
      <c r="BC328" s="54"/>
      <c r="BD328" s="54"/>
      <c r="BE328" s="54"/>
      <c r="BF328" s="54"/>
      <c r="BG328" s="54"/>
      <c r="BH328" s="54"/>
      <c r="BI328" s="54"/>
      <c r="BJ328" s="54"/>
      <c r="BK328" s="54"/>
      <c r="BL328" s="54"/>
      <c r="BM328" s="54"/>
      <c r="BN328" s="54"/>
      <c r="BO328" s="54"/>
      <c r="BP328" s="54"/>
      <c r="BQ328" s="54"/>
    </row>
    <row r="329">
      <c r="A329" s="54"/>
      <c r="B329" s="54"/>
      <c r="C329" s="98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171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  <c r="AL329" s="54"/>
      <c r="AM329" s="54"/>
      <c r="AN329" s="54"/>
      <c r="AO329" s="54"/>
      <c r="AP329" s="54"/>
      <c r="AQ329" s="54"/>
      <c r="AR329" s="54"/>
      <c r="AS329" s="54"/>
      <c r="AT329" s="54"/>
      <c r="AU329" s="54"/>
      <c r="AV329" s="54"/>
      <c r="AW329" s="54"/>
      <c r="AX329" s="54"/>
      <c r="AY329" s="54"/>
      <c r="AZ329" s="54"/>
      <c r="BA329" s="54"/>
      <c r="BB329" s="54"/>
      <c r="BC329" s="54"/>
      <c r="BD329" s="54"/>
      <c r="BE329" s="54"/>
      <c r="BF329" s="54"/>
      <c r="BG329" s="54"/>
      <c r="BH329" s="54"/>
      <c r="BI329" s="54"/>
      <c r="BJ329" s="54"/>
      <c r="BK329" s="54"/>
      <c r="BL329" s="54"/>
      <c r="BM329" s="54"/>
      <c r="BN329" s="54"/>
      <c r="BO329" s="54"/>
      <c r="BP329" s="54"/>
      <c r="BQ329" s="54"/>
    </row>
    <row r="330">
      <c r="A330" s="54"/>
      <c r="B330" s="54"/>
      <c r="C330" s="98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171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  <c r="AX330" s="54"/>
      <c r="AY330" s="54"/>
      <c r="AZ330" s="54"/>
      <c r="BA330" s="54"/>
      <c r="BB330" s="54"/>
      <c r="BC330" s="54"/>
      <c r="BD330" s="54"/>
      <c r="BE330" s="54"/>
      <c r="BF330" s="54"/>
      <c r="BG330" s="54"/>
      <c r="BH330" s="54"/>
      <c r="BI330" s="54"/>
      <c r="BJ330" s="54"/>
      <c r="BK330" s="54"/>
      <c r="BL330" s="54"/>
      <c r="BM330" s="54"/>
      <c r="BN330" s="54"/>
      <c r="BO330" s="54"/>
      <c r="BP330" s="54"/>
      <c r="BQ330" s="54"/>
    </row>
    <row r="331">
      <c r="A331" s="54"/>
      <c r="B331" s="54"/>
      <c r="C331" s="98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171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  <c r="AX331" s="54"/>
      <c r="AY331" s="54"/>
      <c r="AZ331" s="54"/>
      <c r="BA331" s="54"/>
      <c r="BB331" s="54"/>
      <c r="BC331" s="54"/>
      <c r="BD331" s="54"/>
      <c r="BE331" s="54"/>
      <c r="BF331" s="54"/>
      <c r="BG331" s="54"/>
      <c r="BH331" s="54"/>
      <c r="BI331" s="54"/>
      <c r="BJ331" s="54"/>
      <c r="BK331" s="54"/>
      <c r="BL331" s="54"/>
      <c r="BM331" s="54"/>
      <c r="BN331" s="54"/>
      <c r="BO331" s="54"/>
      <c r="BP331" s="54"/>
      <c r="BQ331" s="54"/>
    </row>
    <row r="332">
      <c r="A332" s="54"/>
      <c r="B332" s="54"/>
      <c r="C332" s="98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171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  <c r="BB332" s="54"/>
      <c r="BC332" s="54"/>
      <c r="BD332" s="54"/>
      <c r="BE332" s="54"/>
      <c r="BF332" s="54"/>
      <c r="BG332" s="54"/>
      <c r="BH332" s="54"/>
      <c r="BI332" s="54"/>
      <c r="BJ332" s="54"/>
      <c r="BK332" s="54"/>
      <c r="BL332" s="54"/>
      <c r="BM332" s="54"/>
      <c r="BN332" s="54"/>
      <c r="BO332" s="54"/>
      <c r="BP332" s="54"/>
      <c r="BQ332" s="54"/>
    </row>
    <row r="333">
      <c r="A333" s="54"/>
      <c r="B333" s="54"/>
      <c r="C333" s="98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171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  <c r="AO333" s="54"/>
      <c r="AP333" s="54"/>
      <c r="AQ333" s="54"/>
      <c r="AR333" s="54"/>
      <c r="AS333" s="54"/>
      <c r="AT333" s="54"/>
      <c r="AU333" s="54"/>
      <c r="AV333" s="54"/>
      <c r="AW333" s="54"/>
      <c r="AX333" s="54"/>
      <c r="AY333" s="54"/>
      <c r="AZ333" s="54"/>
      <c r="BA333" s="54"/>
      <c r="BB333" s="54"/>
      <c r="BC333" s="54"/>
      <c r="BD333" s="54"/>
      <c r="BE333" s="54"/>
      <c r="BF333" s="54"/>
      <c r="BG333" s="54"/>
      <c r="BH333" s="54"/>
      <c r="BI333" s="54"/>
      <c r="BJ333" s="54"/>
      <c r="BK333" s="54"/>
      <c r="BL333" s="54"/>
      <c r="BM333" s="54"/>
      <c r="BN333" s="54"/>
      <c r="BO333" s="54"/>
      <c r="BP333" s="54"/>
      <c r="BQ333" s="54"/>
    </row>
    <row r="334">
      <c r="A334" s="54"/>
      <c r="B334" s="54"/>
      <c r="C334" s="98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171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  <c r="AX334" s="54"/>
      <c r="AY334" s="54"/>
      <c r="AZ334" s="54"/>
      <c r="BA334" s="54"/>
      <c r="BB334" s="54"/>
      <c r="BC334" s="54"/>
      <c r="BD334" s="54"/>
      <c r="BE334" s="54"/>
      <c r="BF334" s="54"/>
      <c r="BG334" s="54"/>
      <c r="BH334" s="54"/>
      <c r="BI334" s="54"/>
      <c r="BJ334" s="54"/>
      <c r="BK334" s="54"/>
      <c r="BL334" s="54"/>
      <c r="BM334" s="54"/>
      <c r="BN334" s="54"/>
      <c r="BO334" s="54"/>
      <c r="BP334" s="54"/>
      <c r="BQ334" s="54"/>
    </row>
    <row r="335">
      <c r="A335" s="54"/>
      <c r="B335" s="54"/>
      <c r="C335" s="98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171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AW335" s="54"/>
      <c r="AX335" s="54"/>
      <c r="AY335" s="54"/>
      <c r="AZ335" s="54"/>
      <c r="BA335" s="54"/>
      <c r="BB335" s="54"/>
      <c r="BC335" s="54"/>
      <c r="BD335" s="54"/>
      <c r="BE335" s="54"/>
      <c r="BF335" s="54"/>
      <c r="BG335" s="54"/>
      <c r="BH335" s="54"/>
      <c r="BI335" s="54"/>
      <c r="BJ335" s="54"/>
      <c r="BK335" s="54"/>
      <c r="BL335" s="54"/>
      <c r="BM335" s="54"/>
      <c r="BN335" s="54"/>
      <c r="BO335" s="54"/>
      <c r="BP335" s="54"/>
      <c r="BQ335" s="54"/>
    </row>
    <row r="336">
      <c r="A336" s="54"/>
      <c r="B336" s="54"/>
      <c r="C336" s="98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171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  <c r="AP336" s="54"/>
      <c r="AQ336" s="54"/>
      <c r="AR336" s="54"/>
      <c r="AS336" s="54"/>
      <c r="AT336" s="54"/>
      <c r="AU336" s="54"/>
      <c r="AV336" s="54"/>
      <c r="AW336" s="54"/>
      <c r="AX336" s="54"/>
      <c r="AY336" s="54"/>
      <c r="AZ336" s="54"/>
      <c r="BA336" s="54"/>
      <c r="BB336" s="54"/>
      <c r="BC336" s="54"/>
      <c r="BD336" s="54"/>
      <c r="BE336" s="54"/>
      <c r="BF336" s="54"/>
      <c r="BG336" s="54"/>
      <c r="BH336" s="54"/>
      <c r="BI336" s="54"/>
      <c r="BJ336" s="54"/>
      <c r="BK336" s="54"/>
      <c r="BL336" s="54"/>
      <c r="BM336" s="54"/>
      <c r="BN336" s="54"/>
      <c r="BO336" s="54"/>
      <c r="BP336" s="54"/>
      <c r="BQ336" s="54"/>
    </row>
    <row r="337">
      <c r="A337" s="54"/>
      <c r="B337" s="54"/>
      <c r="C337" s="98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171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AW337" s="54"/>
      <c r="AX337" s="54"/>
      <c r="AY337" s="54"/>
      <c r="AZ337" s="54"/>
      <c r="BA337" s="54"/>
      <c r="BB337" s="54"/>
      <c r="BC337" s="54"/>
      <c r="BD337" s="54"/>
      <c r="BE337" s="54"/>
      <c r="BF337" s="54"/>
      <c r="BG337" s="54"/>
      <c r="BH337" s="54"/>
      <c r="BI337" s="54"/>
      <c r="BJ337" s="54"/>
      <c r="BK337" s="54"/>
      <c r="BL337" s="54"/>
      <c r="BM337" s="54"/>
      <c r="BN337" s="54"/>
      <c r="BO337" s="54"/>
      <c r="BP337" s="54"/>
      <c r="BQ337" s="54"/>
    </row>
    <row r="338">
      <c r="A338" s="54"/>
      <c r="B338" s="54"/>
      <c r="C338" s="98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171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AW338" s="54"/>
      <c r="AX338" s="54"/>
      <c r="AY338" s="54"/>
      <c r="AZ338" s="54"/>
      <c r="BA338" s="54"/>
      <c r="BB338" s="54"/>
      <c r="BC338" s="54"/>
      <c r="BD338" s="54"/>
      <c r="BE338" s="54"/>
      <c r="BF338" s="54"/>
      <c r="BG338" s="54"/>
      <c r="BH338" s="54"/>
      <c r="BI338" s="54"/>
      <c r="BJ338" s="54"/>
      <c r="BK338" s="54"/>
      <c r="BL338" s="54"/>
      <c r="BM338" s="54"/>
      <c r="BN338" s="54"/>
      <c r="BO338" s="54"/>
      <c r="BP338" s="54"/>
      <c r="BQ338" s="54"/>
    </row>
    <row r="339">
      <c r="A339" s="54"/>
      <c r="B339" s="54"/>
      <c r="C339" s="98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171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  <c r="AL339" s="54"/>
      <c r="AM339" s="54"/>
      <c r="AN339" s="54"/>
      <c r="AO339" s="54"/>
      <c r="AP339" s="54"/>
      <c r="AQ339" s="54"/>
      <c r="AR339" s="54"/>
      <c r="AS339" s="54"/>
      <c r="AT339" s="54"/>
      <c r="AU339" s="54"/>
      <c r="AV339" s="54"/>
      <c r="AW339" s="54"/>
      <c r="AX339" s="54"/>
      <c r="AY339" s="54"/>
      <c r="AZ339" s="54"/>
      <c r="BA339" s="54"/>
      <c r="BB339" s="54"/>
      <c r="BC339" s="54"/>
      <c r="BD339" s="54"/>
      <c r="BE339" s="54"/>
      <c r="BF339" s="54"/>
      <c r="BG339" s="54"/>
      <c r="BH339" s="54"/>
      <c r="BI339" s="54"/>
      <c r="BJ339" s="54"/>
      <c r="BK339" s="54"/>
      <c r="BL339" s="54"/>
      <c r="BM339" s="54"/>
      <c r="BN339" s="54"/>
      <c r="BO339" s="54"/>
      <c r="BP339" s="54"/>
      <c r="BQ339" s="54"/>
    </row>
    <row r="340">
      <c r="A340" s="54"/>
      <c r="B340" s="54"/>
      <c r="C340" s="98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171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4"/>
      <c r="AM340" s="54"/>
      <c r="AN340" s="54"/>
      <c r="AO340" s="54"/>
      <c r="AP340" s="54"/>
      <c r="AQ340" s="54"/>
      <c r="AR340" s="54"/>
      <c r="AS340" s="54"/>
      <c r="AT340" s="54"/>
      <c r="AU340" s="54"/>
      <c r="AV340" s="54"/>
      <c r="AW340" s="54"/>
      <c r="AX340" s="54"/>
      <c r="AY340" s="54"/>
      <c r="AZ340" s="54"/>
      <c r="BA340" s="54"/>
      <c r="BB340" s="54"/>
      <c r="BC340" s="54"/>
      <c r="BD340" s="54"/>
      <c r="BE340" s="54"/>
      <c r="BF340" s="54"/>
      <c r="BG340" s="54"/>
      <c r="BH340" s="54"/>
      <c r="BI340" s="54"/>
      <c r="BJ340" s="54"/>
      <c r="BK340" s="54"/>
      <c r="BL340" s="54"/>
      <c r="BM340" s="54"/>
      <c r="BN340" s="54"/>
      <c r="BO340" s="54"/>
      <c r="BP340" s="54"/>
      <c r="BQ340" s="54"/>
    </row>
    <row r="341">
      <c r="A341" s="54"/>
      <c r="B341" s="54"/>
      <c r="C341" s="98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171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/>
      <c r="AK341" s="54"/>
      <c r="AL341" s="54"/>
      <c r="AM341" s="54"/>
      <c r="AN341" s="54"/>
      <c r="AO341" s="54"/>
      <c r="AP341" s="54"/>
      <c r="AQ341" s="54"/>
      <c r="AR341" s="54"/>
      <c r="AS341" s="54"/>
      <c r="AT341" s="54"/>
      <c r="AU341" s="54"/>
      <c r="AV341" s="54"/>
      <c r="AW341" s="54"/>
      <c r="AX341" s="54"/>
      <c r="AY341" s="54"/>
      <c r="AZ341" s="54"/>
      <c r="BA341" s="54"/>
      <c r="BB341" s="54"/>
      <c r="BC341" s="54"/>
      <c r="BD341" s="54"/>
      <c r="BE341" s="54"/>
      <c r="BF341" s="54"/>
      <c r="BG341" s="54"/>
      <c r="BH341" s="54"/>
      <c r="BI341" s="54"/>
      <c r="BJ341" s="54"/>
      <c r="BK341" s="54"/>
      <c r="BL341" s="54"/>
      <c r="BM341" s="54"/>
      <c r="BN341" s="54"/>
      <c r="BO341" s="54"/>
      <c r="BP341" s="54"/>
      <c r="BQ341" s="54"/>
    </row>
    <row r="342">
      <c r="A342" s="54"/>
      <c r="B342" s="54"/>
      <c r="C342" s="98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171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4"/>
      <c r="AM342" s="54"/>
      <c r="AN342" s="54"/>
      <c r="AO342" s="54"/>
      <c r="AP342" s="54"/>
      <c r="AQ342" s="54"/>
      <c r="AR342" s="54"/>
      <c r="AS342" s="54"/>
      <c r="AT342" s="54"/>
      <c r="AU342" s="54"/>
      <c r="AV342" s="54"/>
      <c r="AW342" s="54"/>
      <c r="AX342" s="54"/>
      <c r="AY342" s="54"/>
      <c r="AZ342" s="54"/>
      <c r="BA342" s="54"/>
      <c r="BB342" s="54"/>
      <c r="BC342" s="54"/>
      <c r="BD342" s="54"/>
      <c r="BE342" s="54"/>
      <c r="BF342" s="54"/>
      <c r="BG342" s="54"/>
      <c r="BH342" s="54"/>
      <c r="BI342" s="54"/>
      <c r="BJ342" s="54"/>
      <c r="BK342" s="54"/>
      <c r="BL342" s="54"/>
      <c r="BM342" s="54"/>
      <c r="BN342" s="54"/>
      <c r="BO342" s="54"/>
      <c r="BP342" s="54"/>
      <c r="BQ342" s="54"/>
    </row>
    <row r="343">
      <c r="A343" s="54"/>
      <c r="B343" s="54"/>
      <c r="C343" s="98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171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/>
      <c r="AK343" s="54"/>
      <c r="AL343" s="54"/>
      <c r="AM343" s="54"/>
      <c r="AN343" s="54"/>
      <c r="AO343" s="54"/>
      <c r="AP343" s="54"/>
      <c r="AQ343" s="54"/>
      <c r="AR343" s="54"/>
      <c r="AS343" s="54"/>
      <c r="AT343" s="54"/>
      <c r="AU343" s="54"/>
      <c r="AV343" s="54"/>
      <c r="AW343" s="54"/>
      <c r="AX343" s="54"/>
      <c r="AY343" s="54"/>
      <c r="AZ343" s="54"/>
      <c r="BA343" s="54"/>
      <c r="BB343" s="54"/>
      <c r="BC343" s="54"/>
      <c r="BD343" s="54"/>
      <c r="BE343" s="54"/>
      <c r="BF343" s="54"/>
      <c r="BG343" s="54"/>
      <c r="BH343" s="54"/>
      <c r="BI343" s="54"/>
      <c r="BJ343" s="54"/>
      <c r="BK343" s="54"/>
      <c r="BL343" s="54"/>
      <c r="BM343" s="54"/>
      <c r="BN343" s="54"/>
      <c r="BO343" s="54"/>
      <c r="BP343" s="54"/>
      <c r="BQ343" s="54"/>
    </row>
    <row r="344">
      <c r="A344" s="54"/>
      <c r="B344" s="54"/>
      <c r="C344" s="98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171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/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/>
      <c r="BB344" s="54"/>
      <c r="BC344" s="54"/>
      <c r="BD344" s="54"/>
      <c r="BE344" s="54"/>
      <c r="BF344" s="54"/>
      <c r="BG344" s="54"/>
      <c r="BH344" s="54"/>
      <c r="BI344" s="54"/>
      <c r="BJ344" s="54"/>
      <c r="BK344" s="54"/>
      <c r="BL344" s="54"/>
      <c r="BM344" s="54"/>
      <c r="BN344" s="54"/>
      <c r="BO344" s="54"/>
      <c r="BP344" s="54"/>
      <c r="BQ344" s="54"/>
    </row>
    <row r="345">
      <c r="A345" s="54"/>
      <c r="B345" s="54"/>
      <c r="C345" s="98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171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AN345" s="54"/>
      <c r="AO345" s="54"/>
      <c r="AP345" s="54"/>
      <c r="AQ345" s="54"/>
      <c r="AR345" s="54"/>
      <c r="AS345" s="54"/>
      <c r="AT345" s="54"/>
      <c r="AU345" s="54"/>
      <c r="AV345" s="54"/>
      <c r="AW345" s="54"/>
      <c r="AX345" s="54"/>
      <c r="AY345" s="54"/>
      <c r="AZ345" s="54"/>
      <c r="BA345" s="54"/>
      <c r="BB345" s="54"/>
      <c r="BC345" s="54"/>
      <c r="BD345" s="54"/>
      <c r="BE345" s="54"/>
      <c r="BF345" s="54"/>
      <c r="BG345" s="54"/>
      <c r="BH345" s="54"/>
      <c r="BI345" s="54"/>
      <c r="BJ345" s="54"/>
      <c r="BK345" s="54"/>
      <c r="BL345" s="54"/>
      <c r="BM345" s="54"/>
      <c r="BN345" s="54"/>
      <c r="BO345" s="54"/>
      <c r="BP345" s="54"/>
      <c r="BQ345" s="54"/>
    </row>
    <row r="346">
      <c r="A346" s="54"/>
      <c r="B346" s="54"/>
      <c r="C346" s="98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171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/>
      <c r="BB346" s="54"/>
      <c r="BC346" s="54"/>
      <c r="BD346" s="54"/>
      <c r="BE346" s="54"/>
      <c r="BF346" s="54"/>
      <c r="BG346" s="54"/>
      <c r="BH346" s="54"/>
      <c r="BI346" s="54"/>
      <c r="BJ346" s="54"/>
      <c r="BK346" s="54"/>
      <c r="BL346" s="54"/>
      <c r="BM346" s="54"/>
      <c r="BN346" s="54"/>
      <c r="BO346" s="54"/>
      <c r="BP346" s="54"/>
      <c r="BQ346" s="54"/>
    </row>
    <row r="347">
      <c r="A347" s="54"/>
      <c r="B347" s="54"/>
      <c r="C347" s="98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171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  <c r="AJ347" s="54"/>
      <c r="AK347" s="54"/>
      <c r="AL347" s="54"/>
      <c r="AM347" s="54"/>
      <c r="AN347" s="54"/>
      <c r="AO347" s="54"/>
      <c r="AP347" s="54"/>
      <c r="AQ347" s="54"/>
      <c r="AR347" s="54"/>
      <c r="AS347" s="54"/>
      <c r="AT347" s="54"/>
      <c r="AU347" s="54"/>
      <c r="AV347" s="54"/>
      <c r="AW347" s="54"/>
      <c r="AX347" s="54"/>
      <c r="AY347" s="54"/>
      <c r="AZ347" s="54"/>
      <c r="BA347" s="54"/>
      <c r="BB347" s="54"/>
      <c r="BC347" s="54"/>
      <c r="BD347" s="54"/>
      <c r="BE347" s="54"/>
      <c r="BF347" s="54"/>
      <c r="BG347" s="54"/>
      <c r="BH347" s="54"/>
      <c r="BI347" s="54"/>
      <c r="BJ347" s="54"/>
      <c r="BK347" s="54"/>
      <c r="BL347" s="54"/>
      <c r="BM347" s="54"/>
      <c r="BN347" s="54"/>
      <c r="BO347" s="54"/>
      <c r="BP347" s="54"/>
      <c r="BQ347" s="54"/>
    </row>
    <row r="348">
      <c r="A348" s="54"/>
      <c r="B348" s="54"/>
      <c r="C348" s="98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171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  <c r="BI348" s="54"/>
      <c r="BJ348" s="54"/>
      <c r="BK348" s="54"/>
      <c r="BL348" s="54"/>
      <c r="BM348" s="54"/>
      <c r="BN348" s="54"/>
      <c r="BO348" s="54"/>
      <c r="BP348" s="54"/>
      <c r="BQ348" s="54"/>
    </row>
    <row r="349">
      <c r="A349" s="54"/>
      <c r="B349" s="54"/>
      <c r="C349" s="98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171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  <c r="BI349" s="54"/>
      <c r="BJ349" s="54"/>
      <c r="BK349" s="54"/>
      <c r="BL349" s="54"/>
      <c r="BM349" s="54"/>
      <c r="BN349" s="54"/>
      <c r="BO349" s="54"/>
      <c r="BP349" s="54"/>
      <c r="BQ349" s="54"/>
    </row>
    <row r="350">
      <c r="A350" s="54"/>
      <c r="B350" s="54"/>
      <c r="C350" s="98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171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  <c r="AL350" s="54"/>
      <c r="AM350" s="54"/>
      <c r="AN350" s="54"/>
      <c r="AO350" s="54"/>
      <c r="AP350" s="54"/>
      <c r="AQ350" s="54"/>
      <c r="AR350" s="54"/>
      <c r="AS350" s="54"/>
      <c r="AT350" s="54"/>
      <c r="AU350" s="54"/>
      <c r="AV350" s="54"/>
      <c r="AW350" s="54"/>
      <c r="AX350" s="54"/>
      <c r="AY350" s="54"/>
      <c r="AZ350" s="54"/>
      <c r="BA350" s="54"/>
      <c r="BB350" s="54"/>
      <c r="BC350" s="54"/>
      <c r="BD350" s="54"/>
      <c r="BE350" s="54"/>
      <c r="BF350" s="54"/>
      <c r="BG350" s="54"/>
      <c r="BH350" s="54"/>
      <c r="BI350" s="54"/>
      <c r="BJ350" s="54"/>
      <c r="BK350" s="54"/>
      <c r="BL350" s="54"/>
      <c r="BM350" s="54"/>
      <c r="BN350" s="54"/>
      <c r="BO350" s="54"/>
      <c r="BP350" s="54"/>
      <c r="BQ350" s="54"/>
    </row>
    <row r="351">
      <c r="A351" s="54"/>
      <c r="B351" s="54"/>
      <c r="C351" s="98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171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54"/>
      <c r="AL351" s="54"/>
      <c r="AM351" s="54"/>
      <c r="AN351" s="54"/>
      <c r="AO351" s="54"/>
      <c r="AP351" s="54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54"/>
      <c r="BB351" s="54"/>
      <c r="BC351" s="54"/>
      <c r="BD351" s="54"/>
      <c r="BE351" s="54"/>
      <c r="BF351" s="54"/>
      <c r="BG351" s="54"/>
      <c r="BH351" s="54"/>
      <c r="BI351" s="54"/>
      <c r="BJ351" s="54"/>
      <c r="BK351" s="54"/>
      <c r="BL351" s="54"/>
      <c r="BM351" s="54"/>
      <c r="BN351" s="54"/>
      <c r="BO351" s="54"/>
      <c r="BP351" s="54"/>
      <c r="BQ351" s="54"/>
    </row>
    <row r="352">
      <c r="A352" s="54"/>
      <c r="B352" s="54"/>
      <c r="C352" s="98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171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</row>
    <row r="353">
      <c r="A353" s="54"/>
      <c r="B353" s="54"/>
      <c r="C353" s="98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171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</row>
    <row r="354">
      <c r="A354" s="54"/>
      <c r="B354" s="54"/>
      <c r="C354" s="98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171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4"/>
      <c r="BQ354" s="54"/>
    </row>
    <row r="355">
      <c r="A355" s="54"/>
      <c r="B355" s="54"/>
      <c r="C355" s="98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171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4"/>
      <c r="BQ355" s="54"/>
    </row>
    <row r="356">
      <c r="A356" s="54"/>
      <c r="B356" s="54"/>
      <c r="C356" s="98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171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</row>
    <row r="357">
      <c r="A357" s="54"/>
      <c r="B357" s="54"/>
      <c r="C357" s="98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171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54"/>
    </row>
    <row r="358">
      <c r="A358" s="54"/>
      <c r="B358" s="54"/>
      <c r="C358" s="98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171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4"/>
      <c r="BQ358" s="54"/>
    </row>
    <row r="359">
      <c r="A359" s="54"/>
      <c r="B359" s="54"/>
      <c r="C359" s="98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171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</row>
    <row r="360">
      <c r="A360" s="54"/>
      <c r="B360" s="54"/>
      <c r="C360" s="98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171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</row>
    <row r="361">
      <c r="A361" s="54"/>
      <c r="B361" s="54"/>
      <c r="C361" s="98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171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4"/>
      <c r="BQ361" s="54"/>
    </row>
    <row r="362">
      <c r="A362" s="54"/>
      <c r="B362" s="54"/>
      <c r="C362" s="98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171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  <c r="AQ362" s="54"/>
      <c r="AR362" s="54"/>
      <c r="AS362" s="54"/>
      <c r="AT362" s="54"/>
      <c r="AU362" s="54"/>
      <c r="AV362" s="54"/>
      <c r="AW362" s="54"/>
      <c r="AX362" s="54"/>
      <c r="AY362" s="54"/>
      <c r="AZ362" s="54"/>
      <c r="BA362" s="54"/>
      <c r="BB362" s="54"/>
      <c r="BC362" s="54"/>
      <c r="BD362" s="54"/>
      <c r="BE362" s="54"/>
      <c r="BF362" s="54"/>
      <c r="BG362" s="54"/>
      <c r="BH362" s="54"/>
      <c r="BI362" s="54"/>
      <c r="BJ362" s="54"/>
      <c r="BK362" s="54"/>
      <c r="BL362" s="54"/>
      <c r="BM362" s="54"/>
      <c r="BN362" s="54"/>
      <c r="BO362" s="54"/>
      <c r="BP362" s="54"/>
      <c r="BQ362" s="54"/>
    </row>
    <row r="363">
      <c r="A363" s="54"/>
      <c r="B363" s="54"/>
      <c r="C363" s="98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171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  <c r="AQ363" s="54"/>
      <c r="AR363" s="54"/>
      <c r="AS363" s="54"/>
      <c r="AT363" s="54"/>
      <c r="AU363" s="54"/>
      <c r="AV363" s="54"/>
      <c r="AW363" s="54"/>
      <c r="AX363" s="54"/>
      <c r="AY363" s="54"/>
      <c r="AZ363" s="54"/>
      <c r="BA363" s="54"/>
      <c r="BB363" s="54"/>
      <c r="BC363" s="54"/>
      <c r="BD363" s="54"/>
      <c r="BE363" s="54"/>
      <c r="BF363" s="54"/>
      <c r="BG363" s="54"/>
      <c r="BH363" s="54"/>
      <c r="BI363" s="54"/>
      <c r="BJ363" s="54"/>
      <c r="BK363" s="54"/>
      <c r="BL363" s="54"/>
      <c r="BM363" s="54"/>
      <c r="BN363" s="54"/>
      <c r="BO363" s="54"/>
      <c r="BP363" s="54"/>
      <c r="BQ363" s="54"/>
    </row>
    <row r="364">
      <c r="A364" s="54"/>
      <c r="B364" s="54"/>
      <c r="C364" s="98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171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  <c r="AQ364" s="54"/>
      <c r="AR364" s="54"/>
      <c r="AS364" s="54"/>
      <c r="AT364" s="54"/>
      <c r="AU364" s="54"/>
      <c r="AV364" s="54"/>
      <c r="AW364" s="54"/>
      <c r="AX364" s="54"/>
      <c r="AY364" s="54"/>
      <c r="AZ364" s="54"/>
      <c r="BA364" s="54"/>
      <c r="BB364" s="54"/>
      <c r="BC364" s="54"/>
      <c r="BD364" s="54"/>
      <c r="BE364" s="54"/>
      <c r="BF364" s="54"/>
      <c r="BG364" s="54"/>
      <c r="BH364" s="54"/>
      <c r="BI364" s="54"/>
      <c r="BJ364" s="54"/>
      <c r="BK364" s="54"/>
      <c r="BL364" s="54"/>
      <c r="BM364" s="54"/>
      <c r="BN364" s="54"/>
      <c r="BO364" s="54"/>
      <c r="BP364" s="54"/>
      <c r="BQ364" s="54"/>
    </row>
    <row r="365">
      <c r="A365" s="54"/>
      <c r="B365" s="54"/>
      <c r="C365" s="98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171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  <c r="AQ365" s="54"/>
      <c r="AR365" s="54"/>
      <c r="AS365" s="54"/>
      <c r="AT365" s="54"/>
      <c r="AU365" s="54"/>
      <c r="AV365" s="54"/>
      <c r="AW365" s="54"/>
      <c r="AX365" s="54"/>
      <c r="AY365" s="54"/>
      <c r="AZ365" s="54"/>
      <c r="BA365" s="54"/>
      <c r="BB365" s="54"/>
      <c r="BC365" s="54"/>
      <c r="BD365" s="54"/>
      <c r="BE365" s="54"/>
      <c r="BF365" s="54"/>
      <c r="BG365" s="54"/>
      <c r="BH365" s="54"/>
      <c r="BI365" s="54"/>
      <c r="BJ365" s="54"/>
      <c r="BK365" s="54"/>
      <c r="BL365" s="54"/>
      <c r="BM365" s="54"/>
      <c r="BN365" s="54"/>
      <c r="BO365" s="54"/>
      <c r="BP365" s="54"/>
      <c r="BQ365" s="54"/>
    </row>
    <row r="366">
      <c r="A366" s="54"/>
      <c r="B366" s="54"/>
      <c r="C366" s="98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171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/>
      <c r="AX366" s="54"/>
      <c r="AY366" s="54"/>
      <c r="AZ366" s="54"/>
      <c r="BA366" s="54"/>
      <c r="BB366" s="54"/>
      <c r="BC366" s="54"/>
      <c r="BD366" s="54"/>
      <c r="BE366" s="54"/>
      <c r="BF366" s="54"/>
      <c r="BG366" s="54"/>
      <c r="BH366" s="54"/>
      <c r="BI366" s="54"/>
      <c r="BJ366" s="54"/>
      <c r="BK366" s="54"/>
      <c r="BL366" s="54"/>
      <c r="BM366" s="54"/>
      <c r="BN366" s="54"/>
      <c r="BO366" s="54"/>
      <c r="BP366" s="54"/>
      <c r="BQ366" s="54"/>
    </row>
    <row r="367">
      <c r="A367" s="54"/>
      <c r="B367" s="54"/>
      <c r="C367" s="98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171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AW367" s="54"/>
      <c r="AX367" s="54"/>
      <c r="AY367" s="54"/>
      <c r="AZ367" s="54"/>
      <c r="BA367" s="54"/>
      <c r="BB367" s="54"/>
      <c r="BC367" s="54"/>
      <c r="BD367" s="54"/>
      <c r="BE367" s="54"/>
      <c r="BF367" s="54"/>
      <c r="BG367" s="54"/>
      <c r="BH367" s="54"/>
      <c r="BI367" s="54"/>
      <c r="BJ367" s="54"/>
      <c r="BK367" s="54"/>
      <c r="BL367" s="54"/>
      <c r="BM367" s="54"/>
      <c r="BN367" s="54"/>
      <c r="BO367" s="54"/>
      <c r="BP367" s="54"/>
      <c r="BQ367" s="54"/>
    </row>
    <row r="368">
      <c r="A368" s="54"/>
      <c r="B368" s="54"/>
      <c r="C368" s="98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171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4"/>
      <c r="AO368" s="54"/>
      <c r="AP368" s="54"/>
      <c r="AQ368" s="54"/>
      <c r="AR368" s="54"/>
      <c r="AS368" s="54"/>
      <c r="AT368" s="54"/>
      <c r="AU368" s="54"/>
      <c r="AV368" s="54"/>
      <c r="AW368" s="54"/>
      <c r="AX368" s="54"/>
      <c r="AY368" s="54"/>
      <c r="AZ368" s="54"/>
      <c r="BA368" s="54"/>
      <c r="BB368" s="54"/>
      <c r="BC368" s="54"/>
      <c r="BD368" s="54"/>
      <c r="BE368" s="54"/>
      <c r="BF368" s="54"/>
      <c r="BG368" s="54"/>
      <c r="BH368" s="54"/>
      <c r="BI368" s="54"/>
      <c r="BJ368" s="54"/>
      <c r="BK368" s="54"/>
      <c r="BL368" s="54"/>
      <c r="BM368" s="54"/>
      <c r="BN368" s="54"/>
      <c r="BO368" s="54"/>
      <c r="BP368" s="54"/>
      <c r="BQ368" s="54"/>
    </row>
    <row r="369">
      <c r="A369" s="54"/>
      <c r="B369" s="54"/>
      <c r="C369" s="98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171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  <c r="AP369" s="54"/>
      <c r="AQ369" s="54"/>
      <c r="AR369" s="54"/>
      <c r="AS369" s="54"/>
      <c r="AT369" s="54"/>
      <c r="AU369" s="54"/>
      <c r="AV369" s="54"/>
      <c r="AW369" s="54"/>
      <c r="AX369" s="54"/>
      <c r="AY369" s="54"/>
      <c r="AZ369" s="54"/>
      <c r="BA369" s="54"/>
      <c r="BB369" s="54"/>
      <c r="BC369" s="54"/>
      <c r="BD369" s="54"/>
      <c r="BE369" s="54"/>
      <c r="BF369" s="54"/>
      <c r="BG369" s="54"/>
      <c r="BH369" s="54"/>
      <c r="BI369" s="54"/>
      <c r="BJ369" s="54"/>
      <c r="BK369" s="54"/>
      <c r="BL369" s="54"/>
      <c r="BM369" s="54"/>
      <c r="BN369" s="54"/>
      <c r="BO369" s="54"/>
      <c r="BP369" s="54"/>
      <c r="BQ369" s="54"/>
    </row>
    <row r="370">
      <c r="A370" s="54"/>
      <c r="B370" s="54"/>
      <c r="C370" s="98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171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  <c r="AX370" s="54"/>
      <c r="AY370" s="54"/>
      <c r="AZ370" s="54"/>
      <c r="BA370" s="54"/>
      <c r="BB370" s="54"/>
      <c r="BC370" s="54"/>
      <c r="BD370" s="54"/>
      <c r="BE370" s="54"/>
      <c r="BF370" s="54"/>
      <c r="BG370" s="54"/>
      <c r="BH370" s="54"/>
      <c r="BI370" s="54"/>
      <c r="BJ370" s="54"/>
      <c r="BK370" s="54"/>
      <c r="BL370" s="54"/>
      <c r="BM370" s="54"/>
      <c r="BN370" s="54"/>
      <c r="BO370" s="54"/>
      <c r="BP370" s="54"/>
      <c r="BQ370" s="54"/>
    </row>
    <row r="371">
      <c r="A371" s="54"/>
      <c r="B371" s="54"/>
      <c r="C371" s="98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171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  <c r="AP371" s="54"/>
      <c r="AQ371" s="54"/>
      <c r="AR371" s="54"/>
      <c r="AS371" s="54"/>
      <c r="AT371" s="54"/>
      <c r="AU371" s="54"/>
      <c r="AV371" s="54"/>
      <c r="AW371" s="54"/>
      <c r="AX371" s="54"/>
      <c r="AY371" s="54"/>
      <c r="AZ371" s="54"/>
      <c r="BA371" s="54"/>
      <c r="BB371" s="54"/>
      <c r="BC371" s="54"/>
      <c r="BD371" s="54"/>
      <c r="BE371" s="54"/>
      <c r="BF371" s="54"/>
      <c r="BG371" s="54"/>
      <c r="BH371" s="54"/>
      <c r="BI371" s="54"/>
      <c r="BJ371" s="54"/>
      <c r="BK371" s="54"/>
      <c r="BL371" s="54"/>
      <c r="BM371" s="54"/>
      <c r="BN371" s="54"/>
      <c r="BO371" s="54"/>
      <c r="BP371" s="54"/>
      <c r="BQ371" s="54"/>
    </row>
    <row r="372">
      <c r="A372" s="54"/>
      <c r="B372" s="54"/>
      <c r="C372" s="98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171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  <c r="AX372" s="54"/>
      <c r="AY372" s="54"/>
      <c r="AZ372" s="54"/>
      <c r="BA372" s="54"/>
      <c r="BB372" s="54"/>
      <c r="BC372" s="54"/>
      <c r="BD372" s="54"/>
      <c r="BE372" s="54"/>
      <c r="BF372" s="54"/>
      <c r="BG372" s="54"/>
      <c r="BH372" s="54"/>
      <c r="BI372" s="54"/>
      <c r="BJ372" s="54"/>
      <c r="BK372" s="54"/>
      <c r="BL372" s="54"/>
      <c r="BM372" s="54"/>
      <c r="BN372" s="54"/>
      <c r="BO372" s="54"/>
      <c r="BP372" s="54"/>
      <c r="BQ372" s="54"/>
    </row>
    <row r="373">
      <c r="A373" s="54"/>
      <c r="B373" s="54"/>
      <c r="C373" s="98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171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AW373" s="54"/>
      <c r="AX373" s="54"/>
      <c r="AY373" s="54"/>
      <c r="AZ373" s="54"/>
      <c r="BA373" s="54"/>
      <c r="BB373" s="54"/>
      <c r="BC373" s="54"/>
      <c r="BD373" s="54"/>
      <c r="BE373" s="54"/>
      <c r="BF373" s="54"/>
      <c r="BG373" s="54"/>
      <c r="BH373" s="54"/>
      <c r="BI373" s="54"/>
      <c r="BJ373" s="54"/>
      <c r="BK373" s="54"/>
      <c r="BL373" s="54"/>
      <c r="BM373" s="54"/>
      <c r="BN373" s="54"/>
      <c r="BO373" s="54"/>
      <c r="BP373" s="54"/>
      <c r="BQ373" s="54"/>
    </row>
    <row r="374">
      <c r="A374" s="54"/>
      <c r="B374" s="54"/>
      <c r="C374" s="98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171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  <c r="AX374" s="54"/>
      <c r="AY374" s="54"/>
      <c r="AZ374" s="54"/>
      <c r="BA374" s="54"/>
      <c r="BB374" s="54"/>
      <c r="BC374" s="54"/>
      <c r="BD374" s="54"/>
      <c r="BE374" s="54"/>
      <c r="BF374" s="54"/>
      <c r="BG374" s="54"/>
      <c r="BH374" s="54"/>
      <c r="BI374" s="54"/>
      <c r="BJ374" s="54"/>
      <c r="BK374" s="54"/>
      <c r="BL374" s="54"/>
      <c r="BM374" s="54"/>
      <c r="BN374" s="54"/>
      <c r="BO374" s="54"/>
      <c r="BP374" s="54"/>
      <c r="BQ374" s="54"/>
    </row>
    <row r="375">
      <c r="A375" s="54"/>
      <c r="B375" s="54"/>
      <c r="C375" s="98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171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AW375" s="54"/>
      <c r="AX375" s="54"/>
      <c r="AY375" s="54"/>
      <c r="AZ375" s="54"/>
      <c r="BA375" s="54"/>
      <c r="BB375" s="54"/>
      <c r="BC375" s="54"/>
      <c r="BD375" s="54"/>
      <c r="BE375" s="54"/>
      <c r="BF375" s="54"/>
      <c r="BG375" s="54"/>
      <c r="BH375" s="54"/>
      <c r="BI375" s="54"/>
      <c r="BJ375" s="54"/>
      <c r="BK375" s="54"/>
      <c r="BL375" s="54"/>
      <c r="BM375" s="54"/>
      <c r="BN375" s="54"/>
      <c r="BO375" s="54"/>
      <c r="BP375" s="54"/>
      <c r="BQ375" s="54"/>
    </row>
    <row r="376">
      <c r="A376" s="54"/>
      <c r="B376" s="54"/>
      <c r="C376" s="98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171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  <c r="AX376" s="54"/>
      <c r="AY376" s="54"/>
      <c r="AZ376" s="54"/>
      <c r="BA376" s="54"/>
      <c r="BB376" s="54"/>
      <c r="BC376" s="54"/>
      <c r="BD376" s="54"/>
      <c r="BE376" s="54"/>
      <c r="BF376" s="54"/>
      <c r="BG376" s="54"/>
      <c r="BH376" s="54"/>
      <c r="BI376" s="54"/>
      <c r="BJ376" s="54"/>
      <c r="BK376" s="54"/>
      <c r="BL376" s="54"/>
      <c r="BM376" s="54"/>
      <c r="BN376" s="54"/>
      <c r="BO376" s="54"/>
      <c r="BP376" s="54"/>
      <c r="BQ376" s="54"/>
    </row>
    <row r="377">
      <c r="A377" s="54"/>
      <c r="B377" s="54"/>
      <c r="C377" s="98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171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AW377" s="54"/>
      <c r="AX377" s="54"/>
      <c r="AY377" s="54"/>
      <c r="AZ377" s="54"/>
      <c r="BA377" s="54"/>
      <c r="BB377" s="54"/>
      <c r="BC377" s="54"/>
      <c r="BD377" s="54"/>
      <c r="BE377" s="54"/>
      <c r="BF377" s="54"/>
      <c r="BG377" s="54"/>
      <c r="BH377" s="54"/>
      <c r="BI377" s="54"/>
      <c r="BJ377" s="54"/>
      <c r="BK377" s="54"/>
      <c r="BL377" s="54"/>
      <c r="BM377" s="54"/>
      <c r="BN377" s="54"/>
      <c r="BO377" s="54"/>
      <c r="BP377" s="54"/>
      <c r="BQ377" s="54"/>
    </row>
    <row r="378">
      <c r="A378" s="54"/>
      <c r="B378" s="54"/>
      <c r="C378" s="98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171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  <c r="AX378" s="54"/>
      <c r="AY378" s="54"/>
      <c r="AZ378" s="54"/>
      <c r="BA378" s="54"/>
      <c r="BB378" s="54"/>
      <c r="BC378" s="54"/>
      <c r="BD378" s="54"/>
      <c r="BE378" s="54"/>
      <c r="BF378" s="54"/>
      <c r="BG378" s="54"/>
      <c r="BH378" s="54"/>
      <c r="BI378" s="54"/>
      <c r="BJ378" s="54"/>
      <c r="BK378" s="54"/>
      <c r="BL378" s="54"/>
      <c r="BM378" s="54"/>
      <c r="BN378" s="54"/>
      <c r="BO378" s="54"/>
      <c r="BP378" s="54"/>
      <c r="BQ378" s="54"/>
    </row>
    <row r="379">
      <c r="A379" s="54"/>
      <c r="B379" s="54"/>
      <c r="C379" s="98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171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AW379" s="54"/>
      <c r="AX379" s="54"/>
      <c r="AY379" s="54"/>
      <c r="AZ379" s="54"/>
      <c r="BA379" s="54"/>
      <c r="BB379" s="54"/>
      <c r="BC379" s="54"/>
      <c r="BD379" s="54"/>
      <c r="BE379" s="54"/>
      <c r="BF379" s="54"/>
      <c r="BG379" s="54"/>
      <c r="BH379" s="54"/>
      <c r="BI379" s="54"/>
      <c r="BJ379" s="54"/>
      <c r="BK379" s="54"/>
      <c r="BL379" s="54"/>
      <c r="BM379" s="54"/>
      <c r="BN379" s="54"/>
      <c r="BO379" s="54"/>
      <c r="BP379" s="54"/>
      <c r="BQ379" s="54"/>
    </row>
    <row r="380">
      <c r="A380" s="54"/>
      <c r="B380" s="54"/>
      <c r="C380" s="98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171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4"/>
      <c r="AM380" s="54"/>
      <c r="AN380" s="54"/>
      <c r="AO380" s="54"/>
      <c r="AP380" s="54"/>
      <c r="AQ380" s="54"/>
      <c r="AR380" s="54"/>
      <c r="AS380" s="54"/>
      <c r="AT380" s="54"/>
      <c r="AU380" s="54"/>
      <c r="AV380" s="54"/>
      <c r="AW380" s="54"/>
      <c r="AX380" s="54"/>
      <c r="AY380" s="54"/>
      <c r="AZ380" s="54"/>
      <c r="BA380" s="54"/>
      <c r="BB380" s="54"/>
      <c r="BC380" s="54"/>
      <c r="BD380" s="54"/>
      <c r="BE380" s="54"/>
      <c r="BF380" s="54"/>
      <c r="BG380" s="54"/>
      <c r="BH380" s="54"/>
      <c r="BI380" s="54"/>
      <c r="BJ380" s="54"/>
      <c r="BK380" s="54"/>
      <c r="BL380" s="54"/>
      <c r="BM380" s="54"/>
      <c r="BN380" s="54"/>
      <c r="BO380" s="54"/>
      <c r="BP380" s="54"/>
      <c r="BQ380" s="54"/>
    </row>
    <row r="381">
      <c r="A381" s="54"/>
      <c r="B381" s="54"/>
      <c r="C381" s="98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171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  <c r="AL381" s="54"/>
      <c r="AM381" s="54"/>
      <c r="AN381" s="54"/>
      <c r="AO381" s="54"/>
      <c r="AP381" s="54"/>
      <c r="AQ381" s="54"/>
      <c r="AR381" s="54"/>
      <c r="AS381" s="54"/>
      <c r="AT381" s="54"/>
      <c r="AU381" s="54"/>
      <c r="AV381" s="54"/>
      <c r="AW381" s="54"/>
      <c r="AX381" s="54"/>
      <c r="AY381" s="54"/>
      <c r="AZ381" s="54"/>
      <c r="BA381" s="54"/>
      <c r="BB381" s="54"/>
      <c r="BC381" s="54"/>
      <c r="BD381" s="54"/>
      <c r="BE381" s="54"/>
      <c r="BF381" s="54"/>
      <c r="BG381" s="54"/>
      <c r="BH381" s="54"/>
      <c r="BI381" s="54"/>
      <c r="BJ381" s="54"/>
      <c r="BK381" s="54"/>
      <c r="BL381" s="54"/>
      <c r="BM381" s="54"/>
      <c r="BN381" s="54"/>
      <c r="BO381" s="54"/>
      <c r="BP381" s="54"/>
      <c r="BQ381" s="54"/>
    </row>
    <row r="382">
      <c r="A382" s="54"/>
      <c r="B382" s="54"/>
      <c r="C382" s="98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171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4"/>
      <c r="AM382" s="54"/>
      <c r="AN382" s="54"/>
      <c r="AO382" s="54"/>
      <c r="AP382" s="54"/>
      <c r="AQ382" s="54"/>
      <c r="AR382" s="54"/>
      <c r="AS382" s="54"/>
      <c r="AT382" s="54"/>
      <c r="AU382" s="54"/>
      <c r="AV382" s="54"/>
      <c r="AW382" s="54"/>
      <c r="AX382" s="54"/>
      <c r="AY382" s="54"/>
      <c r="AZ382" s="54"/>
      <c r="BA382" s="54"/>
      <c r="BB382" s="54"/>
      <c r="BC382" s="54"/>
      <c r="BD382" s="54"/>
      <c r="BE382" s="54"/>
      <c r="BF382" s="54"/>
      <c r="BG382" s="54"/>
      <c r="BH382" s="54"/>
      <c r="BI382" s="54"/>
      <c r="BJ382" s="54"/>
      <c r="BK382" s="54"/>
      <c r="BL382" s="54"/>
      <c r="BM382" s="54"/>
      <c r="BN382" s="54"/>
      <c r="BO382" s="54"/>
      <c r="BP382" s="54"/>
      <c r="BQ382" s="54"/>
    </row>
    <row r="383">
      <c r="A383" s="54"/>
      <c r="B383" s="54"/>
      <c r="C383" s="98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171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  <c r="AO383" s="54"/>
      <c r="AP383" s="54"/>
      <c r="AQ383" s="54"/>
      <c r="AR383" s="54"/>
      <c r="AS383" s="54"/>
      <c r="AT383" s="54"/>
      <c r="AU383" s="54"/>
      <c r="AV383" s="54"/>
      <c r="AW383" s="54"/>
      <c r="AX383" s="54"/>
      <c r="AY383" s="54"/>
      <c r="AZ383" s="54"/>
      <c r="BA383" s="54"/>
      <c r="BB383" s="54"/>
      <c r="BC383" s="54"/>
      <c r="BD383" s="54"/>
      <c r="BE383" s="54"/>
      <c r="BF383" s="54"/>
      <c r="BG383" s="54"/>
      <c r="BH383" s="54"/>
      <c r="BI383" s="54"/>
      <c r="BJ383" s="54"/>
      <c r="BK383" s="54"/>
      <c r="BL383" s="54"/>
      <c r="BM383" s="54"/>
      <c r="BN383" s="54"/>
      <c r="BO383" s="54"/>
      <c r="BP383" s="54"/>
      <c r="BQ383" s="54"/>
    </row>
    <row r="384">
      <c r="A384" s="54"/>
      <c r="B384" s="54"/>
      <c r="C384" s="98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171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/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/>
      <c r="BB384" s="54"/>
      <c r="BC384" s="54"/>
      <c r="BD384" s="54"/>
      <c r="BE384" s="54"/>
      <c r="BF384" s="54"/>
      <c r="BG384" s="54"/>
      <c r="BH384" s="54"/>
      <c r="BI384" s="54"/>
      <c r="BJ384" s="54"/>
      <c r="BK384" s="54"/>
      <c r="BL384" s="54"/>
      <c r="BM384" s="54"/>
      <c r="BN384" s="54"/>
      <c r="BO384" s="54"/>
      <c r="BP384" s="54"/>
      <c r="BQ384" s="54"/>
    </row>
    <row r="385">
      <c r="A385" s="54"/>
      <c r="B385" s="54"/>
      <c r="C385" s="98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171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  <c r="AL385" s="54"/>
      <c r="AM385" s="54"/>
      <c r="AN385" s="54"/>
      <c r="AO385" s="54"/>
      <c r="AP385" s="54"/>
      <c r="AQ385" s="54"/>
      <c r="AR385" s="54"/>
      <c r="AS385" s="54"/>
      <c r="AT385" s="54"/>
      <c r="AU385" s="54"/>
      <c r="AV385" s="54"/>
      <c r="AW385" s="54"/>
      <c r="AX385" s="54"/>
      <c r="AY385" s="54"/>
      <c r="AZ385" s="54"/>
      <c r="BA385" s="54"/>
      <c r="BB385" s="54"/>
      <c r="BC385" s="54"/>
      <c r="BD385" s="54"/>
      <c r="BE385" s="54"/>
      <c r="BF385" s="54"/>
      <c r="BG385" s="54"/>
      <c r="BH385" s="54"/>
      <c r="BI385" s="54"/>
      <c r="BJ385" s="54"/>
      <c r="BK385" s="54"/>
      <c r="BL385" s="54"/>
      <c r="BM385" s="54"/>
      <c r="BN385" s="54"/>
      <c r="BO385" s="54"/>
      <c r="BP385" s="54"/>
      <c r="BQ385" s="54"/>
    </row>
    <row r="386">
      <c r="A386" s="54"/>
      <c r="B386" s="54"/>
      <c r="C386" s="98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171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  <c r="BI386" s="54"/>
      <c r="BJ386" s="54"/>
      <c r="BK386" s="54"/>
      <c r="BL386" s="54"/>
      <c r="BM386" s="54"/>
      <c r="BN386" s="54"/>
      <c r="BO386" s="54"/>
      <c r="BP386" s="54"/>
      <c r="BQ386" s="54"/>
    </row>
    <row r="387">
      <c r="A387" s="54"/>
      <c r="B387" s="54"/>
      <c r="C387" s="98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171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  <c r="BI387" s="54"/>
      <c r="BJ387" s="54"/>
      <c r="BK387" s="54"/>
      <c r="BL387" s="54"/>
      <c r="BM387" s="54"/>
      <c r="BN387" s="54"/>
      <c r="BO387" s="54"/>
      <c r="BP387" s="54"/>
      <c r="BQ387" s="54"/>
    </row>
    <row r="388">
      <c r="A388" s="54"/>
      <c r="B388" s="54"/>
      <c r="C388" s="98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171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/>
      <c r="BB388" s="54"/>
      <c r="BC388" s="54"/>
      <c r="BD388" s="54"/>
      <c r="BE388" s="54"/>
      <c r="BF388" s="54"/>
      <c r="BG388" s="54"/>
      <c r="BH388" s="54"/>
      <c r="BI388" s="54"/>
      <c r="BJ388" s="54"/>
      <c r="BK388" s="54"/>
      <c r="BL388" s="54"/>
      <c r="BM388" s="54"/>
      <c r="BN388" s="54"/>
      <c r="BO388" s="54"/>
      <c r="BP388" s="54"/>
      <c r="BQ388" s="54"/>
    </row>
    <row r="389">
      <c r="A389" s="54"/>
      <c r="B389" s="54"/>
      <c r="C389" s="98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171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  <c r="AO389" s="54"/>
      <c r="AP389" s="54"/>
      <c r="AQ389" s="54"/>
      <c r="AR389" s="54"/>
      <c r="AS389" s="54"/>
      <c r="AT389" s="54"/>
      <c r="AU389" s="54"/>
      <c r="AV389" s="54"/>
      <c r="AW389" s="54"/>
      <c r="AX389" s="54"/>
      <c r="AY389" s="54"/>
      <c r="AZ389" s="54"/>
      <c r="BA389" s="54"/>
      <c r="BB389" s="54"/>
      <c r="BC389" s="54"/>
      <c r="BD389" s="54"/>
      <c r="BE389" s="54"/>
      <c r="BF389" s="54"/>
      <c r="BG389" s="54"/>
      <c r="BH389" s="54"/>
      <c r="BI389" s="54"/>
      <c r="BJ389" s="54"/>
      <c r="BK389" s="54"/>
      <c r="BL389" s="54"/>
      <c r="BM389" s="54"/>
      <c r="BN389" s="54"/>
      <c r="BO389" s="54"/>
      <c r="BP389" s="54"/>
      <c r="BQ389" s="54"/>
    </row>
    <row r="390">
      <c r="A390" s="54"/>
      <c r="B390" s="54"/>
      <c r="C390" s="98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171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  <c r="BI390" s="54"/>
      <c r="BJ390" s="54"/>
      <c r="BK390" s="54"/>
      <c r="BL390" s="54"/>
      <c r="BM390" s="54"/>
      <c r="BN390" s="54"/>
      <c r="BO390" s="54"/>
      <c r="BP390" s="54"/>
      <c r="BQ390" s="54"/>
    </row>
    <row r="391">
      <c r="A391" s="54"/>
      <c r="B391" s="54"/>
      <c r="C391" s="98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171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</row>
    <row r="392">
      <c r="A392" s="54"/>
      <c r="B392" s="54"/>
      <c r="C392" s="98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171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4"/>
      <c r="BQ392" s="54"/>
    </row>
    <row r="393">
      <c r="A393" s="54"/>
      <c r="B393" s="54"/>
      <c r="C393" s="98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171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4"/>
      <c r="BQ393" s="54"/>
    </row>
    <row r="394">
      <c r="A394" s="54"/>
      <c r="B394" s="54"/>
      <c r="C394" s="98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171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</row>
    <row r="395">
      <c r="A395" s="54"/>
      <c r="B395" s="54"/>
      <c r="C395" s="98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171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</row>
    <row r="396">
      <c r="A396" s="54"/>
      <c r="B396" s="54"/>
      <c r="C396" s="98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171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4"/>
      <c r="BQ396" s="54"/>
    </row>
    <row r="397">
      <c r="A397" s="54"/>
      <c r="B397" s="54"/>
      <c r="C397" s="98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171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4"/>
      <c r="BQ397" s="54"/>
    </row>
    <row r="398">
      <c r="A398" s="54"/>
      <c r="B398" s="54"/>
      <c r="C398" s="98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171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</row>
    <row r="399">
      <c r="A399" s="54"/>
      <c r="B399" s="54"/>
      <c r="C399" s="98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171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4"/>
      <c r="BQ399" s="54"/>
    </row>
    <row r="400">
      <c r="A400" s="54"/>
      <c r="B400" s="54"/>
      <c r="C400" s="98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171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4"/>
      <c r="AM400" s="54"/>
      <c r="AN400" s="54"/>
      <c r="AO400" s="54"/>
      <c r="AP400" s="54"/>
      <c r="AQ400" s="54"/>
      <c r="AR400" s="54"/>
      <c r="AS400" s="54"/>
      <c r="AT400" s="54"/>
      <c r="AU400" s="54"/>
      <c r="AV400" s="54"/>
      <c r="AW400" s="54"/>
      <c r="AX400" s="54"/>
      <c r="AY400" s="54"/>
      <c r="AZ400" s="54"/>
      <c r="BA400" s="54"/>
      <c r="BB400" s="54"/>
      <c r="BC400" s="54"/>
      <c r="BD400" s="54"/>
      <c r="BE400" s="54"/>
      <c r="BF400" s="54"/>
      <c r="BG400" s="54"/>
      <c r="BH400" s="54"/>
      <c r="BI400" s="54"/>
      <c r="BJ400" s="54"/>
      <c r="BK400" s="54"/>
      <c r="BL400" s="54"/>
      <c r="BM400" s="54"/>
      <c r="BN400" s="54"/>
      <c r="BO400" s="54"/>
      <c r="BP400" s="54"/>
      <c r="BQ400" s="54"/>
    </row>
    <row r="401">
      <c r="A401" s="54"/>
      <c r="B401" s="54"/>
      <c r="C401" s="98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171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  <c r="AO401" s="54"/>
      <c r="AP401" s="54"/>
      <c r="AQ401" s="54"/>
      <c r="AR401" s="54"/>
      <c r="AS401" s="54"/>
      <c r="AT401" s="54"/>
      <c r="AU401" s="54"/>
      <c r="AV401" s="54"/>
      <c r="AW401" s="54"/>
      <c r="AX401" s="54"/>
      <c r="AY401" s="54"/>
      <c r="AZ401" s="54"/>
      <c r="BA401" s="54"/>
      <c r="BB401" s="54"/>
      <c r="BC401" s="54"/>
      <c r="BD401" s="54"/>
      <c r="BE401" s="54"/>
      <c r="BF401" s="54"/>
      <c r="BG401" s="54"/>
      <c r="BH401" s="54"/>
      <c r="BI401" s="54"/>
      <c r="BJ401" s="54"/>
      <c r="BK401" s="54"/>
      <c r="BL401" s="54"/>
      <c r="BM401" s="54"/>
      <c r="BN401" s="54"/>
      <c r="BO401" s="54"/>
      <c r="BP401" s="54"/>
      <c r="BQ401" s="54"/>
    </row>
    <row r="402">
      <c r="A402" s="54"/>
      <c r="B402" s="54"/>
      <c r="C402" s="98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171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4"/>
      <c r="AM402" s="54"/>
      <c r="AN402" s="54"/>
      <c r="AO402" s="54"/>
      <c r="AP402" s="54"/>
      <c r="AQ402" s="54"/>
      <c r="AR402" s="54"/>
      <c r="AS402" s="54"/>
      <c r="AT402" s="54"/>
      <c r="AU402" s="54"/>
      <c r="AV402" s="54"/>
      <c r="AW402" s="54"/>
      <c r="AX402" s="54"/>
      <c r="AY402" s="54"/>
      <c r="AZ402" s="54"/>
      <c r="BA402" s="54"/>
      <c r="BB402" s="54"/>
      <c r="BC402" s="54"/>
      <c r="BD402" s="54"/>
      <c r="BE402" s="54"/>
      <c r="BF402" s="54"/>
      <c r="BG402" s="54"/>
      <c r="BH402" s="54"/>
      <c r="BI402" s="54"/>
      <c r="BJ402" s="54"/>
      <c r="BK402" s="54"/>
      <c r="BL402" s="54"/>
      <c r="BM402" s="54"/>
      <c r="BN402" s="54"/>
      <c r="BO402" s="54"/>
      <c r="BP402" s="54"/>
      <c r="BQ402" s="54"/>
    </row>
    <row r="403">
      <c r="A403" s="54"/>
      <c r="B403" s="54"/>
      <c r="C403" s="98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171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  <c r="AL403" s="54"/>
      <c r="AM403" s="54"/>
      <c r="AN403" s="54"/>
      <c r="AO403" s="54"/>
      <c r="AP403" s="54"/>
      <c r="AQ403" s="54"/>
      <c r="AR403" s="54"/>
      <c r="AS403" s="54"/>
      <c r="AT403" s="54"/>
      <c r="AU403" s="54"/>
      <c r="AV403" s="54"/>
      <c r="AW403" s="54"/>
      <c r="AX403" s="54"/>
      <c r="AY403" s="54"/>
      <c r="AZ403" s="54"/>
      <c r="BA403" s="54"/>
      <c r="BB403" s="54"/>
      <c r="BC403" s="54"/>
      <c r="BD403" s="54"/>
      <c r="BE403" s="54"/>
      <c r="BF403" s="54"/>
      <c r="BG403" s="54"/>
      <c r="BH403" s="54"/>
      <c r="BI403" s="54"/>
      <c r="BJ403" s="54"/>
      <c r="BK403" s="54"/>
      <c r="BL403" s="54"/>
      <c r="BM403" s="54"/>
      <c r="BN403" s="54"/>
      <c r="BO403" s="54"/>
      <c r="BP403" s="54"/>
      <c r="BQ403" s="54"/>
    </row>
    <row r="404">
      <c r="A404" s="54"/>
      <c r="B404" s="54"/>
      <c r="C404" s="98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171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  <c r="AO404" s="54"/>
      <c r="AP404" s="54"/>
      <c r="AQ404" s="54"/>
      <c r="AR404" s="54"/>
      <c r="AS404" s="54"/>
      <c r="AT404" s="54"/>
      <c r="AU404" s="54"/>
      <c r="AV404" s="54"/>
      <c r="AW404" s="54"/>
      <c r="AX404" s="54"/>
      <c r="AY404" s="54"/>
      <c r="AZ404" s="54"/>
      <c r="BA404" s="54"/>
      <c r="BB404" s="54"/>
      <c r="BC404" s="54"/>
      <c r="BD404" s="54"/>
      <c r="BE404" s="54"/>
      <c r="BF404" s="54"/>
      <c r="BG404" s="54"/>
      <c r="BH404" s="54"/>
      <c r="BI404" s="54"/>
      <c r="BJ404" s="54"/>
      <c r="BK404" s="54"/>
      <c r="BL404" s="54"/>
      <c r="BM404" s="54"/>
      <c r="BN404" s="54"/>
      <c r="BO404" s="54"/>
      <c r="BP404" s="54"/>
      <c r="BQ404" s="54"/>
    </row>
    <row r="405">
      <c r="A405" s="54"/>
      <c r="B405" s="54"/>
      <c r="C405" s="98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171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  <c r="AL405" s="54"/>
      <c r="AM405" s="54"/>
      <c r="AN405" s="54"/>
      <c r="AO405" s="54"/>
      <c r="AP405" s="54"/>
      <c r="AQ405" s="54"/>
      <c r="AR405" s="54"/>
      <c r="AS405" s="54"/>
      <c r="AT405" s="54"/>
      <c r="AU405" s="54"/>
      <c r="AV405" s="54"/>
      <c r="AW405" s="54"/>
      <c r="AX405" s="54"/>
      <c r="AY405" s="54"/>
      <c r="AZ405" s="54"/>
      <c r="BA405" s="54"/>
      <c r="BB405" s="54"/>
      <c r="BC405" s="54"/>
      <c r="BD405" s="54"/>
      <c r="BE405" s="54"/>
      <c r="BF405" s="54"/>
      <c r="BG405" s="54"/>
      <c r="BH405" s="54"/>
      <c r="BI405" s="54"/>
      <c r="BJ405" s="54"/>
      <c r="BK405" s="54"/>
      <c r="BL405" s="54"/>
      <c r="BM405" s="54"/>
      <c r="BN405" s="54"/>
      <c r="BO405" s="54"/>
      <c r="BP405" s="54"/>
      <c r="BQ405" s="54"/>
    </row>
    <row r="406">
      <c r="A406" s="54"/>
      <c r="B406" s="54"/>
      <c r="C406" s="98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171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/>
      <c r="AX406" s="54"/>
      <c r="AY406" s="54"/>
      <c r="AZ406" s="54"/>
      <c r="BA406" s="54"/>
      <c r="BB406" s="54"/>
      <c r="BC406" s="54"/>
      <c r="BD406" s="54"/>
      <c r="BE406" s="54"/>
      <c r="BF406" s="54"/>
      <c r="BG406" s="54"/>
      <c r="BH406" s="54"/>
      <c r="BI406" s="54"/>
      <c r="BJ406" s="54"/>
      <c r="BK406" s="54"/>
      <c r="BL406" s="54"/>
      <c r="BM406" s="54"/>
      <c r="BN406" s="54"/>
      <c r="BO406" s="54"/>
      <c r="BP406" s="54"/>
      <c r="BQ406" s="54"/>
    </row>
    <row r="407">
      <c r="A407" s="54"/>
      <c r="B407" s="54"/>
      <c r="C407" s="98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171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  <c r="AO407" s="54"/>
      <c r="AP407" s="54"/>
      <c r="AQ407" s="54"/>
      <c r="AR407" s="54"/>
      <c r="AS407" s="54"/>
      <c r="AT407" s="54"/>
      <c r="AU407" s="54"/>
      <c r="AV407" s="54"/>
      <c r="AW407" s="54"/>
      <c r="AX407" s="54"/>
      <c r="AY407" s="54"/>
      <c r="AZ407" s="54"/>
      <c r="BA407" s="54"/>
      <c r="BB407" s="54"/>
      <c r="BC407" s="54"/>
      <c r="BD407" s="54"/>
      <c r="BE407" s="54"/>
      <c r="BF407" s="54"/>
      <c r="BG407" s="54"/>
      <c r="BH407" s="54"/>
      <c r="BI407" s="54"/>
      <c r="BJ407" s="54"/>
      <c r="BK407" s="54"/>
      <c r="BL407" s="54"/>
      <c r="BM407" s="54"/>
      <c r="BN407" s="54"/>
      <c r="BO407" s="54"/>
      <c r="BP407" s="54"/>
      <c r="BQ407" s="54"/>
    </row>
    <row r="408">
      <c r="A408" s="54"/>
      <c r="B408" s="54"/>
      <c r="C408" s="98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171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4"/>
      <c r="AM408" s="54"/>
      <c r="AN408" s="54"/>
      <c r="AO408" s="54"/>
      <c r="AP408" s="54"/>
      <c r="AQ408" s="54"/>
      <c r="AR408" s="54"/>
      <c r="AS408" s="54"/>
      <c r="AT408" s="54"/>
      <c r="AU408" s="54"/>
      <c r="AV408" s="54"/>
      <c r="AW408" s="54"/>
      <c r="AX408" s="54"/>
      <c r="AY408" s="54"/>
      <c r="AZ408" s="54"/>
      <c r="BA408" s="54"/>
      <c r="BB408" s="54"/>
      <c r="BC408" s="54"/>
      <c r="BD408" s="54"/>
      <c r="BE408" s="54"/>
      <c r="BF408" s="54"/>
      <c r="BG408" s="54"/>
      <c r="BH408" s="54"/>
      <c r="BI408" s="54"/>
      <c r="BJ408" s="54"/>
      <c r="BK408" s="54"/>
      <c r="BL408" s="54"/>
      <c r="BM408" s="54"/>
      <c r="BN408" s="54"/>
      <c r="BO408" s="54"/>
      <c r="BP408" s="54"/>
      <c r="BQ408" s="54"/>
    </row>
    <row r="409">
      <c r="A409" s="54"/>
      <c r="B409" s="54"/>
      <c r="C409" s="98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171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  <c r="AL409" s="54"/>
      <c r="AM409" s="54"/>
      <c r="AN409" s="54"/>
      <c r="AO409" s="54"/>
      <c r="AP409" s="54"/>
      <c r="AQ409" s="54"/>
      <c r="AR409" s="54"/>
      <c r="AS409" s="54"/>
      <c r="AT409" s="54"/>
      <c r="AU409" s="54"/>
      <c r="AV409" s="54"/>
      <c r="AW409" s="54"/>
      <c r="AX409" s="54"/>
      <c r="AY409" s="54"/>
      <c r="AZ409" s="54"/>
      <c r="BA409" s="54"/>
      <c r="BB409" s="54"/>
      <c r="BC409" s="54"/>
      <c r="BD409" s="54"/>
      <c r="BE409" s="54"/>
      <c r="BF409" s="54"/>
      <c r="BG409" s="54"/>
      <c r="BH409" s="54"/>
      <c r="BI409" s="54"/>
      <c r="BJ409" s="54"/>
      <c r="BK409" s="54"/>
      <c r="BL409" s="54"/>
      <c r="BM409" s="54"/>
      <c r="BN409" s="54"/>
      <c r="BO409" s="54"/>
      <c r="BP409" s="54"/>
      <c r="BQ409" s="54"/>
    </row>
    <row r="410">
      <c r="A410" s="54"/>
      <c r="B410" s="54"/>
      <c r="C410" s="98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171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  <c r="AX410" s="54"/>
      <c r="AY410" s="54"/>
      <c r="AZ410" s="54"/>
      <c r="BA410" s="54"/>
      <c r="BB410" s="54"/>
      <c r="BC410" s="54"/>
      <c r="BD410" s="54"/>
      <c r="BE410" s="54"/>
      <c r="BF410" s="54"/>
      <c r="BG410" s="54"/>
      <c r="BH410" s="54"/>
      <c r="BI410" s="54"/>
      <c r="BJ410" s="54"/>
      <c r="BK410" s="54"/>
      <c r="BL410" s="54"/>
      <c r="BM410" s="54"/>
      <c r="BN410" s="54"/>
      <c r="BO410" s="54"/>
      <c r="BP410" s="54"/>
      <c r="BQ410" s="54"/>
    </row>
    <row r="411">
      <c r="A411" s="54"/>
      <c r="B411" s="54"/>
      <c r="C411" s="98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171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AW411" s="54"/>
      <c r="AX411" s="54"/>
      <c r="AY411" s="54"/>
      <c r="AZ411" s="54"/>
      <c r="BA411" s="54"/>
      <c r="BB411" s="54"/>
      <c r="BC411" s="54"/>
      <c r="BD411" s="54"/>
      <c r="BE411" s="54"/>
      <c r="BF411" s="54"/>
      <c r="BG411" s="54"/>
      <c r="BH411" s="54"/>
      <c r="BI411" s="54"/>
      <c r="BJ411" s="54"/>
      <c r="BK411" s="54"/>
      <c r="BL411" s="54"/>
      <c r="BM411" s="54"/>
      <c r="BN411" s="54"/>
      <c r="BO411" s="54"/>
      <c r="BP411" s="54"/>
      <c r="BQ411" s="54"/>
    </row>
    <row r="412">
      <c r="A412" s="54"/>
      <c r="B412" s="54"/>
      <c r="C412" s="98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171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  <c r="AX412" s="54"/>
      <c r="AY412" s="54"/>
      <c r="AZ412" s="54"/>
      <c r="BA412" s="54"/>
      <c r="BB412" s="54"/>
      <c r="BC412" s="54"/>
      <c r="BD412" s="54"/>
      <c r="BE412" s="54"/>
      <c r="BF412" s="54"/>
      <c r="BG412" s="54"/>
      <c r="BH412" s="54"/>
      <c r="BI412" s="54"/>
      <c r="BJ412" s="54"/>
      <c r="BK412" s="54"/>
      <c r="BL412" s="54"/>
      <c r="BM412" s="54"/>
      <c r="BN412" s="54"/>
      <c r="BO412" s="54"/>
      <c r="BP412" s="54"/>
      <c r="BQ412" s="54"/>
    </row>
    <row r="413">
      <c r="A413" s="54"/>
      <c r="B413" s="54"/>
      <c r="C413" s="98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171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  <c r="AP413" s="54"/>
      <c r="AQ413" s="54"/>
      <c r="AR413" s="54"/>
      <c r="AS413" s="54"/>
      <c r="AT413" s="54"/>
      <c r="AU413" s="54"/>
      <c r="AV413" s="54"/>
      <c r="AW413" s="54"/>
      <c r="AX413" s="54"/>
      <c r="AY413" s="54"/>
      <c r="AZ413" s="54"/>
      <c r="BA413" s="54"/>
      <c r="BB413" s="54"/>
      <c r="BC413" s="54"/>
      <c r="BD413" s="54"/>
      <c r="BE413" s="54"/>
      <c r="BF413" s="54"/>
      <c r="BG413" s="54"/>
      <c r="BH413" s="54"/>
      <c r="BI413" s="54"/>
      <c r="BJ413" s="54"/>
      <c r="BK413" s="54"/>
      <c r="BL413" s="54"/>
      <c r="BM413" s="54"/>
      <c r="BN413" s="54"/>
      <c r="BO413" s="54"/>
      <c r="BP413" s="54"/>
      <c r="BQ413" s="54"/>
    </row>
    <row r="414">
      <c r="A414" s="54"/>
      <c r="B414" s="54"/>
      <c r="C414" s="98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171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  <c r="AX414" s="54"/>
      <c r="AY414" s="54"/>
      <c r="AZ414" s="54"/>
      <c r="BA414" s="54"/>
      <c r="BB414" s="54"/>
      <c r="BC414" s="54"/>
      <c r="BD414" s="54"/>
      <c r="BE414" s="54"/>
      <c r="BF414" s="54"/>
      <c r="BG414" s="54"/>
      <c r="BH414" s="54"/>
      <c r="BI414" s="54"/>
      <c r="BJ414" s="54"/>
      <c r="BK414" s="54"/>
      <c r="BL414" s="54"/>
      <c r="BM414" s="54"/>
      <c r="BN414" s="54"/>
      <c r="BO414" s="54"/>
      <c r="BP414" s="54"/>
      <c r="BQ414" s="54"/>
    </row>
    <row r="415">
      <c r="A415" s="54"/>
      <c r="B415" s="54"/>
      <c r="C415" s="98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171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  <c r="AX415" s="54"/>
      <c r="AY415" s="54"/>
      <c r="AZ415" s="54"/>
      <c r="BA415" s="54"/>
      <c r="BB415" s="54"/>
      <c r="BC415" s="54"/>
      <c r="BD415" s="54"/>
      <c r="BE415" s="54"/>
      <c r="BF415" s="54"/>
      <c r="BG415" s="54"/>
      <c r="BH415" s="54"/>
      <c r="BI415" s="54"/>
      <c r="BJ415" s="54"/>
      <c r="BK415" s="54"/>
      <c r="BL415" s="54"/>
      <c r="BM415" s="54"/>
      <c r="BN415" s="54"/>
      <c r="BO415" s="54"/>
      <c r="BP415" s="54"/>
      <c r="BQ415" s="54"/>
    </row>
    <row r="416">
      <c r="A416" s="54"/>
      <c r="B416" s="54"/>
      <c r="C416" s="98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171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  <c r="AX416" s="54"/>
      <c r="AY416" s="54"/>
      <c r="AZ416" s="54"/>
      <c r="BA416" s="54"/>
      <c r="BB416" s="54"/>
      <c r="BC416" s="54"/>
      <c r="BD416" s="54"/>
      <c r="BE416" s="54"/>
      <c r="BF416" s="54"/>
      <c r="BG416" s="54"/>
      <c r="BH416" s="54"/>
      <c r="BI416" s="54"/>
      <c r="BJ416" s="54"/>
      <c r="BK416" s="54"/>
      <c r="BL416" s="54"/>
      <c r="BM416" s="54"/>
      <c r="BN416" s="54"/>
      <c r="BO416" s="54"/>
      <c r="BP416" s="54"/>
      <c r="BQ416" s="54"/>
    </row>
    <row r="417">
      <c r="A417" s="54"/>
      <c r="B417" s="54"/>
      <c r="C417" s="98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171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54"/>
      <c r="AQ417" s="54"/>
      <c r="AR417" s="54"/>
      <c r="AS417" s="54"/>
      <c r="AT417" s="54"/>
      <c r="AU417" s="54"/>
      <c r="AV417" s="54"/>
      <c r="AW417" s="54"/>
      <c r="AX417" s="54"/>
      <c r="AY417" s="54"/>
      <c r="AZ417" s="54"/>
      <c r="BA417" s="54"/>
      <c r="BB417" s="54"/>
      <c r="BC417" s="54"/>
      <c r="BD417" s="54"/>
      <c r="BE417" s="54"/>
      <c r="BF417" s="54"/>
      <c r="BG417" s="54"/>
      <c r="BH417" s="54"/>
      <c r="BI417" s="54"/>
      <c r="BJ417" s="54"/>
      <c r="BK417" s="54"/>
      <c r="BL417" s="54"/>
      <c r="BM417" s="54"/>
      <c r="BN417" s="54"/>
      <c r="BO417" s="54"/>
      <c r="BP417" s="54"/>
      <c r="BQ417" s="54"/>
    </row>
    <row r="418">
      <c r="A418" s="54"/>
      <c r="B418" s="54"/>
      <c r="C418" s="98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171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  <c r="AX418" s="54"/>
      <c r="AY418" s="54"/>
      <c r="AZ418" s="54"/>
      <c r="BA418" s="54"/>
      <c r="BB418" s="54"/>
      <c r="BC418" s="54"/>
      <c r="BD418" s="54"/>
      <c r="BE418" s="54"/>
      <c r="BF418" s="54"/>
      <c r="BG418" s="54"/>
      <c r="BH418" s="54"/>
      <c r="BI418" s="54"/>
      <c r="BJ418" s="54"/>
      <c r="BK418" s="54"/>
      <c r="BL418" s="54"/>
      <c r="BM418" s="54"/>
      <c r="BN418" s="54"/>
      <c r="BO418" s="54"/>
      <c r="BP418" s="54"/>
      <c r="BQ418" s="54"/>
    </row>
    <row r="419">
      <c r="A419" s="54"/>
      <c r="B419" s="54"/>
      <c r="C419" s="98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171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  <c r="AX419" s="54"/>
      <c r="AY419" s="54"/>
      <c r="AZ419" s="54"/>
      <c r="BA419" s="54"/>
      <c r="BB419" s="54"/>
      <c r="BC419" s="54"/>
      <c r="BD419" s="54"/>
      <c r="BE419" s="54"/>
      <c r="BF419" s="54"/>
      <c r="BG419" s="54"/>
      <c r="BH419" s="54"/>
      <c r="BI419" s="54"/>
      <c r="BJ419" s="54"/>
      <c r="BK419" s="54"/>
      <c r="BL419" s="54"/>
      <c r="BM419" s="54"/>
      <c r="BN419" s="54"/>
      <c r="BO419" s="54"/>
      <c r="BP419" s="54"/>
      <c r="BQ419" s="54"/>
    </row>
    <row r="420">
      <c r="A420" s="54"/>
      <c r="B420" s="54"/>
      <c r="C420" s="98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171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4"/>
      <c r="AM420" s="54"/>
      <c r="AN420" s="54"/>
      <c r="AO420" s="54"/>
      <c r="AP420" s="54"/>
      <c r="AQ420" s="54"/>
      <c r="AR420" s="54"/>
      <c r="AS420" s="54"/>
      <c r="AT420" s="54"/>
      <c r="AU420" s="54"/>
      <c r="AV420" s="54"/>
      <c r="AW420" s="54"/>
      <c r="AX420" s="54"/>
      <c r="AY420" s="54"/>
      <c r="AZ420" s="54"/>
      <c r="BA420" s="54"/>
      <c r="BB420" s="54"/>
      <c r="BC420" s="54"/>
      <c r="BD420" s="54"/>
      <c r="BE420" s="54"/>
      <c r="BF420" s="54"/>
      <c r="BG420" s="54"/>
      <c r="BH420" s="54"/>
      <c r="BI420" s="54"/>
      <c r="BJ420" s="54"/>
      <c r="BK420" s="54"/>
      <c r="BL420" s="54"/>
      <c r="BM420" s="54"/>
      <c r="BN420" s="54"/>
      <c r="BO420" s="54"/>
      <c r="BP420" s="54"/>
      <c r="BQ420" s="54"/>
    </row>
    <row r="421">
      <c r="A421" s="54"/>
      <c r="B421" s="54"/>
      <c r="C421" s="98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171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  <c r="AL421" s="54"/>
      <c r="AM421" s="54"/>
      <c r="AN421" s="54"/>
      <c r="AO421" s="54"/>
      <c r="AP421" s="54"/>
      <c r="AQ421" s="54"/>
      <c r="AR421" s="54"/>
      <c r="AS421" s="54"/>
      <c r="AT421" s="54"/>
      <c r="AU421" s="54"/>
      <c r="AV421" s="54"/>
      <c r="AW421" s="54"/>
      <c r="AX421" s="54"/>
      <c r="AY421" s="54"/>
      <c r="AZ421" s="54"/>
      <c r="BA421" s="54"/>
      <c r="BB421" s="54"/>
      <c r="BC421" s="54"/>
      <c r="BD421" s="54"/>
      <c r="BE421" s="54"/>
      <c r="BF421" s="54"/>
      <c r="BG421" s="54"/>
      <c r="BH421" s="54"/>
      <c r="BI421" s="54"/>
      <c r="BJ421" s="54"/>
      <c r="BK421" s="54"/>
      <c r="BL421" s="54"/>
      <c r="BM421" s="54"/>
      <c r="BN421" s="54"/>
      <c r="BO421" s="54"/>
      <c r="BP421" s="54"/>
      <c r="BQ421" s="54"/>
    </row>
    <row r="422">
      <c r="A422" s="54"/>
      <c r="B422" s="54"/>
      <c r="C422" s="98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171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4"/>
      <c r="AM422" s="54"/>
      <c r="AN422" s="54"/>
      <c r="AO422" s="54"/>
      <c r="AP422" s="54"/>
      <c r="AQ422" s="54"/>
      <c r="AR422" s="54"/>
      <c r="AS422" s="54"/>
      <c r="AT422" s="54"/>
      <c r="AU422" s="54"/>
      <c r="AV422" s="54"/>
      <c r="AW422" s="54"/>
      <c r="AX422" s="54"/>
      <c r="AY422" s="54"/>
      <c r="AZ422" s="54"/>
      <c r="BA422" s="54"/>
      <c r="BB422" s="54"/>
      <c r="BC422" s="54"/>
      <c r="BD422" s="54"/>
      <c r="BE422" s="54"/>
      <c r="BF422" s="54"/>
      <c r="BG422" s="54"/>
      <c r="BH422" s="54"/>
      <c r="BI422" s="54"/>
      <c r="BJ422" s="54"/>
      <c r="BK422" s="54"/>
      <c r="BL422" s="54"/>
      <c r="BM422" s="54"/>
      <c r="BN422" s="54"/>
      <c r="BO422" s="54"/>
      <c r="BP422" s="54"/>
      <c r="BQ422" s="54"/>
    </row>
    <row r="423">
      <c r="A423" s="54"/>
      <c r="B423" s="54"/>
      <c r="C423" s="98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171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  <c r="AJ423" s="54"/>
      <c r="AK423" s="54"/>
      <c r="AL423" s="54"/>
      <c r="AM423" s="54"/>
      <c r="AN423" s="54"/>
      <c r="AO423" s="54"/>
      <c r="AP423" s="54"/>
      <c r="AQ423" s="54"/>
      <c r="AR423" s="54"/>
      <c r="AS423" s="54"/>
      <c r="AT423" s="54"/>
      <c r="AU423" s="54"/>
      <c r="AV423" s="54"/>
      <c r="AW423" s="54"/>
      <c r="AX423" s="54"/>
      <c r="AY423" s="54"/>
      <c r="AZ423" s="54"/>
      <c r="BA423" s="54"/>
      <c r="BB423" s="54"/>
      <c r="BC423" s="54"/>
      <c r="BD423" s="54"/>
      <c r="BE423" s="54"/>
      <c r="BF423" s="54"/>
      <c r="BG423" s="54"/>
      <c r="BH423" s="54"/>
      <c r="BI423" s="54"/>
      <c r="BJ423" s="54"/>
      <c r="BK423" s="54"/>
      <c r="BL423" s="54"/>
      <c r="BM423" s="54"/>
      <c r="BN423" s="54"/>
      <c r="BO423" s="54"/>
      <c r="BP423" s="54"/>
      <c r="BQ423" s="54"/>
    </row>
    <row r="424">
      <c r="A424" s="54"/>
      <c r="B424" s="54"/>
      <c r="C424" s="98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171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  <c r="BI424" s="54"/>
      <c r="BJ424" s="54"/>
      <c r="BK424" s="54"/>
      <c r="BL424" s="54"/>
      <c r="BM424" s="54"/>
      <c r="BN424" s="54"/>
      <c r="BO424" s="54"/>
      <c r="BP424" s="54"/>
      <c r="BQ424" s="54"/>
    </row>
    <row r="425">
      <c r="A425" s="54"/>
      <c r="B425" s="54"/>
      <c r="C425" s="98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171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  <c r="BI425" s="54"/>
      <c r="BJ425" s="54"/>
      <c r="BK425" s="54"/>
      <c r="BL425" s="54"/>
      <c r="BM425" s="54"/>
      <c r="BN425" s="54"/>
      <c r="BO425" s="54"/>
      <c r="BP425" s="54"/>
      <c r="BQ425" s="54"/>
    </row>
    <row r="426">
      <c r="A426" s="54"/>
      <c r="B426" s="54"/>
      <c r="C426" s="98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171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/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/>
      <c r="BB426" s="54"/>
      <c r="BC426" s="54"/>
      <c r="BD426" s="54"/>
      <c r="BE426" s="54"/>
      <c r="BF426" s="54"/>
      <c r="BG426" s="54"/>
      <c r="BH426" s="54"/>
      <c r="BI426" s="54"/>
      <c r="BJ426" s="54"/>
      <c r="BK426" s="54"/>
      <c r="BL426" s="54"/>
      <c r="BM426" s="54"/>
      <c r="BN426" s="54"/>
      <c r="BO426" s="54"/>
      <c r="BP426" s="54"/>
      <c r="BQ426" s="54"/>
    </row>
    <row r="427">
      <c r="A427" s="54"/>
      <c r="B427" s="54"/>
      <c r="C427" s="98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171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54"/>
      <c r="AL427" s="54"/>
      <c r="AM427" s="54"/>
      <c r="AN427" s="54"/>
      <c r="AO427" s="54"/>
      <c r="AP427" s="54"/>
      <c r="AQ427" s="54"/>
      <c r="AR427" s="54"/>
      <c r="AS427" s="54"/>
      <c r="AT427" s="54"/>
      <c r="AU427" s="54"/>
      <c r="AV427" s="54"/>
      <c r="AW427" s="54"/>
      <c r="AX427" s="54"/>
      <c r="AY427" s="54"/>
      <c r="AZ427" s="54"/>
      <c r="BA427" s="54"/>
      <c r="BB427" s="54"/>
      <c r="BC427" s="54"/>
      <c r="BD427" s="54"/>
      <c r="BE427" s="54"/>
      <c r="BF427" s="54"/>
      <c r="BG427" s="54"/>
      <c r="BH427" s="54"/>
      <c r="BI427" s="54"/>
      <c r="BJ427" s="54"/>
      <c r="BK427" s="54"/>
      <c r="BL427" s="54"/>
      <c r="BM427" s="54"/>
      <c r="BN427" s="54"/>
      <c r="BO427" s="54"/>
      <c r="BP427" s="54"/>
      <c r="BQ427" s="54"/>
    </row>
    <row r="428">
      <c r="A428" s="54"/>
      <c r="B428" s="54"/>
      <c r="C428" s="98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171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</row>
    <row r="429">
      <c r="A429" s="54"/>
      <c r="B429" s="54"/>
      <c r="C429" s="98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171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</row>
    <row r="430">
      <c r="A430" s="54"/>
      <c r="B430" s="54"/>
      <c r="C430" s="98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171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</row>
    <row r="431">
      <c r="A431" s="54"/>
      <c r="B431" s="54"/>
      <c r="C431" s="98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171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</row>
    <row r="432">
      <c r="A432" s="54"/>
      <c r="B432" s="54"/>
      <c r="C432" s="98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171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</row>
    <row r="433">
      <c r="A433" s="54"/>
      <c r="B433" s="54"/>
      <c r="C433" s="98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171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</row>
    <row r="434">
      <c r="A434" s="54"/>
      <c r="B434" s="54"/>
      <c r="C434" s="98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171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</row>
    <row r="435">
      <c r="A435" s="54"/>
      <c r="B435" s="54"/>
      <c r="C435" s="98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171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</row>
    <row r="436">
      <c r="A436" s="54"/>
      <c r="B436" s="54"/>
      <c r="C436" s="98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171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</row>
    <row r="437">
      <c r="A437" s="54"/>
      <c r="B437" s="54"/>
      <c r="C437" s="98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171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</row>
    <row r="438">
      <c r="A438" s="54"/>
      <c r="B438" s="54"/>
      <c r="C438" s="98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171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  <c r="AL438" s="54"/>
      <c r="AM438" s="54"/>
      <c r="AN438" s="54"/>
      <c r="AO438" s="54"/>
      <c r="AP438" s="54"/>
      <c r="AQ438" s="54"/>
      <c r="AR438" s="54"/>
      <c r="AS438" s="54"/>
      <c r="AT438" s="54"/>
      <c r="AU438" s="54"/>
      <c r="AV438" s="54"/>
      <c r="AW438" s="54"/>
      <c r="AX438" s="54"/>
      <c r="AY438" s="54"/>
      <c r="AZ438" s="54"/>
      <c r="BA438" s="54"/>
      <c r="BB438" s="54"/>
      <c r="BC438" s="54"/>
      <c r="BD438" s="54"/>
      <c r="BE438" s="54"/>
      <c r="BF438" s="54"/>
      <c r="BG438" s="54"/>
      <c r="BH438" s="54"/>
      <c r="BI438" s="54"/>
      <c r="BJ438" s="54"/>
      <c r="BK438" s="54"/>
      <c r="BL438" s="54"/>
      <c r="BM438" s="54"/>
      <c r="BN438" s="54"/>
      <c r="BO438" s="54"/>
      <c r="BP438" s="54"/>
      <c r="BQ438" s="54"/>
    </row>
    <row r="439">
      <c r="A439" s="54"/>
      <c r="B439" s="54"/>
      <c r="C439" s="98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171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54"/>
      <c r="AJ439" s="54"/>
      <c r="AK439" s="54"/>
      <c r="AL439" s="54"/>
      <c r="AM439" s="54"/>
      <c r="AN439" s="54"/>
      <c r="AO439" s="54"/>
      <c r="AP439" s="54"/>
      <c r="AQ439" s="54"/>
      <c r="AR439" s="54"/>
      <c r="AS439" s="54"/>
      <c r="AT439" s="54"/>
      <c r="AU439" s="54"/>
      <c r="AV439" s="54"/>
      <c r="AW439" s="54"/>
      <c r="AX439" s="54"/>
      <c r="AY439" s="54"/>
      <c r="AZ439" s="54"/>
      <c r="BA439" s="54"/>
      <c r="BB439" s="54"/>
      <c r="BC439" s="54"/>
      <c r="BD439" s="54"/>
      <c r="BE439" s="54"/>
      <c r="BF439" s="54"/>
      <c r="BG439" s="54"/>
      <c r="BH439" s="54"/>
      <c r="BI439" s="54"/>
      <c r="BJ439" s="54"/>
      <c r="BK439" s="54"/>
      <c r="BL439" s="54"/>
      <c r="BM439" s="54"/>
      <c r="BN439" s="54"/>
      <c r="BO439" s="54"/>
      <c r="BP439" s="54"/>
      <c r="BQ439" s="54"/>
    </row>
    <row r="440">
      <c r="A440" s="54"/>
      <c r="B440" s="54"/>
      <c r="C440" s="98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171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4"/>
      <c r="AO440" s="54"/>
      <c r="AP440" s="54"/>
      <c r="AQ440" s="54"/>
      <c r="AR440" s="54"/>
      <c r="AS440" s="54"/>
      <c r="AT440" s="54"/>
      <c r="AU440" s="54"/>
      <c r="AV440" s="54"/>
      <c r="AW440" s="54"/>
      <c r="AX440" s="54"/>
      <c r="AY440" s="54"/>
      <c r="AZ440" s="54"/>
      <c r="BA440" s="54"/>
      <c r="BB440" s="54"/>
      <c r="BC440" s="54"/>
      <c r="BD440" s="54"/>
      <c r="BE440" s="54"/>
      <c r="BF440" s="54"/>
      <c r="BG440" s="54"/>
      <c r="BH440" s="54"/>
      <c r="BI440" s="54"/>
      <c r="BJ440" s="54"/>
      <c r="BK440" s="54"/>
      <c r="BL440" s="54"/>
      <c r="BM440" s="54"/>
      <c r="BN440" s="54"/>
      <c r="BO440" s="54"/>
      <c r="BP440" s="54"/>
      <c r="BQ440" s="54"/>
    </row>
    <row r="441">
      <c r="A441" s="54"/>
      <c r="B441" s="54"/>
      <c r="C441" s="98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171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54"/>
      <c r="AJ441" s="54"/>
      <c r="AK441" s="54"/>
      <c r="AL441" s="54"/>
      <c r="AM441" s="54"/>
      <c r="AN441" s="54"/>
      <c r="AO441" s="54"/>
      <c r="AP441" s="54"/>
      <c r="AQ441" s="54"/>
      <c r="AR441" s="54"/>
      <c r="AS441" s="54"/>
      <c r="AT441" s="54"/>
      <c r="AU441" s="54"/>
      <c r="AV441" s="54"/>
      <c r="AW441" s="54"/>
      <c r="AX441" s="54"/>
      <c r="AY441" s="54"/>
      <c r="AZ441" s="54"/>
      <c r="BA441" s="54"/>
      <c r="BB441" s="54"/>
      <c r="BC441" s="54"/>
      <c r="BD441" s="54"/>
      <c r="BE441" s="54"/>
      <c r="BF441" s="54"/>
      <c r="BG441" s="54"/>
      <c r="BH441" s="54"/>
      <c r="BI441" s="54"/>
      <c r="BJ441" s="54"/>
      <c r="BK441" s="54"/>
      <c r="BL441" s="54"/>
      <c r="BM441" s="54"/>
      <c r="BN441" s="54"/>
      <c r="BO441" s="54"/>
      <c r="BP441" s="54"/>
      <c r="BQ441" s="54"/>
    </row>
    <row r="442">
      <c r="A442" s="54"/>
      <c r="B442" s="54"/>
      <c r="C442" s="98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171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  <c r="AJ442" s="54"/>
      <c r="AK442" s="54"/>
      <c r="AL442" s="54"/>
      <c r="AM442" s="54"/>
      <c r="AN442" s="54"/>
      <c r="AO442" s="54"/>
      <c r="AP442" s="54"/>
      <c r="AQ442" s="54"/>
      <c r="AR442" s="54"/>
      <c r="AS442" s="54"/>
      <c r="AT442" s="54"/>
      <c r="AU442" s="54"/>
      <c r="AV442" s="54"/>
      <c r="AW442" s="54"/>
      <c r="AX442" s="54"/>
      <c r="AY442" s="54"/>
      <c r="AZ442" s="54"/>
      <c r="BA442" s="54"/>
      <c r="BB442" s="54"/>
      <c r="BC442" s="54"/>
      <c r="BD442" s="54"/>
      <c r="BE442" s="54"/>
      <c r="BF442" s="54"/>
      <c r="BG442" s="54"/>
      <c r="BH442" s="54"/>
      <c r="BI442" s="54"/>
      <c r="BJ442" s="54"/>
      <c r="BK442" s="54"/>
      <c r="BL442" s="54"/>
      <c r="BM442" s="54"/>
      <c r="BN442" s="54"/>
      <c r="BO442" s="54"/>
      <c r="BP442" s="54"/>
      <c r="BQ442" s="54"/>
    </row>
    <row r="443">
      <c r="A443" s="54"/>
      <c r="B443" s="54"/>
      <c r="C443" s="98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171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  <c r="AI443" s="54"/>
      <c r="AJ443" s="54"/>
      <c r="AK443" s="54"/>
      <c r="AL443" s="54"/>
      <c r="AM443" s="54"/>
      <c r="AN443" s="54"/>
      <c r="AO443" s="54"/>
      <c r="AP443" s="54"/>
      <c r="AQ443" s="54"/>
      <c r="AR443" s="54"/>
      <c r="AS443" s="54"/>
      <c r="AT443" s="54"/>
      <c r="AU443" s="54"/>
      <c r="AV443" s="54"/>
      <c r="AW443" s="54"/>
      <c r="AX443" s="54"/>
      <c r="AY443" s="54"/>
      <c r="AZ443" s="54"/>
      <c r="BA443" s="54"/>
      <c r="BB443" s="54"/>
      <c r="BC443" s="54"/>
      <c r="BD443" s="54"/>
      <c r="BE443" s="54"/>
      <c r="BF443" s="54"/>
      <c r="BG443" s="54"/>
      <c r="BH443" s="54"/>
      <c r="BI443" s="54"/>
      <c r="BJ443" s="54"/>
      <c r="BK443" s="54"/>
      <c r="BL443" s="54"/>
      <c r="BM443" s="54"/>
      <c r="BN443" s="54"/>
      <c r="BO443" s="54"/>
      <c r="BP443" s="54"/>
      <c r="BQ443" s="54"/>
    </row>
    <row r="444">
      <c r="A444" s="54"/>
      <c r="B444" s="54"/>
      <c r="C444" s="98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171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  <c r="AL444" s="54"/>
      <c r="AM444" s="54"/>
      <c r="AN444" s="54"/>
      <c r="AO444" s="54"/>
      <c r="AP444" s="54"/>
      <c r="AQ444" s="54"/>
      <c r="AR444" s="54"/>
      <c r="AS444" s="54"/>
      <c r="AT444" s="54"/>
      <c r="AU444" s="54"/>
      <c r="AV444" s="54"/>
      <c r="AW444" s="54"/>
      <c r="AX444" s="54"/>
      <c r="AY444" s="54"/>
      <c r="AZ444" s="54"/>
      <c r="BA444" s="54"/>
      <c r="BB444" s="54"/>
      <c r="BC444" s="54"/>
      <c r="BD444" s="54"/>
      <c r="BE444" s="54"/>
      <c r="BF444" s="54"/>
      <c r="BG444" s="54"/>
      <c r="BH444" s="54"/>
      <c r="BI444" s="54"/>
      <c r="BJ444" s="54"/>
      <c r="BK444" s="54"/>
      <c r="BL444" s="54"/>
      <c r="BM444" s="54"/>
      <c r="BN444" s="54"/>
      <c r="BO444" s="54"/>
      <c r="BP444" s="54"/>
      <c r="BQ444" s="54"/>
    </row>
    <row r="445">
      <c r="A445" s="54"/>
      <c r="B445" s="54"/>
      <c r="C445" s="98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171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  <c r="AI445" s="54"/>
      <c r="AJ445" s="54"/>
      <c r="AK445" s="54"/>
      <c r="AL445" s="54"/>
      <c r="AM445" s="54"/>
      <c r="AN445" s="54"/>
      <c r="AO445" s="54"/>
      <c r="AP445" s="54"/>
      <c r="AQ445" s="54"/>
      <c r="AR445" s="54"/>
      <c r="AS445" s="54"/>
      <c r="AT445" s="54"/>
      <c r="AU445" s="54"/>
      <c r="AV445" s="54"/>
      <c r="AW445" s="54"/>
      <c r="AX445" s="54"/>
      <c r="AY445" s="54"/>
      <c r="AZ445" s="54"/>
      <c r="BA445" s="54"/>
      <c r="BB445" s="54"/>
      <c r="BC445" s="54"/>
      <c r="BD445" s="54"/>
      <c r="BE445" s="54"/>
      <c r="BF445" s="54"/>
      <c r="BG445" s="54"/>
      <c r="BH445" s="54"/>
      <c r="BI445" s="54"/>
      <c r="BJ445" s="54"/>
      <c r="BK445" s="54"/>
      <c r="BL445" s="54"/>
      <c r="BM445" s="54"/>
      <c r="BN445" s="54"/>
      <c r="BO445" s="54"/>
      <c r="BP445" s="54"/>
      <c r="BQ445" s="54"/>
    </row>
    <row r="446">
      <c r="A446" s="54"/>
      <c r="B446" s="54"/>
      <c r="C446" s="98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171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  <c r="AL446" s="54"/>
      <c r="AM446" s="54"/>
      <c r="AN446" s="54"/>
      <c r="AO446" s="54"/>
      <c r="AP446" s="54"/>
      <c r="AQ446" s="54"/>
      <c r="AR446" s="54"/>
      <c r="AS446" s="54"/>
      <c r="AT446" s="54"/>
      <c r="AU446" s="54"/>
      <c r="AV446" s="54"/>
      <c r="AW446" s="54"/>
      <c r="AX446" s="54"/>
      <c r="AY446" s="54"/>
      <c r="AZ446" s="54"/>
      <c r="BA446" s="54"/>
      <c r="BB446" s="54"/>
      <c r="BC446" s="54"/>
      <c r="BD446" s="54"/>
      <c r="BE446" s="54"/>
      <c r="BF446" s="54"/>
      <c r="BG446" s="54"/>
      <c r="BH446" s="54"/>
      <c r="BI446" s="54"/>
      <c r="BJ446" s="54"/>
      <c r="BK446" s="54"/>
      <c r="BL446" s="54"/>
      <c r="BM446" s="54"/>
      <c r="BN446" s="54"/>
      <c r="BO446" s="54"/>
      <c r="BP446" s="54"/>
      <c r="BQ446" s="54"/>
    </row>
    <row r="447">
      <c r="A447" s="54"/>
      <c r="B447" s="54"/>
      <c r="C447" s="98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171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  <c r="AL447" s="54"/>
      <c r="AM447" s="54"/>
      <c r="AN447" s="54"/>
      <c r="AO447" s="54"/>
      <c r="AP447" s="54"/>
      <c r="AQ447" s="54"/>
      <c r="AR447" s="54"/>
      <c r="AS447" s="54"/>
      <c r="AT447" s="54"/>
      <c r="AU447" s="54"/>
      <c r="AV447" s="54"/>
      <c r="AW447" s="54"/>
      <c r="AX447" s="54"/>
      <c r="AY447" s="54"/>
      <c r="AZ447" s="54"/>
      <c r="BA447" s="54"/>
      <c r="BB447" s="54"/>
      <c r="BC447" s="54"/>
      <c r="BD447" s="54"/>
      <c r="BE447" s="54"/>
      <c r="BF447" s="54"/>
      <c r="BG447" s="54"/>
      <c r="BH447" s="54"/>
      <c r="BI447" s="54"/>
      <c r="BJ447" s="54"/>
      <c r="BK447" s="54"/>
      <c r="BL447" s="54"/>
      <c r="BM447" s="54"/>
      <c r="BN447" s="54"/>
      <c r="BO447" s="54"/>
      <c r="BP447" s="54"/>
      <c r="BQ447" s="54"/>
    </row>
    <row r="448">
      <c r="A448" s="54"/>
      <c r="B448" s="54"/>
      <c r="C448" s="98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171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  <c r="AI448" s="54"/>
      <c r="AJ448" s="54"/>
      <c r="AK448" s="54"/>
      <c r="AL448" s="54"/>
      <c r="AM448" s="54"/>
      <c r="AN448" s="54"/>
      <c r="AO448" s="54"/>
      <c r="AP448" s="54"/>
      <c r="AQ448" s="54"/>
      <c r="AR448" s="54"/>
      <c r="AS448" s="54"/>
      <c r="AT448" s="54"/>
      <c r="AU448" s="54"/>
      <c r="AV448" s="54"/>
      <c r="AW448" s="54"/>
      <c r="AX448" s="54"/>
      <c r="AY448" s="54"/>
      <c r="AZ448" s="54"/>
      <c r="BA448" s="54"/>
      <c r="BB448" s="54"/>
      <c r="BC448" s="54"/>
      <c r="BD448" s="54"/>
      <c r="BE448" s="54"/>
      <c r="BF448" s="54"/>
      <c r="BG448" s="54"/>
      <c r="BH448" s="54"/>
      <c r="BI448" s="54"/>
      <c r="BJ448" s="54"/>
      <c r="BK448" s="54"/>
      <c r="BL448" s="54"/>
      <c r="BM448" s="54"/>
      <c r="BN448" s="54"/>
      <c r="BO448" s="54"/>
      <c r="BP448" s="54"/>
      <c r="BQ448" s="54"/>
    </row>
    <row r="449">
      <c r="A449" s="54"/>
      <c r="B449" s="54"/>
      <c r="C449" s="98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171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/>
      <c r="AK449" s="54"/>
      <c r="AL449" s="54"/>
      <c r="AM449" s="54"/>
      <c r="AN449" s="54"/>
      <c r="AO449" s="54"/>
      <c r="AP449" s="54"/>
      <c r="AQ449" s="54"/>
      <c r="AR449" s="54"/>
      <c r="AS449" s="54"/>
      <c r="AT449" s="54"/>
      <c r="AU449" s="54"/>
      <c r="AV449" s="54"/>
      <c r="AW449" s="54"/>
      <c r="AX449" s="54"/>
      <c r="AY449" s="54"/>
      <c r="AZ449" s="54"/>
      <c r="BA449" s="54"/>
      <c r="BB449" s="54"/>
      <c r="BC449" s="54"/>
      <c r="BD449" s="54"/>
      <c r="BE449" s="54"/>
      <c r="BF449" s="54"/>
      <c r="BG449" s="54"/>
      <c r="BH449" s="54"/>
      <c r="BI449" s="54"/>
      <c r="BJ449" s="54"/>
      <c r="BK449" s="54"/>
      <c r="BL449" s="54"/>
      <c r="BM449" s="54"/>
      <c r="BN449" s="54"/>
      <c r="BO449" s="54"/>
      <c r="BP449" s="54"/>
      <c r="BQ449" s="54"/>
    </row>
    <row r="450">
      <c r="A450" s="54"/>
      <c r="B450" s="54"/>
      <c r="C450" s="98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171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  <c r="AL450" s="54"/>
      <c r="AM450" s="54"/>
      <c r="AN450" s="54"/>
      <c r="AO450" s="54"/>
      <c r="AP450" s="54"/>
      <c r="AQ450" s="54"/>
      <c r="AR450" s="54"/>
      <c r="AS450" s="54"/>
      <c r="AT450" s="54"/>
      <c r="AU450" s="54"/>
      <c r="AV450" s="54"/>
      <c r="AW450" s="54"/>
      <c r="AX450" s="54"/>
      <c r="AY450" s="54"/>
      <c r="AZ450" s="54"/>
      <c r="BA450" s="54"/>
      <c r="BB450" s="54"/>
      <c r="BC450" s="54"/>
      <c r="BD450" s="54"/>
      <c r="BE450" s="54"/>
      <c r="BF450" s="54"/>
      <c r="BG450" s="54"/>
      <c r="BH450" s="54"/>
      <c r="BI450" s="54"/>
      <c r="BJ450" s="54"/>
      <c r="BK450" s="54"/>
      <c r="BL450" s="54"/>
      <c r="BM450" s="54"/>
      <c r="BN450" s="54"/>
      <c r="BO450" s="54"/>
      <c r="BP450" s="54"/>
      <c r="BQ450" s="54"/>
    </row>
    <row r="451">
      <c r="A451" s="54"/>
      <c r="B451" s="54"/>
      <c r="C451" s="98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171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  <c r="AJ451" s="54"/>
      <c r="AK451" s="54"/>
      <c r="AL451" s="54"/>
      <c r="AM451" s="54"/>
      <c r="AN451" s="54"/>
      <c r="AO451" s="54"/>
      <c r="AP451" s="54"/>
      <c r="AQ451" s="54"/>
      <c r="AR451" s="54"/>
      <c r="AS451" s="54"/>
      <c r="AT451" s="54"/>
      <c r="AU451" s="54"/>
      <c r="AV451" s="54"/>
      <c r="AW451" s="54"/>
      <c r="AX451" s="54"/>
      <c r="AY451" s="54"/>
      <c r="AZ451" s="54"/>
      <c r="BA451" s="54"/>
      <c r="BB451" s="54"/>
      <c r="BC451" s="54"/>
      <c r="BD451" s="54"/>
      <c r="BE451" s="54"/>
      <c r="BF451" s="54"/>
      <c r="BG451" s="54"/>
      <c r="BH451" s="54"/>
      <c r="BI451" s="54"/>
      <c r="BJ451" s="54"/>
      <c r="BK451" s="54"/>
      <c r="BL451" s="54"/>
      <c r="BM451" s="54"/>
      <c r="BN451" s="54"/>
      <c r="BO451" s="54"/>
      <c r="BP451" s="54"/>
      <c r="BQ451" s="54"/>
    </row>
    <row r="452">
      <c r="A452" s="54"/>
      <c r="B452" s="54"/>
      <c r="C452" s="98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171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54"/>
      <c r="AQ452" s="54"/>
      <c r="AR452" s="54"/>
      <c r="AS452" s="54"/>
      <c r="AT452" s="54"/>
      <c r="AU452" s="54"/>
      <c r="AV452" s="54"/>
      <c r="AW452" s="54"/>
      <c r="AX452" s="54"/>
      <c r="AY452" s="54"/>
      <c r="AZ452" s="54"/>
      <c r="BA452" s="54"/>
      <c r="BB452" s="54"/>
      <c r="BC452" s="54"/>
      <c r="BD452" s="54"/>
      <c r="BE452" s="54"/>
      <c r="BF452" s="54"/>
      <c r="BG452" s="54"/>
      <c r="BH452" s="54"/>
      <c r="BI452" s="54"/>
      <c r="BJ452" s="54"/>
      <c r="BK452" s="54"/>
      <c r="BL452" s="54"/>
      <c r="BM452" s="54"/>
      <c r="BN452" s="54"/>
      <c r="BO452" s="54"/>
      <c r="BP452" s="54"/>
      <c r="BQ452" s="54"/>
    </row>
    <row r="453">
      <c r="A453" s="54"/>
      <c r="B453" s="54"/>
      <c r="C453" s="98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171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  <c r="AJ453" s="54"/>
      <c r="AK453" s="54"/>
      <c r="AL453" s="54"/>
      <c r="AM453" s="54"/>
      <c r="AN453" s="54"/>
      <c r="AO453" s="54"/>
      <c r="AP453" s="54"/>
      <c r="AQ453" s="54"/>
      <c r="AR453" s="54"/>
      <c r="AS453" s="54"/>
      <c r="AT453" s="54"/>
      <c r="AU453" s="54"/>
      <c r="AV453" s="54"/>
      <c r="AW453" s="54"/>
      <c r="AX453" s="54"/>
      <c r="AY453" s="54"/>
      <c r="AZ453" s="54"/>
      <c r="BA453" s="54"/>
      <c r="BB453" s="54"/>
      <c r="BC453" s="54"/>
      <c r="BD453" s="54"/>
      <c r="BE453" s="54"/>
      <c r="BF453" s="54"/>
      <c r="BG453" s="54"/>
      <c r="BH453" s="54"/>
      <c r="BI453" s="54"/>
      <c r="BJ453" s="54"/>
      <c r="BK453" s="54"/>
      <c r="BL453" s="54"/>
      <c r="BM453" s="54"/>
      <c r="BN453" s="54"/>
      <c r="BO453" s="54"/>
      <c r="BP453" s="54"/>
      <c r="BQ453" s="54"/>
    </row>
    <row r="454">
      <c r="A454" s="54"/>
      <c r="B454" s="54"/>
      <c r="C454" s="98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171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  <c r="AL454" s="54"/>
      <c r="AM454" s="54"/>
      <c r="AN454" s="54"/>
      <c r="AO454" s="54"/>
      <c r="AP454" s="54"/>
      <c r="AQ454" s="54"/>
      <c r="AR454" s="54"/>
      <c r="AS454" s="54"/>
      <c r="AT454" s="54"/>
      <c r="AU454" s="54"/>
      <c r="AV454" s="54"/>
      <c r="AW454" s="54"/>
      <c r="AX454" s="54"/>
      <c r="AY454" s="54"/>
      <c r="AZ454" s="54"/>
      <c r="BA454" s="54"/>
      <c r="BB454" s="54"/>
      <c r="BC454" s="54"/>
      <c r="BD454" s="54"/>
      <c r="BE454" s="54"/>
      <c r="BF454" s="54"/>
      <c r="BG454" s="54"/>
      <c r="BH454" s="54"/>
      <c r="BI454" s="54"/>
      <c r="BJ454" s="54"/>
      <c r="BK454" s="54"/>
      <c r="BL454" s="54"/>
      <c r="BM454" s="54"/>
      <c r="BN454" s="54"/>
      <c r="BO454" s="54"/>
      <c r="BP454" s="54"/>
      <c r="BQ454" s="54"/>
    </row>
    <row r="455">
      <c r="A455" s="54"/>
      <c r="B455" s="54"/>
      <c r="C455" s="98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171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  <c r="AJ455" s="54"/>
      <c r="AK455" s="54"/>
      <c r="AL455" s="54"/>
      <c r="AM455" s="54"/>
      <c r="AN455" s="54"/>
      <c r="AO455" s="54"/>
      <c r="AP455" s="54"/>
      <c r="AQ455" s="54"/>
      <c r="AR455" s="54"/>
      <c r="AS455" s="54"/>
      <c r="AT455" s="54"/>
      <c r="AU455" s="54"/>
      <c r="AV455" s="54"/>
      <c r="AW455" s="54"/>
      <c r="AX455" s="54"/>
      <c r="AY455" s="54"/>
      <c r="AZ455" s="54"/>
      <c r="BA455" s="54"/>
      <c r="BB455" s="54"/>
      <c r="BC455" s="54"/>
      <c r="BD455" s="54"/>
      <c r="BE455" s="54"/>
      <c r="BF455" s="54"/>
      <c r="BG455" s="54"/>
      <c r="BH455" s="54"/>
      <c r="BI455" s="54"/>
      <c r="BJ455" s="54"/>
      <c r="BK455" s="54"/>
      <c r="BL455" s="54"/>
      <c r="BM455" s="54"/>
      <c r="BN455" s="54"/>
      <c r="BO455" s="54"/>
      <c r="BP455" s="54"/>
      <c r="BQ455" s="54"/>
    </row>
    <row r="456">
      <c r="A456" s="54"/>
      <c r="B456" s="54"/>
      <c r="C456" s="98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171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  <c r="AO456" s="54"/>
      <c r="AP456" s="54"/>
      <c r="AQ456" s="54"/>
      <c r="AR456" s="54"/>
      <c r="AS456" s="54"/>
      <c r="AT456" s="54"/>
      <c r="AU456" s="54"/>
      <c r="AV456" s="54"/>
      <c r="AW456" s="54"/>
      <c r="AX456" s="54"/>
      <c r="AY456" s="54"/>
      <c r="AZ456" s="54"/>
      <c r="BA456" s="54"/>
      <c r="BB456" s="54"/>
      <c r="BC456" s="54"/>
      <c r="BD456" s="54"/>
      <c r="BE456" s="54"/>
      <c r="BF456" s="54"/>
      <c r="BG456" s="54"/>
      <c r="BH456" s="54"/>
      <c r="BI456" s="54"/>
      <c r="BJ456" s="54"/>
      <c r="BK456" s="54"/>
      <c r="BL456" s="54"/>
      <c r="BM456" s="54"/>
      <c r="BN456" s="54"/>
      <c r="BO456" s="54"/>
      <c r="BP456" s="54"/>
      <c r="BQ456" s="54"/>
    </row>
    <row r="457">
      <c r="A457" s="54"/>
      <c r="B457" s="54"/>
      <c r="C457" s="98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171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  <c r="AL457" s="54"/>
      <c r="AM457" s="54"/>
      <c r="AN457" s="54"/>
      <c r="AO457" s="54"/>
      <c r="AP457" s="54"/>
      <c r="AQ457" s="54"/>
      <c r="AR457" s="54"/>
      <c r="AS457" s="54"/>
      <c r="AT457" s="54"/>
      <c r="AU457" s="54"/>
      <c r="AV457" s="54"/>
      <c r="AW457" s="54"/>
      <c r="AX457" s="54"/>
      <c r="AY457" s="54"/>
      <c r="AZ457" s="54"/>
      <c r="BA457" s="54"/>
      <c r="BB457" s="54"/>
      <c r="BC457" s="54"/>
      <c r="BD457" s="54"/>
      <c r="BE457" s="54"/>
      <c r="BF457" s="54"/>
      <c r="BG457" s="54"/>
      <c r="BH457" s="54"/>
      <c r="BI457" s="54"/>
      <c r="BJ457" s="54"/>
      <c r="BK457" s="54"/>
      <c r="BL457" s="54"/>
      <c r="BM457" s="54"/>
      <c r="BN457" s="54"/>
      <c r="BO457" s="54"/>
      <c r="BP457" s="54"/>
      <c r="BQ457" s="54"/>
    </row>
    <row r="458">
      <c r="A458" s="54"/>
      <c r="B458" s="54"/>
      <c r="C458" s="98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171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4"/>
      <c r="AO458" s="54"/>
      <c r="AP458" s="54"/>
      <c r="AQ458" s="54"/>
      <c r="AR458" s="54"/>
      <c r="AS458" s="54"/>
      <c r="AT458" s="54"/>
      <c r="AU458" s="54"/>
      <c r="AV458" s="54"/>
      <c r="AW458" s="54"/>
      <c r="AX458" s="54"/>
      <c r="AY458" s="54"/>
      <c r="AZ458" s="54"/>
      <c r="BA458" s="54"/>
      <c r="BB458" s="54"/>
      <c r="BC458" s="54"/>
      <c r="BD458" s="54"/>
      <c r="BE458" s="54"/>
      <c r="BF458" s="54"/>
      <c r="BG458" s="54"/>
      <c r="BH458" s="54"/>
      <c r="BI458" s="54"/>
      <c r="BJ458" s="54"/>
      <c r="BK458" s="54"/>
      <c r="BL458" s="54"/>
      <c r="BM458" s="54"/>
      <c r="BN458" s="54"/>
      <c r="BO458" s="54"/>
      <c r="BP458" s="54"/>
      <c r="BQ458" s="54"/>
    </row>
    <row r="459">
      <c r="A459" s="54"/>
      <c r="B459" s="54"/>
      <c r="C459" s="98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171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  <c r="AJ459" s="54"/>
      <c r="AK459" s="54"/>
      <c r="AL459" s="54"/>
      <c r="AM459" s="54"/>
      <c r="AN459" s="54"/>
      <c r="AO459" s="54"/>
      <c r="AP459" s="54"/>
      <c r="AQ459" s="54"/>
      <c r="AR459" s="54"/>
      <c r="AS459" s="54"/>
      <c r="AT459" s="54"/>
      <c r="AU459" s="54"/>
      <c r="AV459" s="54"/>
      <c r="AW459" s="54"/>
      <c r="AX459" s="54"/>
      <c r="AY459" s="54"/>
      <c r="AZ459" s="54"/>
      <c r="BA459" s="54"/>
      <c r="BB459" s="54"/>
      <c r="BC459" s="54"/>
      <c r="BD459" s="54"/>
      <c r="BE459" s="54"/>
      <c r="BF459" s="54"/>
      <c r="BG459" s="54"/>
      <c r="BH459" s="54"/>
      <c r="BI459" s="54"/>
      <c r="BJ459" s="54"/>
      <c r="BK459" s="54"/>
      <c r="BL459" s="54"/>
      <c r="BM459" s="54"/>
      <c r="BN459" s="54"/>
      <c r="BO459" s="54"/>
      <c r="BP459" s="54"/>
      <c r="BQ459" s="54"/>
    </row>
    <row r="460">
      <c r="A460" s="54"/>
      <c r="B460" s="54"/>
      <c r="C460" s="98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171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  <c r="AI460" s="54"/>
      <c r="AJ460" s="54"/>
      <c r="AK460" s="54"/>
      <c r="AL460" s="54"/>
      <c r="AM460" s="54"/>
      <c r="AN460" s="54"/>
      <c r="AO460" s="54"/>
      <c r="AP460" s="54"/>
      <c r="AQ460" s="54"/>
      <c r="AR460" s="54"/>
      <c r="AS460" s="54"/>
      <c r="AT460" s="54"/>
      <c r="AU460" s="54"/>
      <c r="AV460" s="54"/>
      <c r="AW460" s="54"/>
      <c r="AX460" s="54"/>
      <c r="AY460" s="54"/>
      <c r="AZ460" s="54"/>
      <c r="BA460" s="54"/>
      <c r="BB460" s="54"/>
      <c r="BC460" s="54"/>
      <c r="BD460" s="54"/>
      <c r="BE460" s="54"/>
      <c r="BF460" s="54"/>
      <c r="BG460" s="54"/>
      <c r="BH460" s="54"/>
      <c r="BI460" s="54"/>
      <c r="BJ460" s="54"/>
      <c r="BK460" s="54"/>
      <c r="BL460" s="54"/>
      <c r="BM460" s="54"/>
      <c r="BN460" s="54"/>
      <c r="BO460" s="54"/>
      <c r="BP460" s="54"/>
      <c r="BQ460" s="54"/>
    </row>
    <row r="461">
      <c r="A461" s="54"/>
      <c r="B461" s="54"/>
      <c r="C461" s="98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171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  <c r="AI461" s="54"/>
      <c r="AJ461" s="54"/>
      <c r="AK461" s="54"/>
      <c r="AL461" s="54"/>
      <c r="AM461" s="54"/>
      <c r="AN461" s="54"/>
      <c r="AO461" s="54"/>
      <c r="AP461" s="54"/>
      <c r="AQ461" s="54"/>
      <c r="AR461" s="54"/>
      <c r="AS461" s="54"/>
      <c r="AT461" s="54"/>
      <c r="AU461" s="54"/>
      <c r="AV461" s="54"/>
      <c r="AW461" s="54"/>
      <c r="AX461" s="54"/>
      <c r="AY461" s="54"/>
      <c r="AZ461" s="54"/>
      <c r="BA461" s="54"/>
      <c r="BB461" s="54"/>
      <c r="BC461" s="54"/>
      <c r="BD461" s="54"/>
      <c r="BE461" s="54"/>
      <c r="BF461" s="54"/>
      <c r="BG461" s="54"/>
      <c r="BH461" s="54"/>
      <c r="BI461" s="54"/>
      <c r="BJ461" s="54"/>
      <c r="BK461" s="54"/>
      <c r="BL461" s="54"/>
      <c r="BM461" s="54"/>
      <c r="BN461" s="54"/>
      <c r="BO461" s="54"/>
      <c r="BP461" s="54"/>
      <c r="BQ461" s="54"/>
    </row>
    <row r="462">
      <c r="A462" s="54"/>
      <c r="B462" s="54"/>
      <c r="C462" s="98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171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/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  <c r="BI462" s="54"/>
      <c r="BJ462" s="54"/>
      <c r="BK462" s="54"/>
      <c r="BL462" s="54"/>
      <c r="BM462" s="54"/>
      <c r="BN462" s="54"/>
      <c r="BO462" s="54"/>
      <c r="BP462" s="54"/>
      <c r="BQ462" s="54"/>
    </row>
    <row r="463">
      <c r="A463" s="54"/>
      <c r="B463" s="54"/>
      <c r="C463" s="98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171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  <c r="BI463" s="54"/>
      <c r="BJ463" s="54"/>
      <c r="BK463" s="54"/>
      <c r="BL463" s="54"/>
      <c r="BM463" s="54"/>
      <c r="BN463" s="54"/>
      <c r="BO463" s="54"/>
      <c r="BP463" s="54"/>
      <c r="BQ463" s="54"/>
    </row>
    <row r="464">
      <c r="A464" s="54"/>
      <c r="B464" s="54"/>
      <c r="C464" s="98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171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/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  <c r="BA464" s="54"/>
      <c r="BB464" s="54"/>
      <c r="BC464" s="54"/>
      <c r="BD464" s="54"/>
      <c r="BE464" s="54"/>
      <c r="BF464" s="54"/>
      <c r="BG464" s="54"/>
      <c r="BH464" s="54"/>
      <c r="BI464" s="54"/>
      <c r="BJ464" s="54"/>
      <c r="BK464" s="54"/>
      <c r="BL464" s="54"/>
      <c r="BM464" s="54"/>
      <c r="BN464" s="54"/>
      <c r="BO464" s="54"/>
      <c r="BP464" s="54"/>
      <c r="BQ464" s="54"/>
    </row>
    <row r="465">
      <c r="A465" s="54"/>
      <c r="B465" s="54"/>
      <c r="C465" s="98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171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54"/>
      <c r="AL465" s="54"/>
      <c r="AM465" s="54"/>
      <c r="AN465" s="54"/>
      <c r="AO465" s="54"/>
      <c r="AP465" s="54"/>
      <c r="AQ465" s="54"/>
      <c r="AR465" s="54"/>
      <c r="AS465" s="54"/>
      <c r="AT465" s="54"/>
      <c r="AU465" s="54"/>
      <c r="AV465" s="54"/>
      <c r="AW465" s="54"/>
      <c r="AX465" s="54"/>
      <c r="AY465" s="54"/>
      <c r="AZ465" s="54"/>
      <c r="BA465" s="54"/>
      <c r="BB465" s="54"/>
      <c r="BC465" s="54"/>
      <c r="BD465" s="54"/>
      <c r="BE465" s="54"/>
      <c r="BF465" s="54"/>
      <c r="BG465" s="54"/>
      <c r="BH465" s="54"/>
      <c r="BI465" s="54"/>
      <c r="BJ465" s="54"/>
      <c r="BK465" s="54"/>
      <c r="BL465" s="54"/>
      <c r="BM465" s="54"/>
      <c r="BN465" s="54"/>
      <c r="BO465" s="54"/>
      <c r="BP465" s="54"/>
      <c r="BQ465" s="54"/>
    </row>
    <row r="466">
      <c r="A466" s="54"/>
      <c r="B466" s="54"/>
      <c r="C466" s="98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171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4"/>
      <c r="BQ466" s="54"/>
    </row>
    <row r="467">
      <c r="A467" s="54"/>
      <c r="B467" s="54"/>
      <c r="C467" s="98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171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4"/>
      <c r="BQ467" s="54"/>
    </row>
    <row r="468">
      <c r="A468" s="54"/>
      <c r="B468" s="54"/>
      <c r="C468" s="98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171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</row>
    <row r="469">
      <c r="A469" s="54"/>
      <c r="B469" s="54"/>
      <c r="C469" s="98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171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4"/>
      <c r="BQ469" s="54"/>
    </row>
    <row r="470">
      <c r="A470" s="54"/>
      <c r="B470" s="54"/>
      <c r="C470" s="98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171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</row>
    <row r="471">
      <c r="A471" s="54"/>
      <c r="B471" s="54"/>
      <c r="C471" s="98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171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</row>
    <row r="472">
      <c r="A472" s="54"/>
      <c r="B472" s="54"/>
      <c r="C472" s="98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171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</row>
    <row r="473">
      <c r="A473" s="54"/>
      <c r="B473" s="54"/>
      <c r="C473" s="98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171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4"/>
      <c r="BQ473" s="54"/>
    </row>
    <row r="474">
      <c r="A474" s="54"/>
      <c r="B474" s="54"/>
      <c r="C474" s="98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171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4"/>
      <c r="BQ474" s="54"/>
    </row>
    <row r="475">
      <c r="A475" s="54"/>
      <c r="B475" s="54"/>
      <c r="C475" s="98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171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</row>
    <row r="476">
      <c r="A476" s="54"/>
      <c r="B476" s="54"/>
      <c r="C476" s="98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171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54"/>
      <c r="AN476" s="54"/>
      <c r="AO476" s="54"/>
      <c r="AP476" s="54"/>
      <c r="AQ476" s="54"/>
      <c r="AR476" s="54"/>
      <c r="AS476" s="54"/>
      <c r="AT476" s="54"/>
      <c r="AU476" s="54"/>
      <c r="AV476" s="54"/>
      <c r="AW476" s="54"/>
      <c r="AX476" s="54"/>
      <c r="AY476" s="54"/>
      <c r="AZ476" s="54"/>
      <c r="BA476" s="54"/>
      <c r="BB476" s="54"/>
      <c r="BC476" s="54"/>
      <c r="BD476" s="54"/>
      <c r="BE476" s="54"/>
      <c r="BF476" s="54"/>
      <c r="BG476" s="54"/>
      <c r="BH476" s="54"/>
      <c r="BI476" s="54"/>
      <c r="BJ476" s="54"/>
      <c r="BK476" s="54"/>
      <c r="BL476" s="54"/>
      <c r="BM476" s="54"/>
      <c r="BN476" s="54"/>
      <c r="BO476" s="54"/>
      <c r="BP476" s="54"/>
      <c r="BQ476" s="54"/>
    </row>
    <row r="477">
      <c r="A477" s="54"/>
      <c r="B477" s="54"/>
      <c r="C477" s="98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171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  <c r="AI477" s="54"/>
      <c r="AJ477" s="54"/>
      <c r="AK477" s="54"/>
      <c r="AL477" s="54"/>
      <c r="AM477" s="54"/>
      <c r="AN477" s="54"/>
      <c r="AO477" s="54"/>
      <c r="AP477" s="54"/>
      <c r="AQ477" s="54"/>
      <c r="AR477" s="54"/>
      <c r="AS477" s="54"/>
      <c r="AT477" s="54"/>
      <c r="AU477" s="54"/>
      <c r="AV477" s="54"/>
      <c r="AW477" s="54"/>
      <c r="AX477" s="54"/>
      <c r="AY477" s="54"/>
      <c r="AZ477" s="54"/>
      <c r="BA477" s="54"/>
      <c r="BB477" s="54"/>
      <c r="BC477" s="54"/>
      <c r="BD477" s="54"/>
      <c r="BE477" s="54"/>
      <c r="BF477" s="54"/>
      <c r="BG477" s="54"/>
      <c r="BH477" s="54"/>
      <c r="BI477" s="54"/>
      <c r="BJ477" s="54"/>
      <c r="BK477" s="54"/>
      <c r="BL477" s="54"/>
      <c r="BM477" s="54"/>
      <c r="BN477" s="54"/>
      <c r="BO477" s="54"/>
      <c r="BP477" s="54"/>
      <c r="BQ477" s="54"/>
    </row>
    <row r="478">
      <c r="A478" s="54"/>
      <c r="B478" s="54"/>
      <c r="C478" s="98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171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  <c r="AI478" s="54"/>
      <c r="AJ478" s="54"/>
      <c r="AK478" s="54"/>
      <c r="AL478" s="54"/>
      <c r="AM478" s="54"/>
      <c r="AN478" s="54"/>
      <c r="AO478" s="54"/>
      <c r="AP478" s="54"/>
      <c r="AQ478" s="54"/>
      <c r="AR478" s="54"/>
      <c r="AS478" s="54"/>
      <c r="AT478" s="54"/>
      <c r="AU478" s="54"/>
      <c r="AV478" s="54"/>
      <c r="AW478" s="54"/>
      <c r="AX478" s="54"/>
      <c r="AY478" s="54"/>
      <c r="AZ478" s="54"/>
      <c r="BA478" s="54"/>
      <c r="BB478" s="54"/>
      <c r="BC478" s="54"/>
      <c r="BD478" s="54"/>
      <c r="BE478" s="54"/>
      <c r="BF478" s="54"/>
      <c r="BG478" s="54"/>
      <c r="BH478" s="54"/>
      <c r="BI478" s="54"/>
      <c r="BJ478" s="54"/>
      <c r="BK478" s="54"/>
      <c r="BL478" s="54"/>
      <c r="BM478" s="54"/>
      <c r="BN478" s="54"/>
      <c r="BO478" s="54"/>
      <c r="BP478" s="54"/>
      <c r="BQ478" s="54"/>
    </row>
    <row r="479">
      <c r="A479" s="54"/>
      <c r="B479" s="54"/>
      <c r="C479" s="98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171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  <c r="AL479" s="54"/>
      <c r="AM479" s="54"/>
      <c r="AN479" s="54"/>
      <c r="AO479" s="54"/>
      <c r="AP479" s="54"/>
      <c r="AQ479" s="54"/>
      <c r="AR479" s="54"/>
      <c r="AS479" s="54"/>
      <c r="AT479" s="54"/>
      <c r="AU479" s="54"/>
      <c r="AV479" s="54"/>
      <c r="AW479" s="54"/>
      <c r="AX479" s="54"/>
      <c r="AY479" s="54"/>
      <c r="AZ479" s="54"/>
      <c r="BA479" s="54"/>
      <c r="BB479" s="54"/>
      <c r="BC479" s="54"/>
      <c r="BD479" s="54"/>
      <c r="BE479" s="54"/>
      <c r="BF479" s="54"/>
      <c r="BG479" s="54"/>
      <c r="BH479" s="54"/>
      <c r="BI479" s="54"/>
      <c r="BJ479" s="54"/>
      <c r="BK479" s="54"/>
      <c r="BL479" s="54"/>
      <c r="BM479" s="54"/>
      <c r="BN479" s="54"/>
      <c r="BO479" s="54"/>
      <c r="BP479" s="54"/>
      <c r="BQ479" s="54"/>
    </row>
    <row r="480">
      <c r="A480" s="54"/>
      <c r="B480" s="54"/>
      <c r="C480" s="98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171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54"/>
      <c r="AJ480" s="54"/>
      <c r="AK480" s="54"/>
      <c r="AL480" s="54"/>
      <c r="AM480" s="54"/>
      <c r="AN480" s="54"/>
      <c r="AO480" s="54"/>
      <c r="AP480" s="54"/>
      <c r="AQ480" s="54"/>
      <c r="AR480" s="54"/>
      <c r="AS480" s="54"/>
      <c r="AT480" s="54"/>
      <c r="AU480" s="54"/>
      <c r="AV480" s="54"/>
      <c r="AW480" s="54"/>
      <c r="AX480" s="54"/>
      <c r="AY480" s="54"/>
      <c r="AZ480" s="54"/>
      <c r="BA480" s="54"/>
      <c r="BB480" s="54"/>
      <c r="BC480" s="54"/>
      <c r="BD480" s="54"/>
      <c r="BE480" s="54"/>
      <c r="BF480" s="54"/>
      <c r="BG480" s="54"/>
      <c r="BH480" s="54"/>
      <c r="BI480" s="54"/>
      <c r="BJ480" s="54"/>
      <c r="BK480" s="54"/>
      <c r="BL480" s="54"/>
      <c r="BM480" s="54"/>
      <c r="BN480" s="54"/>
      <c r="BO480" s="54"/>
      <c r="BP480" s="54"/>
      <c r="BQ480" s="54"/>
    </row>
    <row r="481">
      <c r="A481" s="54"/>
      <c r="B481" s="54"/>
      <c r="C481" s="98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171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  <c r="AI481" s="54"/>
      <c r="AJ481" s="54"/>
      <c r="AK481" s="54"/>
      <c r="AL481" s="54"/>
      <c r="AM481" s="54"/>
      <c r="AN481" s="54"/>
      <c r="AO481" s="54"/>
      <c r="AP481" s="54"/>
      <c r="AQ481" s="54"/>
      <c r="AR481" s="54"/>
      <c r="AS481" s="54"/>
      <c r="AT481" s="54"/>
      <c r="AU481" s="54"/>
      <c r="AV481" s="54"/>
      <c r="AW481" s="54"/>
      <c r="AX481" s="54"/>
      <c r="AY481" s="54"/>
      <c r="AZ481" s="54"/>
      <c r="BA481" s="54"/>
      <c r="BB481" s="54"/>
      <c r="BC481" s="54"/>
      <c r="BD481" s="54"/>
      <c r="BE481" s="54"/>
      <c r="BF481" s="54"/>
      <c r="BG481" s="54"/>
      <c r="BH481" s="54"/>
      <c r="BI481" s="54"/>
      <c r="BJ481" s="54"/>
      <c r="BK481" s="54"/>
      <c r="BL481" s="54"/>
      <c r="BM481" s="54"/>
      <c r="BN481" s="54"/>
      <c r="BO481" s="54"/>
      <c r="BP481" s="54"/>
      <c r="BQ481" s="54"/>
    </row>
    <row r="482">
      <c r="A482" s="54"/>
      <c r="B482" s="54"/>
      <c r="C482" s="98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171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s="54"/>
      <c r="AJ482" s="54"/>
      <c r="AK482" s="54"/>
      <c r="AL482" s="54"/>
      <c r="AM482" s="54"/>
      <c r="AN482" s="54"/>
      <c r="AO482" s="54"/>
      <c r="AP482" s="54"/>
      <c r="AQ482" s="54"/>
      <c r="AR482" s="54"/>
      <c r="AS482" s="54"/>
      <c r="AT482" s="54"/>
      <c r="AU482" s="54"/>
      <c r="AV482" s="54"/>
      <c r="AW482" s="54"/>
      <c r="AX482" s="54"/>
      <c r="AY482" s="54"/>
      <c r="AZ482" s="54"/>
      <c r="BA482" s="54"/>
      <c r="BB482" s="54"/>
      <c r="BC482" s="54"/>
      <c r="BD482" s="54"/>
      <c r="BE482" s="54"/>
      <c r="BF482" s="54"/>
      <c r="BG482" s="54"/>
      <c r="BH482" s="54"/>
      <c r="BI482" s="54"/>
      <c r="BJ482" s="54"/>
      <c r="BK482" s="54"/>
      <c r="BL482" s="54"/>
      <c r="BM482" s="54"/>
      <c r="BN482" s="54"/>
      <c r="BO482" s="54"/>
      <c r="BP482" s="54"/>
      <c r="BQ482" s="54"/>
    </row>
    <row r="483">
      <c r="A483" s="54"/>
      <c r="B483" s="54"/>
      <c r="C483" s="98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171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54"/>
      <c r="AJ483" s="54"/>
      <c r="AK483" s="54"/>
      <c r="AL483" s="54"/>
      <c r="AM483" s="54"/>
      <c r="AN483" s="54"/>
      <c r="AO483" s="54"/>
      <c r="AP483" s="54"/>
      <c r="AQ483" s="54"/>
      <c r="AR483" s="54"/>
      <c r="AS483" s="54"/>
      <c r="AT483" s="54"/>
      <c r="AU483" s="54"/>
      <c r="AV483" s="54"/>
      <c r="AW483" s="54"/>
      <c r="AX483" s="54"/>
      <c r="AY483" s="54"/>
      <c r="AZ483" s="54"/>
      <c r="BA483" s="54"/>
      <c r="BB483" s="54"/>
      <c r="BC483" s="54"/>
      <c r="BD483" s="54"/>
      <c r="BE483" s="54"/>
      <c r="BF483" s="54"/>
      <c r="BG483" s="54"/>
      <c r="BH483" s="54"/>
      <c r="BI483" s="54"/>
      <c r="BJ483" s="54"/>
      <c r="BK483" s="54"/>
      <c r="BL483" s="54"/>
      <c r="BM483" s="54"/>
      <c r="BN483" s="54"/>
      <c r="BO483" s="54"/>
      <c r="BP483" s="54"/>
      <c r="BQ483" s="54"/>
    </row>
    <row r="484">
      <c r="A484" s="54"/>
      <c r="B484" s="54"/>
      <c r="C484" s="98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171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  <c r="AI484" s="54"/>
      <c r="AJ484" s="54"/>
      <c r="AK484" s="54"/>
      <c r="AL484" s="54"/>
      <c r="AM484" s="54"/>
      <c r="AN484" s="54"/>
      <c r="AO484" s="54"/>
      <c r="AP484" s="54"/>
      <c r="AQ484" s="54"/>
      <c r="AR484" s="54"/>
      <c r="AS484" s="54"/>
      <c r="AT484" s="54"/>
      <c r="AU484" s="54"/>
      <c r="AV484" s="54"/>
      <c r="AW484" s="54"/>
      <c r="AX484" s="54"/>
      <c r="AY484" s="54"/>
      <c r="AZ484" s="54"/>
      <c r="BA484" s="54"/>
      <c r="BB484" s="54"/>
      <c r="BC484" s="54"/>
      <c r="BD484" s="54"/>
      <c r="BE484" s="54"/>
      <c r="BF484" s="54"/>
      <c r="BG484" s="54"/>
      <c r="BH484" s="54"/>
      <c r="BI484" s="54"/>
      <c r="BJ484" s="54"/>
      <c r="BK484" s="54"/>
      <c r="BL484" s="54"/>
      <c r="BM484" s="54"/>
      <c r="BN484" s="54"/>
      <c r="BO484" s="54"/>
      <c r="BP484" s="54"/>
      <c r="BQ484" s="54"/>
    </row>
    <row r="485">
      <c r="A485" s="54"/>
      <c r="B485" s="54"/>
      <c r="C485" s="98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171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  <c r="AJ485" s="54"/>
      <c r="AK485" s="54"/>
      <c r="AL485" s="54"/>
      <c r="AM485" s="54"/>
      <c r="AN485" s="54"/>
      <c r="AO485" s="54"/>
      <c r="AP485" s="54"/>
      <c r="AQ485" s="54"/>
      <c r="AR485" s="54"/>
      <c r="AS485" s="54"/>
      <c r="AT485" s="54"/>
      <c r="AU485" s="54"/>
      <c r="AV485" s="54"/>
      <c r="AW485" s="54"/>
      <c r="AX485" s="54"/>
      <c r="AY485" s="54"/>
      <c r="AZ485" s="54"/>
      <c r="BA485" s="54"/>
      <c r="BB485" s="54"/>
      <c r="BC485" s="54"/>
      <c r="BD485" s="54"/>
      <c r="BE485" s="54"/>
      <c r="BF485" s="54"/>
      <c r="BG485" s="54"/>
      <c r="BH485" s="54"/>
      <c r="BI485" s="54"/>
      <c r="BJ485" s="54"/>
      <c r="BK485" s="54"/>
      <c r="BL485" s="54"/>
      <c r="BM485" s="54"/>
      <c r="BN485" s="54"/>
      <c r="BO485" s="54"/>
      <c r="BP485" s="54"/>
      <c r="BQ485" s="54"/>
    </row>
    <row r="486">
      <c r="A486" s="54"/>
      <c r="B486" s="54"/>
      <c r="C486" s="98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171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  <c r="AL486" s="54"/>
      <c r="AM486" s="54"/>
      <c r="AN486" s="54"/>
      <c r="AO486" s="54"/>
      <c r="AP486" s="54"/>
      <c r="AQ486" s="54"/>
      <c r="AR486" s="54"/>
      <c r="AS486" s="54"/>
      <c r="AT486" s="54"/>
      <c r="AU486" s="54"/>
      <c r="AV486" s="54"/>
      <c r="AW486" s="54"/>
      <c r="AX486" s="54"/>
      <c r="AY486" s="54"/>
      <c r="AZ486" s="54"/>
      <c r="BA486" s="54"/>
      <c r="BB486" s="54"/>
      <c r="BC486" s="54"/>
      <c r="BD486" s="54"/>
      <c r="BE486" s="54"/>
      <c r="BF486" s="54"/>
      <c r="BG486" s="54"/>
      <c r="BH486" s="54"/>
      <c r="BI486" s="54"/>
      <c r="BJ486" s="54"/>
      <c r="BK486" s="54"/>
      <c r="BL486" s="54"/>
      <c r="BM486" s="54"/>
      <c r="BN486" s="54"/>
      <c r="BO486" s="54"/>
      <c r="BP486" s="54"/>
      <c r="BQ486" s="54"/>
    </row>
    <row r="487">
      <c r="A487" s="54"/>
      <c r="B487" s="54"/>
      <c r="C487" s="98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171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  <c r="AL487" s="54"/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AW487" s="54"/>
      <c r="AX487" s="54"/>
      <c r="AY487" s="54"/>
      <c r="AZ487" s="54"/>
      <c r="BA487" s="54"/>
      <c r="BB487" s="54"/>
      <c r="BC487" s="54"/>
      <c r="BD487" s="54"/>
      <c r="BE487" s="54"/>
      <c r="BF487" s="54"/>
      <c r="BG487" s="54"/>
      <c r="BH487" s="54"/>
      <c r="BI487" s="54"/>
      <c r="BJ487" s="54"/>
      <c r="BK487" s="54"/>
      <c r="BL487" s="54"/>
      <c r="BM487" s="54"/>
      <c r="BN487" s="54"/>
      <c r="BO487" s="54"/>
      <c r="BP487" s="54"/>
      <c r="BQ487" s="54"/>
    </row>
    <row r="488">
      <c r="A488" s="54"/>
      <c r="B488" s="54"/>
      <c r="C488" s="98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171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  <c r="AI488" s="54"/>
      <c r="AJ488" s="54"/>
      <c r="AK488" s="54"/>
      <c r="AL488" s="54"/>
      <c r="AM488" s="54"/>
      <c r="AN488" s="54"/>
      <c r="AO488" s="54"/>
      <c r="AP488" s="54"/>
      <c r="AQ488" s="54"/>
      <c r="AR488" s="54"/>
      <c r="AS488" s="54"/>
      <c r="AT488" s="54"/>
      <c r="AU488" s="54"/>
      <c r="AV488" s="54"/>
      <c r="AW488" s="54"/>
      <c r="AX488" s="54"/>
      <c r="AY488" s="54"/>
      <c r="AZ488" s="54"/>
      <c r="BA488" s="54"/>
      <c r="BB488" s="54"/>
      <c r="BC488" s="54"/>
      <c r="BD488" s="54"/>
      <c r="BE488" s="54"/>
      <c r="BF488" s="54"/>
      <c r="BG488" s="54"/>
      <c r="BH488" s="54"/>
      <c r="BI488" s="54"/>
      <c r="BJ488" s="54"/>
      <c r="BK488" s="54"/>
      <c r="BL488" s="54"/>
      <c r="BM488" s="54"/>
      <c r="BN488" s="54"/>
      <c r="BO488" s="54"/>
      <c r="BP488" s="54"/>
      <c r="BQ488" s="54"/>
    </row>
    <row r="489">
      <c r="A489" s="54"/>
      <c r="B489" s="54"/>
      <c r="C489" s="98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171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54"/>
      <c r="AL489" s="54"/>
      <c r="AM489" s="54"/>
      <c r="AN489" s="54"/>
      <c r="AO489" s="54"/>
      <c r="AP489" s="54"/>
      <c r="AQ489" s="54"/>
      <c r="AR489" s="54"/>
      <c r="AS489" s="54"/>
      <c r="AT489" s="54"/>
      <c r="AU489" s="54"/>
      <c r="AV489" s="54"/>
      <c r="AW489" s="54"/>
      <c r="AX489" s="54"/>
      <c r="AY489" s="54"/>
      <c r="AZ489" s="54"/>
      <c r="BA489" s="54"/>
      <c r="BB489" s="54"/>
      <c r="BC489" s="54"/>
      <c r="BD489" s="54"/>
      <c r="BE489" s="54"/>
      <c r="BF489" s="54"/>
      <c r="BG489" s="54"/>
      <c r="BH489" s="54"/>
      <c r="BI489" s="54"/>
      <c r="BJ489" s="54"/>
      <c r="BK489" s="54"/>
      <c r="BL489" s="54"/>
      <c r="BM489" s="54"/>
      <c r="BN489" s="54"/>
      <c r="BO489" s="54"/>
      <c r="BP489" s="54"/>
      <c r="BQ489" s="54"/>
    </row>
    <row r="490">
      <c r="A490" s="54"/>
      <c r="B490" s="54"/>
      <c r="C490" s="98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171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  <c r="AL490" s="54"/>
      <c r="AM490" s="54"/>
      <c r="AN490" s="54"/>
      <c r="AO490" s="54"/>
      <c r="AP490" s="54"/>
      <c r="AQ490" s="54"/>
      <c r="AR490" s="54"/>
      <c r="AS490" s="54"/>
      <c r="AT490" s="54"/>
      <c r="AU490" s="54"/>
      <c r="AV490" s="54"/>
      <c r="AW490" s="54"/>
      <c r="AX490" s="54"/>
      <c r="AY490" s="54"/>
      <c r="AZ490" s="54"/>
      <c r="BA490" s="54"/>
      <c r="BB490" s="54"/>
      <c r="BC490" s="54"/>
      <c r="BD490" s="54"/>
      <c r="BE490" s="54"/>
      <c r="BF490" s="54"/>
      <c r="BG490" s="54"/>
      <c r="BH490" s="54"/>
      <c r="BI490" s="54"/>
      <c r="BJ490" s="54"/>
      <c r="BK490" s="54"/>
      <c r="BL490" s="54"/>
      <c r="BM490" s="54"/>
      <c r="BN490" s="54"/>
      <c r="BO490" s="54"/>
      <c r="BP490" s="54"/>
      <c r="BQ490" s="54"/>
    </row>
    <row r="491">
      <c r="A491" s="54"/>
      <c r="B491" s="54"/>
      <c r="C491" s="98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171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  <c r="AX491" s="54"/>
      <c r="AY491" s="54"/>
      <c r="AZ491" s="54"/>
      <c r="BA491" s="54"/>
      <c r="BB491" s="54"/>
      <c r="BC491" s="54"/>
      <c r="BD491" s="54"/>
      <c r="BE491" s="54"/>
      <c r="BF491" s="54"/>
      <c r="BG491" s="54"/>
      <c r="BH491" s="54"/>
      <c r="BI491" s="54"/>
      <c r="BJ491" s="54"/>
      <c r="BK491" s="54"/>
      <c r="BL491" s="54"/>
      <c r="BM491" s="54"/>
      <c r="BN491" s="54"/>
      <c r="BO491" s="54"/>
      <c r="BP491" s="54"/>
      <c r="BQ491" s="54"/>
    </row>
    <row r="492">
      <c r="A492" s="54"/>
      <c r="B492" s="54"/>
      <c r="C492" s="98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171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  <c r="AL492" s="54"/>
      <c r="AM492" s="54"/>
      <c r="AN492" s="54"/>
      <c r="AO492" s="54"/>
      <c r="AP492" s="54"/>
      <c r="AQ492" s="54"/>
      <c r="AR492" s="54"/>
      <c r="AS492" s="54"/>
      <c r="AT492" s="54"/>
      <c r="AU492" s="54"/>
      <c r="AV492" s="54"/>
      <c r="AW492" s="54"/>
      <c r="AX492" s="54"/>
      <c r="AY492" s="54"/>
      <c r="AZ492" s="54"/>
      <c r="BA492" s="54"/>
      <c r="BB492" s="54"/>
      <c r="BC492" s="54"/>
      <c r="BD492" s="54"/>
      <c r="BE492" s="54"/>
      <c r="BF492" s="54"/>
      <c r="BG492" s="54"/>
      <c r="BH492" s="54"/>
      <c r="BI492" s="54"/>
      <c r="BJ492" s="54"/>
      <c r="BK492" s="54"/>
      <c r="BL492" s="54"/>
      <c r="BM492" s="54"/>
      <c r="BN492" s="54"/>
      <c r="BO492" s="54"/>
      <c r="BP492" s="54"/>
      <c r="BQ492" s="54"/>
    </row>
    <row r="493">
      <c r="A493" s="54"/>
      <c r="B493" s="54"/>
      <c r="C493" s="98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171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/>
      <c r="AK493" s="54"/>
      <c r="AL493" s="54"/>
      <c r="AM493" s="54"/>
      <c r="AN493" s="54"/>
      <c r="AO493" s="54"/>
      <c r="AP493" s="54"/>
      <c r="AQ493" s="54"/>
      <c r="AR493" s="54"/>
      <c r="AS493" s="54"/>
      <c r="AT493" s="54"/>
      <c r="AU493" s="54"/>
      <c r="AV493" s="54"/>
      <c r="AW493" s="54"/>
      <c r="AX493" s="54"/>
      <c r="AY493" s="54"/>
      <c r="AZ493" s="54"/>
      <c r="BA493" s="54"/>
      <c r="BB493" s="54"/>
      <c r="BC493" s="54"/>
      <c r="BD493" s="54"/>
      <c r="BE493" s="54"/>
      <c r="BF493" s="54"/>
      <c r="BG493" s="54"/>
      <c r="BH493" s="54"/>
      <c r="BI493" s="54"/>
      <c r="BJ493" s="54"/>
      <c r="BK493" s="54"/>
      <c r="BL493" s="54"/>
      <c r="BM493" s="54"/>
      <c r="BN493" s="54"/>
      <c r="BO493" s="54"/>
      <c r="BP493" s="54"/>
      <c r="BQ493" s="54"/>
    </row>
    <row r="494">
      <c r="A494" s="54"/>
      <c r="B494" s="54"/>
      <c r="C494" s="98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171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  <c r="AO494" s="54"/>
      <c r="AP494" s="54"/>
      <c r="AQ494" s="54"/>
      <c r="AR494" s="54"/>
      <c r="AS494" s="54"/>
      <c r="AT494" s="54"/>
      <c r="AU494" s="54"/>
      <c r="AV494" s="54"/>
      <c r="AW494" s="54"/>
      <c r="AX494" s="54"/>
      <c r="AY494" s="54"/>
      <c r="AZ494" s="54"/>
      <c r="BA494" s="54"/>
      <c r="BB494" s="54"/>
      <c r="BC494" s="54"/>
      <c r="BD494" s="54"/>
      <c r="BE494" s="54"/>
      <c r="BF494" s="54"/>
      <c r="BG494" s="54"/>
      <c r="BH494" s="54"/>
      <c r="BI494" s="54"/>
      <c r="BJ494" s="54"/>
      <c r="BK494" s="54"/>
      <c r="BL494" s="54"/>
      <c r="BM494" s="54"/>
      <c r="BN494" s="54"/>
      <c r="BO494" s="54"/>
      <c r="BP494" s="54"/>
      <c r="BQ494" s="54"/>
    </row>
    <row r="495">
      <c r="A495" s="54"/>
      <c r="B495" s="54"/>
      <c r="C495" s="98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171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54"/>
      <c r="AP495" s="54"/>
      <c r="AQ495" s="54"/>
      <c r="AR495" s="54"/>
      <c r="AS495" s="54"/>
      <c r="AT495" s="54"/>
      <c r="AU495" s="54"/>
      <c r="AV495" s="54"/>
      <c r="AW495" s="54"/>
      <c r="AX495" s="54"/>
      <c r="AY495" s="54"/>
      <c r="AZ495" s="54"/>
      <c r="BA495" s="54"/>
      <c r="BB495" s="54"/>
      <c r="BC495" s="54"/>
      <c r="BD495" s="54"/>
      <c r="BE495" s="54"/>
      <c r="BF495" s="54"/>
      <c r="BG495" s="54"/>
      <c r="BH495" s="54"/>
      <c r="BI495" s="54"/>
      <c r="BJ495" s="54"/>
      <c r="BK495" s="54"/>
      <c r="BL495" s="54"/>
      <c r="BM495" s="54"/>
      <c r="BN495" s="54"/>
      <c r="BO495" s="54"/>
      <c r="BP495" s="54"/>
      <c r="BQ495" s="54"/>
    </row>
    <row r="496">
      <c r="A496" s="54"/>
      <c r="B496" s="54"/>
      <c r="C496" s="98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171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4"/>
      <c r="AO496" s="54"/>
      <c r="AP496" s="54"/>
      <c r="AQ496" s="54"/>
      <c r="AR496" s="54"/>
      <c r="AS496" s="54"/>
      <c r="AT496" s="54"/>
      <c r="AU496" s="54"/>
      <c r="AV496" s="54"/>
      <c r="AW496" s="54"/>
      <c r="AX496" s="54"/>
      <c r="AY496" s="54"/>
      <c r="AZ496" s="54"/>
      <c r="BA496" s="54"/>
      <c r="BB496" s="54"/>
      <c r="BC496" s="54"/>
      <c r="BD496" s="54"/>
      <c r="BE496" s="54"/>
      <c r="BF496" s="54"/>
      <c r="BG496" s="54"/>
      <c r="BH496" s="54"/>
      <c r="BI496" s="54"/>
      <c r="BJ496" s="54"/>
      <c r="BK496" s="54"/>
      <c r="BL496" s="54"/>
      <c r="BM496" s="54"/>
      <c r="BN496" s="54"/>
      <c r="BO496" s="54"/>
      <c r="BP496" s="54"/>
      <c r="BQ496" s="54"/>
    </row>
    <row r="497">
      <c r="A497" s="54"/>
      <c r="B497" s="54"/>
      <c r="C497" s="98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171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  <c r="AX497" s="54"/>
      <c r="AY497" s="54"/>
      <c r="AZ497" s="54"/>
      <c r="BA497" s="54"/>
      <c r="BB497" s="54"/>
      <c r="BC497" s="54"/>
      <c r="BD497" s="54"/>
      <c r="BE497" s="54"/>
      <c r="BF497" s="54"/>
      <c r="BG497" s="54"/>
      <c r="BH497" s="54"/>
      <c r="BI497" s="54"/>
      <c r="BJ497" s="54"/>
      <c r="BK497" s="54"/>
      <c r="BL497" s="54"/>
      <c r="BM497" s="54"/>
      <c r="BN497" s="54"/>
      <c r="BO497" s="54"/>
      <c r="BP497" s="54"/>
      <c r="BQ497" s="54"/>
    </row>
    <row r="498">
      <c r="A498" s="54"/>
      <c r="B498" s="54"/>
      <c r="C498" s="98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171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  <c r="AL498" s="54"/>
      <c r="AM498" s="54"/>
      <c r="AN498" s="54"/>
      <c r="AO498" s="54"/>
      <c r="AP498" s="54"/>
      <c r="AQ498" s="54"/>
      <c r="AR498" s="54"/>
      <c r="AS498" s="54"/>
      <c r="AT498" s="54"/>
      <c r="AU498" s="54"/>
      <c r="AV498" s="54"/>
      <c r="AW498" s="54"/>
      <c r="AX498" s="54"/>
      <c r="AY498" s="54"/>
      <c r="AZ498" s="54"/>
      <c r="BA498" s="54"/>
      <c r="BB498" s="54"/>
      <c r="BC498" s="54"/>
      <c r="BD498" s="54"/>
      <c r="BE498" s="54"/>
      <c r="BF498" s="54"/>
      <c r="BG498" s="54"/>
      <c r="BH498" s="54"/>
      <c r="BI498" s="54"/>
      <c r="BJ498" s="54"/>
      <c r="BK498" s="54"/>
      <c r="BL498" s="54"/>
      <c r="BM498" s="54"/>
      <c r="BN498" s="54"/>
      <c r="BO498" s="54"/>
      <c r="BP498" s="54"/>
      <c r="BQ498" s="54"/>
    </row>
    <row r="499">
      <c r="A499" s="54"/>
      <c r="B499" s="54"/>
      <c r="C499" s="98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171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  <c r="AP499" s="54"/>
      <c r="AQ499" s="54"/>
      <c r="AR499" s="54"/>
      <c r="AS499" s="54"/>
      <c r="AT499" s="54"/>
      <c r="AU499" s="54"/>
      <c r="AV499" s="54"/>
      <c r="AW499" s="54"/>
      <c r="AX499" s="54"/>
      <c r="AY499" s="54"/>
      <c r="AZ499" s="54"/>
      <c r="BA499" s="54"/>
      <c r="BB499" s="54"/>
      <c r="BC499" s="54"/>
      <c r="BD499" s="54"/>
      <c r="BE499" s="54"/>
      <c r="BF499" s="54"/>
      <c r="BG499" s="54"/>
      <c r="BH499" s="54"/>
      <c r="BI499" s="54"/>
      <c r="BJ499" s="54"/>
      <c r="BK499" s="54"/>
      <c r="BL499" s="54"/>
      <c r="BM499" s="54"/>
      <c r="BN499" s="54"/>
      <c r="BO499" s="54"/>
      <c r="BP499" s="54"/>
      <c r="BQ499" s="54"/>
    </row>
    <row r="500">
      <c r="A500" s="54"/>
      <c r="B500" s="54"/>
      <c r="C500" s="98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171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/>
      <c r="BQ500" s="54"/>
    </row>
    <row r="501">
      <c r="A501" s="54"/>
      <c r="B501" s="54"/>
      <c r="C501" s="98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171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/>
      <c r="BQ501" s="54"/>
    </row>
    <row r="502">
      <c r="A502" s="54"/>
      <c r="B502" s="54"/>
      <c r="C502" s="98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171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  <c r="AG502" s="54"/>
      <c r="AH502" s="54"/>
      <c r="AI502" s="54"/>
      <c r="AJ502" s="54"/>
      <c r="AK502" s="54"/>
      <c r="AL502" s="54"/>
      <c r="AM502" s="54"/>
      <c r="AN502" s="54"/>
      <c r="AO502" s="54"/>
      <c r="AP502" s="54"/>
      <c r="AQ502" s="54"/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/>
      <c r="BQ502" s="54"/>
    </row>
    <row r="503">
      <c r="A503" s="54"/>
      <c r="B503" s="54"/>
      <c r="C503" s="98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171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54"/>
      <c r="AL503" s="54"/>
      <c r="AM503" s="54"/>
      <c r="AN503" s="54"/>
      <c r="AO503" s="54"/>
      <c r="AP503" s="54"/>
      <c r="AQ503" s="54"/>
      <c r="AR503" s="54"/>
      <c r="AS503" s="54"/>
      <c r="AT503" s="54"/>
      <c r="AU503" s="54"/>
      <c r="AV503" s="54"/>
      <c r="AW503" s="54"/>
      <c r="AX503" s="54"/>
      <c r="AY503" s="54"/>
      <c r="AZ503" s="54"/>
      <c r="BA503" s="54"/>
      <c r="BB503" s="54"/>
      <c r="BC503" s="54"/>
      <c r="BD503" s="54"/>
      <c r="BE503" s="54"/>
      <c r="BF503" s="54"/>
      <c r="BG503" s="54"/>
      <c r="BH503" s="54"/>
      <c r="BI503" s="54"/>
      <c r="BJ503" s="54"/>
      <c r="BK503" s="54"/>
      <c r="BL503" s="54"/>
      <c r="BM503" s="54"/>
      <c r="BN503" s="54"/>
      <c r="BO503" s="54"/>
      <c r="BP503" s="54"/>
      <c r="BQ503" s="54"/>
    </row>
    <row r="504">
      <c r="A504" s="54"/>
      <c r="B504" s="54"/>
      <c r="C504" s="98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171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54"/>
      <c r="BP504" s="54"/>
      <c r="BQ504" s="54"/>
    </row>
    <row r="505">
      <c r="A505" s="54"/>
      <c r="B505" s="54"/>
      <c r="C505" s="98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171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  <c r="BD505" s="54"/>
      <c r="BE505" s="54"/>
      <c r="BF505" s="54"/>
      <c r="BG505" s="54"/>
      <c r="BH505" s="54"/>
      <c r="BI505" s="54"/>
      <c r="BJ505" s="54"/>
      <c r="BK505" s="54"/>
      <c r="BL505" s="54"/>
      <c r="BM505" s="54"/>
      <c r="BN505" s="54"/>
      <c r="BO505" s="54"/>
      <c r="BP505" s="54"/>
      <c r="BQ505" s="54"/>
    </row>
    <row r="506">
      <c r="A506" s="54"/>
      <c r="B506" s="54"/>
      <c r="C506" s="98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171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54"/>
      <c r="BP506" s="54"/>
      <c r="BQ506" s="54"/>
    </row>
    <row r="507">
      <c r="A507" s="54"/>
      <c r="B507" s="54"/>
      <c r="C507" s="98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171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  <c r="BC507" s="54"/>
      <c r="BD507" s="54"/>
      <c r="BE507" s="54"/>
      <c r="BF507" s="54"/>
      <c r="BG507" s="54"/>
      <c r="BH507" s="54"/>
      <c r="BI507" s="54"/>
      <c r="BJ507" s="54"/>
      <c r="BK507" s="54"/>
      <c r="BL507" s="54"/>
      <c r="BM507" s="54"/>
      <c r="BN507" s="54"/>
      <c r="BO507" s="54"/>
      <c r="BP507" s="54"/>
      <c r="BQ507" s="54"/>
    </row>
    <row r="508">
      <c r="A508" s="54"/>
      <c r="B508" s="54"/>
      <c r="C508" s="98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171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</row>
    <row r="509">
      <c r="A509" s="54"/>
      <c r="B509" s="54"/>
      <c r="C509" s="98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171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  <c r="BD509" s="54"/>
      <c r="BE509" s="54"/>
      <c r="BF509" s="54"/>
      <c r="BG509" s="54"/>
      <c r="BH509" s="54"/>
      <c r="BI509" s="54"/>
      <c r="BJ509" s="54"/>
      <c r="BK509" s="54"/>
      <c r="BL509" s="54"/>
      <c r="BM509" s="54"/>
      <c r="BN509" s="54"/>
      <c r="BO509" s="54"/>
      <c r="BP509" s="54"/>
      <c r="BQ509" s="54"/>
    </row>
    <row r="510">
      <c r="A510" s="54"/>
      <c r="B510" s="54"/>
      <c r="C510" s="98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171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  <c r="BD510" s="54"/>
      <c r="BE510" s="54"/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4"/>
      <c r="BQ510" s="54"/>
    </row>
    <row r="511">
      <c r="A511" s="54"/>
      <c r="B511" s="54"/>
      <c r="C511" s="98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171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  <c r="BD511" s="54"/>
      <c r="BE511" s="54"/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4"/>
      <c r="BQ511" s="54"/>
    </row>
    <row r="512">
      <c r="A512" s="54"/>
      <c r="B512" s="54"/>
      <c r="C512" s="98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171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</row>
    <row r="513">
      <c r="A513" s="54"/>
      <c r="B513" s="54"/>
      <c r="C513" s="98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171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  <c r="BD513" s="54"/>
      <c r="BE513" s="54"/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</row>
    <row r="514">
      <c r="A514" s="54"/>
      <c r="B514" s="54"/>
      <c r="C514" s="98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171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  <c r="AH514" s="54"/>
      <c r="AI514" s="54"/>
      <c r="AJ514" s="54"/>
      <c r="AK514" s="54"/>
      <c r="AL514" s="54"/>
      <c r="AM514" s="54"/>
      <c r="AN514" s="54"/>
      <c r="AO514" s="54"/>
      <c r="AP514" s="54"/>
      <c r="AQ514" s="54"/>
      <c r="AR514" s="54"/>
      <c r="AS514" s="54"/>
      <c r="AT514" s="54"/>
      <c r="AU514" s="54"/>
      <c r="AV514" s="54"/>
      <c r="AW514" s="54"/>
      <c r="AX514" s="54"/>
      <c r="AY514" s="54"/>
      <c r="AZ514" s="54"/>
      <c r="BA514" s="54"/>
      <c r="BB514" s="54"/>
      <c r="BC514" s="54"/>
      <c r="BD514" s="54"/>
      <c r="BE514" s="54"/>
      <c r="BF514" s="54"/>
      <c r="BG514" s="54"/>
      <c r="BH514" s="54"/>
      <c r="BI514" s="54"/>
      <c r="BJ514" s="54"/>
      <c r="BK514" s="54"/>
      <c r="BL514" s="54"/>
      <c r="BM514" s="54"/>
      <c r="BN514" s="54"/>
      <c r="BO514" s="54"/>
      <c r="BP514" s="54"/>
      <c r="BQ514" s="54"/>
    </row>
    <row r="515">
      <c r="A515" s="54"/>
      <c r="B515" s="54"/>
      <c r="C515" s="98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171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  <c r="AH515" s="54"/>
      <c r="AI515" s="54"/>
      <c r="AJ515" s="54"/>
      <c r="AK515" s="54"/>
      <c r="AL515" s="54"/>
      <c r="AM515" s="54"/>
      <c r="AN515" s="54"/>
      <c r="AO515" s="54"/>
      <c r="AP515" s="54"/>
      <c r="AQ515" s="54"/>
      <c r="AR515" s="54"/>
      <c r="AS515" s="54"/>
      <c r="AT515" s="54"/>
      <c r="AU515" s="54"/>
      <c r="AV515" s="54"/>
      <c r="AW515" s="54"/>
      <c r="AX515" s="54"/>
      <c r="AY515" s="54"/>
      <c r="AZ515" s="54"/>
      <c r="BA515" s="54"/>
      <c r="BB515" s="54"/>
      <c r="BC515" s="54"/>
      <c r="BD515" s="54"/>
      <c r="BE515" s="54"/>
      <c r="BF515" s="54"/>
      <c r="BG515" s="54"/>
      <c r="BH515" s="54"/>
      <c r="BI515" s="54"/>
      <c r="BJ515" s="54"/>
      <c r="BK515" s="54"/>
      <c r="BL515" s="54"/>
      <c r="BM515" s="54"/>
      <c r="BN515" s="54"/>
      <c r="BO515" s="54"/>
      <c r="BP515" s="54"/>
      <c r="BQ515" s="54"/>
    </row>
    <row r="516">
      <c r="A516" s="54"/>
      <c r="B516" s="54"/>
      <c r="C516" s="98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171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  <c r="AG516" s="54"/>
      <c r="AH516" s="54"/>
      <c r="AI516" s="54"/>
      <c r="AJ516" s="54"/>
      <c r="AK516" s="54"/>
      <c r="AL516" s="54"/>
      <c r="AM516" s="54"/>
      <c r="AN516" s="54"/>
      <c r="AO516" s="54"/>
      <c r="AP516" s="54"/>
      <c r="AQ516" s="54"/>
      <c r="AR516" s="54"/>
      <c r="AS516" s="54"/>
      <c r="AT516" s="54"/>
      <c r="AU516" s="54"/>
      <c r="AV516" s="54"/>
      <c r="AW516" s="54"/>
      <c r="AX516" s="54"/>
      <c r="AY516" s="54"/>
      <c r="AZ516" s="54"/>
      <c r="BA516" s="54"/>
      <c r="BB516" s="54"/>
      <c r="BC516" s="54"/>
      <c r="BD516" s="54"/>
      <c r="BE516" s="54"/>
      <c r="BF516" s="54"/>
      <c r="BG516" s="54"/>
      <c r="BH516" s="54"/>
      <c r="BI516" s="54"/>
      <c r="BJ516" s="54"/>
      <c r="BK516" s="54"/>
      <c r="BL516" s="54"/>
      <c r="BM516" s="54"/>
      <c r="BN516" s="54"/>
      <c r="BO516" s="54"/>
      <c r="BP516" s="54"/>
      <c r="BQ516" s="54"/>
    </row>
    <row r="517">
      <c r="A517" s="54"/>
      <c r="B517" s="54"/>
      <c r="C517" s="98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171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  <c r="AG517" s="54"/>
      <c r="AH517" s="54"/>
      <c r="AI517" s="54"/>
      <c r="AJ517" s="54"/>
      <c r="AK517" s="54"/>
      <c r="AL517" s="54"/>
      <c r="AM517" s="54"/>
      <c r="AN517" s="54"/>
      <c r="AO517" s="54"/>
      <c r="AP517" s="54"/>
      <c r="AQ517" s="54"/>
      <c r="AR517" s="54"/>
      <c r="AS517" s="54"/>
      <c r="AT517" s="54"/>
      <c r="AU517" s="54"/>
      <c r="AV517" s="54"/>
      <c r="AW517" s="54"/>
      <c r="AX517" s="54"/>
      <c r="AY517" s="54"/>
      <c r="AZ517" s="54"/>
      <c r="BA517" s="54"/>
      <c r="BB517" s="54"/>
      <c r="BC517" s="54"/>
      <c r="BD517" s="54"/>
      <c r="BE517" s="54"/>
      <c r="BF517" s="54"/>
      <c r="BG517" s="54"/>
      <c r="BH517" s="54"/>
      <c r="BI517" s="54"/>
      <c r="BJ517" s="54"/>
      <c r="BK517" s="54"/>
      <c r="BL517" s="54"/>
      <c r="BM517" s="54"/>
      <c r="BN517" s="54"/>
      <c r="BO517" s="54"/>
      <c r="BP517" s="54"/>
      <c r="BQ517" s="54"/>
    </row>
    <row r="518">
      <c r="A518" s="54"/>
      <c r="B518" s="54"/>
      <c r="C518" s="98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171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  <c r="AG518" s="54"/>
      <c r="AH518" s="54"/>
      <c r="AI518" s="54"/>
      <c r="AJ518" s="54"/>
      <c r="AK518" s="54"/>
      <c r="AL518" s="54"/>
      <c r="AM518" s="54"/>
      <c r="AN518" s="54"/>
      <c r="AO518" s="54"/>
      <c r="AP518" s="54"/>
      <c r="AQ518" s="54"/>
      <c r="AR518" s="54"/>
      <c r="AS518" s="54"/>
      <c r="AT518" s="54"/>
      <c r="AU518" s="54"/>
      <c r="AV518" s="54"/>
      <c r="AW518" s="54"/>
      <c r="AX518" s="54"/>
      <c r="AY518" s="54"/>
      <c r="AZ518" s="54"/>
      <c r="BA518" s="54"/>
      <c r="BB518" s="54"/>
      <c r="BC518" s="54"/>
      <c r="BD518" s="54"/>
      <c r="BE518" s="54"/>
      <c r="BF518" s="54"/>
      <c r="BG518" s="54"/>
      <c r="BH518" s="54"/>
      <c r="BI518" s="54"/>
      <c r="BJ518" s="54"/>
      <c r="BK518" s="54"/>
      <c r="BL518" s="54"/>
      <c r="BM518" s="54"/>
      <c r="BN518" s="54"/>
      <c r="BO518" s="54"/>
      <c r="BP518" s="54"/>
      <c r="BQ518" s="54"/>
    </row>
    <row r="519">
      <c r="A519" s="54"/>
      <c r="B519" s="54"/>
      <c r="C519" s="98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171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  <c r="AG519" s="54"/>
      <c r="AH519" s="54"/>
      <c r="AI519" s="54"/>
      <c r="AJ519" s="54"/>
      <c r="AK519" s="54"/>
      <c r="AL519" s="54"/>
      <c r="AM519" s="54"/>
      <c r="AN519" s="54"/>
      <c r="AO519" s="54"/>
      <c r="AP519" s="54"/>
      <c r="AQ519" s="54"/>
      <c r="AR519" s="54"/>
      <c r="AS519" s="54"/>
      <c r="AT519" s="54"/>
      <c r="AU519" s="54"/>
      <c r="AV519" s="54"/>
      <c r="AW519" s="54"/>
      <c r="AX519" s="54"/>
      <c r="AY519" s="54"/>
      <c r="AZ519" s="54"/>
      <c r="BA519" s="54"/>
      <c r="BB519" s="54"/>
      <c r="BC519" s="54"/>
      <c r="BD519" s="54"/>
      <c r="BE519" s="54"/>
      <c r="BF519" s="54"/>
      <c r="BG519" s="54"/>
      <c r="BH519" s="54"/>
      <c r="BI519" s="54"/>
      <c r="BJ519" s="54"/>
      <c r="BK519" s="54"/>
      <c r="BL519" s="54"/>
      <c r="BM519" s="54"/>
      <c r="BN519" s="54"/>
      <c r="BO519" s="54"/>
      <c r="BP519" s="54"/>
      <c r="BQ519" s="54"/>
    </row>
    <row r="520">
      <c r="A520" s="54"/>
      <c r="B520" s="54"/>
      <c r="C520" s="98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171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  <c r="AI520" s="54"/>
      <c r="AJ520" s="54"/>
      <c r="AK520" s="54"/>
      <c r="AL520" s="54"/>
      <c r="AM520" s="54"/>
      <c r="AN520" s="54"/>
      <c r="AO520" s="54"/>
      <c r="AP520" s="54"/>
      <c r="AQ520" s="54"/>
      <c r="AR520" s="54"/>
      <c r="AS520" s="54"/>
      <c r="AT520" s="54"/>
      <c r="AU520" s="54"/>
      <c r="AV520" s="54"/>
      <c r="AW520" s="54"/>
      <c r="AX520" s="54"/>
      <c r="AY520" s="54"/>
      <c r="AZ520" s="54"/>
      <c r="BA520" s="54"/>
      <c r="BB520" s="54"/>
      <c r="BC520" s="54"/>
      <c r="BD520" s="54"/>
      <c r="BE520" s="54"/>
      <c r="BF520" s="54"/>
      <c r="BG520" s="54"/>
      <c r="BH520" s="54"/>
      <c r="BI520" s="54"/>
      <c r="BJ520" s="54"/>
      <c r="BK520" s="54"/>
      <c r="BL520" s="54"/>
      <c r="BM520" s="54"/>
      <c r="BN520" s="54"/>
      <c r="BO520" s="54"/>
      <c r="BP520" s="54"/>
      <c r="BQ520" s="54"/>
    </row>
    <row r="521">
      <c r="A521" s="54"/>
      <c r="B521" s="54"/>
      <c r="C521" s="98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171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  <c r="AH521" s="54"/>
      <c r="AI521" s="54"/>
      <c r="AJ521" s="54"/>
      <c r="AK521" s="54"/>
      <c r="AL521" s="54"/>
      <c r="AM521" s="54"/>
      <c r="AN521" s="54"/>
      <c r="AO521" s="54"/>
      <c r="AP521" s="54"/>
      <c r="AQ521" s="54"/>
      <c r="AR521" s="54"/>
      <c r="AS521" s="54"/>
      <c r="AT521" s="54"/>
      <c r="AU521" s="54"/>
      <c r="AV521" s="54"/>
      <c r="AW521" s="54"/>
      <c r="AX521" s="54"/>
      <c r="AY521" s="54"/>
      <c r="AZ521" s="54"/>
      <c r="BA521" s="54"/>
      <c r="BB521" s="54"/>
      <c r="BC521" s="54"/>
      <c r="BD521" s="54"/>
      <c r="BE521" s="54"/>
      <c r="BF521" s="54"/>
      <c r="BG521" s="54"/>
      <c r="BH521" s="54"/>
      <c r="BI521" s="54"/>
      <c r="BJ521" s="54"/>
      <c r="BK521" s="54"/>
      <c r="BL521" s="54"/>
      <c r="BM521" s="54"/>
      <c r="BN521" s="54"/>
      <c r="BO521" s="54"/>
      <c r="BP521" s="54"/>
      <c r="BQ521" s="54"/>
    </row>
    <row r="522">
      <c r="A522" s="54"/>
      <c r="B522" s="54"/>
      <c r="C522" s="98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171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  <c r="AG522" s="54"/>
      <c r="AH522" s="54"/>
      <c r="AI522" s="54"/>
      <c r="AJ522" s="54"/>
      <c r="AK522" s="54"/>
      <c r="AL522" s="54"/>
      <c r="AM522" s="54"/>
      <c r="AN522" s="54"/>
      <c r="AO522" s="54"/>
      <c r="AP522" s="54"/>
      <c r="AQ522" s="54"/>
      <c r="AR522" s="54"/>
      <c r="AS522" s="54"/>
      <c r="AT522" s="54"/>
      <c r="AU522" s="54"/>
      <c r="AV522" s="54"/>
      <c r="AW522" s="54"/>
      <c r="AX522" s="54"/>
      <c r="AY522" s="54"/>
      <c r="AZ522" s="54"/>
      <c r="BA522" s="54"/>
      <c r="BB522" s="54"/>
      <c r="BC522" s="54"/>
      <c r="BD522" s="54"/>
      <c r="BE522" s="54"/>
      <c r="BF522" s="54"/>
      <c r="BG522" s="54"/>
      <c r="BH522" s="54"/>
      <c r="BI522" s="54"/>
      <c r="BJ522" s="54"/>
      <c r="BK522" s="54"/>
      <c r="BL522" s="54"/>
      <c r="BM522" s="54"/>
      <c r="BN522" s="54"/>
      <c r="BO522" s="54"/>
      <c r="BP522" s="54"/>
      <c r="BQ522" s="54"/>
    </row>
    <row r="523">
      <c r="A523" s="54"/>
      <c r="B523" s="54"/>
      <c r="C523" s="98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171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  <c r="AG523" s="54"/>
      <c r="AH523" s="54"/>
      <c r="AI523" s="54"/>
      <c r="AJ523" s="54"/>
      <c r="AK523" s="54"/>
      <c r="AL523" s="54"/>
      <c r="AM523" s="54"/>
      <c r="AN523" s="54"/>
      <c r="AO523" s="54"/>
      <c r="AP523" s="54"/>
      <c r="AQ523" s="54"/>
      <c r="AR523" s="54"/>
      <c r="AS523" s="54"/>
      <c r="AT523" s="54"/>
      <c r="AU523" s="54"/>
      <c r="AV523" s="54"/>
      <c r="AW523" s="54"/>
      <c r="AX523" s="54"/>
      <c r="AY523" s="54"/>
      <c r="AZ523" s="54"/>
      <c r="BA523" s="54"/>
      <c r="BB523" s="54"/>
      <c r="BC523" s="54"/>
      <c r="BD523" s="54"/>
      <c r="BE523" s="54"/>
      <c r="BF523" s="54"/>
      <c r="BG523" s="54"/>
      <c r="BH523" s="54"/>
      <c r="BI523" s="54"/>
      <c r="BJ523" s="54"/>
      <c r="BK523" s="54"/>
      <c r="BL523" s="54"/>
      <c r="BM523" s="54"/>
      <c r="BN523" s="54"/>
      <c r="BO523" s="54"/>
      <c r="BP523" s="54"/>
      <c r="BQ523" s="54"/>
    </row>
    <row r="524">
      <c r="A524" s="54"/>
      <c r="B524" s="54"/>
      <c r="C524" s="98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171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  <c r="AG524" s="54"/>
      <c r="AH524" s="54"/>
      <c r="AI524" s="54"/>
      <c r="AJ524" s="54"/>
      <c r="AK524" s="54"/>
      <c r="AL524" s="54"/>
      <c r="AM524" s="54"/>
      <c r="AN524" s="54"/>
      <c r="AO524" s="54"/>
      <c r="AP524" s="54"/>
      <c r="AQ524" s="54"/>
      <c r="AR524" s="54"/>
      <c r="AS524" s="54"/>
      <c r="AT524" s="54"/>
      <c r="AU524" s="54"/>
      <c r="AV524" s="54"/>
      <c r="AW524" s="54"/>
      <c r="AX524" s="54"/>
      <c r="AY524" s="54"/>
      <c r="AZ524" s="54"/>
      <c r="BA524" s="54"/>
      <c r="BB524" s="54"/>
      <c r="BC524" s="54"/>
      <c r="BD524" s="54"/>
      <c r="BE524" s="54"/>
      <c r="BF524" s="54"/>
      <c r="BG524" s="54"/>
      <c r="BH524" s="54"/>
      <c r="BI524" s="54"/>
      <c r="BJ524" s="54"/>
      <c r="BK524" s="54"/>
      <c r="BL524" s="54"/>
      <c r="BM524" s="54"/>
      <c r="BN524" s="54"/>
      <c r="BO524" s="54"/>
      <c r="BP524" s="54"/>
      <c r="BQ524" s="54"/>
    </row>
    <row r="525">
      <c r="A525" s="54"/>
      <c r="B525" s="54"/>
      <c r="C525" s="98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171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  <c r="AH525" s="54"/>
      <c r="AI525" s="54"/>
      <c r="AJ525" s="54"/>
      <c r="AK525" s="54"/>
      <c r="AL525" s="54"/>
      <c r="AM525" s="54"/>
      <c r="AN525" s="54"/>
      <c r="AO525" s="54"/>
      <c r="AP525" s="54"/>
      <c r="AQ525" s="54"/>
      <c r="AR525" s="54"/>
      <c r="AS525" s="54"/>
      <c r="AT525" s="54"/>
      <c r="AU525" s="54"/>
      <c r="AV525" s="54"/>
      <c r="AW525" s="54"/>
      <c r="AX525" s="54"/>
      <c r="AY525" s="54"/>
      <c r="AZ525" s="54"/>
      <c r="BA525" s="54"/>
      <c r="BB525" s="54"/>
      <c r="BC525" s="54"/>
      <c r="BD525" s="54"/>
      <c r="BE525" s="54"/>
      <c r="BF525" s="54"/>
      <c r="BG525" s="54"/>
      <c r="BH525" s="54"/>
      <c r="BI525" s="54"/>
      <c r="BJ525" s="54"/>
      <c r="BK525" s="54"/>
      <c r="BL525" s="54"/>
      <c r="BM525" s="54"/>
      <c r="BN525" s="54"/>
      <c r="BO525" s="54"/>
      <c r="BP525" s="54"/>
      <c r="BQ525" s="54"/>
    </row>
    <row r="526">
      <c r="A526" s="54"/>
      <c r="B526" s="54"/>
      <c r="C526" s="98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171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AW526" s="54"/>
      <c r="AX526" s="54"/>
      <c r="AY526" s="54"/>
      <c r="AZ526" s="54"/>
      <c r="BA526" s="54"/>
      <c r="BB526" s="54"/>
      <c r="BC526" s="54"/>
      <c r="BD526" s="54"/>
      <c r="BE526" s="54"/>
      <c r="BF526" s="54"/>
      <c r="BG526" s="54"/>
      <c r="BH526" s="54"/>
      <c r="BI526" s="54"/>
      <c r="BJ526" s="54"/>
      <c r="BK526" s="54"/>
      <c r="BL526" s="54"/>
      <c r="BM526" s="54"/>
      <c r="BN526" s="54"/>
      <c r="BO526" s="54"/>
      <c r="BP526" s="54"/>
      <c r="BQ526" s="54"/>
    </row>
    <row r="527">
      <c r="A527" s="54"/>
      <c r="B527" s="54"/>
      <c r="C527" s="98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171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  <c r="AJ527" s="54"/>
      <c r="AK527" s="54"/>
      <c r="AL527" s="54"/>
      <c r="AM527" s="54"/>
      <c r="AN527" s="54"/>
      <c r="AO527" s="54"/>
      <c r="AP527" s="54"/>
      <c r="AQ527" s="54"/>
      <c r="AR527" s="54"/>
      <c r="AS527" s="54"/>
      <c r="AT527" s="54"/>
      <c r="AU527" s="54"/>
      <c r="AV527" s="54"/>
      <c r="AW527" s="54"/>
      <c r="AX527" s="54"/>
      <c r="AY527" s="54"/>
      <c r="AZ527" s="54"/>
      <c r="BA527" s="54"/>
      <c r="BB527" s="54"/>
      <c r="BC527" s="54"/>
      <c r="BD527" s="54"/>
      <c r="BE527" s="54"/>
      <c r="BF527" s="54"/>
      <c r="BG527" s="54"/>
      <c r="BH527" s="54"/>
      <c r="BI527" s="54"/>
      <c r="BJ527" s="54"/>
      <c r="BK527" s="54"/>
      <c r="BL527" s="54"/>
      <c r="BM527" s="54"/>
      <c r="BN527" s="54"/>
      <c r="BO527" s="54"/>
      <c r="BP527" s="54"/>
      <c r="BQ527" s="54"/>
    </row>
    <row r="528">
      <c r="A528" s="54"/>
      <c r="B528" s="54"/>
      <c r="C528" s="98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171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  <c r="AJ528" s="54"/>
      <c r="AK528" s="54"/>
      <c r="AL528" s="54"/>
      <c r="AM528" s="54"/>
      <c r="AN528" s="54"/>
      <c r="AO528" s="54"/>
      <c r="AP528" s="54"/>
      <c r="AQ528" s="54"/>
      <c r="AR528" s="54"/>
      <c r="AS528" s="54"/>
      <c r="AT528" s="54"/>
      <c r="AU528" s="54"/>
      <c r="AV528" s="54"/>
      <c r="AW528" s="54"/>
      <c r="AX528" s="54"/>
      <c r="AY528" s="54"/>
      <c r="AZ528" s="54"/>
      <c r="BA528" s="54"/>
      <c r="BB528" s="54"/>
      <c r="BC528" s="54"/>
      <c r="BD528" s="54"/>
      <c r="BE528" s="54"/>
      <c r="BF528" s="54"/>
      <c r="BG528" s="54"/>
      <c r="BH528" s="54"/>
      <c r="BI528" s="54"/>
      <c r="BJ528" s="54"/>
      <c r="BK528" s="54"/>
      <c r="BL528" s="54"/>
      <c r="BM528" s="54"/>
      <c r="BN528" s="54"/>
      <c r="BO528" s="54"/>
      <c r="BP528" s="54"/>
      <c r="BQ528" s="54"/>
    </row>
    <row r="529">
      <c r="A529" s="54"/>
      <c r="B529" s="54"/>
      <c r="C529" s="98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171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  <c r="AI529" s="54"/>
      <c r="AJ529" s="54"/>
      <c r="AK529" s="54"/>
      <c r="AL529" s="54"/>
      <c r="AM529" s="54"/>
      <c r="AN529" s="54"/>
      <c r="AO529" s="54"/>
      <c r="AP529" s="54"/>
      <c r="AQ529" s="54"/>
      <c r="AR529" s="54"/>
      <c r="AS529" s="54"/>
      <c r="AT529" s="54"/>
      <c r="AU529" s="54"/>
      <c r="AV529" s="54"/>
      <c r="AW529" s="54"/>
      <c r="AX529" s="54"/>
      <c r="AY529" s="54"/>
      <c r="AZ529" s="54"/>
      <c r="BA529" s="54"/>
      <c r="BB529" s="54"/>
      <c r="BC529" s="54"/>
      <c r="BD529" s="54"/>
      <c r="BE529" s="54"/>
      <c r="BF529" s="54"/>
      <c r="BG529" s="54"/>
      <c r="BH529" s="54"/>
      <c r="BI529" s="54"/>
      <c r="BJ529" s="54"/>
      <c r="BK529" s="54"/>
      <c r="BL529" s="54"/>
      <c r="BM529" s="54"/>
      <c r="BN529" s="54"/>
      <c r="BO529" s="54"/>
      <c r="BP529" s="54"/>
      <c r="BQ529" s="54"/>
    </row>
    <row r="530">
      <c r="A530" s="54"/>
      <c r="B530" s="54"/>
      <c r="C530" s="98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171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  <c r="AI530" s="54"/>
      <c r="AJ530" s="54"/>
      <c r="AK530" s="54"/>
      <c r="AL530" s="54"/>
      <c r="AM530" s="54"/>
      <c r="AN530" s="54"/>
      <c r="AO530" s="54"/>
      <c r="AP530" s="54"/>
      <c r="AQ530" s="54"/>
      <c r="AR530" s="54"/>
      <c r="AS530" s="54"/>
      <c r="AT530" s="54"/>
      <c r="AU530" s="54"/>
      <c r="AV530" s="54"/>
      <c r="AW530" s="54"/>
      <c r="AX530" s="54"/>
      <c r="AY530" s="54"/>
      <c r="AZ530" s="54"/>
      <c r="BA530" s="54"/>
      <c r="BB530" s="54"/>
      <c r="BC530" s="54"/>
      <c r="BD530" s="54"/>
      <c r="BE530" s="54"/>
      <c r="BF530" s="54"/>
      <c r="BG530" s="54"/>
      <c r="BH530" s="54"/>
      <c r="BI530" s="54"/>
      <c r="BJ530" s="54"/>
      <c r="BK530" s="54"/>
      <c r="BL530" s="54"/>
      <c r="BM530" s="54"/>
      <c r="BN530" s="54"/>
      <c r="BO530" s="54"/>
      <c r="BP530" s="54"/>
      <c r="BQ530" s="54"/>
    </row>
    <row r="531">
      <c r="A531" s="54"/>
      <c r="B531" s="54"/>
      <c r="C531" s="98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171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  <c r="AI531" s="54"/>
      <c r="AJ531" s="54"/>
      <c r="AK531" s="54"/>
      <c r="AL531" s="54"/>
      <c r="AM531" s="54"/>
      <c r="AN531" s="54"/>
      <c r="AO531" s="54"/>
      <c r="AP531" s="54"/>
      <c r="AQ531" s="54"/>
      <c r="AR531" s="54"/>
      <c r="AS531" s="54"/>
      <c r="AT531" s="54"/>
      <c r="AU531" s="54"/>
      <c r="AV531" s="54"/>
      <c r="AW531" s="54"/>
      <c r="AX531" s="54"/>
      <c r="AY531" s="54"/>
      <c r="AZ531" s="54"/>
      <c r="BA531" s="54"/>
      <c r="BB531" s="54"/>
      <c r="BC531" s="54"/>
      <c r="BD531" s="54"/>
      <c r="BE531" s="54"/>
      <c r="BF531" s="54"/>
      <c r="BG531" s="54"/>
      <c r="BH531" s="54"/>
      <c r="BI531" s="54"/>
      <c r="BJ531" s="54"/>
      <c r="BK531" s="54"/>
      <c r="BL531" s="54"/>
      <c r="BM531" s="54"/>
      <c r="BN531" s="54"/>
      <c r="BO531" s="54"/>
      <c r="BP531" s="54"/>
      <c r="BQ531" s="54"/>
    </row>
    <row r="532">
      <c r="A532" s="54"/>
      <c r="B532" s="54"/>
      <c r="C532" s="98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171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  <c r="AI532" s="54"/>
      <c r="AJ532" s="54"/>
      <c r="AK532" s="54"/>
      <c r="AL532" s="54"/>
      <c r="AM532" s="54"/>
      <c r="AN532" s="54"/>
      <c r="AO532" s="54"/>
      <c r="AP532" s="54"/>
      <c r="AQ532" s="54"/>
      <c r="AR532" s="54"/>
      <c r="AS532" s="54"/>
      <c r="AT532" s="54"/>
      <c r="AU532" s="54"/>
      <c r="AV532" s="54"/>
      <c r="AW532" s="54"/>
      <c r="AX532" s="54"/>
      <c r="AY532" s="54"/>
      <c r="AZ532" s="54"/>
      <c r="BA532" s="54"/>
      <c r="BB532" s="54"/>
      <c r="BC532" s="54"/>
      <c r="BD532" s="54"/>
      <c r="BE532" s="54"/>
      <c r="BF532" s="54"/>
      <c r="BG532" s="54"/>
      <c r="BH532" s="54"/>
      <c r="BI532" s="54"/>
      <c r="BJ532" s="54"/>
      <c r="BK532" s="54"/>
      <c r="BL532" s="54"/>
      <c r="BM532" s="54"/>
      <c r="BN532" s="54"/>
      <c r="BO532" s="54"/>
      <c r="BP532" s="54"/>
      <c r="BQ532" s="54"/>
    </row>
    <row r="533">
      <c r="A533" s="54"/>
      <c r="B533" s="54"/>
      <c r="C533" s="98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171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  <c r="AI533" s="54"/>
      <c r="AJ533" s="54"/>
      <c r="AK533" s="54"/>
      <c r="AL533" s="54"/>
      <c r="AM533" s="54"/>
      <c r="AN533" s="54"/>
      <c r="AO533" s="54"/>
      <c r="AP533" s="54"/>
      <c r="AQ533" s="54"/>
      <c r="AR533" s="54"/>
      <c r="AS533" s="54"/>
      <c r="AT533" s="54"/>
      <c r="AU533" s="54"/>
      <c r="AV533" s="54"/>
      <c r="AW533" s="54"/>
      <c r="AX533" s="54"/>
      <c r="AY533" s="54"/>
      <c r="AZ533" s="54"/>
      <c r="BA533" s="54"/>
      <c r="BB533" s="54"/>
      <c r="BC533" s="54"/>
      <c r="BD533" s="54"/>
      <c r="BE533" s="54"/>
      <c r="BF533" s="54"/>
      <c r="BG533" s="54"/>
      <c r="BH533" s="54"/>
      <c r="BI533" s="54"/>
      <c r="BJ533" s="54"/>
      <c r="BK533" s="54"/>
      <c r="BL533" s="54"/>
      <c r="BM533" s="54"/>
      <c r="BN533" s="54"/>
      <c r="BO533" s="54"/>
      <c r="BP533" s="54"/>
      <c r="BQ533" s="54"/>
    </row>
    <row r="534">
      <c r="A534" s="54"/>
      <c r="B534" s="54"/>
      <c r="C534" s="98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171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  <c r="AI534" s="54"/>
      <c r="AJ534" s="54"/>
      <c r="AK534" s="54"/>
      <c r="AL534" s="54"/>
      <c r="AM534" s="54"/>
      <c r="AN534" s="54"/>
      <c r="AO534" s="54"/>
      <c r="AP534" s="54"/>
      <c r="AQ534" s="54"/>
      <c r="AR534" s="54"/>
      <c r="AS534" s="54"/>
      <c r="AT534" s="54"/>
      <c r="AU534" s="54"/>
      <c r="AV534" s="54"/>
      <c r="AW534" s="54"/>
      <c r="AX534" s="54"/>
      <c r="AY534" s="54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</row>
    <row r="535">
      <c r="A535" s="54"/>
      <c r="B535" s="54"/>
      <c r="C535" s="98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171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  <c r="AJ535" s="54"/>
      <c r="AK535" s="54"/>
      <c r="AL535" s="54"/>
      <c r="AM535" s="54"/>
      <c r="AN535" s="54"/>
      <c r="AO535" s="54"/>
      <c r="AP535" s="54"/>
      <c r="AQ535" s="54"/>
      <c r="AR535" s="54"/>
      <c r="AS535" s="54"/>
      <c r="AT535" s="54"/>
      <c r="AU535" s="54"/>
      <c r="AV535" s="54"/>
      <c r="AW535" s="54"/>
      <c r="AX535" s="54"/>
      <c r="AY535" s="54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</row>
    <row r="536">
      <c r="A536" s="54"/>
      <c r="B536" s="54"/>
      <c r="C536" s="98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171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  <c r="AI536" s="54"/>
      <c r="AJ536" s="54"/>
      <c r="AK536" s="54"/>
      <c r="AL536" s="54"/>
      <c r="AM536" s="54"/>
      <c r="AN536" s="54"/>
      <c r="AO536" s="54"/>
      <c r="AP536" s="54"/>
      <c r="AQ536" s="54"/>
      <c r="AR536" s="54"/>
      <c r="AS536" s="54"/>
      <c r="AT536" s="54"/>
      <c r="AU536" s="54"/>
      <c r="AV536" s="54"/>
      <c r="AW536" s="54"/>
      <c r="AX536" s="54"/>
      <c r="AY536" s="54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</row>
    <row r="537">
      <c r="A537" s="54"/>
      <c r="B537" s="54"/>
      <c r="C537" s="98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171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  <c r="AI537" s="54"/>
      <c r="AJ537" s="54"/>
      <c r="AK537" s="54"/>
      <c r="AL537" s="54"/>
      <c r="AM537" s="54"/>
      <c r="AN537" s="54"/>
      <c r="AO537" s="54"/>
      <c r="AP537" s="54"/>
      <c r="AQ537" s="54"/>
      <c r="AR537" s="54"/>
      <c r="AS537" s="54"/>
      <c r="AT537" s="54"/>
      <c r="AU537" s="54"/>
      <c r="AV537" s="54"/>
      <c r="AW537" s="54"/>
      <c r="AX537" s="54"/>
      <c r="AY537" s="54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</row>
    <row r="538">
      <c r="A538" s="54"/>
      <c r="B538" s="54"/>
      <c r="C538" s="98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171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/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</row>
    <row r="539">
      <c r="A539" s="54"/>
      <c r="B539" s="54"/>
      <c r="C539" s="98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171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54"/>
      <c r="BJ539" s="54"/>
      <c r="BK539" s="54"/>
      <c r="BL539" s="54"/>
      <c r="BM539" s="54"/>
      <c r="BN539" s="54"/>
      <c r="BO539" s="54"/>
      <c r="BP539" s="54"/>
      <c r="BQ539" s="54"/>
    </row>
    <row r="540">
      <c r="A540" s="54"/>
      <c r="B540" s="54"/>
      <c r="C540" s="98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171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  <c r="AG540" s="54"/>
      <c r="AH540" s="54"/>
      <c r="AI540" s="54"/>
      <c r="AJ540" s="54"/>
      <c r="AK540" s="54"/>
      <c r="AL540" s="54"/>
      <c r="AM540" s="54"/>
      <c r="AN540" s="54"/>
      <c r="AO540" s="54"/>
      <c r="AP540" s="54"/>
      <c r="AQ540" s="54"/>
      <c r="AR540" s="54"/>
      <c r="AS540" s="54"/>
      <c r="AT540" s="54"/>
      <c r="AU540" s="54"/>
      <c r="AV540" s="54"/>
      <c r="AW540" s="54"/>
      <c r="AX540" s="54"/>
      <c r="AY540" s="54"/>
      <c r="AZ540" s="54"/>
      <c r="BA540" s="54"/>
      <c r="BB540" s="54"/>
      <c r="BC540" s="54"/>
      <c r="BD540" s="54"/>
      <c r="BE540" s="54"/>
      <c r="BF540" s="54"/>
      <c r="BG540" s="54"/>
      <c r="BH540" s="54"/>
      <c r="BI540" s="54"/>
      <c r="BJ540" s="54"/>
      <c r="BK540" s="54"/>
      <c r="BL540" s="54"/>
      <c r="BM540" s="54"/>
      <c r="BN540" s="54"/>
      <c r="BO540" s="54"/>
      <c r="BP540" s="54"/>
      <c r="BQ540" s="54"/>
    </row>
    <row r="541">
      <c r="A541" s="54"/>
      <c r="B541" s="54"/>
      <c r="C541" s="98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171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54"/>
      <c r="AL541" s="54"/>
      <c r="AM541" s="54"/>
      <c r="AN541" s="54"/>
      <c r="AO541" s="54"/>
      <c r="AP541" s="54"/>
      <c r="AQ541" s="54"/>
      <c r="AR541" s="54"/>
      <c r="AS541" s="54"/>
      <c r="AT541" s="54"/>
      <c r="AU541" s="54"/>
      <c r="AV541" s="54"/>
      <c r="AW541" s="54"/>
      <c r="AX541" s="54"/>
      <c r="AY541" s="54"/>
      <c r="AZ541" s="54"/>
      <c r="BA541" s="54"/>
      <c r="BB541" s="54"/>
      <c r="BC541" s="54"/>
      <c r="BD541" s="54"/>
      <c r="BE541" s="54"/>
      <c r="BF541" s="54"/>
      <c r="BG541" s="54"/>
      <c r="BH541" s="54"/>
      <c r="BI541" s="54"/>
      <c r="BJ541" s="54"/>
      <c r="BK541" s="54"/>
      <c r="BL541" s="54"/>
      <c r="BM541" s="54"/>
      <c r="BN541" s="54"/>
      <c r="BO541" s="54"/>
      <c r="BP541" s="54"/>
      <c r="BQ541" s="54"/>
    </row>
    <row r="542">
      <c r="A542" s="54"/>
      <c r="B542" s="54"/>
      <c r="C542" s="98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171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  <c r="BD542" s="54"/>
      <c r="BE542" s="54"/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54"/>
    </row>
    <row r="543">
      <c r="A543" s="54"/>
      <c r="B543" s="54"/>
      <c r="C543" s="98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171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4"/>
      <c r="BE543" s="54"/>
      <c r="BF543" s="54"/>
      <c r="BG543" s="54"/>
      <c r="BH543" s="54"/>
      <c r="BI543" s="54"/>
      <c r="BJ543" s="54"/>
      <c r="BK543" s="54"/>
      <c r="BL543" s="54"/>
      <c r="BM543" s="54"/>
      <c r="BN543" s="54"/>
      <c r="BO543" s="54"/>
      <c r="BP543" s="54"/>
      <c r="BQ543" s="54"/>
    </row>
    <row r="544">
      <c r="A544" s="54"/>
      <c r="B544" s="54"/>
      <c r="C544" s="98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171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54"/>
      <c r="BP544" s="54"/>
      <c r="BQ544" s="54"/>
    </row>
    <row r="545">
      <c r="A545" s="54"/>
      <c r="B545" s="54"/>
      <c r="C545" s="98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171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4"/>
      <c r="BE545" s="54"/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4"/>
      <c r="BQ545" s="54"/>
    </row>
    <row r="546">
      <c r="A546" s="54"/>
      <c r="B546" s="54"/>
      <c r="C546" s="98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171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54"/>
      <c r="BP546" s="54"/>
      <c r="BQ546" s="54"/>
    </row>
    <row r="547">
      <c r="A547" s="54"/>
      <c r="B547" s="54"/>
      <c r="C547" s="98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171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4"/>
      <c r="BE547" s="54"/>
      <c r="BF547" s="54"/>
      <c r="BG547" s="54"/>
      <c r="BH547" s="54"/>
      <c r="BI547" s="54"/>
      <c r="BJ547" s="54"/>
      <c r="BK547" s="54"/>
      <c r="BL547" s="54"/>
      <c r="BM547" s="54"/>
      <c r="BN547" s="54"/>
      <c r="BO547" s="54"/>
      <c r="BP547" s="54"/>
      <c r="BQ547" s="54"/>
    </row>
    <row r="548">
      <c r="A548" s="54"/>
      <c r="B548" s="54"/>
      <c r="C548" s="98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171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4"/>
      <c r="BQ548" s="54"/>
    </row>
    <row r="549">
      <c r="A549" s="54"/>
      <c r="B549" s="54"/>
      <c r="C549" s="98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171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4"/>
      <c r="BE549" s="54"/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4"/>
      <c r="BQ549" s="54"/>
    </row>
    <row r="550">
      <c r="A550" s="54"/>
      <c r="B550" s="54"/>
      <c r="C550" s="98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171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54"/>
    </row>
    <row r="551">
      <c r="A551" s="54"/>
      <c r="B551" s="54"/>
      <c r="C551" s="98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171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4"/>
      <c r="BE551" s="54"/>
      <c r="BF551" s="54"/>
      <c r="BG551" s="54"/>
      <c r="BH551" s="54"/>
      <c r="BI551" s="54"/>
      <c r="BJ551" s="54"/>
      <c r="BK551" s="54"/>
      <c r="BL551" s="54"/>
      <c r="BM551" s="54"/>
      <c r="BN551" s="54"/>
      <c r="BO551" s="54"/>
      <c r="BP551" s="54"/>
      <c r="BQ551" s="54"/>
    </row>
    <row r="552">
      <c r="A552" s="54"/>
      <c r="B552" s="54"/>
      <c r="C552" s="98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171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  <c r="AG552" s="54"/>
      <c r="AH552" s="54"/>
      <c r="AI552" s="54"/>
      <c r="AJ552" s="54"/>
      <c r="AK552" s="54"/>
      <c r="AL552" s="54"/>
      <c r="AM552" s="54"/>
      <c r="AN552" s="54"/>
      <c r="AO552" s="54"/>
      <c r="AP552" s="54"/>
      <c r="AQ552" s="54"/>
      <c r="AR552" s="54"/>
      <c r="AS552" s="54"/>
      <c r="AT552" s="54"/>
      <c r="AU552" s="54"/>
      <c r="AV552" s="54"/>
      <c r="AW552" s="54"/>
      <c r="AX552" s="54"/>
      <c r="AY552" s="54"/>
      <c r="AZ552" s="54"/>
      <c r="BA552" s="54"/>
      <c r="BB552" s="54"/>
      <c r="BC552" s="54"/>
      <c r="BD552" s="54"/>
      <c r="BE552" s="54"/>
      <c r="BF552" s="54"/>
      <c r="BG552" s="54"/>
      <c r="BH552" s="54"/>
      <c r="BI552" s="54"/>
      <c r="BJ552" s="54"/>
      <c r="BK552" s="54"/>
      <c r="BL552" s="54"/>
      <c r="BM552" s="54"/>
      <c r="BN552" s="54"/>
      <c r="BO552" s="54"/>
      <c r="BP552" s="54"/>
      <c r="BQ552" s="54"/>
    </row>
    <row r="553">
      <c r="A553" s="54"/>
      <c r="B553" s="54"/>
      <c r="C553" s="98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171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  <c r="AG553" s="54"/>
      <c r="AH553" s="54"/>
      <c r="AI553" s="54"/>
      <c r="AJ553" s="54"/>
      <c r="AK553" s="54"/>
      <c r="AL553" s="54"/>
      <c r="AM553" s="54"/>
      <c r="AN553" s="54"/>
      <c r="AO553" s="54"/>
      <c r="AP553" s="54"/>
      <c r="AQ553" s="54"/>
      <c r="AR553" s="54"/>
      <c r="AS553" s="54"/>
      <c r="AT553" s="54"/>
      <c r="AU553" s="54"/>
      <c r="AV553" s="54"/>
      <c r="AW553" s="54"/>
      <c r="AX553" s="54"/>
      <c r="AY553" s="54"/>
      <c r="AZ553" s="54"/>
      <c r="BA553" s="54"/>
      <c r="BB553" s="54"/>
      <c r="BC553" s="54"/>
      <c r="BD553" s="54"/>
      <c r="BE553" s="54"/>
      <c r="BF553" s="54"/>
      <c r="BG553" s="54"/>
      <c r="BH553" s="54"/>
      <c r="BI553" s="54"/>
      <c r="BJ553" s="54"/>
      <c r="BK553" s="54"/>
      <c r="BL553" s="54"/>
      <c r="BM553" s="54"/>
      <c r="BN553" s="54"/>
      <c r="BO553" s="54"/>
      <c r="BP553" s="54"/>
      <c r="BQ553" s="54"/>
    </row>
    <row r="554">
      <c r="A554" s="54"/>
      <c r="B554" s="54"/>
      <c r="C554" s="98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171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  <c r="AG554" s="54"/>
      <c r="AH554" s="54"/>
      <c r="AI554" s="54"/>
      <c r="AJ554" s="54"/>
      <c r="AK554" s="54"/>
      <c r="AL554" s="54"/>
      <c r="AM554" s="54"/>
      <c r="AN554" s="54"/>
      <c r="AO554" s="54"/>
      <c r="AP554" s="54"/>
      <c r="AQ554" s="54"/>
      <c r="AR554" s="54"/>
      <c r="AS554" s="54"/>
      <c r="AT554" s="54"/>
      <c r="AU554" s="54"/>
      <c r="AV554" s="54"/>
      <c r="AW554" s="54"/>
      <c r="AX554" s="54"/>
      <c r="AY554" s="54"/>
      <c r="AZ554" s="54"/>
      <c r="BA554" s="54"/>
      <c r="BB554" s="54"/>
      <c r="BC554" s="54"/>
      <c r="BD554" s="54"/>
      <c r="BE554" s="54"/>
      <c r="BF554" s="54"/>
      <c r="BG554" s="54"/>
      <c r="BH554" s="54"/>
      <c r="BI554" s="54"/>
      <c r="BJ554" s="54"/>
      <c r="BK554" s="54"/>
      <c r="BL554" s="54"/>
      <c r="BM554" s="54"/>
      <c r="BN554" s="54"/>
      <c r="BO554" s="54"/>
      <c r="BP554" s="54"/>
      <c r="BQ554" s="54"/>
    </row>
    <row r="555">
      <c r="A555" s="54"/>
      <c r="B555" s="54"/>
      <c r="C555" s="98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171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  <c r="AG555" s="54"/>
      <c r="AH555" s="54"/>
      <c r="AI555" s="54"/>
      <c r="AJ555" s="54"/>
      <c r="AK555" s="54"/>
      <c r="AL555" s="54"/>
      <c r="AM555" s="54"/>
      <c r="AN555" s="54"/>
      <c r="AO555" s="54"/>
      <c r="AP555" s="54"/>
      <c r="AQ555" s="54"/>
      <c r="AR555" s="54"/>
      <c r="AS555" s="54"/>
      <c r="AT555" s="54"/>
      <c r="AU555" s="54"/>
      <c r="AV555" s="54"/>
      <c r="AW555" s="54"/>
      <c r="AX555" s="54"/>
      <c r="AY555" s="54"/>
      <c r="AZ555" s="54"/>
      <c r="BA555" s="54"/>
      <c r="BB555" s="54"/>
      <c r="BC555" s="54"/>
      <c r="BD555" s="54"/>
      <c r="BE555" s="54"/>
      <c r="BF555" s="54"/>
      <c r="BG555" s="54"/>
      <c r="BH555" s="54"/>
      <c r="BI555" s="54"/>
      <c r="BJ555" s="54"/>
      <c r="BK555" s="54"/>
      <c r="BL555" s="54"/>
      <c r="BM555" s="54"/>
      <c r="BN555" s="54"/>
      <c r="BO555" s="54"/>
      <c r="BP555" s="54"/>
      <c r="BQ555" s="54"/>
    </row>
    <row r="556">
      <c r="A556" s="54"/>
      <c r="B556" s="54"/>
      <c r="C556" s="98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171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  <c r="AG556" s="54"/>
      <c r="AH556" s="54"/>
      <c r="AI556" s="54"/>
      <c r="AJ556" s="54"/>
      <c r="AK556" s="54"/>
      <c r="AL556" s="54"/>
      <c r="AM556" s="54"/>
      <c r="AN556" s="54"/>
      <c r="AO556" s="54"/>
      <c r="AP556" s="54"/>
      <c r="AQ556" s="54"/>
      <c r="AR556" s="54"/>
      <c r="AS556" s="54"/>
      <c r="AT556" s="54"/>
      <c r="AU556" s="54"/>
      <c r="AV556" s="54"/>
      <c r="AW556" s="54"/>
      <c r="AX556" s="54"/>
      <c r="AY556" s="54"/>
      <c r="AZ556" s="54"/>
      <c r="BA556" s="54"/>
      <c r="BB556" s="54"/>
      <c r="BC556" s="54"/>
      <c r="BD556" s="54"/>
      <c r="BE556" s="54"/>
      <c r="BF556" s="54"/>
      <c r="BG556" s="54"/>
      <c r="BH556" s="54"/>
      <c r="BI556" s="54"/>
      <c r="BJ556" s="54"/>
      <c r="BK556" s="54"/>
      <c r="BL556" s="54"/>
      <c r="BM556" s="54"/>
      <c r="BN556" s="54"/>
      <c r="BO556" s="54"/>
      <c r="BP556" s="54"/>
      <c r="BQ556" s="54"/>
    </row>
    <row r="557">
      <c r="A557" s="54"/>
      <c r="B557" s="54"/>
      <c r="C557" s="98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171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  <c r="AG557" s="54"/>
      <c r="AH557" s="54"/>
      <c r="AI557" s="54"/>
      <c r="AJ557" s="54"/>
      <c r="AK557" s="54"/>
      <c r="AL557" s="54"/>
      <c r="AM557" s="54"/>
      <c r="AN557" s="54"/>
      <c r="AO557" s="54"/>
      <c r="AP557" s="54"/>
      <c r="AQ557" s="54"/>
      <c r="AR557" s="54"/>
      <c r="AS557" s="54"/>
      <c r="AT557" s="54"/>
      <c r="AU557" s="54"/>
      <c r="AV557" s="54"/>
      <c r="AW557" s="54"/>
      <c r="AX557" s="54"/>
      <c r="AY557" s="54"/>
      <c r="AZ557" s="54"/>
      <c r="BA557" s="54"/>
      <c r="BB557" s="54"/>
      <c r="BC557" s="54"/>
      <c r="BD557" s="54"/>
      <c r="BE557" s="54"/>
      <c r="BF557" s="54"/>
      <c r="BG557" s="54"/>
      <c r="BH557" s="54"/>
      <c r="BI557" s="54"/>
      <c r="BJ557" s="54"/>
      <c r="BK557" s="54"/>
      <c r="BL557" s="54"/>
      <c r="BM557" s="54"/>
      <c r="BN557" s="54"/>
      <c r="BO557" s="54"/>
      <c r="BP557" s="54"/>
      <c r="BQ557" s="54"/>
    </row>
    <row r="558">
      <c r="A558" s="54"/>
      <c r="B558" s="54"/>
      <c r="C558" s="98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171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  <c r="AH558" s="54"/>
      <c r="AI558" s="54"/>
      <c r="AJ558" s="54"/>
      <c r="AK558" s="54"/>
      <c r="AL558" s="54"/>
      <c r="AM558" s="54"/>
      <c r="AN558" s="54"/>
      <c r="AO558" s="54"/>
      <c r="AP558" s="54"/>
      <c r="AQ558" s="54"/>
      <c r="AR558" s="54"/>
      <c r="AS558" s="54"/>
      <c r="AT558" s="54"/>
      <c r="AU558" s="54"/>
      <c r="AV558" s="54"/>
      <c r="AW558" s="54"/>
      <c r="AX558" s="54"/>
      <c r="AY558" s="54"/>
      <c r="AZ558" s="54"/>
      <c r="BA558" s="54"/>
      <c r="BB558" s="54"/>
      <c r="BC558" s="54"/>
      <c r="BD558" s="54"/>
      <c r="BE558" s="54"/>
      <c r="BF558" s="54"/>
      <c r="BG558" s="54"/>
      <c r="BH558" s="54"/>
      <c r="BI558" s="54"/>
      <c r="BJ558" s="54"/>
      <c r="BK558" s="54"/>
      <c r="BL558" s="54"/>
      <c r="BM558" s="54"/>
      <c r="BN558" s="54"/>
      <c r="BO558" s="54"/>
      <c r="BP558" s="54"/>
      <c r="BQ558" s="54"/>
    </row>
    <row r="559">
      <c r="A559" s="54"/>
      <c r="B559" s="54"/>
      <c r="C559" s="98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171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  <c r="AH559" s="54"/>
      <c r="AI559" s="54"/>
      <c r="AJ559" s="54"/>
      <c r="AK559" s="54"/>
      <c r="AL559" s="54"/>
      <c r="AM559" s="54"/>
      <c r="AN559" s="54"/>
      <c r="AO559" s="54"/>
      <c r="AP559" s="54"/>
      <c r="AQ559" s="54"/>
      <c r="AR559" s="54"/>
      <c r="AS559" s="54"/>
      <c r="AT559" s="54"/>
      <c r="AU559" s="54"/>
      <c r="AV559" s="54"/>
      <c r="AW559" s="54"/>
      <c r="AX559" s="54"/>
      <c r="AY559" s="54"/>
      <c r="AZ559" s="54"/>
      <c r="BA559" s="54"/>
      <c r="BB559" s="54"/>
      <c r="BC559" s="54"/>
      <c r="BD559" s="54"/>
      <c r="BE559" s="54"/>
      <c r="BF559" s="54"/>
      <c r="BG559" s="54"/>
      <c r="BH559" s="54"/>
      <c r="BI559" s="54"/>
      <c r="BJ559" s="54"/>
      <c r="BK559" s="54"/>
      <c r="BL559" s="54"/>
      <c r="BM559" s="54"/>
      <c r="BN559" s="54"/>
      <c r="BO559" s="54"/>
      <c r="BP559" s="54"/>
      <c r="BQ559" s="54"/>
    </row>
    <row r="560">
      <c r="A560" s="54"/>
      <c r="B560" s="54"/>
      <c r="C560" s="98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171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  <c r="AH560" s="54"/>
      <c r="AI560" s="54"/>
      <c r="AJ560" s="54"/>
      <c r="AK560" s="54"/>
      <c r="AL560" s="54"/>
      <c r="AM560" s="54"/>
      <c r="AN560" s="54"/>
      <c r="AO560" s="54"/>
      <c r="AP560" s="54"/>
      <c r="AQ560" s="54"/>
      <c r="AR560" s="54"/>
      <c r="AS560" s="54"/>
      <c r="AT560" s="54"/>
      <c r="AU560" s="54"/>
      <c r="AV560" s="54"/>
      <c r="AW560" s="54"/>
      <c r="AX560" s="54"/>
      <c r="AY560" s="54"/>
      <c r="AZ560" s="54"/>
      <c r="BA560" s="54"/>
      <c r="BB560" s="54"/>
      <c r="BC560" s="54"/>
      <c r="BD560" s="54"/>
      <c r="BE560" s="54"/>
      <c r="BF560" s="54"/>
      <c r="BG560" s="54"/>
      <c r="BH560" s="54"/>
      <c r="BI560" s="54"/>
      <c r="BJ560" s="54"/>
      <c r="BK560" s="54"/>
      <c r="BL560" s="54"/>
      <c r="BM560" s="54"/>
      <c r="BN560" s="54"/>
      <c r="BO560" s="54"/>
      <c r="BP560" s="54"/>
      <c r="BQ560" s="54"/>
    </row>
    <row r="561">
      <c r="A561" s="54"/>
      <c r="B561" s="54"/>
      <c r="C561" s="98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171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  <c r="AH561" s="54"/>
      <c r="AI561" s="54"/>
      <c r="AJ561" s="54"/>
      <c r="AK561" s="54"/>
      <c r="AL561" s="54"/>
      <c r="AM561" s="54"/>
      <c r="AN561" s="54"/>
      <c r="AO561" s="54"/>
      <c r="AP561" s="54"/>
      <c r="AQ561" s="54"/>
      <c r="AR561" s="54"/>
      <c r="AS561" s="54"/>
      <c r="AT561" s="54"/>
      <c r="AU561" s="54"/>
      <c r="AV561" s="54"/>
      <c r="AW561" s="54"/>
      <c r="AX561" s="54"/>
      <c r="AY561" s="54"/>
      <c r="AZ561" s="54"/>
      <c r="BA561" s="54"/>
      <c r="BB561" s="54"/>
      <c r="BC561" s="54"/>
      <c r="BD561" s="54"/>
      <c r="BE561" s="54"/>
      <c r="BF561" s="54"/>
      <c r="BG561" s="54"/>
      <c r="BH561" s="54"/>
      <c r="BI561" s="54"/>
      <c r="BJ561" s="54"/>
      <c r="BK561" s="54"/>
      <c r="BL561" s="54"/>
      <c r="BM561" s="54"/>
      <c r="BN561" s="54"/>
      <c r="BO561" s="54"/>
      <c r="BP561" s="54"/>
      <c r="BQ561" s="54"/>
    </row>
    <row r="562">
      <c r="A562" s="54"/>
      <c r="B562" s="54"/>
      <c r="C562" s="98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171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  <c r="AH562" s="54"/>
      <c r="AI562" s="54"/>
      <c r="AJ562" s="54"/>
      <c r="AK562" s="54"/>
      <c r="AL562" s="54"/>
      <c r="AM562" s="54"/>
      <c r="AN562" s="54"/>
      <c r="AO562" s="54"/>
      <c r="AP562" s="54"/>
      <c r="AQ562" s="54"/>
      <c r="AR562" s="54"/>
      <c r="AS562" s="54"/>
      <c r="AT562" s="54"/>
      <c r="AU562" s="54"/>
      <c r="AV562" s="54"/>
      <c r="AW562" s="54"/>
      <c r="AX562" s="54"/>
      <c r="AY562" s="54"/>
      <c r="AZ562" s="54"/>
      <c r="BA562" s="54"/>
      <c r="BB562" s="54"/>
      <c r="BC562" s="54"/>
      <c r="BD562" s="54"/>
      <c r="BE562" s="54"/>
      <c r="BF562" s="54"/>
      <c r="BG562" s="54"/>
      <c r="BH562" s="54"/>
      <c r="BI562" s="54"/>
      <c r="BJ562" s="54"/>
      <c r="BK562" s="54"/>
      <c r="BL562" s="54"/>
      <c r="BM562" s="54"/>
      <c r="BN562" s="54"/>
      <c r="BO562" s="54"/>
      <c r="BP562" s="54"/>
      <c r="BQ562" s="54"/>
    </row>
    <row r="563">
      <c r="A563" s="54"/>
      <c r="B563" s="54"/>
      <c r="C563" s="98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171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  <c r="AH563" s="54"/>
      <c r="AI563" s="54"/>
      <c r="AJ563" s="54"/>
      <c r="AK563" s="54"/>
      <c r="AL563" s="54"/>
      <c r="AM563" s="54"/>
      <c r="AN563" s="54"/>
      <c r="AO563" s="54"/>
      <c r="AP563" s="54"/>
      <c r="AQ563" s="54"/>
      <c r="AR563" s="54"/>
      <c r="AS563" s="54"/>
      <c r="AT563" s="54"/>
      <c r="AU563" s="54"/>
      <c r="AV563" s="54"/>
      <c r="AW563" s="54"/>
      <c r="AX563" s="54"/>
      <c r="AY563" s="54"/>
      <c r="AZ563" s="54"/>
      <c r="BA563" s="54"/>
      <c r="BB563" s="54"/>
      <c r="BC563" s="54"/>
      <c r="BD563" s="54"/>
      <c r="BE563" s="54"/>
      <c r="BF563" s="54"/>
      <c r="BG563" s="54"/>
      <c r="BH563" s="54"/>
      <c r="BI563" s="54"/>
      <c r="BJ563" s="54"/>
      <c r="BK563" s="54"/>
      <c r="BL563" s="54"/>
      <c r="BM563" s="54"/>
      <c r="BN563" s="54"/>
      <c r="BO563" s="54"/>
      <c r="BP563" s="54"/>
      <c r="BQ563" s="54"/>
    </row>
    <row r="564">
      <c r="A564" s="54"/>
      <c r="B564" s="54"/>
      <c r="C564" s="98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171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  <c r="AI564" s="54"/>
      <c r="AJ564" s="54"/>
      <c r="AK564" s="54"/>
      <c r="AL564" s="54"/>
      <c r="AM564" s="54"/>
      <c r="AN564" s="54"/>
      <c r="AO564" s="54"/>
      <c r="AP564" s="54"/>
      <c r="AQ564" s="54"/>
      <c r="AR564" s="54"/>
      <c r="AS564" s="54"/>
      <c r="AT564" s="54"/>
      <c r="AU564" s="54"/>
      <c r="AV564" s="54"/>
      <c r="AW564" s="54"/>
      <c r="AX564" s="54"/>
      <c r="AY564" s="54"/>
      <c r="AZ564" s="54"/>
      <c r="BA564" s="54"/>
      <c r="BB564" s="54"/>
      <c r="BC564" s="54"/>
      <c r="BD564" s="54"/>
      <c r="BE564" s="54"/>
      <c r="BF564" s="54"/>
      <c r="BG564" s="54"/>
      <c r="BH564" s="54"/>
      <c r="BI564" s="54"/>
      <c r="BJ564" s="54"/>
      <c r="BK564" s="54"/>
      <c r="BL564" s="54"/>
      <c r="BM564" s="54"/>
      <c r="BN564" s="54"/>
      <c r="BO564" s="54"/>
      <c r="BP564" s="54"/>
      <c r="BQ564" s="54"/>
    </row>
    <row r="565">
      <c r="A565" s="54"/>
      <c r="B565" s="54"/>
      <c r="C565" s="98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171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  <c r="AP565" s="54"/>
      <c r="AQ565" s="54"/>
      <c r="AR565" s="54"/>
      <c r="AS565" s="54"/>
      <c r="AT565" s="54"/>
      <c r="AU565" s="54"/>
      <c r="AV565" s="54"/>
      <c r="AW565" s="54"/>
      <c r="AX565" s="54"/>
      <c r="AY565" s="54"/>
      <c r="AZ565" s="54"/>
      <c r="BA565" s="54"/>
      <c r="BB565" s="54"/>
      <c r="BC565" s="54"/>
      <c r="BD565" s="54"/>
      <c r="BE565" s="54"/>
      <c r="BF565" s="54"/>
      <c r="BG565" s="54"/>
      <c r="BH565" s="54"/>
      <c r="BI565" s="54"/>
      <c r="BJ565" s="54"/>
      <c r="BK565" s="54"/>
      <c r="BL565" s="54"/>
      <c r="BM565" s="54"/>
      <c r="BN565" s="54"/>
      <c r="BO565" s="54"/>
      <c r="BP565" s="54"/>
      <c r="BQ565" s="54"/>
    </row>
    <row r="566">
      <c r="A566" s="54"/>
      <c r="B566" s="54"/>
      <c r="C566" s="98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171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AW566" s="54"/>
      <c r="AX566" s="54"/>
      <c r="AY566" s="54"/>
      <c r="AZ566" s="54"/>
      <c r="BA566" s="54"/>
      <c r="BB566" s="54"/>
      <c r="BC566" s="54"/>
      <c r="BD566" s="54"/>
      <c r="BE566" s="54"/>
      <c r="BF566" s="54"/>
      <c r="BG566" s="54"/>
      <c r="BH566" s="54"/>
      <c r="BI566" s="54"/>
      <c r="BJ566" s="54"/>
      <c r="BK566" s="54"/>
      <c r="BL566" s="54"/>
      <c r="BM566" s="54"/>
      <c r="BN566" s="54"/>
      <c r="BO566" s="54"/>
      <c r="BP566" s="54"/>
      <c r="BQ566" s="54"/>
    </row>
    <row r="567">
      <c r="A567" s="54"/>
      <c r="B567" s="54"/>
      <c r="C567" s="98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171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  <c r="AO567" s="54"/>
      <c r="AP567" s="54"/>
      <c r="AQ567" s="54"/>
      <c r="AR567" s="54"/>
      <c r="AS567" s="54"/>
      <c r="AT567" s="54"/>
      <c r="AU567" s="54"/>
      <c r="AV567" s="54"/>
      <c r="AW567" s="54"/>
      <c r="AX567" s="54"/>
      <c r="AY567" s="54"/>
      <c r="AZ567" s="54"/>
      <c r="BA567" s="54"/>
      <c r="BB567" s="54"/>
      <c r="BC567" s="54"/>
      <c r="BD567" s="54"/>
      <c r="BE567" s="54"/>
      <c r="BF567" s="54"/>
      <c r="BG567" s="54"/>
      <c r="BH567" s="54"/>
      <c r="BI567" s="54"/>
      <c r="BJ567" s="54"/>
      <c r="BK567" s="54"/>
      <c r="BL567" s="54"/>
      <c r="BM567" s="54"/>
      <c r="BN567" s="54"/>
      <c r="BO567" s="54"/>
      <c r="BP567" s="54"/>
      <c r="BQ567" s="54"/>
    </row>
    <row r="568">
      <c r="A568" s="54"/>
      <c r="B568" s="54"/>
      <c r="C568" s="98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171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54"/>
      <c r="AL568" s="54"/>
      <c r="AM568" s="54"/>
      <c r="AN568" s="54"/>
      <c r="AO568" s="54"/>
      <c r="AP568" s="54"/>
      <c r="AQ568" s="54"/>
      <c r="AR568" s="54"/>
      <c r="AS568" s="54"/>
      <c r="AT568" s="54"/>
      <c r="AU568" s="54"/>
      <c r="AV568" s="54"/>
      <c r="AW568" s="54"/>
      <c r="AX568" s="54"/>
      <c r="AY568" s="54"/>
      <c r="AZ568" s="54"/>
      <c r="BA568" s="54"/>
      <c r="BB568" s="54"/>
      <c r="BC568" s="54"/>
      <c r="BD568" s="54"/>
      <c r="BE568" s="54"/>
      <c r="BF568" s="54"/>
      <c r="BG568" s="54"/>
      <c r="BH568" s="54"/>
      <c r="BI568" s="54"/>
      <c r="BJ568" s="54"/>
      <c r="BK568" s="54"/>
      <c r="BL568" s="54"/>
      <c r="BM568" s="54"/>
      <c r="BN568" s="54"/>
      <c r="BO568" s="54"/>
      <c r="BP568" s="54"/>
      <c r="BQ568" s="54"/>
    </row>
    <row r="569">
      <c r="A569" s="54"/>
      <c r="B569" s="54"/>
      <c r="C569" s="98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171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54"/>
      <c r="AL569" s="54"/>
      <c r="AM569" s="54"/>
      <c r="AN569" s="54"/>
      <c r="AO569" s="54"/>
      <c r="AP569" s="54"/>
      <c r="AQ569" s="54"/>
      <c r="AR569" s="54"/>
      <c r="AS569" s="54"/>
      <c r="AT569" s="54"/>
      <c r="AU569" s="54"/>
      <c r="AV569" s="54"/>
      <c r="AW569" s="54"/>
      <c r="AX569" s="54"/>
      <c r="AY569" s="54"/>
      <c r="AZ569" s="54"/>
      <c r="BA569" s="54"/>
      <c r="BB569" s="54"/>
      <c r="BC569" s="54"/>
      <c r="BD569" s="54"/>
      <c r="BE569" s="54"/>
      <c r="BF569" s="54"/>
      <c r="BG569" s="54"/>
      <c r="BH569" s="54"/>
      <c r="BI569" s="54"/>
      <c r="BJ569" s="54"/>
      <c r="BK569" s="54"/>
      <c r="BL569" s="54"/>
      <c r="BM569" s="54"/>
      <c r="BN569" s="54"/>
      <c r="BO569" s="54"/>
      <c r="BP569" s="54"/>
      <c r="BQ569" s="54"/>
    </row>
    <row r="570">
      <c r="A570" s="54"/>
      <c r="B570" s="54"/>
      <c r="C570" s="98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171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  <c r="AL570" s="54"/>
      <c r="AM570" s="54"/>
      <c r="AN570" s="54"/>
      <c r="AO570" s="54"/>
      <c r="AP570" s="54"/>
      <c r="AQ570" s="54"/>
      <c r="AR570" s="54"/>
      <c r="AS570" s="54"/>
      <c r="AT570" s="54"/>
      <c r="AU570" s="54"/>
      <c r="AV570" s="54"/>
      <c r="AW570" s="54"/>
      <c r="AX570" s="54"/>
      <c r="AY570" s="54"/>
      <c r="AZ570" s="54"/>
      <c r="BA570" s="54"/>
      <c r="BB570" s="54"/>
      <c r="BC570" s="54"/>
      <c r="BD570" s="54"/>
      <c r="BE570" s="54"/>
      <c r="BF570" s="54"/>
      <c r="BG570" s="54"/>
      <c r="BH570" s="54"/>
      <c r="BI570" s="54"/>
      <c r="BJ570" s="54"/>
      <c r="BK570" s="54"/>
      <c r="BL570" s="54"/>
      <c r="BM570" s="54"/>
      <c r="BN570" s="54"/>
      <c r="BO570" s="54"/>
      <c r="BP570" s="54"/>
      <c r="BQ570" s="54"/>
    </row>
    <row r="571">
      <c r="A571" s="54"/>
      <c r="B571" s="54"/>
      <c r="C571" s="98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171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  <c r="AO571" s="54"/>
      <c r="AP571" s="54"/>
      <c r="AQ571" s="54"/>
      <c r="AR571" s="54"/>
      <c r="AS571" s="54"/>
      <c r="AT571" s="54"/>
      <c r="AU571" s="54"/>
      <c r="AV571" s="54"/>
      <c r="AW571" s="54"/>
      <c r="AX571" s="54"/>
      <c r="AY571" s="54"/>
      <c r="AZ571" s="54"/>
      <c r="BA571" s="54"/>
      <c r="BB571" s="54"/>
      <c r="BC571" s="54"/>
      <c r="BD571" s="54"/>
      <c r="BE571" s="54"/>
      <c r="BF571" s="54"/>
      <c r="BG571" s="54"/>
      <c r="BH571" s="54"/>
      <c r="BI571" s="54"/>
      <c r="BJ571" s="54"/>
      <c r="BK571" s="54"/>
      <c r="BL571" s="54"/>
      <c r="BM571" s="54"/>
      <c r="BN571" s="54"/>
      <c r="BO571" s="54"/>
      <c r="BP571" s="54"/>
      <c r="BQ571" s="54"/>
    </row>
    <row r="572">
      <c r="A572" s="54"/>
      <c r="B572" s="54"/>
      <c r="C572" s="98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171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  <c r="AP572" s="54"/>
      <c r="AQ572" s="54"/>
      <c r="AR572" s="54"/>
      <c r="AS572" s="54"/>
      <c r="AT572" s="54"/>
      <c r="AU572" s="54"/>
      <c r="AV572" s="54"/>
      <c r="AW572" s="54"/>
      <c r="AX572" s="54"/>
      <c r="AY572" s="54"/>
      <c r="AZ572" s="54"/>
      <c r="BA572" s="54"/>
      <c r="BB572" s="54"/>
      <c r="BC572" s="54"/>
      <c r="BD572" s="54"/>
      <c r="BE572" s="54"/>
      <c r="BF572" s="54"/>
      <c r="BG572" s="54"/>
      <c r="BH572" s="54"/>
      <c r="BI572" s="54"/>
      <c r="BJ572" s="54"/>
      <c r="BK572" s="54"/>
      <c r="BL572" s="54"/>
      <c r="BM572" s="54"/>
      <c r="BN572" s="54"/>
      <c r="BO572" s="54"/>
      <c r="BP572" s="54"/>
      <c r="BQ572" s="54"/>
    </row>
    <row r="573">
      <c r="A573" s="54"/>
      <c r="B573" s="54"/>
      <c r="C573" s="98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171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  <c r="AO573" s="54"/>
      <c r="AP573" s="54"/>
      <c r="AQ573" s="54"/>
      <c r="AR573" s="54"/>
      <c r="AS573" s="54"/>
      <c r="AT573" s="54"/>
      <c r="AU573" s="54"/>
      <c r="AV573" s="54"/>
      <c r="AW573" s="54"/>
      <c r="AX573" s="54"/>
      <c r="AY573" s="54"/>
      <c r="AZ573" s="54"/>
      <c r="BA573" s="54"/>
      <c r="BB573" s="54"/>
      <c r="BC573" s="54"/>
      <c r="BD573" s="54"/>
      <c r="BE573" s="54"/>
      <c r="BF573" s="54"/>
      <c r="BG573" s="54"/>
      <c r="BH573" s="54"/>
      <c r="BI573" s="54"/>
      <c r="BJ573" s="54"/>
      <c r="BK573" s="54"/>
      <c r="BL573" s="54"/>
      <c r="BM573" s="54"/>
      <c r="BN573" s="54"/>
      <c r="BO573" s="54"/>
      <c r="BP573" s="54"/>
      <c r="BQ573" s="54"/>
    </row>
    <row r="574">
      <c r="A574" s="54"/>
      <c r="B574" s="54"/>
      <c r="C574" s="98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171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  <c r="AN574" s="54"/>
      <c r="AO574" s="54"/>
      <c r="AP574" s="54"/>
      <c r="AQ574" s="54"/>
      <c r="AR574" s="54"/>
      <c r="AS574" s="54"/>
      <c r="AT574" s="54"/>
      <c r="AU574" s="54"/>
      <c r="AV574" s="54"/>
      <c r="AW574" s="54"/>
      <c r="AX574" s="54"/>
      <c r="AY574" s="54"/>
      <c r="AZ574" s="54"/>
      <c r="BA574" s="54"/>
      <c r="BB574" s="54"/>
      <c r="BC574" s="54"/>
      <c r="BD574" s="54"/>
      <c r="BE574" s="54"/>
      <c r="BF574" s="54"/>
      <c r="BG574" s="54"/>
      <c r="BH574" s="54"/>
      <c r="BI574" s="54"/>
      <c r="BJ574" s="54"/>
      <c r="BK574" s="54"/>
      <c r="BL574" s="54"/>
      <c r="BM574" s="54"/>
      <c r="BN574" s="54"/>
      <c r="BO574" s="54"/>
      <c r="BP574" s="54"/>
      <c r="BQ574" s="54"/>
    </row>
    <row r="575">
      <c r="A575" s="54"/>
      <c r="B575" s="54"/>
      <c r="C575" s="98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171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  <c r="AO575" s="54"/>
      <c r="AP575" s="54"/>
      <c r="AQ575" s="54"/>
      <c r="AR575" s="54"/>
      <c r="AS575" s="54"/>
      <c r="AT575" s="54"/>
      <c r="AU575" s="54"/>
      <c r="AV575" s="54"/>
      <c r="AW575" s="54"/>
      <c r="AX575" s="54"/>
      <c r="AY575" s="54"/>
      <c r="AZ575" s="54"/>
      <c r="BA575" s="54"/>
      <c r="BB575" s="54"/>
      <c r="BC575" s="54"/>
      <c r="BD575" s="54"/>
      <c r="BE575" s="54"/>
      <c r="BF575" s="54"/>
      <c r="BG575" s="54"/>
      <c r="BH575" s="54"/>
      <c r="BI575" s="54"/>
      <c r="BJ575" s="54"/>
      <c r="BK575" s="54"/>
      <c r="BL575" s="54"/>
      <c r="BM575" s="54"/>
      <c r="BN575" s="54"/>
      <c r="BO575" s="54"/>
      <c r="BP575" s="54"/>
      <c r="BQ575" s="54"/>
    </row>
    <row r="576">
      <c r="A576" s="54"/>
      <c r="B576" s="54"/>
      <c r="C576" s="98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171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/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54"/>
      <c r="BJ576" s="54"/>
      <c r="BK576" s="54"/>
      <c r="BL576" s="54"/>
      <c r="BM576" s="54"/>
      <c r="BN576" s="54"/>
      <c r="BO576" s="54"/>
      <c r="BP576" s="54"/>
      <c r="BQ576" s="54"/>
    </row>
    <row r="577">
      <c r="A577" s="54"/>
      <c r="B577" s="54"/>
      <c r="C577" s="98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171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54"/>
      <c r="BJ577" s="54"/>
      <c r="BK577" s="54"/>
      <c r="BL577" s="54"/>
      <c r="BM577" s="54"/>
      <c r="BN577" s="54"/>
      <c r="BO577" s="54"/>
      <c r="BP577" s="54"/>
      <c r="BQ577" s="54"/>
    </row>
    <row r="578">
      <c r="A578" s="54"/>
      <c r="B578" s="54"/>
      <c r="C578" s="98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171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  <c r="AN578" s="54"/>
      <c r="AO578" s="54"/>
      <c r="AP578" s="54"/>
      <c r="AQ578" s="54"/>
      <c r="AR578" s="54"/>
      <c r="AS578" s="54"/>
      <c r="AT578" s="54"/>
      <c r="AU578" s="54"/>
      <c r="AV578" s="54"/>
      <c r="AW578" s="54"/>
      <c r="AX578" s="54"/>
      <c r="AY578" s="54"/>
      <c r="AZ578" s="54"/>
      <c r="BA578" s="54"/>
      <c r="BB578" s="54"/>
      <c r="BC578" s="54"/>
      <c r="BD578" s="54"/>
      <c r="BE578" s="54"/>
      <c r="BF578" s="54"/>
      <c r="BG578" s="54"/>
      <c r="BH578" s="54"/>
      <c r="BI578" s="54"/>
      <c r="BJ578" s="54"/>
      <c r="BK578" s="54"/>
      <c r="BL578" s="54"/>
      <c r="BM578" s="54"/>
      <c r="BN578" s="54"/>
      <c r="BO578" s="54"/>
      <c r="BP578" s="54"/>
      <c r="BQ578" s="54"/>
    </row>
    <row r="579">
      <c r="A579" s="54"/>
      <c r="B579" s="54"/>
      <c r="C579" s="98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171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  <c r="AO579" s="54"/>
      <c r="AP579" s="54"/>
      <c r="AQ579" s="54"/>
      <c r="AR579" s="54"/>
      <c r="AS579" s="54"/>
      <c r="AT579" s="54"/>
      <c r="AU579" s="54"/>
      <c r="AV579" s="54"/>
      <c r="AW579" s="54"/>
      <c r="AX579" s="54"/>
      <c r="AY579" s="54"/>
      <c r="AZ579" s="54"/>
      <c r="BA579" s="54"/>
      <c r="BB579" s="54"/>
      <c r="BC579" s="54"/>
      <c r="BD579" s="54"/>
      <c r="BE579" s="54"/>
      <c r="BF579" s="54"/>
      <c r="BG579" s="54"/>
      <c r="BH579" s="54"/>
      <c r="BI579" s="54"/>
      <c r="BJ579" s="54"/>
      <c r="BK579" s="54"/>
      <c r="BL579" s="54"/>
      <c r="BM579" s="54"/>
      <c r="BN579" s="54"/>
      <c r="BO579" s="54"/>
      <c r="BP579" s="54"/>
      <c r="BQ579" s="54"/>
    </row>
    <row r="580">
      <c r="A580" s="54"/>
      <c r="B580" s="54"/>
      <c r="C580" s="98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171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4"/>
      <c r="BE580" s="54"/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4"/>
      <c r="BQ580" s="54"/>
    </row>
    <row r="581">
      <c r="A581" s="54"/>
      <c r="B581" s="54"/>
      <c r="C581" s="98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171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4"/>
      <c r="BE581" s="54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4"/>
      <c r="BQ581" s="54"/>
    </row>
    <row r="582">
      <c r="A582" s="54"/>
      <c r="B582" s="54"/>
      <c r="C582" s="98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171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4"/>
      <c r="BE582" s="54"/>
      <c r="BF582" s="54"/>
      <c r="BG582" s="54"/>
      <c r="BH582" s="54"/>
      <c r="BI582" s="54"/>
      <c r="BJ582" s="54"/>
      <c r="BK582" s="54"/>
      <c r="BL582" s="54"/>
      <c r="BM582" s="54"/>
      <c r="BN582" s="54"/>
      <c r="BO582" s="54"/>
      <c r="BP582" s="54"/>
      <c r="BQ582" s="54"/>
    </row>
    <row r="583">
      <c r="A583" s="54"/>
      <c r="B583" s="54"/>
      <c r="C583" s="98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171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4"/>
      <c r="BE583" s="54"/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4"/>
      <c r="BQ583" s="54"/>
    </row>
    <row r="584">
      <c r="A584" s="54"/>
      <c r="B584" s="54"/>
      <c r="C584" s="98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171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4"/>
      <c r="BQ584" s="54"/>
    </row>
    <row r="585">
      <c r="A585" s="54"/>
      <c r="B585" s="54"/>
      <c r="C585" s="98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171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4"/>
      <c r="BE585" s="54"/>
      <c r="BF585" s="54"/>
      <c r="BG585" s="54"/>
      <c r="BH585" s="54"/>
      <c r="BI585" s="54"/>
      <c r="BJ585" s="54"/>
      <c r="BK585" s="54"/>
      <c r="BL585" s="54"/>
      <c r="BM585" s="54"/>
      <c r="BN585" s="54"/>
      <c r="BO585" s="54"/>
      <c r="BP585" s="54"/>
      <c r="BQ585" s="54"/>
    </row>
    <row r="586">
      <c r="A586" s="54"/>
      <c r="B586" s="54"/>
      <c r="C586" s="98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171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54"/>
      <c r="BP586" s="54"/>
      <c r="BQ586" s="54"/>
    </row>
    <row r="587">
      <c r="A587" s="54"/>
      <c r="B587" s="54"/>
      <c r="C587" s="98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171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4"/>
      <c r="BE587" s="54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54"/>
    </row>
    <row r="588">
      <c r="A588" s="54"/>
      <c r="B588" s="54"/>
      <c r="C588" s="98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171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54"/>
      <c r="BP588" s="54"/>
      <c r="BQ588" s="54"/>
    </row>
    <row r="589">
      <c r="A589" s="54"/>
      <c r="B589" s="54"/>
      <c r="C589" s="98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171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4"/>
      <c r="BE589" s="54"/>
      <c r="BF589" s="54"/>
      <c r="BG589" s="54"/>
      <c r="BH589" s="54"/>
      <c r="BI589" s="54"/>
      <c r="BJ589" s="54"/>
      <c r="BK589" s="54"/>
      <c r="BL589" s="54"/>
      <c r="BM589" s="54"/>
      <c r="BN589" s="54"/>
      <c r="BO589" s="54"/>
      <c r="BP589" s="54"/>
      <c r="BQ589" s="54"/>
    </row>
    <row r="590">
      <c r="A590" s="54"/>
      <c r="B590" s="54"/>
      <c r="C590" s="98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171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  <c r="AG590" s="54"/>
      <c r="AH590" s="54"/>
      <c r="AI590" s="54"/>
      <c r="AJ590" s="54"/>
      <c r="AK590" s="54"/>
      <c r="AL590" s="54"/>
      <c r="AM590" s="54"/>
      <c r="AN590" s="54"/>
      <c r="AO590" s="54"/>
      <c r="AP590" s="54"/>
      <c r="AQ590" s="54"/>
      <c r="AR590" s="54"/>
      <c r="AS590" s="54"/>
      <c r="AT590" s="54"/>
      <c r="AU590" s="54"/>
      <c r="AV590" s="54"/>
      <c r="AW590" s="54"/>
      <c r="AX590" s="54"/>
      <c r="AY590" s="54"/>
      <c r="AZ590" s="54"/>
      <c r="BA590" s="54"/>
      <c r="BB590" s="54"/>
      <c r="BC590" s="54"/>
      <c r="BD590" s="54"/>
      <c r="BE590" s="54"/>
      <c r="BF590" s="54"/>
      <c r="BG590" s="54"/>
      <c r="BH590" s="54"/>
      <c r="BI590" s="54"/>
      <c r="BJ590" s="54"/>
      <c r="BK590" s="54"/>
      <c r="BL590" s="54"/>
      <c r="BM590" s="54"/>
      <c r="BN590" s="54"/>
      <c r="BO590" s="54"/>
      <c r="BP590" s="54"/>
      <c r="BQ590" s="54"/>
    </row>
    <row r="591">
      <c r="A591" s="54"/>
      <c r="B591" s="54"/>
      <c r="C591" s="98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171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  <c r="AG591" s="54"/>
      <c r="AH591" s="54"/>
      <c r="AI591" s="54"/>
      <c r="AJ591" s="54"/>
      <c r="AK591" s="54"/>
      <c r="AL591" s="54"/>
      <c r="AM591" s="54"/>
      <c r="AN591" s="54"/>
      <c r="AO591" s="54"/>
      <c r="AP591" s="54"/>
      <c r="AQ591" s="54"/>
      <c r="AR591" s="54"/>
      <c r="AS591" s="54"/>
      <c r="AT591" s="54"/>
      <c r="AU591" s="54"/>
      <c r="AV591" s="54"/>
      <c r="AW591" s="54"/>
      <c r="AX591" s="54"/>
      <c r="AY591" s="54"/>
      <c r="AZ591" s="54"/>
      <c r="BA591" s="54"/>
      <c r="BB591" s="54"/>
      <c r="BC591" s="54"/>
      <c r="BD591" s="54"/>
      <c r="BE591" s="54"/>
      <c r="BF591" s="54"/>
      <c r="BG591" s="54"/>
      <c r="BH591" s="54"/>
      <c r="BI591" s="54"/>
      <c r="BJ591" s="54"/>
      <c r="BK591" s="54"/>
      <c r="BL591" s="54"/>
      <c r="BM591" s="54"/>
      <c r="BN591" s="54"/>
      <c r="BO591" s="54"/>
      <c r="BP591" s="54"/>
      <c r="BQ591" s="54"/>
    </row>
    <row r="592">
      <c r="A592" s="54"/>
      <c r="B592" s="54"/>
      <c r="C592" s="98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171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  <c r="AL592" s="54"/>
      <c r="AM592" s="54"/>
      <c r="AN592" s="54"/>
      <c r="AO592" s="54"/>
      <c r="AP592" s="54"/>
      <c r="AQ592" s="54"/>
      <c r="AR592" s="54"/>
      <c r="AS592" s="54"/>
      <c r="AT592" s="54"/>
      <c r="AU592" s="54"/>
      <c r="AV592" s="54"/>
      <c r="AW592" s="54"/>
      <c r="AX592" s="54"/>
      <c r="AY592" s="54"/>
      <c r="AZ592" s="54"/>
      <c r="BA592" s="54"/>
      <c r="BB592" s="54"/>
      <c r="BC592" s="54"/>
      <c r="BD592" s="54"/>
      <c r="BE592" s="54"/>
      <c r="BF592" s="54"/>
      <c r="BG592" s="54"/>
      <c r="BH592" s="54"/>
      <c r="BI592" s="54"/>
      <c r="BJ592" s="54"/>
      <c r="BK592" s="54"/>
      <c r="BL592" s="54"/>
      <c r="BM592" s="54"/>
      <c r="BN592" s="54"/>
      <c r="BO592" s="54"/>
      <c r="BP592" s="54"/>
      <c r="BQ592" s="54"/>
    </row>
    <row r="593">
      <c r="A593" s="54"/>
      <c r="B593" s="54"/>
      <c r="C593" s="98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171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  <c r="AG593" s="54"/>
      <c r="AH593" s="54"/>
      <c r="AI593" s="54"/>
      <c r="AJ593" s="54"/>
      <c r="AK593" s="54"/>
      <c r="AL593" s="54"/>
      <c r="AM593" s="54"/>
      <c r="AN593" s="54"/>
      <c r="AO593" s="54"/>
      <c r="AP593" s="54"/>
      <c r="AQ593" s="54"/>
      <c r="AR593" s="54"/>
      <c r="AS593" s="54"/>
      <c r="AT593" s="54"/>
      <c r="AU593" s="54"/>
      <c r="AV593" s="54"/>
      <c r="AW593" s="54"/>
      <c r="AX593" s="54"/>
      <c r="AY593" s="54"/>
      <c r="AZ593" s="54"/>
      <c r="BA593" s="54"/>
      <c r="BB593" s="54"/>
      <c r="BC593" s="54"/>
      <c r="BD593" s="54"/>
      <c r="BE593" s="54"/>
      <c r="BF593" s="54"/>
      <c r="BG593" s="54"/>
      <c r="BH593" s="54"/>
      <c r="BI593" s="54"/>
      <c r="BJ593" s="54"/>
      <c r="BK593" s="54"/>
      <c r="BL593" s="54"/>
      <c r="BM593" s="54"/>
      <c r="BN593" s="54"/>
      <c r="BO593" s="54"/>
      <c r="BP593" s="54"/>
      <c r="BQ593" s="54"/>
    </row>
    <row r="594">
      <c r="A594" s="54"/>
      <c r="B594" s="54"/>
      <c r="C594" s="98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171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  <c r="AG594" s="54"/>
      <c r="AH594" s="54"/>
      <c r="AI594" s="54"/>
      <c r="AJ594" s="54"/>
      <c r="AK594" s="54"/>
      <c r="AL594" s="54"/>
      <c r="AM594" s="54"/>
      <c r="AN594" s="54"/>
      <c r="AO594" s="54"/>
      <c r="AP594" s="54"/>
      <c r="AQ594" s="54"/>
      <c r="AR594" s="54"/>
      <c r="AS594" s="54"/>
      <c r="AT594" s="54"/>
      <c r="AU594" s="54"/>
      <c r="AV594" s="54"/>
      <c r="AW594" s="54"/>
      <c r="AX594" s="54"/>
      <c r="AY594" s="54"/>
      <c r="AZ594" s="54"/>
      <c r="BA594" s="54"/>
      <c r="BB594" s="54"/>
      <c r="BC594" s="54"/>
      <c r="BD594" s="54"/>
      <c r="BE594" s="54"/>
      <c r="BF594" s="54"/>
      <c r="BG594" s="54"/>
      <c r="BH594" s="54"/>
      <c r="BI594" s="54"/>
      <c r="BJ594" s="54"/>
      <c r="BK594" s="54"/>
      <c r="BL594" s="54"/>
      <c r="BM594" s="54"/>
      <c r="BN594" s="54"/>
      <c r="BO594" s="54"/>
      <c r="BP594" s="54"/>
      <c r="BQ594" s="54"/>
    </row>
    <row r="595">
      <c r="A595" s="54"/>
      <c r="B595" s="54"/>
      <c r="C595" s="98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171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  <c r="AG595" s="54"/>
      <c r="AH595" s="54"/>
      <c r="AI595" s="54"/>
      <c r="AJ595" s="54"/>
      <c r="AK595" s="54"/>
      <c r="AL595" s="54"/>
      <c r="AM595" s="54"/>
      <c r="AN595" s="54"/>
      <c r="AO595" s="54"/>
      <c r="AP595" s="54"/>
      <c r="AQ595" s="54"/>
      <c r="AR595" s="54"/>
      <c r="AS595" s="54"/>
      <c r="AT595" s="54"/>
      <c r="AU595" s="54"/>
      <c r="AV595" s="54"/>
      <c r="AW595" s="54"/>
      <c r="AX595" s="54"/>
      <c r="AY595" s="54"/>
      <c r="AZ595" s="54"/>
      <c r="BA595" s="54"/>
      <c r="BB595" s="54"/>
      <c r="BC595" s="54"/>
      <c r="BD595" s="54"/>
      <c r="BE595" s="54"/>
      <c r="BF595" s="54"/>
      <c r="BG595" s="54"/>
      <c r="BH595" s="54"/>
      <c r="BI595" s="54"/>
      <c r="BJ595" s="54"/>
      <c r="BK595" s="54"/>
      <c r="BL595" s="54"/>
      <c r="BM595" s="54"/>
      <c r="BN595" s="54"/>
      <c r="BO595" s="54"/>
      <c r="BP595" s="54"/>
      <c r="BQ595" s="54"/>
    </row>
    <row r="596">
      <c r="A596" s="54"/>
      <c r="B596" s="54"/>
      <c r="C596" s="98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171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  <c r="AG596" s="54"/>
      <c r="AH596" s="54"/>
      <c r="AI596" s="54"/>
      <c r="AJ596" s="54"/>
      <c r="AK596" s="54"/>
      <c r="AL596" s="54"/>
      <c r="AM596" s="54"/>
      <c r="AN596" s="54"/>
      <c r="AO596" s="54"/>
      <c r="AP596" s="54"/>
      <c r="AQ596" s="54"/>
      <c r="AR596" s="54"/>
      <c r="AS596" s="54"/>
      <c r="AT596" s="54"/>
      <c r="AU596" s="54"/>
      <c r="AV596" s="54"/>
      <c r="AW596" s="54"/>
      <c r="AX596" s="54"/>
      <c r="AY596" s="54"/>
      <c r="AZ596" s="54"/>
      <c r="BA596" s="54"/>
      <c r="BB596" s="54"/>
      <c r="BC596" s="54"/>
      <c r="BD596" s="54"/>
      <c r="BE596" s="54"/>
      <c r="BF596" s="54"/>
      <c r="BG596" s="54"/>
      <c r="BH596" s="54"/>
      <c r="BI596" s="54"/>
      <c r="BJ596" s="54"/>
      <c r="BK596" s="54"/>
      <c r="BL596" s="54"/>
      <c r="BM596" s="54"/>
      <c r="BN596" s="54"/>
      <c r="BO596" s="54"/>
      <c r="BP596" s="54"/>
      <c r="BQ596" s="54"/>
    </row>
    <row r="597">
      <c r="A597" s="54"/>
      <c r="B597" s="54"/>
      <c r="C597" s="98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171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  <c r="AG597" s="54"/>
      <c r="AH597" s="54"/>
      <c r="AI597" s="54"/>
      <c r="AJ597" s="54"/>
      <c r="AK597" s="54"/>
      <c r="AL597" s="54"/>
      <c r="AM597" s="54"/>
      <c r="AN597" s="54"/>
      <c r="AO597" s="54"/>
      <c r="AP597" s="54"/>
      <c r="AQ597" s="54"/>
      <c r="AR597" s="54"/>
      <c r="AS597" s="54"/>
      <c r="AT597" s="54"/>
      <c r="AU597" s="54"/>
      <c r="AV597" s="54"/>
      <c r="AW597" s="54"/>
      <c r="AX597" s="54"/>
      <c r="AY597" s="54"/>
      <c r="AZ597" s="54"/>
      <c r="BA597" s="54"/>
      <c r="BB597" s="54"/>
      <c r="BC597" s="54"/>
      <c r="BD597" s="54"/>
      <c r="BE597" s="54"/>
      <c r="BF597" s="54"/>
      <c r="BG597" s="54"/>
      <c r="BH597" s="54"/>
      <c r="BI597" s="54"/>
      <c r="BJ597" s="54"/>
      <c r="BK597" s="54"/>
      <c r="BL597" s="54"/>
      <c r="BM597" s="54"/>
      <c r="BN597" s="54"/>
      <c r="BO597" s="54"/>
      <c r="BP597" s="54"/>
      <c r="BQ597" s="54"/>
    </row>
    <row r="598">
      <c r="A598" s="54"/>
      <c r="B598" s="54"/>
      <c r="C598" s="98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171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  <c r="AG598" s="54"/>
      <c r="AH598" s="54"/>
      <c r="AI598" s="54"/>
      <c r="AJ598" s="54"/>
      <c r="AK598" s="54"/>
      <c r="AL598" s="54"/>
      <c r="AM598" s="54"/>
      <c r="AN598" s="54"/>
      <c r="AO598" s="54"/>
      <c r="AP598" s="54"/>
      <c r="AQ598" s="54"/>
      <c r="AR598" s="54"/>
      <c r="AS598" s="54"/>
      <c r="AT598" s="54"/>
      <c r="AU598" s="54"/>
      <c r="AV598" s="54"/>
      <c r="AW598" s="54"/>
      <c r="AX598" s="54"/>
      <c r="AY598" s="54"/>
      <c r="AZ598" s="54"/>
      <c r="BA598" s="54"/>
      <c r="BB598" s="54"/>
      <c r="BC598" s="54"/>
      <c r="BD598" s="54"/>
      <c r="BE598" s="54"/>
      <c r="BF598" s="54"/>
      <c r="BG598" s="54"/>
      <c r="BH598" s="54"/>
      <c r="BI598" s="54"/>
      <c r="BJ598" s="54"/>
      <c r="BK598" s="54"/>
      <c r="BL598" s="54"/>
      <c r="BM598" s="54"/>
      <c r="BN598" s="54"/>
      <c r="BO598" s="54"/>
      <c r="BP598" s="54"/>
      <c r="BQ598" s="54"/>
    </row>
    <row r="599">
      <c r="A599" s="54"/>
      <c r="B599" s="54"/>
      <c r="C599" s="98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171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  <c r="AG599" s="54"/>
      <c r="AH599" s="54"/>
      <c r="AI599" s="54"/>
      <c r="AJ599" s="54"/>
      <c r="AK599" s="54"/>
      <c r="AL599" s="54"/>
      <c r="AM599" s="54"/>
      <c r="AN599" s="54"/>
      <c r="AO599" s="54"/>
      <c r="AP599" s="54"/>
      <c r="AQ599" s="54"/>
      <c r="AR599" s="54"/>
      <c r="AS599" s="54"/>
      <c r="AT599" s="54"/>
      <c r="AU599" s="54"/>
      <c r="AV599" s="54"/>
      <c r="AW599" s="54"/>
      <c r="AX599" s="54"/>
      <c r="AY599" s="54"/>
      <c r="AZ599" s="54"/>
      <c r="BA599" s="54"/>
      <c r="BB599" s="54"/>
      <c r="BC599" s="54"/>
      <c r="BD599" s="54"/>
      <c r="BE599" s="54"/>
      <c r="BF599" s="54"/>
      <c r="BG599" s="54"/>
      <c r="BH599" s="54"/>
      <c r="BI599" s="54"/>
      <c r="BJ599" s="54"/>
      <c r="BK599" s="54"/>
      <c r="BL599" s="54"/>
      <c r="BM599" s="54"/>
      <c r="BN599" s="54"/>
      <c r="BO599" s="54"/>
      <c r="BP599" s="54"/>
      <c r="BQ599" s="54"/>
    </row>
    <row r="600">
      <c r="A600" s="54"/>
      <c r="B600" s="54"/>
      <c r="C600" s="98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171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  <c r="AG600" s="54"/>
      <c r="AH600" s="54"/>
      <c r="AI600" s="54"/>
      <c r="AJ600" s="54"/>
      <c r="AK600" s="54"/>
      <c r="AL600" s="54"/>
      <c r="AM600" s="54"/>
      <c r="AN600" s="54"/>
      <c r="AO600" s="54"/>
      <c r="AP600" s="54"/>
      <c r="AQ600" s="54"/>
      <c r="AR600" s="54"/>
      <c r="AS600" s="54"/>
      <c r="AT600" s="54"/>
      <c r="AU600" s="54"/>
      <c r="AV600" s="54"/>
      <c r="AW600" s="54"/>
      <c r="AX600" s="54"/>
      <c r="AY600" s="54"/>
      <c r="AZ600" s="54"/>
      <c r="BA600" s="54"/>
      <c r="BB600" s="54"/>
      <c r="BC600" s="54"/>
      <c r="BD600" s="54"/>
      <c r="BE600" s="54"/>
      <c r="BF600" s="54"/>
      <c r="BG600" s="54"/>
      <c r="BH600" s="54"/>
      <c r="BI600" s="54"/>
      <c r="BJ600" s="54"/>
      <c r="BK600" s="54"/>
      <c r="BL600" s="54"/>
      <c r="BM600" s="54"/>
      <c r="BN600" s="54"/>
      <c r="BO600" s="54"/>
      <c r="BP600" s="54"/>
      <c r="BQ600" s="54"/>
    </row>
    <row r="601">
      <c r="A601" s="54"/>
      <c r="B601" s="54"/>
      <c r="C601" s="98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171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  <c r="AG601" s="54"/>
      <c r="AH601" s="54"/>
      <c r="AI601" s="54"/>
      <c r="AJ601" s="54"/>
      <c r="AK601" s="54"/>
      <c r="AL601" s="54"/>
      <c r="AM601" s="54"/>
      <c r="AN601" s="54"/>
      <c r="AO601" s="54"/>
      <c r="AP601" s="54"/>
      <c r="AQ601" s="54"/>
      <c r="AR601" s="54"/>
      <c r="AS601" s="54"/>
      <c r="AT601" s="54"/>
      <c r="AU601" s="54"/>
      <c r="AV601" s="54"/>
      <c r="AW601" s="54"/>
      <c r="AX601" s="54"/>
      <c r="AY601" s="54"/>
      <c r="AZ601" s="54"/>
      <c r="BA601" s="54"/>
      <c r="BB601" s="54"/>
      <c r="BC601" s="54"/>
      <c r="BD601" s="54"/>
      <c r="BE601" s="54"/>
      <c r="BF601" s="54"/>
      <c r="BG601" s="54"/>
      <c r="BH601" s="54"/>
      <c r="BI601" s="54"/>
      <c r="BJ601" s="54"/>
      <c r="BK601" s="54"/>
      <c r="BL601" s="54"/>
      <c r="BM601" s="54"/>
      <c r="BN601" s="54"/>
      <c r="BO601" s="54"/>
      <c r="BP601" s="54"/>
      <c r="BQ601" s="54"/>
    </row>
    <row r="602">
      <c r="A602" s="54"/>
      <c r="B602" s="54"/>
      <c r="C602" s="98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171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  <c r="AG602" s="54"/>
      <c r="AH602" s="54"/>
      <c r="AI602" s="54"/>
      <c r="AJ602" s="54"/>
      <c r="AK602" s="54"/>
      <c r="AL602" s="54"/>
      <c r="AM602" s="54"/>
      <c r="AN602" s="54"/>
      <c r="AO602" s="54"/>
      <c r="AP602" s="54"/>
      <c r="AQ602" s="54"/>
      <c r="AR602" s="54"/>
      <c r="AS602" s="54"/>
      <c r="AT602" s="54"/>
      <c r="AU602" s="54"/>
      <c r="AV602" s="54"/>
      <c r="AW602" s="54"/>
      <c r="AX602" s="54"/>
      <c r="AY602" s="54"/>
      <c r="AZ602" s="54"/>
      <c r="BA602" s="54"/>
      <c r="BB602" s="54"/>
      <c r="BC602" s="54"/>
      <c r="BD602" s="54"/>
      <c r="BE602" s="54"/>
      <c r="BF602" s="54"/>
      <c r="BG602" s="54"/>
      <c r="BH602" s="54"/>
      <c r="BI602" s="54"/>
      <c r="BJ602" s="54"/>
      <c r="BK602" s="54"/>
      <c r="BL602" s="54"/>
      <c r="BM602" s="54"/>
      <c r="BN602" s="54"/>
      <c r="BO602" s="54"/>
      <c r="BP602" s="54"/>
      <c r="BQ602" s="54"/>
    </row>
    <row r="603">
      <c r="A603" s="54"/>
      <c r="B603" s="54"/>
      <c r="C603" s="98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171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  <c r="AG603" s="54"/>
      <c r="AH603" s="54"/>
      <c r="AI603" s="54"/>
      <c r="AJ603" s="54"/>
      <c r="AK603" s="54"/>
      <c r="AL603" s="54"/>
      <c r="AM603" s="54"/>
      <c r="AN603" s="54"/>
      <c r="AO603" s="54"/>
      <c r="AP603" s="54"/>
      <c r="AQ603" s="54"/>
      <c r="AR603" s="54"/>
      <c r="AS603" s="54"/>
      <c r="AT603" s="54"/>
      <c r="AU603" s="54"/>
      <c r="AV603" s="54"/>
      <c r="AW603" s="54"/>
      <c r="AX603" s="54"/>
      <c r="AY603" s="54"/>
      <c r="AZ603" s="54"/>
      <c r="BA603" s="54"/>
      <c r="BB603" s="54"/>
      <c r="BC603" s="54"/>
      <c r="BD603" s="54"/>
      <c r="BE603" s="54"/>
      <c r="BF603" s="54"/>
      <c r="BG603" s="54"/>
      <c r="BH603" s="54"/>
      <c r="BI603" s="54"/>
      <c r="BJ603" s="54"/>
      <c r="BK603" s="54"/>
      <c r="BL603" s="54"/>
      <c r="BM603" s="54"/>
      <c r="BN603" s="54"/>
      <c r="BO603" s="54"/>
      <c r="BP603" s="54"/>
      <c r="BQ603" s="54"/>
    </row>
    <row r="604">
      <c r="A604" s="54"/>
      <c r="B604" s="54"/>
      <c r="C604" s="98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171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  <c r="AG604" s="54"/>
      <c r="AH604" s="54"/>
      <c r="AI604" s="54"/>
      <c r="AJ604" s="54"/>
      <c r="AK604" s="54"/>
      <c r="AL604" s="54"/>
      <c r="AM604" s="54"/>
      <c r="AN604" s="54"/>
      <c r="AO604" s="54"/>
      <c r="AP604" s="54"/>
      <c r="AQ604" s="54"/>
      <c r="AR604" s="54"/>
      <c r="AS604" s="54"/>
      <c r="AT604" s="54"/>
      <c r="AU604" s="54"/>
      <c r="AV604" s="54"/>
      <c r="AW604" s="54"/>
      <c r="AX604" s="54"/>
      <c r="AY604" s="54"/>
      <c r="AZ604" s="54"/>
      <c r="BA604" s="54"/>
      <c r="BB604" s="54"/>
      <c r="BC604" s="54"/>
      <c r="BD604" s="54"/>
      <c r="BE604" s="54"/>
      <c r="BF604" s="54"/>
      <c r="BG604" s="54"/>
      <c r="BH604" s="54"/>
      <c r="BI604" s="54"/>
      <c r="BJ604" s="54"/>
      <c r="BK604" s="54"/>
      <c r="BL604" s="54"/>
      <c r="BM604" s="54"/>
      <c r="BN604" s="54"/>
      <c r="BO604" s="54"/>
      <c r="BP604" s="54"/>
      <c r="BQ604" s="54"/>
    </row>
    <row r="605">
      <c r="A605" s="54"/>
      <c r="B605" s="54"/>
      <c r="C605" s="98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171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  <c r="AG605" s="54"/>
      <c r="AH605" s="54"/>
      <c r="AI605" s="54"/>
      <c r="AJ605" s="54"/>
      <c r="AK605" s="54"/>
      <c r="AL605" s="54"/>
      <c r="AM605" s="54"/>
      <c r="AN605" s="54"/>
      <c r="AO605" s="54"/>
      <c r="AP605" s="54"/>
      <c r="AQ605" s="54"/>
      <c r="AR605" s="54"/>
      <c r="AS605" s="54"/>
      <c r="AT605" s="54"/>
      <c r="AU605" s="54"/>
      <c r="AV605" s="54"/>
      <c r="AW605" s="54"/>
      <c r="AX605" s="54"/>
      <c r="AY605" s="54"/>
      <c r="AZ605" s="54"/>
      <c r="BA605" s="54"/>
      <c r="BB605" s="54"/>
      <c r="BC605" s="54"/>
      <c r="BD605" s="54"/>
      <c r="BE605" s="54"/>
      <c r="BF605" s="54"/>
      <c r="BG605" s="54"/>
      <c r="BH605" s="54"/>
      <c r="BI605" s="54"/>
      <c r="BJ605" s="54"/>
      <c r="BK605" s="54"/>
      <c r="BL605" s="54"/>
      <c r="BM605" s="54"/>
      <c r="BN605" s="54"/>
      <c r="BO605" s="54"/>
      <c r="BP605" s="54"/>
      <c r="BQ605" s="54"/>
    </row>
    <row r="606">
      <c r="A606" s="54"/>
      <c r="B606" s="54"/>
      <c r="C606" s="98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171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  <c r="AI606" s="54"/>
      <c r="AJ606" s="54"/>
      <c r="AK606" s="54"/>
      <c r="AL606" s="54"/>
      <c r="AM606" s="54"/>
      <c r="AN606" s="54"/>
      <c r="AO606" s="54"/>
      <c r="AP606" s="54"/>
      <c r="AQ606" s="54"/>
      <c r="AR606" s="54"/>
      <c r="AS606" s="54"/>
      <c r="AT606" s="54"/>
      <c r="AU606" s="54"/>
      <c r="AV606" s="54"/>
      <c r="AW606" s="54"/>
      <c r="AX606" s="54"/>
      <c r="AY606" s="54"/>
      <c r="AZ606" s="54"/>
      <c r="BA606" s="54"/>
      <c r="BB606" s="54"/>
      <c r="BC606" s="54"/>
      <c r="BD606" s="54"/>
      <c r="BE606" s="54"/>
      <c r="BF606" s="54"/>
      <c r="BG606" s="54"/>
      <c r="BH606" s="54"/>
      <c r="BI606" s="54"/>
      <c r="BJ606" s="54"/>
      <c r="BK606" s="54"/>
      <c r="BL606" s="54"/>
      <c r="BM606" s="54"/>
      <c r="BN606" s="54"/>
      <c r="BO606" s="54"/>
      <c r="BP606" s="54"/>
      <c r="BQ606" s="54"/>
    </row>
    <row r="607">
      <c r="A607" s="54"/>
      <c r="B607" s="54"/>
      <c r="C607" s="98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171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  <c r="AI607" s="54"/>
      <c r="AJ607" s="54"/>
      <c r="AK607" s="54"/>
      <c r="AL607" s="54"/>
      <c r="AM607" s="54"/>
      <c r="AN607" s="54"/>
      <c r="AO607" s="54"/>
      <c r="AP607" s="54"/>
      <c r="AQ607" s="54"/>
      <c r="AR607" s="54"/>
      <c r="AS607" s="54"/>
      <c r="AT607" s="54"/>
      <c r="AU607" s="54"/>
      <c r="AV607" s="54"/>
      <c r="AW607" s="54"/>
      <c r="AX607" s="54"/>
      <c r="AY607" s="54"/>
      <c r="AZ607" s="54"/>
      <c r="BA607" s="54"/>
      <c r="BB607" s="54"/>
      <c r="BC607" s="54"/>
      <c r="BD607" s="54"/>
      <c r="BE607" s="54"/>
      <c r="BF607" s="54"/>
      <c r="BG607" s="54"/>
      <c r="BH607" s="54"/>
      <c r="BI607" s="54"/>
      <c r="BJ607" s="54"/>
      <c r="BK607" s="54"/>
      <c r="BL607" s="54"/>
      <c r="BM607" s="54"/>
      <c r="BN607" s="54"/>
      <c r="BO607" s="54"/>
      <c r="BP607" s="54"/>
      <c r="BQ607" s="54"/>
    </row>
    <row r="608">
      <c r="A608" s="54"/>
      <c r="B608" s="54"/>
      <c r="C608" s="98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171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  <c r="AG608" s="54"/>
      <c r="AH608" s="54"/>
      <c r="AI608" s="54"/>
      <c r="AJ608" s="54"/>
      <c r="AK608" s="54"/>
      <c r="AL608" s="54"/>
      <c r="AM608" s="54"/>
      <c r="AN608" s="54"/>
      <c r="AO608" s="54"/>
      <c r="AP608" s="54"/>
      <c r="AQ608" s="54"/>
      <c r="AR608" s="54"/>
      <c r="AS608" s="54"/>
      <c r="AT608" s="54"/>
      <c r="AU608" s="54"/>
      <c r="AV608" s="54"/>
      <c r="AW608" s="54"/>
      <c r="AX608" s="54"/>
      <c r="AY608" s="54"/>
      <c r="AZ608" s="54"/>
      <c r="BA608" s="54"/>
      <c r="BB608" s="54"/>
      <c r="BC608" s="54"/>
      <c r="BD608" s="54"/>
      <c r="BE608" s="54"/>
      <c r="BF608" s="54"/>
      <c r="BG608" s="54"/>
      <c r="BH608" s="54"/>
      <c r="BI608" s="54"/>
      <c r="BJ608" s="54"/>
      <c r="BK608" s="54"/>
      <c r="BL608" s="54"/>
      <c r="BM608" s="54"/>
      <c r="BN608" s="54"/>
      <c r="BO608" s="54"/>
      <c r="BP608" s="54"/>
      <c r="BQ608" s="54"/>
    </row>
    <row r="609">
      <c r="A609" s="54"/>
      <c r="B609" s="54"/>
      <c r="C609" s="98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171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/>
      <c r="AK609" s="54"/>
      <c r="AL609" s="54"/>
      <c r="AM609" s="54"/>
      <c r="AN609" s="54"/>
      <c r="AO609" s="54"/>
      <c r="AP609" s="54"/>
      <c r="AQ609" s="54"/>
      <c r="AR609" s="54"/>
      <c r="AS609" s="54"/>
      <c r="AT609" s="54"/>
      <c r="AU609" s="54"/>
      <c r="AV609" s="54"/>
      <c r="AW609" s="54"/>
      <c r="AX609" s="54"/>
      <c r="AY609" s="54"/>
      <c r="AZ609" s="54"/>
      <c r="BA609" s="54"/>
      <c r="BB609" s="54"/>
      <c r="BC609" s="54"/>
      <c r="BD609" s="54"/>
      <c r="BE609" s="54"/>
      <c r="BF609" s="54"/>
      <c r="BG609" s="54"/>
      <c r="BH609" s="54"/>
      <c r="BI609" s="54"/>
      <c r="BJ609" s="54"/>
      <c r="BK609" s="54"/>
      <c r="BL609" s="54"/>
      <c r="BM609" s="54"/>
      <c r="BN609" s="54"/>
      <c r="BO609" s="54"/>
      <c r="BP609" s="54"/>
      <c r="BQ609" s="54"/>
    </row>
    <row r="610">
      <c r="A610" s="54"/>
      <c r="B610" s="54"/>
      <c r="C610" s="98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171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  <c r="AL610" s="54"/>
      <c r="AM610" s="54"/>
      <c r="AN610" s="54"/>
      <c r="AO610" s="54"/>
      <c r="AP610" s="54"/>
      <c r="AQ610" s="54"/>
      <c r="AR610" s="54"/>
      <c r="AS610" s="54"/>
      <c r="AT610" s="54"/>
      <c r="AU610" s="54"/>
      <c r="AV610" s="54"/>
      <c r="AW610" s="54"/>
      <c r="AX610" s="54"/>
      <c r="AY610" s="54"/>
      <c r="AZ610" s="54"/>
      <c r="BA610" s="54"/>
      <c r="BB610" s="54"/>
      <c r="BC610" s="54"/>
      <c r="BD610" s="54"/>
      <c r="BE610" s="54"/>
      <c r="BF610" s="54"/>
      <c r="BG610" s="54"/>
      <c r="BH610" s="54"/>
      <c r="BI610" s="54"/>
      <c r="BJ610" s="54"/>
      <c r="BK610" s="54"/>
      <c r="BL610" s="54"/>
      <c r="BM610" s="54"/>
      <c r="BN610" s="54"/>
      <c r="BO610" s="54"/>
      <c r="BP610" s="54"/>
      <c r="BQ610" s="54"/>
    </row>
    <row r="611">
      <c r="A611" s="54"/>
      <c r="B611" s="54"/>
      <c r="C611" s="98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171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  <c r="AL611" s="54"/>
      <c r="AM611" s="54"/>
      <c r="AN611" s="54"/>
      <c r="AO611" s="54"/>
      <c r="AP611" s="54"/>
      <c r="AQ611" s="54"/>
      <c r="AR611" s="54"/>
      <c r="AS611" s="54"/>
      <c r="AT611" s="54"/>
      <c r="AU611" s="54"/>
      <c r="AV611" s="54"/>
      <c r="AW611" s="54"/>
      <c r="AX611" s="54"/>
      <c r="AY611" s="54"/>
      <c r="AZ611" s="54"/>
      <c r="BA611" s="54"/>
      <c r="BB611" s="54"/>
      <c r="BC611" s="54"/>
      <c r="BD611" s="54"/>
      <c r="BE611" s="54"/>
      <c r="BF611" s="54"/>
      <c r="BG611" s="54"/>
      <c r="BH611" s="54"/>
      <c r="BI611" s="54"/>
      <c r="BJ611" s="54"/>
      <c r="BK611" s="54"/>
      <c r="BL611" s="54"/>
      <c r="BM611" s="54"/>
      <c r="BN611" s="54"/>
      <c r="BO611" s="54"/>
      <c r="BP611" s="54"/>
      <c r="BQ611" s="54"/>
    </row>
    <row r="612">
      <c r="A612" s="54"/>
      <c r="B612" s="54"/>
      <c r="C612" s="98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171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  <c r="AL612" s="54"/>
      <c r="AM612" s="54"/>
      <c r="AN612" s="54"/>
      <c r="AO612" s="54"/>
      <c r="AP612" s="54"/>
      <c r="AQ612" s="54"/>
      <c r="AR612" s="54"/>
      <c r="AS612" s="54"/>
      <c r="AT612" s="54"/>
      <c r="AU612" s="54"/>
      <c r="AV612" s="54"/>
      <c r="AW612" s="54"/>
      <c r="AX612" s="54"/>
      <c r="AY612" s="54"/>
      <c r="AZ612" s="54"/>
      <c r="BA612" s="54"/>
      <c r="BB612" s="54"/>
      <c r="BC612" s="54"/>
      <c r="BD612" s="54"/>
      <c r="BE612" s="54"/>
      <c r="BF612" s="54"/>
      <c r="BG612" s="54"/>
      <c r="BH612" s="54"/>
      <c r="BI612" s="54"/>
      <c r="BJ612" s="54"/>
      <c r="BK612" s="54"/>
      <c r="BL612" s="54"/>
      <c r="BM612" s="54"/>
      <c r="BN612" s="54"/>
      <c r="BO612" s="54"/>
      <c r="BP612" s="54"/>
      <c r="BQ612" s="54"/>
    </row>
    <row r="613">
      <c r="A613" s="54"/>
      <c r="B613" s="54"/>
      <c r="C613" s="98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171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  <c r="AI613" s="54"/>
      <c r="AJ613" s="54"/>
      <c r="AK613" s="54"/>
      <c r="AL613" s="54"/>
      <c r="AM613" s="54"/>
      <c r="AN613" s="54"/>
      <c r="AO613" s="54"/>
      <c r="AP613" s="54"/>
      <c r="AQ613" s="54"/>
      <c r="AR613" s="54"/>
      <c r="AS613" s="54"/>
      <c r="AT613" s="54"/>
      <c r="AU613" s="54"/>
      <c r="AV613" s="54"/>
      <c r="AW613" s="54"/>
      <c r="AX613" s="54"/>
      <c r="AY613" s="54"/>
      <c r="AZ613" s="54"/>
      <c r="BA613" s="54"/>
      <c r="BB613" s="54"/>
      <c r="BC613" s="54"/>
      <c r="BD613" s="54"/>
      <c r="BE613" s="54"/>
      <c r="BF613" s="54"/>
      <c r="BG613" s="54"/>
      <c r="BH613" s="54"/>
      <c r="BI613" s="54"/>
      <c r="BJ613" s="54"/>
      <c r="BK613" s="54"/>
      <c r="BL613" s="54"/>
      <c r="BM613" s="54"/>
      <c r="BN613" s="54"/>
      <c r="BO613" s="54"/>
      <c r="BP613" s="54"/>
      <c r="BQ613" s="54"/>
    </row>
    <row r="614">
      <c r="A614" s="54"/>
      <c r="B614" s="54"/>
      <c r="C614" s="98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171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/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54"/>
      <c r="BJ614" s="54"/>
      <c r="BK614" s="54"/>
      <c r="BL614" s="54"/>
      <c r="BM614" s="54"/>
      <c r="BN614" s="54"/>
      <c r="BO614" s="54"/>
      <c r="BP614" s="54"/>
      <c r="BQ614" s="54"/>
    </row>
    <row r="615">
      <c r="A615" s="54"/>
      <c r="B615" s="54"/>
      <c r="C615" s="98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171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54"/>
      <c r="BJ615" s="54"/>
      <c r="BK615" s="54"/>
      <c r="BL615" s="54"/>
      <c r="BM615" s="54"/>
      <c r="BN615" s="54"/>
      <c r="BO615" s="54"/>
      <c r="BP615" s="54"/>
      <c r="BQ615" s="54"/>
    </row>
    <row r="616">
      <c r="A616" s="54"/>
      <c r="B616" s="54"/>
      <c r="C616" s="98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171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  <c r="AI616" s="54"/>
      <c r="AJ616" s="54"/>
      <c r="AK616" s="54"/>
      <c r="AL616" s="54"/>
      <c r="AM616" s="54"/>
      <c r="AN616" s="54"/>
      <c r="AO616" s="54"/>
      <c r="AP616" s="54"/>
      <c r="AQ616" s="54"/>
      <c r="AR616" s="54"/>
      <c r="AS616" s="54"/>
      <c r="AT616" s="54"/>
      <c r="AU616" s="54"/>
      <c r="AV616" s="54"/>
      <c r="AW616" s="54"/>
      <c r="AX616" s="54"/>
      <c r="AY616" s="54"/>
      <c r="AZ616" s="54"/>
      <c r="BA616" s="54"/>
      <c r="BB616" s="54"/>
      <c r="BC616" s="54"/>
      <c r="BD616" s="54"/>
      <c r="BE616" s="54"/>
      <c r="BF616" s="54"/>
      <c r="BG616" s="54"/>
      <c r="BH616" s="54"/>
      <c r="BI616" s="54"/>
      <c r="BJ616" s="54"/>
      <c r="BK616" s="54"/>
      <c r="BL616" s="54"/>
      <c r="BM616" s="54"/>
      <c r="BN616" s="54"/>
      <c r="BO616" s="54"/>
      <c r="BP616" s="54"/>
      <c r="BQ616" s="54"/>
    </row>
    <row r="617">
      <c r="A617" s="54"/>
      <c r="B617" s="54"/>
      <c r="C617" s="98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171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54"/>
      <c r="AL617" s="54"/>
      <c r="AM617" s="54"/>
      <c r="AN617" s="54"/>
      <c r="AO617" s="54"/>
      <c r="AP617" s="54"/>
      <c r="AQ617" s="54"/>
      <c r="AR617" s="54"/>
      <c r="AS617" s="54"/>
      <c r="AT617" s="54"/>
      <c r="AU617" s="54"/>
      <c r="AV617" s="54"/>
      <c r="AW617" s="54"/>
      <c r="AX617" s="54"/>
      <c r="AY617" s="54"/>
      <c r="AZ617" s="54"/>
      <c r="BA617" s="54"/>
      <c r="BB617" s="54"/>
      <c r="BC617" s="54"/>
      <c r="BD617" s="54"/>
      <c r="BE617" s="54"/>
      <c r="BF617" s="54"/>
      <c r="BG617" s="54"/>
      <c r="BH617" s="54"/>
      <c r="BI617" s="54"/>
      <c r="BJ617" s="54"/>
      <c r="BK617" s="54"/>
      <c r="BL617" s="54"/>
      <c r="BM617" s="54"/>
      <c r="BN617" s="54"/>
      <c r="BO617" s="54"/>
      <c r="BP617" s="54"/>
      <c r="BQ617" s="54"/>
    </row>
    <row r="618">
      <c r="A618" s="54"/>
      <c r="B618" s="54"/>
      <c r="C618" s="98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171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</row>
    <row r="619">
      <c r="A619" s="54"/>
      <c r="B619" s="54"/>
      <c r="C619" s="98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171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</row>
    <row r="620">
      <c r="A620" s="54"/>
      <c r="B620" s="54"/>
      <c r="C620" s="98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171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4"/>
      <c r="BE620" s="54"/>
      <c r="BF620" s="54"/>
      <c r="BG620" s="54"/>
      <c r="BH620" s="54"/>
      <c r="BI620" s="54"/>
      <c r="BJ620" s="54"/>
      <c r="BK620" s="54"/>
      <c r="BL620" s="54"/>
      <c r="BM620" s="54"/>
      <c r="BN620" s="54"/>
      <c r="BO620" s="54"/>
      <c r="BP620" s="54"/>
      <c r="BQ620" s="54"/>
    </row>
    <row r="621">
      <c r="A621" s="54"/>
      <c r="B621" s="54"/>
      <c r="C621" s="98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171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  <c r="BD621" s="54"/>
      <c r="BE621" s="54"/>
      <c r="BF621" s="54"/>
      <c r="BG621" s="54"/>
      <c r="BH621" s="54"/>
      <c r="BI621" s="54"/>
      <c r="BJ621" s="54"/>
      <c r="BK621" s="54"/>
      <c r="BL621" s="54"/>
      <c r="BM621" s="54"/>
      <c r="BN621" s="54"/>
      <c r="BO621" s="54"/>
      <c r="BP621" s="54"/>
      <c r="BQ621" s="54"/>
    </row>
    <row r="622">
      <c r="A622" s="54"/>
      <c r="B622" s="54"/>
      <c r="C622" s="98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171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  <c r="BD622" s="54"/>
      <c r="BE622" s="54"/>
      <c r="BF622" s="54"/>
      <c r="BG622" s="54"/>
      <c r="BH622" s="54"/>
      <c r="BI622" s="54"/>
      <c r="BJ622" s="54"/>
      <c r="BK622" s="54"/>
      <c r="BL622" s="54"/>
      <c r="BM622" s="54"/>
      <c r="BN622" s="54"/>
      <c r="BO622" s="54"/>
      <c r="BP622" s="54"/>
      <c r="BQ622" s="54"/>
    </row>
    <row r="623">
      <c r="A623" s="54"/>
      <c r="B623" s="54"/>
      <c r="C623" s="98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171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4"/>
      <c r="BE623" s="54"/>
      <c r="BF623" s="54"/>
      <c r="BG623" s="54"/>
      <c r="BH623" s="54"/>
      <c r="BI623" s="54"/>
      <c r="BJ623" s="54"/>
      <c r="BK623" s="54"/>
      <c r="BL623" s="54"/>
      <c r="BM623" s="54"/>
      <c r="BN623" s="54"/>
      <c r="BO623" s="54"/>
      <c r="BP623" s="54"/>
      <c r="BQ623" s="54"/>
    </row>
    <row r="624">
      <c r="A624" s="54"/>
      <c r="B624" s="54"/>
      <c r="C624" s="98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171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54"/>
      <c r="BP624" s="54"/>
      <c r="BQ624" s="54"/>
    </row>
    <row r="625">
      <c r="A625" s="54"/>
      <c r="B625" s="54"/>
      <c r="C625" s="98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171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4"/>
      <c r="BE625" s="54"/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4"/>
      <c r="BQ625" s="54"/>
    </row>
    <row r="626">
      <c r="A626" s="54"/>
      <c r="B626" s="54"/>
      <c r="C626" s="98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171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54"/>
    </row>
    <row r="627">
      <c r="A627" s="54"/>
      <c r="B627" s="54"/>
      <c r="C627" s="98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171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4"/>
      <c r="BE627" s="54"/>
      <c r="BF627" s="54"/>
      <c r="BG627" s="54"/>
      <c r="BH627" s="54"/>
      <c r="BI627" s="54"/>
      <c r="BJ627" s="54"/>
      <c r="BK627" s="54"/>
      <c r="BL627" s="54"/>
      <c r="BM627" s="54"/>
      <c r="BN627" s="54"/>
      <c r="BO627" s="54"/>
      <c r="BP627" s="54"/>
      <c r="BQ627" s="54"/>
    </row>
    <row r="628">
      <c r="A628" s="54"/>
      <c r="B628" s="54"/>
      <c r="C628" s="98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171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/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  <c r="AX628" s="54"/>
      <c r="AY628" s="54"/>
      <c r="AZ628" s="54"/>
      <c r="BA628" s="54"/>
      <c r="BB628" s="54"/>
      <c r="BC628" s="54"/>
      <c r="BD628" s="54"/>
      <c r="BE628" s="54"/>
      <c r="BF628" s="54"/>
      <c r="BG628" s="54"/>
      <c r="BH628" s="54"/>
      <c r="BI628" s="54"/>
      <c r="BJ628" s="54"/>
      <c r="BK628" s="54"/>
      <c r="BL628" s="54"/>
      <c r="BM628" s="54"/>
      <c r="BN628" s="54"/>
      <c r="BO628" s="54"/>
      <c r="BP628" s="54"/>
      <c r="BQ628" s="54"/>
    </row>
    <row r="629">
      <c r="A629" s="54"/>
      <c r="B629" s="54"/>
      <c r="C629" s="98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171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  <c r="AG629" s="54"/>
      <c r="AH629" s="54"/>
      <c r="AI629" s="54"/>
      <c r="AJ629" s="54"/>
      <c r="AK629" s="54"/>
      <c r="AL629" s="54"/>
      <c r="AM629" s="54"/>
      <c r="AN629" s="54"/>
      <c r="AO629" s="54"/>
      <c r="AP629" s="54"/>
      <c r="AQ629" s="54"/>
      <c r="AR629" s="54"/>
      <c r="AS629" s="54"/>
      <c r="AT629" s="54"/>
      <c r="AU629" s="54"/>
      <c r="AV629" s="54"/>
      <c r="AW629" s="54"/>
      <c r="AX629" s="54"/>
      <c r="AY629" s="54"/>
      <c r="AZ629" s="54"/>
      <c r="BA629" s="54"/>
      <c r="BB629" s="54"/>
      <c r="BC629" s="54"/>
      <c r="BD629" s="54"/>
      <c r="BE629" s="54"/>
      <c r="BF629" s="54"/>
      <c r="BG629" s="54"/>
      <c r="BH629" s="54"/>
      <c r="BI629" s="54"/>
      <c r="BJ629" s="54"/>
      <c r="BK629" s="54"/>
      <c r="BL629" s="54"/>
      <c r="BM629" s="54"/>
      <c r="BN629" s="54"/>
      <c r="BO629" s="54"/>
      <c r="BP629" s="54"/>
      <c r="BQ629" s="54"/>
    </row>
    <row r="630">
      <c r="A630" s="54"/>
      <c r="B630" s="54"/>
      <c r="C630" s="98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171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  <c r="AG630" s="54"/>
      <c r="AH630" s="54"/>
      <c r="AI630" s="54"/>
      <c r="AJ630" s="54"/>
      <c r="AK630" s="54"/>
      <c r="AL630" s="54"/>
      <c r="AM630" s="54"/>
      <c r="AN630" s="54"/>
      <c r="AO630" s="54"/>
      <c r="AP630" s="54"/>
      <c r="AQ630" s="54"/>
      <c r="AR630" s="54"/>
      <c r="AS630" s="54"/>
      <c r="AT630" s="54"/>
      <c r="AU630" s="54"/>
      <c r="AV630" s="54"/>
      <c r="AW630" s="54"/>
      <c r="AX630" s="54"/>
      <c r="AY630" s="54"/>
      <c r="AZ630" s="54"/>
      <c r="BA630" s="54"/>
      <c r="BB630" s="54"/>
      <c r="BC630" s="54"/>
      <c r="BD630" s="54"/>
      <c r="BE630" s="54"/>
      <c r="BF630" s="54"/>
      <c r="BG630" s="54"/>
      <c r="BH630" s="54"/>
      <c r="BI630" s="54"/>
      <c r="BJ630" s="54"/>
      <c r="BK630" s="54"/>
      <c r="BL630" s="54"/>
      <c r="BM630" s="54"/>
      <c r="BN630" s="54"/>
      <c r="BO630" s="54"/>
      <c r="BP630" s="54"/>
      <c r="BQ630" s="54"/>
    </row>
    <row r="631">
      <c r="A631" s="54"/>
      <c r="B631" s="54"/>
      <c r="C631" s="98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171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  <c r="AG631" s="54"/>
      <c r="AH631" s="54"/>
      <c r="AI631" s="54"/>
      <c r="AJ631" s="54"/>
      <c r="AK631" s="54"/>
      <c r="AL631" s="54"/>
      <c r="AM631" s="54"/>
      <c r="AN631" s="54"/>
      <c r="AO631" s="54"/>
      <c r="AP631" s="54"/>
      <c r="AQ631" s="54"/>
      <c r="AR631" s="54"/>
      <c r="AS631" s="54"/>
      <c r="AT631" s="54"/>
      <c r="AU631" s="54"/>
      <c r="AV631" s="54"/>
      <c r="AW631" s="54"/>
      <c r="AX631" s="54"/>
      <c r="AY631" s="54"/>
      <c r="AZ631" s="54"/>
      <c r="BA631" s="54"/>
      <c r="BB631" s="54"/>
      <c r="BC631" s="54"/>
      <c r="BD631" s="54"/>
      <c r="BE631" s="54"/>
      <c r="BF631" s="54"/>
      <c r="BG631" s="54"/>
      <c r="BH631" s="54"/>
      <c r="BI631" s="54"/>
      <c r="BJ631" s="54"/>
      <c r="BK631" s="54"/>
      <c r="BL631" s="54"/>
      <c r="BM631" s="54"/>
      <c r="BN631" s="54"/>
      <c r="BO631" s="54"/>
      <c r="BP631" s="54"/>
      <c r="BQ631" s="54"/>
    </row>
    <row r="632">
      <c r="A632" s="54"/>
      <c r="B632" s="54"/>
      <c r="C632" s="98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171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  <c r="AG632" s="54"/>
      <c r="AH632" s="54"/>
      <c r="AI632" s="54"/>
      <c r="AJ632" s="54"/>
      <c r="AK632" s="54"/>
      <c r="AL632" s="54"/>
      <c r="AM632" s="54"/>
      <c r="AN632" s="54"/>
      <c r="AO632" s="54"/>
      <c r="AP632" s="54"/>
      <c r="AQ632" s="54"/>
      <c r="AR632" s="54"/>
      <c r="AS632" s="54"/>
      <c r="AT632" s="54"/>
      <c r="AU632" s="54"/>
      <c r="AV632" s="54"/>
      <c r="AW632" s="54"/>
      <c r="AX632" s="54"/>
      <c r="AY632" s="54"/>
      <c r="AZ632" s="54"/>
      <c r="BA632" s="54"/>
      <c r="BB632" s="54"/>
      <c r="BC632" s="54"/>
      <c r="BD632" s="54"/>
      <c r="BE632" s="54"/>
      <c r="BF632" s="54"/>
      <c r="BG632" s="54"/>
      <c r="BH632" s="54"/>
      <c r="BI632" s="54"/>
      <c r="BJ632" s="54"/>
      <c r="BK632" s="54"/>
      <c r="BL632" s="54"/>
      <c r="BM632" s="54"/>
      <c r="BN632" s="54"/>
      <c r="BO632" s="54"/>
      <c r="BP632" s="54"/>
      <c r="BQ632" s="54"/>
    </row>
    <row r="633">
      <c r="A633" s="54"/>
      <c r="B633" s="54"/>
      <c r="C633" s="98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171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  <c r="AG633" s="54"/>
      <c r="AH633" s="54"/>
      <c r="AI633" s="54"/>
      <c r="AJ633" s="54"/>
      <c r="AK633" s="54"/>
      <c r="AL633" s="54"/>
      <c r="AM633" s="54"/>
      <c r="AN633" s="54"/>
      <c r="AO633" s="54"/>
      <c r="AP633" s="54"/>
      <c r="AQ633" s="54"/>
      <c r="AR633" s="54"/>
      <c r="AS633" s="54"/>
      <c r="AT633" s="54"/>
      <c r="AU633" s="54"/>
      <c r="AV633" s="54"/>
      <c r="AW633" s="54"/>
      <c r="AX633" s="54"/>
      <c r="AY633" s="54"/>
      <c r="AZ633" s="54"/>
      <c r="BA633" s="54"/>
      <c r="BB633" s="54"/>
      <c r="BC633" s="54"/>
      <c r="BD633" s="54"/>
      <c r="BE633" s="54"/>
      <c r="BF633" s="54"/>
      <c r="BG633" s="54"/>
      <c r="BH633" s="54"/>
      <c r="BI633" s="54"/>
      <c r="BJ633" s="54"/>
      <c r="BK633" s="54"/>
      <c r="BL633" s="54"/>
      <c r="BM633" s="54"/>
      <c r="BN633" s="54"/>
      <c r="BO633" s="54"/>
      <c r="BP633" s="54"/>
      <c r="BQ633" s="54"/>
    </row>
    <row r="634">
      <c r="A634" s="54"/>
      <c r="B634" s="54"/>
      <c r="C634" s="98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171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  <c r="AG634" s="54"/>
      <c r="AH634" s="54"/>
      <c r="AI634" s="54"/>
      <c r="AJ634" s="54"/>
      <c r="AK634" s="54"/>
      <c r="AL634" s="54"/>
      <c r="AM634" s="54"/>
      <c r="AN634" s="54"/>
      <c r="AO634" s="54"/>
      <c r="AP634" s="54"/>
      <c r="AQ634" s="54"/>
      <c r="AR634" s="54"/>
      <c r="AS634" s="54"/>
      <c r="AT634" s="54"/>
      <c r="AU634" s="54"/>
      <c r="AV634" s="54"/>
      <c r="AW634" s="54"/>
      <c r="AX634" s="54"/>
      <c r="AY634" s="54"/>
      <c r="AZ634" s="54"/>
      <c r="BA634" s="54"/>
      <c r="BB634" s="54"/>
      <c r="BC634" s="54"/>
      <c r="BD634" s="54"/>
      <c r="BE634" s="54"/>
      <c r="BF634" s="54"/>
      <c r="BG634" s="54"/>
      <c r="BH634" s="54"/>
      <c r="BI634" s="54"/>
      <c r="BJ634" s="54"/>
      <c r="BK634" s="54"/>
      <c r="BL634" s="54"/>
      <c r="BM634" s="54"/>
      <c r="BN634" s="54"/>
      <c r="BO634" s="54"/>
      <c r="BP634" s="54"/>
      <c r="BQ634" s="54"/>
    </row>
    <row r="635">
      <c r="A635" s="54"/>
      <c r="B635" s="54"/>
      <c r="C635" s="98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171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  <c r="AG635" s="54"/>
      <c r="AH635" s="54"/>
      <c r="AI635" s="54"/>
      <c r="AJ635" s="54"/>
      <c r="AK635" s="54"/>
      <c r="AL635" s="54"/>
      <c r="AM635" s="54"/>
      <c r="AN635" s="54"/>
      <c r="AO635" s="54"/>
      <c r="AP635" s="54"/>
      <c r="AQ635" s="54"/>
      <c r="AR635" s="54"/>
      <c r="AS635" s="54"/>
      <c r="AT635" s="54"/>
      <c r="AU635" s="54"/>
      <c r="AV635" s="54"/>
      <c r="AW635" s="54"/>
      <c r="AX635" s="54"/>
      <c r="AY635" s="54"/>
      <c r="AZ635" s="54"/>
      <c r="BA635" s="54"/>
      <c r="BB635" s="54"/>
      <c r="BC635" s="54"/>
      <c r="BD635" s="54"/>
      <c r="BE635" s="54"/>
      <c r="BF635" s="54"/>
      <c r="BG635" s="54"/>
      <c r="BH635" s="54"/>
      <c r="BI635" s="54"/>
      <c r="BJ635" s="54"/>
      <c r="BK635" s="54"/>
      <c r="BL635" s="54"/>
      <c r="BM635" s="54"/>
      <c r="BN635" s="54"/>
      <c r="BO635" s="54"/>
      <c r="BP635" s="54"/>
      <c r="BQ635" s="54"/>
    </row>
    <row r="636">
      <c r="A636" s="54"/>
      <c r="B636" s="54"/>
      <c r="C636" s="98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171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  <c r="AG636" s="54"/>
      <c r="AH636" s="54"/>
      <c r="AI636" s="54"/>
      <c r="AJ636" s="54"/>
      <c r="AK636" s="54"/>
      <c r="AL636" s="54"/>
      <c r="AM636" s="54"/>
      <c r="AN636" s="54"/>
      <c r="AO636" s="54"/>
      <c r="AP636" s="54"/>
      <c r="AQ636" s="54"/>
      <c r="AR636" s="54"/>
      <c r="AS636" s="54"/>
      <c r="AT636" s="54"/>
      <c r="AU636" s="54"/>
      <c r="AV636" s="54"/>
      <c r="AW636" s="54"/>
      <c r="AX636" s="54"/>
      <c r="AY636" s="54"/>
      <c r="AZ636" s="54"/>
      <c r="BA636" s="54"/>
      <c r="BB636" s="54"/>
      <c r="BC636" s="54"/>
      <c r="BD636" s="54"/>
      <c r="BE636" s="54"/>
      <c r="BF636" s="54"/>
      <c r="BG636" s="54"/>
      <c r="BH636" s="54"/>
      <c r="BI636" s="54"/>
      <c r="BJ636" s="54"/>
      <c r="BK636" s="54"/>
      <c r="BL636" s="54"/>
      <c r="BM636" s="54"/>
      <c r="BN636" s="54"/>
      <c r="BO636" s="54"/>
      <c r="BP636" s="54"/>
      <c r="BQ636" s="54"/>
    </row>
    <row r="637">
      <c r="A637" s="54"/>
      <c r="B637" s="54"/>
      <c r="C637" s="98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171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  <c r="AG637" s="54"/>
      <c r="AH637" s="54"/>
      <c r="AI637" s="54"/>
      <c r="AJ637" s="54"/>
      <c r="AK637" s="54"/>
      <c r="AL637" s="54"/>
      <c r="AM637" s="54"/>
      <c r="AN637" s="54"/>
      <c r="AO637" s="54"/>
      <c r="AP637" s="54"/>
      <c r="AQ637" s="54"/>
      <c r="AR637" s="54"/>
      <c r="AS637" s="54"/>
      <c r="AT637" s="54"/>
      <c r="AU637" s="54"/>
      <c r="AV637" s="54"/>
      <c r="AW637" s="54"/>
      <c r="AX637" s="54"/>
      <c r="AY637" s="54"/>
      <c r="AZ637" s="54"/>
      <c r="BA637" s="54"/>
      <c r="BB637" s="54"/>
      <c r="BC637" s="54"/>
      <c r="BD637" s="54"/>
      <c r="BE637" s="54"/>
      <c r="BF637" s="54"/>
      <c r="BG637" s="54"/>
      <c r="BH637" s="54"/>
      <c r="BI637" s="54"/>
      <c r="BJ637" s="54"/>
      <c r="BK637" s="54"/>
      <c r="BL637" s="54"/>
      <c r="BM637" s="54"/>
      <c r="BN637" s="54"/>
      <c r="BO637" s="54"/>
      <c r="BP637" s="54"/>
      <c r="BQ637" s="54"/>
    </row>
    <row r="638">
      <c r="A638" s="54"/>
      <c r="B638" s="54"/>
      <c r="C638" s="98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171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  <c r="AG638" s="54"/>
      <c r="AH638" s="54"/>
      <c r="AI638" s="54"/>
      <c r="AJ638" s="54"/>
      <c r="AK638" s="54"/>
      <c r="AL638" s="54"/>
      <c r="AM638" s="54"/>
      <c r="AN638" s="54"/>
      <c r="AO638" s="54"/>
      <c r="AP638" s="54"/>
      <c r="AQ638" s="54"/>
      <c r="AR638" s="54"/>
      <c r="AS638" s="54"/>
      <c r="AT638" s="54"/>
      <c r="AU638" s="54"/>
      <c r="AV638" s="54"/>
      <c r="AW638" s="54"/>
      <c r="AX638" s="54"/>
      <c r="AY638" s="54"/>
      <c r="AZ638" s="54"/>
      <c r="BA638" s="54"/>
      <c r="BB638" s="54"/>
      <c r="BC638" s="54"/>
      <c r="BD638" s="54"/>
      <c r="BE638" s="54"/>
      <c r="BF638" s="54"/>
      <c r="BG638" s="54"/>
      <c r="BH638" s="54"/>
      <c r="BI638" s="54"/>
      <c r="BJ638" s="54"/>
      <c r="BK638" s="54"/>
      <c r="BL638" s="54"/>
      <c r="BM638" s="54"/>
      <c r="BN638" s="54"/>
      <c r="BO638" s="54"/>
      <c r="BP638" s="54"/>
      <c r="BQ638" s="54"/>
    </row>
    <row r="639">
      <c r="A639" s="54"/>
      <c r="B639" s="54"/>
      <c r="C639" s="98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171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  <c r="AG639" s="54"/>
      <c r="AH639" s="54"/>
      <c r="AI639" s="54"/>
      <c r="AJ639" s="54"/>
      <c r="AK639" s="54"/>
      <c r="AL639" s="54"/>
      <c r="AM639" s="54"/>
      <c r="AN639" s="54"/>
      <c r="AO639" s="54"/>
      <c r="AP639" s="54"/>
      <c r="AQ639" s="54"/>
      <c r="AR639" s="54"/>
      <c r="AS639" s="54"/>
      <c r="AT639" s="54"/>
      <c r="AU639" s="54"/>
      <c r="AV639" s="54"/>
      <c r="AW639" s="54"/>
      <c r="AX639" s="54"/>
      <c r="AY639" s="54"/>
      <c r="AZ639" s="54"/>
      <c r="BA639" s="54"/>
      <c r="BB639" s="54"/>
      <c r="BC639" s="54"/>
      <c r="BD639" s="54"/>
      <c r="BE639" s="54"/>
      <c r="BF639" s="54"/>
      <c r="BG639" s="54"/>
      <c r="BH639" s="54"/>
      <c r="BI639" s="54"/>
      <c r="BJ639" s="54"/>
      <c r="BK639" s="54"/>
      <c r="BL639" s="54"/>
      <c r="BM639" s="54"/>
      <c r="BN639" s="54"/>
      <c r="BO639" s="54"/>
      <c r="BP639" s="54"/>
      <c r="BQ639" s="54"/>
    </row>
    <row r="640">
      <c r="A640" s="54"/>
      <c r="B640" s="54"/>
      <c r="C640" s="98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171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  <c r="AG640" s="54"/>
      <c r="AH640" s="54"/>
      <c r="AI640" s="54"/>
      <c r="AJ640" s="54"/>
      <c r="AK640" s="54"/>
      <c r="AL640" s="54"/>
      <c r="AM640" s="54"/>
      <c r="AN640" s="54"/>
      <c r="AO640" s="54"/>
      <c r="AP640" s="54"/>
      <c r="AQ640" s="54"/>
      <c r="AR640" s="54"/>
      <c r="AS640" s="54"/>
      <c r="AT640" s="54"/>
      <c r="AU640" s="54"/>
      <c r="AV640" s="54"/>
      <c r="AW640" s="54"/>
      <c r="AX640" s="54"/>
      <c r="AY640" s="54"/>
      <c r="AZ640" s="54"/>
      <c r="BA640" s="54"/>
      <c r="BB640" s="54"/>
      <c r="BC640" s="54"/>
      <c r="BD640" s="54"/>
      <c r="BE640" s="54"/>
      <c r="BF640" s="54"/>
      <c r="BG640" s="54"/>
      <c r="BH640" s="54"/>
      <c r="BI640" s="54"/>
      <c r="BJ640" s="54"/>
      <c r="BK640" s="54"/>
      <c r="BL640" s="54"/>
      <c r="BM640" s="54"/>
      <c r="BN640" s="54"/>
      <c r="BO640" s="54"/>
      <c r="BP640" s="54"/>
      <c r="BQ640" s="54"/>
    </row>
    <row r="641">
      <c r="A641" s="54"/>
      <c r="B641" s="54"/>
      <c r="C641" s="98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171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  <c r="AG641" s="54"/>
      <c r="AH641" s="54"/>
      <c r="AI641" s="54"/>
      <c r="AJ641" s="54"/>
      <c r="AK641" s="54"/>
      <c r="AL641" s="54"/>
      <c r="AM641" s="54"/>
      <c r="AN641" s="54"/>
      <c r="AO641" s="54"/>
      <c r="AP641" s="54"/>
      <c r="AQ641" s="54"/>
      <c r="AR641" s="54"/>
      <c r="AS641" s="54"/>
      <c r="AT641" s="54"/>
      <c r="AU641" s="54"/>
      <c r="AV641" s="54"/>
      <c r="AW641" s="54"/>
      <c r="AX641" s="54"/>
      <c r="AY641" s="54"/>
      <c r="AZ641" s="54"/>
      <c r="BA641" s="54"/>
      <c r="BB641" s="54"/>
      <c r="BC641" s="54"/>
      <c r="BD641" s="54"/>
      <c r="BE641" s="54"/>
      <c r="BF641" s="54"/>
      <c r="BG641" s="54"/>
      <c r="BH641" s="54"/>
      <c r="BI641" s="54"/>
      <c r="BJ641" s="54"/>
      <c r="BK641" s="54"/>
      <c r="BL641" s="54"/>
      <c r="BM641" s="54"/>
      <c r="BN641" s="54"/>
      <c r="BO641" s="54"/>
      <c r="BP641" s="54"/>
      <c r="BQ641" s="54"/>
    </row>
    <row r="642">
      <c r="A642" s="54"/>
      <c r="B642" s="54"/>
      <c r="C642" s="98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171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  <c r="AG642" s="54"/>
      <c r="AH642" s="54"/>
      <c r="AI642" s="54"/>
      <c r="AJ642" s="54"/>
      <c r="AK642" s="54"/>
      <c r="AL642" s="54"/>
      <c r="AM642" s="54"/>
      <c r="AN642" s="54"/>
      <c r="AO642" s="54"/>
      <c r="AP642" s="54"/>
      <c r="AQ642" s="54"/>
      <c r="AR642" s="54"/>
      <c r="AS642" s="54"/>
      <c r="AT642" s="54"/>
      <c r="AU642" s="54"/>
      <c r="AV642" s="54"/>
      <c r="AW642" s="54"/>
      <c r="AX642" s="54"/>
      <c r="AY642" s="54"/>
      <c r="AZ642" s="54"/>
      <c r="BA642" s="54"/>
      <c r="BB642" s="54"/>
      <c r="BC642" s="54"/>
      <c r="BD642" s="54"/>
      <c r="BE642" s="54"/>
      <c r="BF642" s="54"/>
      <c r="BG642" s="54"/>
      <c r="BH642" s="54"/>
      <c r="BI642" s="54"/>
      <c r="BJ642" s="54"/>
      <c r="BK642" s="54"/>
      <c r="BL642" s="54"/>
      <c r="BM642" s="54"/>
      <c r="BN642" s="54"/>
      <c r="BO642" s="54"/>
      <c r="BP642" s="54"/>
      <c r="BQ642" s="54"/>
    </row>
    <row r="643">
      <c r="A643" s="54"/>
      <c r="B643" s="54"/>
      <c r="C643" s="98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171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  <c r="AG643" s="54"/>
      <c r="AH643" s="54"/>
      <c r="AI643" s="54"/>
      <c r="AJ643" s="54"/>
      <c r="AK643" s="54"/>
      <c r="AL643" s="54"/>
      <c r="AM643" s="54"/>
      <c r="AN643" s="54"/>
      <c r="AO643" s="54"/>
      <c r="AP643" s="54"/>
      <c r="AQ643" s="54"/>
      <c r="AR643" s="54"/>
      <c r="AS643" s="54"/>
      <c r="AT643" s="54"/>
      <c r="AU643" s="54"/>
      <c r="AV643" s="54"/>
      <c r="AW643" s="54"/>
      <c r="AX643" s="54"/>
      <c r="AY643" s="54"/>
      <c r="AZ643" s="54"/>
      <c r="BA643" s="54"/>
      <c r="BB643" s="54"/>
      <c r="BC643" s="54"/>
      <c r="BD643" s="54"/>
      <c r="BE643" s="54"/>
      <c r="BF643" s="54"/>
      <c r="BG643" s="54"/>
      <c r="BH643" s="54"/>
      <c r="BI643" s="54"/>
      <c r="BJ643" s="54"/>
      <c r="BK643" s="54"/>
      <c r="BL643" s="54"/>
      <c r="BM643" s="54"/>
      <c r="BN643" s="54"/>
      <c r="BO643" s="54"/>
      <c r="BP643" s="54"/>
      <c r="BQ643" s="54"/>
    </row>
    <row r="644">
      <c r="A644" s="54"/>
      <c r="B644" s="54"/>
      <c r="C644" s="98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171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  <c r="AG644" s="54"/>
      <c r="AH644" s="54"/>
      <c r="AI644" s="54"/>
      <c r="AJ644" s="54"/>
      <c r="AK644" s="54"/>
      <c r="AL644" s="54"/>
      <c r="AM644" s="54"/>
      <c r="AN644" s="54"/>
      <c r="AO644" s="54"/>
      <c r="AP644" s="54"/>
      <c r="AQ644" s="54"/>
      <c r="AR644" s="54"/>
      <c r="AS644" s="54"/>
      <c r="AT644" s="54"/>
      <c r="AU644" s="54"/>
      <c r="AV644" s="54"/>
      <c r="AW644" s="54"/>
      <c r="AX644" s="54"/>
      <c r="AY644" s="54"/>
      <c r="AZ644" s="54"/>
      <c r="BA644" s="54"/>
      <c r="BB644" s="54"/>
      <c r="BC644" s="54"/>
      <c r="BD644" s="54"/>
      <c r="BE644" s="54"/>
      <c r="BF644" s="54"/>
      <c r="BG644" s="54"/>
      <c r="BH644" s="54"/>
      <c r="BI644" s="54"/>
      <c r="BJ644" s="54"/>
      <c r="BK644" s="54"/>
      <c r="BL644" s="54"/>
      <c r="BM644" s="54"/>
      <c r="BN644" s="54"/>
      <c r="BO644" s="54"/>
      <c r="BP644" s="54"/>
      <c r="BQ644" s="54"/>
    </row>
    <row r="645">
      <c r="A645" s="54"/>
      <c r="B645" s="54"/>
      <c r="C645" s="98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171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  <c r="AG645" s="54"/>
      <c r="AH645" s="54"/>
      <c r="AI645" s="54"/>
      <c r="AJ645" s="54"/>
      <c r="AK645" s="54"/>
      <c r="AL645" s="54"/>
      <c r="AM645" s="54"/>
      <c r="AN645" s="54"/>
      <c r="AO645" s="54"/>
      <c r="AP645" s="54"/>
      <c r="AQ645" s="54"/>
      <c r="AR645" s="54"/>
      <c r="AS645" s="54"/>
      <c r="AT645" s="54"/>
      <c r="AU645" s="54"/>
      <c r="AV645" s="54"/>
      <c r="AW645" s="54"/>
      <c r="AX645" s="54"/>
      <c r="AY645" s="54"/>
      <c r="AZ645" s="54"/>
      <c r="BA645" s="54"/>
      <c r="BB645" s="54"/>
      <c r="BC645" s="54"/>
      <c r="BD645" s="54"/>
      <c r="BE645" s="54"/>
      <c r="BF645" s="54"/>
      <c r="BG645" s="54"/>
      <c r="BH645" s="54"/>
      <c r="BI645" s="54"/>
      <c r="BJ645" s="54"/>
      <c r="BK645" s="54"/>
      <c r="BL645" s="54"/>
      <c r="BM645" s="54"/>
      <c r="BN645" s="54"/>
      <c r="BO645" s="54"/>
      <c r="BP645" s="54"/>
      <c r="BQ645" s="54"/>
    </row>
    <row r="646">
      <c r="A646" s="54"/>
      <c r="B646" s="54"/>
      <c r="C646" s="98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171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  <c r="AG646" s="54"/>
      <c r="AH646" s="54"/>
      <c r="AI646" s="54"/>
      <c r="AJ646" s="54"/>
      <c r="AK646" s="54"/>
      <c r="AL646" s="54"/>
      <c r="AM646" s="54"/>
      <c r="AN646" s="54"/>
      <c r="AO646" s="54"/>
      <c r="AP646" s="54"/>
      <c r="AQ646" s="54"/>
      <c r="AR646" s="54"/>
      <c r="AS646" s="54"/>
      <c r="AT646" s="54"/>
      <c r="AU646" s="54"/>
      <c r="AV646" s="54"/>
      <c r="AW646" s="54"/>
      <c r="AX646" s="54"/>
      <c r="AY646" s="54"/>
      <c r="AZ646" s="54"/>
      <c r="BA646" s="54"/>
      <c r="BB646" s="54"/>
      <c r="BC646" s="54"/>
      <c r="BD646" s="54"/>
      <c r="BE646" s="54"/>
      <c r="BF646" s="54"/>
      <c r="BG646" s="54"/>
      <c r="BH646" s="54"/>
      <c r="BI646" s="54"/>
      <c r="BJ646" s="54"/>
      <c r="BK646" s="54"/>
      <c r="BL646" s="54"/>
      <c r="BM646" s="54"/>
      <c r="BN646" s="54"/>
      <c r="BO646" s="54"/>
      <c r="BP646" s="54"/>
      <c r="BQ646" s="54"/>
    </row>
    <row r="647">
      <c r="A647" s="54"/>
      <c r="B647" s="54"/>
      <c r="C647" s="98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171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  <c r="AG647" s="54"/>
      <c r="AH647" s="54"/>
      <c r="AI647" s="54"/>
      <c r="AJ647" s="54"/>
      <c r="AK647" s="54"/>
      <c r="AL647" s="54"/>
      <c r="AM647" s="54"/>
      <c r="AN647" s="54"/>
      <c r="AO647" s="54"/>
      <c r="AP647" s="54"/>
      <c r="AQ647" s="54"/>
      <c r="AR647" s="54"/>
      <c r="AS647" s="54"/>
      <c r="AT647" s="54"/>
      <c r="AU647" s="54"/>
      <c r="AV647" s="54"/>
      <c r="AW647" s="54"/>
      <c r="AX647" s="54"/>
      <c r="AY647" s="54"/>
      <c r="AZ647" s="54"/>
      <c r="BA647" s="54"/>
      <c r="BB647" s="54"/>
      <c r="BC647" s="54"/>
      <c r="BD647" s="54"/>
      <c r="BE647" s="54"/>
      <c r="BF647" s="54"/>
      <c r="BG647" s="54"/>
      <c r="BH647" s="54"/>
      <c r="BI647" s="54"/>
      <c r="BJ647" s="54"/>
      <c r="BK647" s="54"/>
      <c r="BL647" s="54"/>
      <c r="BM647" s="54"/>
      <c r="BN647" s="54"/>
      <c r="BO647" s="54"/>
      <c r="BP647" s="54"/>
      <c r="BQ647" s="54"/>
    </row>
    <row r="648">
      <c r="A648" s="54"/>
      <c r="B648" s="54"/>
      <c r="C648" s="98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171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  <c r="AG648" s="54"/>
      <c r="AH648" s="54"/>
      <c r="AI648" s="54"/>
      <c r="AJ648" s="54"/>
      <c r="AK648" s="54"/>
      <c r="AL648" s="54"/>
      <c r="AM648" s="54"/>
      <c r="AN648" s="54"/>
      <c r="AO648" s="54"/>
      <c r="AP648" s="54"/>
      <c r="AQ648" s="54"/>
      <c r="AR648" s="54"/>
      <c r="AS648" s="54"/>
      <c r="AT648" s="54"/>
      <c r="AU648" s="54"/>
      <c r="AV648" s="54"/>
      <c r="AW648" s="54"/>
      <c r="AX648" s="54"/>
      <c r="AY648" s="54"/>
      <c r="AZ648" s="54"/>
      <c r="BA648" s="54"/>
      <c r="BB648" s="54"/>
      <c r="BC648" s="54"/>
      <c r="BD648" s="54"/>
      <c r="BE648" s="54"/>
      <c r="BF648" s="54"/>
      <c r="BG648" s="54"/>
      <c r="BH648" s="54"/>
      <c r="BI648" s="54"/>
      <c r="BJ648" s="54"/>
      <c r="BK648" s="54"/>
      <c r="BL648" s="54"/>
      <c r="BM648" s="54"/>
      <c r="BN648" s="54"/>
      <c r="BO648" s="54"/>
      <c r="BP648" s="54"/>
      <c r="BQ648" s="54"/>
    </row>
    <row r="649">
      <c r="A649" s="54"/>
      <c r="B649" s="54"/>
      <c r="C649" s="98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171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  <c r="AG649" s="54"/>
      <c r="AH649" s="54"/>
      <c r="AI649" s="54"/>
      <c r="AJ649" s="54"/>
      <c r="AK649" s="54"/>
      <c r="AL649" s="54"/>
      <c r="AM649" s="54"/>
      <c r="AN649" s="54"/>
      <c r="AO649" s="54"/>
      <c r="AP649" s="54"/>
      <c r="AQ649" s="54"/>
      <c r="AR649" s="54"/>
      <c r="AS649" s="54"/>
      <c r="AT649" s="54"/>
      <c r="AU649" s="54"/>
      <c r="AV649" s="54"/>
      <c r="AW649" s="54"/>
      <c r="AX649" s="54"/>
      <c r="AY649" s="54"/>
      <c r="AZ649" s="54"/>
      <c r="BA649" s="54"/>
      <c r="BB649" s="54"/>
      <c r="BC649" s="54"/>
      <c r="BD649" s="54"/>
      <c r="BE649" s="54"/>
      <c r="BF649" s="54"/>
      <c r="BG649" s="54"/>
      <c r="BH649" s="54"/>
      <c r="BI649" s="54"/>
      <c r="BJ649" s="54"/>
      <c r="BK649" s="54"/>
      <c r="BL649" s="54"/>
      <c r="BM649" s="54"/>
      <c r="BN649" s="54"/>
      <c r="BO649" s="54"/>
      <c r="BP649" s="54"/>
      <c r="BQ649" s="54"/>
    </row>
    <row r="650">
      <c r="A650" s="54"/>
      <c r="B650" s="54"/>
      <c r="C650" s="98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171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  <c r="AJ650" s="54"/>
      <c r="AK650" s="54"/>
      <c r="AL650" s="54"/>
      <c r="AM650" s="54"/>
      <c r="AN650" s="54"/>
      <c r="AO650" s="54"/>
      <c r="AP650" s="54"/>
      <c r="AQ650" s="54"/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</row>
    <row r="651">
      <c r="A651" s="54"/>
      <c r="B651" s="54"/>
      <c r="C651" s="98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171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  <c r="AG651" s="54"/>
      <c r="AH651" s="54"/>
      <c r="AI651" s="54"/>
      <c r="AJ651" s="54"/>
      <c r="AK651" s="54"/>
      <c r="AL651" s="54"/>
      <c r="AM651" s="54"/>
      <c r="AN651" s="54"/>
      <c r="AO651" s="54"/>
      <c r="AP651" s="54"/>
      <c r="AQ651" s="54"/>
      <c r="AR651" s="54"/>
      <c r="AS651" s="54"/>
      <c r="AT651" s="54"/>
      <c r="AU651" s="54"/>
      <c r="AV651" s="54"/>
      <c r="AW651" s="54"/>
      <c r="AX651" s="54"/>
      <c r="AY651" s="54"/>
      <c r="AZ651" s="54"/>
      <c r="BA651" s="54"/>
      <c r="BB651" s="54"/>
      <c r="BC651" s="54"/>
      <c r="BD651" s="54"/>
      <c r="BE651" s="54"/>
      <c r="BF651" s="54"/>
      <c r="BG651" s="54"/>
      <c r="BH651" s="54"/>
      <c r="BI651" s="54"/>
      <c r="BJ651" s="54"/>
      <c r="BK651" s="54"/>
      <c r="BL651" s="54"/>
      <c r="BM651" s="54"/>
      <c r="BN651" s="54"/>
      <c r="BO651" s="54"/>
      <c r="BP651" s="54"/>
      <c r="BQ651" s="54"/>
    </row>
    <row r="652">
      <c r="A652" s="54"/>
      <c r="B652" s="54"/>
      <c r="C652" s="98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171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/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54"/>
      <c r="BJ652" s="54"/>
      <c r="BK652" s="54"/>
      <c r="BL652" s="54"/>
      <c r="BM652" s="54"/>
      <c r="BN652" s="54"/>
      <c r="BO652" s="54"/>
      <c r="BP652" s="54"/>
      <c r="BQ652" s="54"/>
    </row>
    <row r="653">
      <c r="A653" s="54"/>
      <c r="B653" s="54"/>
      <c r="C653" s="98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171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54"/>
      <c r="BJ653" s="54"/>
      <c r="BK653" s="54"/>
      <c r="BL653" s="54"/>
      <c r="BM653" s="54"/>
      <c r="BN653" s="54"/>
      <c r="BO653" s="54"/>
      <c r="BP653" s="54"/>
      <c r="BQ653" s="54"/>
    </row>
    <row r="654">
      <c r="A654" s="54"/>
      <c r="B654" s="54"/>
      <c r="C654" s="98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171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  <c r="AG654" s="54"/>
      <c r="AH654" s="54"/>
      <c r="AI654" s="54"/>
      <c r="AJ654" s="54"/>
      <c r="AK654" s="54"/>
      <c r="AL654" s="54"/>
      <c r="AM654" s="54"/>
      <c r="AN654" s="54"/>
      <c r="AO654" s="54"/>
      <c r="AP654" s="54"/>
      <c r="AQ654" s="54"/>
      <c r="AR654" s="54"/>
      <c r="AS654" s="54"/>
      <c r="AT654" s="54"/>
      <c r="AU654" s="54"/>
      <c r="AV654" s="54"/>
      <c r="AW654" s="54"/>
      <c r="AX654" s="54"/>
      <c r="AY654" s="54"/>
      <c r="AZ654" s="54"/>
      <c r="BA654" s="54"/>
      <c r="BB654" s="54"/>
      <c r="BC654" s="54"/>
      <c r="BD654" s="54"/>
      <c r="BE654" s="54"/>
      <c r="BF654" s="54"/>
      <c r="BG654" s="54"/>
      <c r="BH654" s="54"/>
      <c r="BI654" s="54"/>
      <c r="BJ654" s="54"/>
      <c r="BK654" s="54"/>
      <c r="BL654" s="54"/>
      <c r="BM654" s="54"/>
      <c r="BN654" s="54"/>
      <c r="BO654" s="54"/>
      <c r="BP654" s="54"/>
      <c r="BQ654" s="54"/>
    </row>
    <row r="655">
      <c r="A655" s="54"/>
      <c r="B655" s="54"/>
      <c r="C655" s="98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171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54"/>
      <c r="AL655" s="54"/>
      <c r="AM655" s="54"/>
      <c r="AN655" s="54"/>
      <c r="AO655" s="54"/>
      <c r="AP655" s="54"/>
      <c r="AQ655" s="54"/>
      <c r="AR655" s="54"/>
      <c r="AS655" s="54"/>
      <c r="AT655" s="54"/>
      <c r="AU655" s="54"/>
      <c r="AV655" s="54"/>
      <c r="AW655" s="54"/>
      <c r="AX655" s="54"/>
      <c r="AY655" s="54"/>
      <c r="AZ655" s="54"/>
      <c r="BA655" s="54"/>
      <c r="BB655" s="54"/>
      <c r="BC655" s="54"/>
      <c r="BD655" s="54"/>
      <c r="BE655" s="54"/>
      <c r="BF655" s="54"/>
      <c r="BG655" s="54"/>
      <c r="BH655" s="54"/>
      <c r="BI655" s="54"/>
      <c r="BJ655" s="54"/>
      <c r="BK655" s="54"/>
      <c r="BL655" s="54"/>
      <c r="BM655" s="54"/>
      <c r="BN655" s="54"/>
      <c r="BO655" s="54"/>
      <c r="BP655" s="54"/>
      <c r="BQ655" s="54"/>
    </row>
    <row r="656">
      <c r="A656" s="54"/>
      <c r="B656" s="54"/>
      <c r="C656" s="98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171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</row>
    <row r="657">
      <c r="A657" s="54"/>
      <c r="B657" s="54"/>
      <c r="C657" s="98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171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</row>
    <row r="658">
      <c r="A658" s="54"/>
      <c r="B658" s="54"/>
      <c r="C658" s="98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171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</row>
    <row r="659">
      <c r="A659" s="54"/>
      <c r="B659" s="54"/>
      <c r="C659" s="98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171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</row>
    <row r="660">
      <c r="A660" s="54"/>
      <c r="B660" s="54"/>
      <c r="C660" s="98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171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54"/>
    </row>
    <row r="661">
      <c r="A661" s="54"/>
      <c r="B661" s="54"/>
      <c r="C661" s="98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171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54"/>
    </row>
    <row r="662">
      <c r="A662" s="54"/>
      <c r="B662" s="54"/>
      <c r="C662" s="98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171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4"/>
      <c r="BQ662" s="54"/>
    </row>
    <row r="663">
      <c r="A663" s="54"/>
      <c r="B663" s="54"/>
      <c r="C663" s="98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171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4"/>
      <c r="BQ663" s="54"/>
    </row>
    <row r="664">
      <c r="A664" s="54"/>
      <c r="B664" s="54"/>
      <c r="C664" s="98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171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54"/>
    </row>
    <row r="665">
      <c r="A665" s="54"/>
      <c r="B665" s="54"/>
      <c r="C665" s="98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171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4"/>
      <c r="BE665" s="54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4"/>
      <c r="BQ665" s="54"/>
    </row>
    <row r="666">
      <c r="A666" s="54"/>
      <c r="B666" s="54"/>
      <c r="C666" s="98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171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/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  <c r="AX666" s="54"/>
      <c r="AY666" s="54"/>
      <c r="AZ666" s="54"/>
      <c r="BA666" s="54"/>
      <c r="BB666" s="54"/>
      <c r="BC666" s="54"/>
      <c r="BD666" s="54"/>
      <c r="BE666" s="54"/>
      <c r="BF666" s="54"/>
      <c r="BG666" s="54"/>
      <c r="BH666" s="54"/>
      <c r="BI666" s="54"/>
      <c r="BJ666" s="54"/>
      <c r="BK666" s="54"/>
      <c r="BL666" s="54"/>
      <c r="BM666" s="54"/>
      <c r="BN666" s="54"/>
      <c r="BO666" s="54"/>
      <c r="BP666" s="54"/>
      <c r="BQ666" s="54"/>
    </row>
    <row r="667">
      <c r="A667" s="54"/>
      <c r="B667" s="54"/>
      <c r="C667" s="98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171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  <c r="AG667" s="54"/>
      <c r="AH667" s="54"/>
      <c r="AI667" s="54"/>
      <c r="AJ667" s="54"/>
      <c r="AK667" s="54"/>
      <c r="AL667" s="54"/>
      <c r="AM667" s="54"/>
      <c r="AN667" s="54"/>
      <c r="AO667" s="54"/>
      <c r="AP667" s="54"/>
      <c r="AQ667" s="54"/>
      <c r="AR667" s="54"/>
      <c r="AS667" s="54"/>
      <c r="AT667" s="54"/>
      <c r="AU667" s="54"/>
      <c r="AV667" s="54"/>
      <c r="AW667" s="54"/>
      <c r="AX667" s="54"/>
      <c r="AY667" s="54"/>
      <c r="AZ667" s="54"/>
      <c r="BA667" s="54"/>
      <c r="BB667" s="54"/>
      <c r="BC667" s="54"/>
      <c r="BD667" s="54"/>
      <c r="BE667" s="54"/>
      <c r="BF667" s="54"/>
      <c r="BG667" s="54"/>
      <c r="BH667" s="54"/>
      <c r="BI667" s="54"/>
      <c r="BJ667" s="54"/>
      <c r="BK667" s="54"/>
      <c r="BL667" s="54"/>
      <c r="BM667" s="54"/>
      <c r="BN667" s="54"/>
      <c r="BO667" s="54"/>
      <c r="BP667" s="54"/>
      <c r="BQ667" s="54"/>
    </row>
    <row r="668">
      <c r="A668" s="54"/>
      <c r="B668" s="54"/>
      <c r="C668" s="98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171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/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  <c r="AX668" s="54"/>
      <c r="AY668" s="54"/>
      <c r="AZ668" s="54"/>
      <c r="BA668" s="54"/>
      <c r="BB668" s="54"/>
      <c r="BC668" s="54"/>
      <c r="BD668" s="54"/>
      <c r="BE668" s="54"/>
      <c r="BF668" s="54"/>
      <c r="BG668" s="54"/>
      <c r="BH668" s="54"/>
      <c r="BI668" s="54"/>
      <c r="BJ668" s="54"/>
      <c r="BK668" s="54"/>
      <c r="BL668" s="54"/>
      <c r="BM668" s="54"/>
      <c r="BN668" s="54"/>
      <c r="BO668" s="54"/>
      <c r="BP668" s="54"/>
      <c r="BQ668" s="54"/>
    </row>
    <row r="669">
      <c r="A669" s="54"/>
      <c r="B669" s="54"/>
      <c r="C669" s="98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171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  <c r="AG669" s="54"/>
      <c r="AH669" s="54"/>
      <c r="AI669" s="54"/>
      <c r="AJ669" s="54"/>
      <c r="AK669" s="54"/>
      <c r="AL669" s="54"/>
      <c r="AM669" s="54"/>
      <c r="AN669" s="54"/>
      <c r="AO669" s="54"/>
      <c r="AP669" s="54"/>
      <c r="AQ669" s="54"/>
      <c r="AR669" s="54"/>
      <c r="AS669" s="54"/>
      <c r="AT669" s="54"/>
      <c r="AU669" s="54"/>
      <c r="AV669" s="54"/>
      <c r="AW669" s="54"/>
      <c r="AX669" s="54"/>
      <c r="AY669" s="54"/>
      <c r="AZ669" s="54"/>
      <c r="BA669" s="54"/>
      <c r="BB669" s="54"/>
      <c r="BC669" s="54"/>
      <c r="BD669" s="54"/>
      <c r="BE669" s="54"/>
      <c r="BF669" s="54"/>
      <c r="BG669" s="54"/>
      <c r="BH669" s="54"/>
      <c r="BI669" s="54"/>
      <c r="BJ669" s="54"/>
      <c r="BK669" s="54"/>
      <c r="BL669" s="54"/>
      <c r="BM669" s="54"/>
      <c r="BN669" s="54"/>
      <c r="BO669" s="54"/>
      <c r="BP669" s="54"/>
      <c r="BQ669" s="54"/>
    </row>
    <row r="670">
      <c r="A670" s="54"/>
      <c r="B670" s="54"/>
      <c r="C670" s="98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171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  <c r="AG670" s="54"/>
      <c r="AH670" s="54"/>
      <c r="AI670" s="54"/>
      <c r="AJ670" s="54"/>
      <c r="AK670" s="54"/>
      <c r="AL670" s="54"/>
      <c r="AM670" s="54"/>
      <c r="AN670" s="54"/>
      <c r="AO670" s="54"/>
      <c r="AP670" s="54"/>
      <c r="AQ670" s="54"/>
      <c r="AR670" s="54"/>
      <c r="AS670" s="54"/>
      <c r="AT670" s="54"/>
      <c r="AU670" s="54"/>
      <c r="AV670" s="54"/>
      <c r="AW670" s="54"/>
      <c r="AX670" s="54"/>
      <c r="AY670" s="54"/>
      <c r="AZ670" s="54"/>
      <c r="BA670" s="54"/>
      <c r="BB670" s="54"/>
      <c r="BC670" s="54"/>
      <c r="BD670" s="54"/>
      <c r="BE670" s="54"/>
      <c r="BF670" s="54"/>
      <c r="BG670" s="54"/>
      <c r="BH670" s="54"/>
      <c r="BI670" s="54"/>
      <c r="BJ670" s="54"/>
      <c r="BK670" s="54"/>
      <c r="BL670" s="54"/>
      <c r="BM670" s="54"/>
      <c r="BN670" s="54"/>
      <c r="BO670" s="54"/>
      <c r="BP670" s="54"/>
      <c r="BQ670" s="54"/>
    </row>
    <row r="671">
      <c r="A671" s="54"/>
      <c r="B671" s="54"/>
      <c r="C671" s="98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171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  <c r="AG671" s="54"/>
      <c r="AH671" s="54"/>
      <c r="AI671" s="54"/>
      <c r="AJ671" s="54"/>
      <c r="AK671" s="54"/>
      <c r="AL671" s="54"/>
      <c r="AM671" s="54"/>
      <c r="AN671" s="54"/>
      <c r="AO671" s="54"/>
      <c r="AP671" s="54"/>
      <c r="AQ671" s="54"/>
      <c r="AR671" s="54"/>
      <c r="AS671" s="54"/>
      <c r="AT671" s="54"/>
      <c r="AU671" s="54"/>
      <c r="AV671" s="54"/>
      <c r="AW671" s="54"/>
      <c r="AX671" s="54"/>
      <c r="AY671" s="54"/>
      <c r="AZ671" s="54"/>
      <c r="BA671" s="54"/>
      <c r="BB671" s="54"/>
      <c r="BC671" s="54"/>
      <c r="BD671" s="54"/>
      <c r="BE671" s="54"/>
      <c r="BF671" s="54"/>
      <c r="BG671" s="54"/>
      <c r="BH671" s="54"/>
      <c r="BI671" s="54"/>
      <c r="BJ671" s="54"/>
      <c r="BK671" s="54"/>
      <c r="BL671" s="54"/>
      <c r="BM671" s="54"/>
      <c r="BN671" s="54"/>
      <c r="BO671" s="54"/>
      <c r="BP671" s="54"/>
      <c r="BQ671" s="54"/>
    </row>
    <row r="672">
      <c r="A672" s="54"/>
      <c r="B672" s="54"/>
      <c r="C672" s="98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171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  <c r="AL672" s="54"/>
      <c r="AM672" s="54"/>
      <c r="AN672" s="54"/>
      <c r="AO672" s="54"/>
      <c r="AP672" s="54"/>
      <c r="AQ672" s="54"/>
      <c r="AR672" s="54"/>
      <c r="AS672" s="54"/>
      <c r="AT672" s="54"/>
      <c r="AU672" s="54"/>
      <c r="AV672" s="54"/>
      <c r="AW672" s="54"/>
      <c r="AX672" s="54"/>
      <c r="AY672" s="54"/>
      <c r="AZ672" s="54"/>
      <c r="BA672" s="54"/>
      <c r="BB672" s="54"/>
      <c r="BC672" s="54"/>
      <c r="BD672" s="54"/>
      <c r="BE672" s="54"/>
      <c r="BF672" s="54"/>
      <c r="BG672" s="54"/>
      <c r="BH672" s="54"/>
      <c r="BI672" s="54"/>
      <c r="BJ672" s="54"/>
      <c r="BK672" s="54"/>
      <c r="BL672" s="54"/>
      <c r="BM672" s="54"/>
      <c r="BN672" s="54"/>
      <c r="BO672" s="54"/>
      <c r="BP672" s="54"/>
      <c r="BQ672" s="54"/>
    </row>
    <row r="673">
      <c r="A673" s="54"/>
      <c r="B673" s="54"/>
      <c r="C673" s="98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171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  <c r="AG673" s="54"/>
      <c r="AH673" s="54"/>
      <c r="AI673" s="54"/>
      <c r="AJ673" s="54"/>
      <c r="AK673" s="54"/>
      <c r="AL673" s="54"/>
      <c r="AM673" s="54"/>
      <c r="AN673" s="54"/>
      <c r="AO673" s="54"/>
      <c r="AP673" s="54"/>
      <c r="AQ673" s="54"/>
      <c r="AR673" s="54"/>
      <c r="AS673" s="54"/>
      <c r="AT673" s="54"/>
      <c r="AU673" s="54"/>
      <c r="AV673" s="54"/>
      <c r="AW673" s="54"/>
      <c r="AX673" s="54"/>
      <c r="AY673" s="54"/>
      <c r="AZ673" s="54"/>
      <c r="BA673" s="54"/>
      <c r="BB673" s="54"/>
      <c r="BC673" s="54"/>
      <c r="BD673" s="54"/>
      <c r="BE673" s="54"/>
      <c r="BF673" s="54"/>
      <c r="BG673" s="54"/>
      <c r="BH673" s="54"/>
      <c r="BI673" s="54"/>
      <c r="BJ673" s="54"/>
      <c r="BK673" s="54"/>
      <c r="BL673" s="54"/>
      <c r="BM673" s="54"/>
      <c r="BN673" s="54"/>
      <c r="BO673" s="54"/>
      <c r="BP673" s="54"/>
      <c r="BQ673" s="54"/>
    </row>
    <row r="674">
      <c r="A674" s="54"/>
      <c r="B674" s="54"/>
      <c r="C674" s="98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171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  <c r="AG674" s="54"/>
      <c r="AH674" s="54"/>
      <c r="AI674" s="54"/>
      <c r="AJ674" s="54"/>
      <c r="AK674" s="54"/>
      <c r="AL674" s="54"/>
      <c r="AM674" s="54"/>
      <c r="AN674" s="54"/>
      <c r="AO674" s="54"/>
      <c r="AP674" s="54"/>
      <c r="AQ674" s="54"/>
      <c r="AR674" s="54"/>
      <c r="AS674" s="54"/>
      <c r="AT674" s="54"/>
      <c r="AU674" s="54"/>
      <c r="AV674" s="54"/>
      <c r="AW674" s="54"/>
      <c r="AX674" s="54"/>
      <c r="AY674" s="54"/>
      <c r="AZ674" s="54"/>
      <c r="BA674" s="54"/>
      <c r="BB674" s="54"/>
      <c r="BC674" s="54"/>
      <c r="BD674" s="54"/>
      <c r="BE674" s="54"/>
      <c r="BF674" s="54"/>
      <c r="BG674" s="54"/>
      <c r="BH674" s="54"/>
      <c r="BI674" s="54"/>
      <c r="BJ674" s="54"/>
      <c r="BK674" s="54"/>
      <c r="BL674" s="54"/>
      <c r="BM674" s="54"/>
      <c r="BN674" s="54"/>
      <c r="BO674" s="54"/>
      <c r="BP674" s="54"/>
      <c r="BQ674" s="54"/>
    </row>
    <row r="675">
      <c r="A675" s="54"/>
      <c r="B675" s="54"/>
      <c r="C675" s="98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171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  <c r="AG675" s="54"/>
      <c r="AH675" s="54"/>
      <c r="AI675" s="54"/>
      <c r="AJ675" s="54"/>
      <c r="AK675" s="54"/>
      <c r="AL675" s="54"/>
      <c r="AM675" s="54"/>
      <c r="AN675" s="54"/>
      <c r="AO675" s="54"/>
      <c r="AP675" s="54"/>
      <c r="AQ675" s="54"/>
      <c r="AR675" s="54"/>
      <c r="AS675" s="54"/>
      <c r="AT675" s="54"/>
      <c r="AU675" s="54"/>
      <c r="AV675" s="54"/>
      <c r="AW675" s="54"/>
      <c r="AX675" s="54"/>
      <c r="AY675" s="54"/>
      <c r="AZ675" s="54"/>
      <c r="BA675" s="54"/>
      <c r="BB675" s="54"/>
      <c r="BC675" s="54"/>
      <c r="BD675" s="54"/>
      <c r="BE675" s="54"/>
      <c r="BF675" s="54"/>
      <c r="BG675" s="54"/>
      <c r="BH675" s="54"/>
      <c r="BI675" s="54"/>
      <c r="BJ675" s="54"/>
      <c r="BK675" s="54"/>
      <c r="BL675" s="54"/>
      <c r="BM675" s="54"/>
      <c r="BN675" s="54"/>
      <c r="BO675" s="54"/>
      <c r="BP675" s="54"/>
      <c r="BQ675" s="54"/>
    </row>
    <row r="676">
      <c r="A676" s="54"/>
      <c r="B676" s="54"/>
      <c r="C676" s="98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171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  <c r="AG676" s="54"/>
      <c r="AH676" s="54"/>
      <c r="AI676" s="54"/>
      <c r="AJ676" s="54"/>
      <c r="AK676" s="54"/>
      <c r="AL676" s="54"/>
      <c r="AM676" s="54"/>
      <c r="AN676" s="54"/>
      <c r="AO676" s="54"/>
      <c r="AP676" s="54"/>
      <c r="AQ676" s="54"/>
      <c r="AR676" s="54"/>
      <c r="AS676" s="54"/>
      <c r="AT676" s="54"/>
      <c r="AU676" s="54"/>
      <c r="AV676" s="54"/>
      <c r="AW676" s="54"/>
      <c r="AX676" s="54"/>
      <c r="AY676" s="54"/>
      <c r="AZ676" s="54"/>
      <c r="BA676" s="54"/>
      <c r="BB676" s="54"/>
      <c r="BC676" s="54"/>
      <c r="BD676" s="54"/>
      <c r="BE676" s="54"/>
      <c r="BF676" s="54"/>
      <c r="BG676" s="54"/>
      <c r="BH676" s="54"/>
      <c r="BI676" s="54"/>
      <c r="BJ676" s="54"/>
      <c r="BK676" s="54"/>
      <c r="BL676" s="54"/>
      <c r="BM676" s="54"/>
      <c r="BN676" s="54"/>
      <c r="BO676" s="54"/>
      <c r="BP676" s="54"/>
      <c r="BQ676" s="54"/>
    </row>
    <row r="677">
      <c r="A677" s="54"/>
      <c r="B677" s="54"/>
      <c r="C677" s="98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171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  <c r="AG677" s="54"/>
      <c r="AH677" s="54"/>
      <c r="AI677" s="54"/>
      <c r="AJ677" s="54"/>
      <c r="AK677" s="54"/>
      <c r="AL677" s="54"/>
      <c r="AM677" s="54"/>
      <c r="AN677" s="54"/>
      <c r="AO677" s="54"/>
      <c r="AP677" s="54"/>
      <c r="AQ677" s="54"/>
      <c r="AR677" s="54"/>
      <c r="AS677" s="54"/>
      <c r="AT677" s="54"/>
      <c r="AU677" s="54"/>
      <c r="AV677" s="54"/>
      <c r="AW677" s="54"/>
      <c r="AX677" s="54"/>
      <c r="AY677" s="54"/>
      <c r="AZ677" s="54"/>
      <c r="BA677" s="54"/>
      <c r="BB677" s="54"/>
      <c r="BC677" s="54"/>
      <c r="BD677" s="54"/>
      <c r="BE677" s="54"/>
      <c r="BF677" s="54"/>
      <c r="BG677" s="54"/>
      <c r="BH677" s="54"/>
      <c r="BI677" s="54"/>
      <c r="BJ677" s="54"/>
      <c r="BK677" s="54"/>
      <c r="BL677" s="54"/>
      <c r="BM677" s="54"/>
      <c r="BN677" s="54"/>
      <c r="BO677" s="54"/>
      <c r="BP677" s="54"/>
      <c r="BQ677" s="54"/>
    </row>
    <row r="678">
      <c r="A678" s="54"/>
      <c r="B678" s="54"/>
      <c r="C678" s="98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171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  <c r="AG678" s="54"/>
      <c r="AH678" s="54"/>
      <c r="AI678" s="54"/>
      <c r="AJ678" s="54"/>
      <c r="AK678" s="54"/>
      <c r="AL678" s="54"/>
      <c r="AM678" s="54"/>
      <c r="AN678" s="54"/>
      <c r="AO678" s="54"/>
      <c r="AP678" s="54"/>
      <c r="AQ678" s="54"/>
      <c r="AR678" s="54"/>
      <c r="AS678" s="54"/>
      <c r="AT678" s="54"/>
      <c r="AU678" s="54"/>
      <c r="AV678" s="54"/>
      <c r="AW678" s="54"/>
      <c r="AX678" s="54"/>
      <c r="AY678" s="54"/>
      <c r="AZ678" s="54"/>
      <c r="BA678" s="54"/>
      <c r="BB678" s="54"/>
      <c r="BC678" s="54"/>
      <c r="BD678" s="54"/>
      <c r="BE678" s="54"/>
      <c r="BF678" s="54"/>
      <c r="BG678" s="54"/>
      <c r="BH678" s="54"/>
      <c r="BI678" s="54"/>
      <c r="BJ678" s="54"/>
      <c r="BK678" s="54"/>
      <c r="BL678" s="54"/>
      <c r="BM678" s="54"/>
      <c r="BN678" s="54"/>
      <c r="BO678" s="54"/>
      <c r="BP678" s="54"/>
      <c r="BQ678" s="54"/>
    </row>
    <row r="679">
      <c r="A679" s="54"/>
      <c r="B679" s="54"/>
      <c r="C679" s="98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171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  <c r="AG679" s="54"/>
      <c r="AH679" s="54"/>
      <c r="AI679" s="54"/>
      <c r="AJ679" s="54"/>
      <c r="AK679" s="54"/>
      <c r="AL679" s="54"/>
      <c r="AM679" s="54"/>
      <c r="AN679" s="54"/>
      <c r="AO679" s="54"/>
      <c r="AP679" s="54"/>
      <c r="AQ679" s="54"/>
      <c r="AR679" s="54"/>
      <c r="AS679" s="54"/>
      <c r="AT679" s="54"/>
      <c r="AU679" s="54"/>
      <c r="AV679" s="54"/>
      <c r="AW679" s="54"/>
      <c r="AX679" s="54"/>
      <c r="AY679" s="54"/>
      <c r="AZ679" s="54"/>
      <c r="BA679" s="54"/>
      <c r="BB679" s="54"/>
      <c r="BC679" s="54"/>
      <c r="BD679" s="54"/>
      <c r="BE679" s="54"/>
      <c r="BF679" s="54"/>
      <c r="BG679" s="54"/>
      <c r="BH679" s="54"/>
      <c r="BI679" s="54"/>
      <c r="BJ679" s="54"/>
      <c r="BK679" s="54"/>
      <c r="BL679" s="54"/>
      <c r="BM679" s="54"/>
      <c r="BN679" s="54"/>
      <c r="BO679" s="54"/>
      <c r="BP679" s="54"/>
      <c r="BQ679" s="54"/>
    </row>
    <row r="680">
      <c r="A680" s="54"/>
      <c r="B680" s="54"/>
      <c r="C680" s="98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171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  <c r="AG680" s="54"/>
      <c r="AH680" s="54"/>
      <c r="AI680" s="54"/>
      <c r="AJ680" s="54"/>
      <c r="AK680" s="54"/>
      <c r="AL680" s="54"/>
      <c r="AM680" s="54"/>
      <c r="AN680" s="54"/>
      <c r="AO680" s="54"/>
      <c r="AP680" s="54"/>
      <c r="AQ680" s="54"/>
      <c r="AR680" s="54"/>
      <c r="AS680" s="54"/>
      <c r="AT680" s="54"/>
      <c r="AU680" s="54"/>
      <c r="AV680" s="54"/>
      <c r="AW680" s="54"/>
      <c r="AX680" s="54"/>
      <c r="AY680" s="54"/>
      <c r="AZ680" s="54"/>
      <c r="BA680" s="54"/>
      <c r="BB680" s="54"/>
      <c r="BC680" s="54"/>
      <c r="BD680" s="54"/>
      <c r="BE680" s="54"/>
      <c r="BF680" s="54"/>
      <c r="BG680" s="54"/>
      <c r="BH680" s="54"/>
      <c r="BI680" s="54"/>
      <c r="BJ680" s="54"/>
      <c r="BK680" s="54"/>
      <c r="BL680" s="54"/>
      <c r="BM680" s="54"/>
      <c r="BN680" s="54"/>
      <c r="BO680" s="54"/>
      <c r="BP680" s="54"/>
      <c r="BQ680" s="54"/>
    </row>
    <row r="681">
      <c r="A681" s="54"/>
      <c r="B681" s="54"/>
      <c r="C681" s="98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171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  <c r="AG681" s="54"/>
      <c r="AH681" s="54"/>
      <c r="AI681" s="54"/>
      <c r="AJ681" s="54"/>
      <c r="AK681" s="54"/>
      <c r="AL681" s="54"/>
      <c r="AM681" s="54"/>
      <c r="AN681" s="54"/>
      <c r="AO681" s="54"/>
      <c r="AP681" s="54"/>
      <c r="AQ681" s="54"/>
      <c r="AR681" s="54"/>
      <c r="AS681" s="54"/>
      <c r="AT681" s="54"/>
      <c r="AU681" s="54"/>
      <c r="AV681" s="54"/>
      <c r="AW681" s="54"/>
      <c r="AX681" s="54"/>
      <c r="AY681" s="54"/>
      <c r="AZ681" s="54"/>
      <c r="BA681" s="54"/>
      <c r="BB681" s="54"/>
      <c r="BC681" s="54"/>
      <c r="BD681" s="54"/>
      <c r="BE681" s="54"/>
      <c r="BF681" s="54"/>
      <c r="BG681" s="54"/>
      <c r="BH681" s="54"/>
      <c r="BI681" s="54"/>
      <c r="BJ681" s="54"/>
      <c r="BK681" s="54"/>
      <c r="BL681" s="54"/>
      <c r="BM681" s="54"/>
      <c r="BN681" s="54"/>
      <c r="BO681" s="54"/>
      <c r="BP681" s="54"/>
      <c r="BQ681" s="54"/>
    </row>
    <row r="682">
      <c r="A682" s="54"/>
      <c r="B682" s="54"/>
      <c r="C682" s="98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171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  <c r="AG682" s="54"/>
      <c r="AH682" s="54"/>
      <c r="AI682" s="54"/>
      <c r="AJ682" s="54"/>
      <c r="AK682" s="54"/>
      <c r="AL682" s="54"/>
      <c r="AM682" s="54"/>
      <c r="AN682" s="54"/>
      <c r="AO682" s="54"/>
      <c r="AP682" s="54"/>
      <c r="AQ682" s="54"/>
      <c r="AR682" s="54"/>
      <c r="AS682" s="54"/>
      <c r="AT682" s="54"/>
      <c r="AU682" s="54"/>
      <c r="AV682" s="54"/>
      <c r="AW682" s="54"/>
      <c r="AX682" s="54"/>
      <c r="AY682" s="54"/>
      <c r="AZ682" s="54"/>
      <c r="BA682" s="54"/>
      <c r="BB682" s="54"/>
      <c r="BC682" s="54"/>
      <c r="BD682" s="54"/>
      <c r="BE682" s="54"/>
      <c r="BF682" s="54"/>
      <c r="BG682" s="54"/>
      <c r="BH682" s="54"/>
      <c r="BI682" s="54"/>
      <c r="BJ682" s="54"/>
      <c r="BK682" s="54"/>
      <c r="BL682" s="54"/>
      <c r="BM682" s="54"/>
      <c r="BN682" s="54"/>
      <c r="BO682" s="54"/>
      <c r="BP682" s="54"/>
      <c r="BQ682" s="54"/>
    </row>
    <row r="683">
      <c r="A683" s="54"/>
      <c r="B683" s="54"/>
      <c r="C683" s="98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171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  <c r="AG683" s="54"/>
      <c r="AH683" s="54"/>
      <c r="AI683" s="54"/>
      <c r="AJ683" s="54"/>
      <c r="AK683" s="54"/>
      <c r="AL683" s="54"/>
      <c r="AM683" s="54"/>
      <c r="AN683" s="54"/>
      <c r="AO683" s="54"/>
      <c r="AP683" s="54"/>
      <c r="AQ683" s="54"/>
      <c r="AR683" s="54"/>
      <c r="AS683" s="54"/>
      <c r="AT683" s="54"/>
      <c r="AU683" s="54"/>
      <c r="AV683" s="54"/>
      <c r="AW683" s="54"/>
      <c r="AX683" s="54"/>
      <c r="AY683" s="54"/>
      <c r="AZ683" s="54"/>
      <c r="BA683" s="54"/>
      <c r="BB683" s="54"/>
      <c r="BC683" s="54"/>
      <c r="BD683" s="54"/>
      <c r="BE683" s="54"/>
      <c r="BF683" s="54"/>
      <c r="BG683" s="54"/>
      <c r="BH683" s="54"/>
      <c r="BI683" s="54"/>
      <c r="BJ683" s="54"/>
      <c r="BK683" s="54"/>
      <c r="BL683" s="54"/>
      <c r="BM683" s="54"/>
      <c r="BN683" s="54"/>
      <c r="BO683" s="54"/>
      <c r="BP683" s="54"/>
      <c r="BQ683" s="54"/>
    </row>
    <row r="684">
      <c r="A684" s="54"/>
      <c r="B684" s="54"/>
      <c r="C684" s="98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171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  <c r="AG684" s="54"/>
      <c r="AH684" s="54"/>
      <c r="AI684" s="54"/>
      <c r="AJ684" s="54"/>
      <c r="AK684" s="54"/>
      <c r="AL684" s="54"/>
      <c r="AM684" s="54"/>
      <c r="AN684" s="54"/>
      <c r="AO684" s="54"/>
      <c r="AP684" s="54"/>
      <c r="AQ684" s="54"/>
      <c r="AR684" s="54"/>
      <c r="AS684" s="54"/>
      <c r="AT684" s="54"/>
      <c r="AU684" s="54"/>
      <c r="AV684" s="54"/>
      <c r="AW684" s="54"/>
      <c r="AX684" s="54"/>
      <c r="AY684" s="54"/>
      <c r="AZ684" s="54"/>
      <c r="BA684" s="54"/>
      <c r="BB684" s="54"/>
      <c r="BC684" s="54"/>
      <c r="BD684" s="54"/>
      <c r="BE684" s="54"/>
      <c r="BF684" s="54"/>
      <c r="BG684" s="54"/>
      <c r="BH684" s="54"/>
      <c r="BI684" s="54"/>
      <c r="BJ684" s="54"/>
      <c r="BK684" s="54"/>
      <c r="BL684" s="54"/>
      <c r="BM684" s="54"/>
      <c r="BN684" s="54"/>
      <c r="BO684" s="54"/>
      <c r="BP684" s="54"/>
      <c r="BQ684" s="54"/>
    </row>
    <row r="685">
      <c r="A685" s="54"/>
      <c r="B685" s="54"/>
      <c r="C685" s="98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171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  <c r="AF685" s="54"/>
      <c r="AG685" s="54"/>
      <c r="AH685" s="54"/>
      <c r="AI685" s="54"/>
      <c r="AJ685" s="54"/>
      <c r="AK685" s="54"/>
      <c r="AL685" s="54"/>
      <c r="AM685" s="54"/>
      <c r="AN685" s="54"/>
      <c r="AO685" s="54"/>
      <c r="AP685" s="54"/>
      <c r="AQ685" s="54"/>
      <c r="AR685" s="54"/>
      <c r="AS685" s="54"/>
      <c r="AT685" s="54"/>
      <c r="AU685" s="54"/>
      <c r="AV685" s="54"/>
      <c r="AW685" s="54"/>
      <c r="AX685" s="54"/>
      <c r="AY685" s="54"/>
      <c r="AZ685" s="54"/>
      <c r="BA685" s="54"/>
      <c r="BB685" s="54"/>
      <c r="BC685" s="54"/>
      <c r="BD685" s="54"/>
      <c r="BE685" s="54"/>
      <c r="BF685" s="54"/>
      <c r="BG685" s="54"/>
      <c r="BH685" s="54"/>
      <c r="BI685" s="54"/>
      <c r="BJ685" s="54"/>
      <c r="BK685" s="54"/>
      <c r="BL685" s="54"/>
      <c r="BM685" s="54"/>
      <c r="BN685" s="54"/>
      <c r="BO685" s="54"/>
      <c r="BP685" s="54"/>
      <c r="BQ685" s="54"/>
    </row>
    <row r="686">
      <c r="A686" s="54"/>
      <c r="B686" s="54"/>
      <c r="C686" s="98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171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  <c r="AG686" s="54"/>
      <c r="AH686" s="54"/>
      <c r="AI686" s="54"/>
      <c r="AJ686" s="54"/>
      <c r="AK686" s="54"/>
      <c r="AL686" s="54"/>
      <c r="AM686" s="54"/>
      <c r="AN686" s="54"/>
      <c r="AO686" s="54"/>
      <c r="AP686" s="54"/>
      <c r="AQ686" s="54"/>
      <c r="AR686" s="54"/>
      <c r="AS686" s="54"/>
      <c r="AT686" s="54"/>
      <c r="AU686" s="54"/>
      <c r="AV686" s="54"/>
      <c r="AW686" s="54"/>
      <c r="AX686" s="54"/>
      <c r="AY686" s="54"/>
      <c r="AZ686" s="54"/>
      <c r="BA686" s="54"/>
      <c r="BB686" s="54"/>
      <c r="BC686" s="54"/>
      <c r="BD686" s="54"/>
      <c r="BE686" s="54"/>
      <c r="BF686" s="54"/>
      <c r="BG686" s="54"/>
      <c r="BH686" s="54"/>
      <c r="BI686" s="54"/>
      <c r="BJ686" s="54"/>
      <c r="BK686" s="54"/>
      <c r="BL686" s="54"/>
      <c r="BM686" s="54"/>
      <c r="BN686" s="54"/>
      <c r="BO686" s="54"/>
      <c r="BP686" s="54"/>
      <c r="BQ686" s="54"/>
    </row>
    <row r="687">
      <c r="A687" s="54"/>
      <c r="B687" s="54"/>
      <c r="C687" s="98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171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  <c r="AJ687" s="54"/>
      <c r="AK687" s="54"/>
      <c r="AL687" s="54"/>
      <c r="AM687" s="54"/>
      <c r="AN687" s="54"/>
      <c r="AO687" s="54"/>
      <c r="AP687" s="54"/>
      <c r="AQ687" s="54"/>
      <c r="AR687" s="54"/>
      <c r="AS687" s="54"/>
      <c r="AT687" s="54"/>
      <c r="AU687" s="54"/>
      <c r="AV687" s="54"/>
      <c r="AW687" s="54"/>
      <c r="AX687" s="54"/>
      <c r="AY687" s="54"/>
      <c r="AZ687" s="54"/>
      <c r="BA687" s="54"/>
      <c r="BB687" s="54"/>
      <c r="BC687" s="54"/>
      <c r="BD687" s="54"/>
      <c r="BE687" s="54"/>
      <c r="BF687" s="54"/>
      <c r="BG687" s="54"/>
      <c r="BH687" s="54"/>
      <c r="BI687" s="54"/>
      <c r="BJ687" s="54"/>
      <c r="BK687" s="54"/>
      <c r="BL687" s="54"/>
      <c r="BM687" s="54"/>
      <c r="BN687" s="54"/>
      <c r="BO687" s="54"/>
      <c r="BP687" s="54"/>
      <c r="BQ687" s="54"/>
    </row>
    <row r="688">
      <c r="A688" s="54"/>
      <c r="B688" s="54"/>
      <c r="C688" s="98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171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  <c r="AG688" s="54"/>
      <c r="AH688" s="54"/>
      <c r="AI688" s="54"/>
      <c r="AJ688" s="54"/>
      <c r="AK688" s="54"/>
      <c r="AL688" s="54"/>
      <c r="AM688" s="54"/>
      <c r="AN688" s="54"/>
      <c r="AO688" s="54"/>
      <c r="AP688" s="54"/>
      <c r="AQ688" s="54"/>
      <c r="AR688" s="54"/>
      <c r="AS688" s="54"/>
      <c r="AT688" s="54"/>
      <c r="AU688" s="54"/>
      <c r="AV688" s="54"/>
      <c r="AW688" s="54"/>
      <c r="AX688" s="54"/>
      <c r="AY688" s="54"/>
      <c r="AZ688" s="54"/>
      <c r="BA688" s="54"/>
      <c r="BB688" s="54"/>
      <c r="BC688" s="54"/>
      <c r="BD688" s="54"/>
      <c r="BE688" s="54"/>
      <c r="BF688" s="54"/>
      <c r="BG688" s="54"/>
      <c r="BH688" s="54"/>
      <c r="BI688" s="54"/>
      <c r="BJ688" s="54"/>
      <c r="BK688" s="54"/>
      <c r="BL688" s="54"/>
      <c r="BM688" s="54"/>
      <c r="BN688" s="54"/>
      <c r="BO688" s="54"/>
      <c r="BP688" s="54"/>
      <c r="BQ688" s="54"/>
    </row>
    <row r="689">
      <c r="A689" s="54"/>
      <c r="B689" s="54"/>
      <c r="C689" s="98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171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  <c r="AG689" s="54"/>
      <c r="AH689" s="54"/>
      <c r="AI689" s="54"/>
      <c r="AJ689" s="54"/>
      <c r="AK689" s="54"/>
      <c r="AL689" s="54"/>
      <c r="AM689" s="54"/>
      <c r="AN689" s="54"/>
      <c r="AO689" s="54"/>
      <c r="AP689" s="54"/>
      <c r="AQ689" s="54"/>
      <c r="AR689" s="54"/>
      <c r="AS689" s="54"/>
      <c r="AT689" s="54"/>
      <c r="AU689" s="54"/>
      <c r="AV689" s="54"/>
      <c r="AW689" s="54"/>
      <c r="AX689" s="54"/>
      <c r="AY689" s="54"/>
      <c r="AZ689" s="54"/>
      <c r="BA689" s="54"/>
      <c r="BB689" s="54"/>
      <c r="BC689" s="54"/>
      <c r="BD689" s="54"/>
      <c r="BE689" s="54"/>
      <c r="BF689" s="54"/>
      <c r="BG689" s="54"/>
      <c r="BH689" s="54"/>
      <c r="BI689" s="54"/>
      <c r="BJ689" s="54"/>
      <c r="BK689" s="54"/>
      <c r="BL689" s="54"/>
      <c r="BM689" s="54"/>
      <c r="BN689" s="54"/>
      <c r="BO689" s="54"/>
      <c r="BP689" s="54"/>
      <c r="BQ689" s="54"/>
    </row>
    <row r="690">
      <c r="A690" s="54"/>
      <c r="B690" s="54"/>
      <c r="C690" s="98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171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/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54"/>
      <c r="BJ690" s="54"/>
      <c r="BK690" s="54"/>
      <c r="BL690" s="54"/>
      <c r="BM690" s="54"/>
      <c r="BN690" s="54"/>
      <c r="BO690" s="54"/>
      <c r="BP690" s="54"/>
      <c r="BQ690" s="54"/>
    </row>
    <row r="691">
      <c r="A691" s="54"/>
      <c r="B691" s="54"/>
      <c r="C691" s="98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171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54"/>
      <c r="BJ691" s="54"/>
      <c r="BK691" s="54"/>
      <c r="BL691" s="54"/>
      <c r="BM691" s="54"/>
      <c r="BN691" s="54"/>
      <c r="BO691" s="54"/>
      <c r="BP691" s="54"/>
      <c r="BQ691" s="54"/>
    </row>
    <row r="692">
      <c r="A692" s="54"/>
      <c r="B692" s="54"/>
      <c r="C692" s="98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171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  <c r="AG692" s="54"/>
      <c r="AH692" s="54"/>
      <c r="AI692" s="54"/>
      <c r="AJ692" s="54"/>
      <c r="AK692" s="54"/>
      <c r="AL692" s="54"/>
      <c r="AM692" s="54"/>
      <c r="AN692" s="54"/>
      <c r="AO692" s="54"/>
      <c r="AP692" s="54"/>
      <c r="AQ692" s="54"/>
      <c r="AR692" s="54"/>
      <c r="AS692" s="54"/>
      <c r="AT692" s="54"/>
      <c r="AU692" s="54"/>
      <c r="AV692" s="54"/>
      <c r="AW692" s="54"/>
      <c r="AX692" s="54"/>
      <c r="AY692" s="54"/>
      <c r="AZ692" s="54"/>
      <c r="BA692" s="54"/>
      <c r="BB692" s="54"/>
      <c r="BC692" s="54"/>
      <c r="BD692" s="54"/>
      <c r="BE692" s="54"/>
      <c r="BF692" s="54"/>
      <c r="BG692" s="54"/>
      <c r="BH692" s="54"/>
      <c r="BI692" s="54"/>
      <c r="BJ692" s="54"/>
      <c r="BK692" s="54"/>
      <c r="BL692" s="54"/>
      <c r="BM692" s="54"/>
      <c r="BN692" s="54"/>
      <c r="BO692" s="54"/>
      <c r="BP692" s="54"/>
      <c r="BQ692" s="54"/>
    </row>
    <row r="693">
      <c r="A693" s="54"/>
      <c r="B693" s="54"/>
      <c r="C693" s="98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171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54"/>
      <c r="AL693" s="54"/>
      <c r="AM693" s="54"/>
      <c r="AN693" s="54"/>
      <c r="AO693" s="54"/>
      <c r="AP693" s="54"/>
      <c r="AQ693" s="54"/>
      <c r="AR693" s="54"/>
      <c r="AS693" s="54"/>
      <c r="AT693" s="54"/>
      <c r="AU693" s="54"/>
      <c r="AV693" s="54"/>
      <c r="AW693" s="54"/>
      <c r="AX693" s="54"/>
      <c r="AY693" s="54"/>
      <c r="AZ693" s="54"/>
      <c r="BA693" s="54"/>
      <c r="BB693" s="54"/>
      <c r="BC693" s="54"/>
      <c r="BD693" s="54"/>
      <c r="BE693" s="54"/>
      <c r="BF693" s="54"/>
      <c r="BG693" s="54"/>
      <c r="BH693" s="54"/>
      <c r="BI693" s="54"/>
      <c r="BJ693" s="54"/>
      <c r="BK693" s="54"/>
      <c r="BL693" s="54"/>
      <c r="BM693" s="54"/>
      <c r="BN693" s="54"/>
      <c r="BO693" s="54"/>
      <c r="BP693" s="54"/>
      <c r="BQ693" s="54"/>
    </row>
    <row r="694">
      <c r="A694" s="54"/>
      <c r="B694" s="54"/>
      <c r="C694" s="98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171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</row>
    <row r="695">
      <c r="A695" s="54"/>
      <c r="B695" s="54"/>
      <c r="C695" s="98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171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</row>
    <row r="696">
      <c r="A696" s="54"/>
      <c r="B696" s="54"/>
      <c r="C696" s="98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171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</row>
    <row r="697">
      <c r="A697" s="54"/>
      <c r="B697" s="54"/>
      <c r="C697" s="98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171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</row>
    <row r="698">
      <c r="A698" s="54"/>
      <c r="B698" s="54"/>
      <c r="C698" s="98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171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</row>
    <row r="699">
      <c r="A699" s="54"/>
      <c r="B699" s="54"/>
      <c r="C699" s="98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171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</row>
    <row r="700">
      <c r="A700" s="54"/>
      <c r="B700" s="54"/>
      <c r="C700" s="98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171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4"/>
      <c r="BE700" s="54"/>
      <c r="BF700" s="54"/>
      <c r="BG700" s="54"/>
      <c r="BH700" s="54"/>
      <c r="BI700" s="54"/>
      <c r="BJ700" s="54"/>
      <c r="BK700" s="54"/>
      <c r="BL700" s="54"/>
      <c r="BM700" s="54"/>
      <c r="BN700" s="54"/>
      <c r="BO700" s="54"/>
      <c r="BP700" s="54"/>
      <c r="BQ700" s="54"/>
    </row>
    <row r="701">
      <c r="A701" s="54"/>
      <c r="B701" s="54"/>
      <c r="C701" s="98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171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4"/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54"/>
    </row>
    <row r="702">
      <c r="A702" s="54"/>
      <c r="B702" s="54"/>
      <c r="C702" s="98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171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4"/>
      <c r="BE702" s="54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</row>
    <row r="703">
      <c r="A703" s="54"/>
      <c r="B703" s="54"/>
      <c r="C703" s="98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171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4"/>
      <c r="BE703" s="54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54"/>
    </row>
    <row r="704">
      <c r="A704" s="54"/>
      <c r="B704" s="54"/>
      <c r="C704" s="98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171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/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  <c r="AX704" s="54"/>
      <c r="AY704" s="54"/>
      <c r="AZ704" s="54"/>
      <c r="BA704" s="54"/>
      <c r="BB704" s="54"/>
      <c r="BC704" s="54"/>
      <c r="BD704" s="54"/>
      <c r="BE704" s="54"/>
      <c r="BF704" s="54"/>
      <c r="BG704" s="54"/>
      <c r="BH704" s="54"/>
      <c r="BI704" s="54"/>
      <c r="BJ704" s="54"/>
      <c r="BK704" s="54"/>
      <c r="BL704" s="54"/>
      <c r="BM704" s="54"/>
      <c r="BN704" s="54"/>
      <c r="BO704" s="54"/>
      <c r="BP704" s="54"/>
      <c r="BQ704" s="54"/>
    </row>
    <row r="705">
      <c r="A705" s="54"/>
      <c r="B705" s="54"/>
      <c r="C705" s="98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171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  <c r="AG705" s="54"/>
      <c r="AH705" s="54"/>
      <c r="AI705" s="54"/>
      <c r="AJ705" s="54"/>
      <c r="AK705" s="54"/>
      <c r="AL705" s="54"/>
      <c r="AM705" s="54"/>
      <c r="AN705" s="54"/>
      <c r="AO705" s="54"/>
      <c r="AP705" s="54"/>
      <c r="AQ705" s="54"/>
      <c r="AR705" s="54"/>
      <c r="AS705" s="54"/>
      <c r="AT705" s="54"/>
      <c r="AU705" s="54"/>
      <c r="AV705" s="54"/>
      <c r="AW705" s="54"/>
      <c r="AX705" s="54"/>
      <c r="AY705" s="54"/>
      <c r="AZ705" s="54"/>
      <c r="BA705" s="54"/>
      <c r="BB705" s="54"/>
      <c r="BC705" s="54"/>
      <c r="BD705" s="54"/>
      <c r="BE705" s="54"/>
      <c r="BF705" s="54"/>
      <c r="BG705" s="54"/>
      <c r="BH705" s="54"/>
      <c r="BI705" s="54"/>
      <c r="BJ705" s="54"/>
      <c r="BK705" s="54"/>
      <c r="BL705" s="54"/>
      <c r="BM705" s="54"/>
      <c r="BN705" s="54"/>
      <c r="BO705" s="54"/>
      <c r="BP705" s="54"/>
      <c r="BQ705" s="54"/>
    </row>
    <row r="706">
      <c r="A706" s="54"/>
      <c r="B706" s="54"/>
      <c r="C706" s="98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171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/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  <c r="AX706" s="54"/>
      <c r="AY706" s="54"/>
      <c r="AZ706" s="54"/>
      <c r="BA706" s="54"/>
      <c r="BB706" s="54"/>
      <c r="BC706" s="54"/>
      <c r="BD706" s="54"/>
      <c r="BE706" s="54"/>
      <c r="BF706" s="54"/>
      <c r="BG706" s="54"/>
      <c r="BH706" s="54"/>
      <c r="BI706" s="54"/>
      <c r="BJ706" s="54"/>
      <c r="BK706" s="54"/>
      <c r="BL706" s="54"/>
      <c r="BM706" s="54"/>
      <c r="BN706" s="54"/>
      <c r="BO706" s="54"/>
      <c r="BP706" s="54"/>
      <c r="BQ706" s="54"/>
    </row>
    <row r="707">
      <c r="A707" s="54"/>
      <c r="B707" s="54"/>
      <c r="C707" s="98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171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  <c r="AG707" s="54"/>
      <c r="AH707" s="54"/>
      <c r="AI707" s="54"/>
      <c r="AJ707" s="54"/>
      <c r="AK707" s="54"/>
      <c r="AL707" s="54"/>
      <c r="AM707" s="54"/>
      <c r="AN707" s="54"/>
      <c r="AO707" s="54"/>
      <c r="AP707" s="54"/>
      <c r="AQ707" s="54"/>
      <c r="AR707" s="54"/>
      <c r="AS707" s="54"/>
      <c r="AT707" s="54"/>
      <c r="AU707" s="54"/>
      <c r="AV707" s="54"/>
      <c r="AW707" s="54"/>
      <c r="AX707" s="54"/>
      <c r="AY707" s="54"/>
      <c r="AZ707" s="54"/>
      <c r="BA707" s="54"/>
      <c r="BB707" s="54"/>
      <c r="BC707" s="54"/>
      <c r="BD707" s="54"/>
      <c r="BE707" s="54"/>
      <c r="BF707" s="54"/>
      <c r="BG707" s="54"/>
      <c r="BH707" s="54"/>
      <c r="BI707" s="54"/>
      <c r="BJ707" s="54"/>
      <c r="BK707" s="54"/>
      <c r="BL707" s="54"/>
      <c r="BM707" s="54"/>
      <c r="BN707" s="54"/>
      <c r="BO707" s="54"/>
      <c r="BP707" s="54"/>
      <c r="BQ707" s="54"/>
    </row>
    <row r="708">
      <c r="A708" s="54"/>
      <c r="B708" s="54"/>
      <c r="C708" s="98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171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/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  <c r="AX708" s="54"/>
      <c r="AY708" s="54"/>
      <c r="AZ708" s="54"/>
      <c r="BA708" s="54"/>
      <c r="BB708" s="54"/>
      <c r="BC708" s="54"/>
      <c r="BD708" s="54"/>
      <c r="BE708" s="54"/>
      <c r="BF708" s="54"/>
      <c r="BG708" s="54"/>
      <c r="BH708" s="54"/>
      <c r="BI708" s="54"/>
      <c r="BJ708" s="54"/>
      <c r="BK708" s="54"/>
      <c r="BL708" s="54"/>
      <c r="BM708" s="54"/>
      <c r="BN708" s="54"/>
      <c r="BO708" s="54"/>
      <c r="BP708" s="54"/>
      <c r="BQ708" s="54"/>
    </row>
    <row r="709">
      <c r="A709" s="54"/>
      <c r="B709" s="54"/>
      <c r="C709" s="98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171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  <c r="AG709" s="54"/>
      <c r="AH709" s="54"/>
      <c r="AI709" s="54"/>
      <c r="AJ709" s="54"/>
      <c r="AK709" s="54"/>
      <c r="AL709" s="54"/>
      <c r="AM709" s="54"/>
      <c r="AN709" s="54"/>
      <c r="AO709" s="54"/>
      <c r="AP709" s="54"/>
      <c r="AQ709" s="54"/>
      <c r="AR709" s="54"/>
      <c r="AS709" s="54"/>
      <c r="AT709" s="54"/>
      <c r="AU709" s="54"/>
      <c r="AV709" s="54"/>
      <c r="AW709" s="54"/>
      <c r="AX709" s="54"/>
      <c r="AY709" s="54"/>
      <c r="AZ709" s="54"/>
      <c r="BA709" s="54"/>
      <c r="BB709" s="54"/>
      <c r="BC709" s="54"/>
      <c r="BD709" s="54"/>
      <c r="BE709" s="54"/>
      <c r="BF709" s="54"/>
      <c r="BG709" s="54"/>
      <c r="BH709" s="54"/>
      <c r="BI709" s="54"/>
      <c r="BJ709" s="54"/>
      <c r="BK709" s="54"/>
      <c r="BL709" s="54"/>
      <c r="BM709" s="54"/>
      <c r="BN709" s="54"/>
      <c r="BO709" s="54"/>
      <c r="BP709" s="54"/>
      <c r="BQ709" s="54"/>
    </row>
    <row r="710">
      <c r="A710" s="54"/>
      <c r="B710" s="54"/>
      <c r="C710" s="98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171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  <c r="AG710" s="54"/>
      <c r="AH710" s="54"/>
      <c r="AI710" s="54"/>
      <c r="AJ710" s="54"/>
      <c r="AK710" s="54"/>
      <c r="AL710" s="54"/>
      <c r="AM710" s="54"/>
      <c r="AN710" s="54"/>
      <c r="AO710" s="54"/>
      <c r="AP710" s="54"/>
      <c r="AQ710" s="54"/>
      <c r="AR710" s="54"/>
      <c r="AS710" s="54"/>
      <c r="AT710" s="54"/>
      <c r="AU710" s="54"/>
      <c r="AV710" s="54"/>
      <c r="AW710" s="54"/>
      <c r="AX710" s="54"/>
      <c r="AY710" s="54"/>
      <c r="AZ710" s="54"/>
      <c r="BA710" s="54"/>
      <c r="BB710" s="54"/>
      <c r="BC710" s="54"/>
      <c r="BD710" s="54"/>
      <c r="BE710" s="54"/>
      <c r="BF710" s="54"/>
      <c r="BG710" s="54"/>
      <c r="BH710" s="54"/>
      <c r="BI710" s="54"/>
      <c r="BJ710" s="54"/>
      <c r="BK710" s="54"/>
      <c r="BL710" s="54"/>
      <c r="BM710" s="54"/>
      <c r="BN710" s="54"/>
      <c r="BO710" s="54"/>
      <c r="BP710" s="54"/>
      <c r="BQ710" s="54"/>
    </row>
    <row r="711">
      <c r="A711" s="54"/>
      <c r="B711" s="54"/>
      <c r="C711" s="98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171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  <c r="AG711" s="54"/>
      <c r="AH711" s="54"/>
      <c r="AI711" s="54"/>
      <c r="AJ711" s="54"/>
      <c r="AK711" s="54"/>
      <c r="AL711" s="54"/>
      <c r="AM711" s="54"/>
      <c r="AN711" s="54"/>
      <c r="AO711" s="54"/>
      <c r="AP711" s="54"/>
      <c r="AQ711" s="54"/>
      <c r="AR711" s="54"/>
      <c r="AS711" s="54"/>
      <c r="AT711" s="54"/>
      <c r="AU711" s="54"/>
      <c r="AV711" s="54"/>
      <c r="AW711" s="54"/>
      <c r="AX711" s="54"/>
      <c r="AY711" s="54"/>
      <c r="AZ711" s="54"/>
      <c r="BA711" s="54"/>
      <c r="BB711" s="54"/>
      <c r="BC711" s="54"/>
      <c r="BD711" s="54"/>
      <c r="BE711" s="54"/>
      <c r="BF711" s="54"/>
      <c r="BG711" s="54"/>
      <c r="BH711" s="54"/>
      <c r="BI711" s="54"/>
      <c r="BJ711" s="54"/>
      <c r="BK711" s="54"/>
      <c r="BL711" s="54"/>
      <c r="BM711" s="54"/>
      <c r="BN711" s="54"/>
      <c r="BO711" s="54"/>
      <c r="BP711" s="54"/>
      <c r="BQ711" s="54"/>
    </row>
    <row r="712">
      <c r="A712" s="54"/>
      <c r="B712" s="54"/>
      <c r="C712" s="98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171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  <c r="AG712" s="54"/>
      <c r="AH712" s="54"/>
      <c r="AI712" s="54"/>
      <c r="AJ712" s="54"/>
      <c r="AK712" s="54"/>
      <c r="AL712" s="54"/>
      <c r="AM712" s="54"/>
      <c r="AN712" s="54"/>
      <c r="AO712" s="54"/>
      <c r="AP712" s="54"/>
      <c r="AQ712" s="54"/>
      <c r="AR712" s="54"/>
      <c r="AS712" s="54"/>
      <c r="AT712" s="54"/>
      <c r="AU712" s="54"/>
      <c r="AV712" s="54"/>
      <c r="AW712" s="54"/>
      <c r="AX712" s="54"/>
      <c r="AY712" s="54"/>
      <c r="AZ712" s="54"/>
      <c r="BA712" s="54"/>
      <c r="BB712" s="54"/>
      <c r="BC712" s="54"/>
      <c r="BD712" s="54"/>
      <c r="BE712" s="54"/>
      <c r="BF712" s="54"/>
      <c r="BG712" s="54"/>
      <c r="BH712" s="54"/>
      <c r="BI712" s="54"/>
      <c r="BJ712" s="54"/>
      <c r="BK712" s="54"/>
      <c r="BL712" s="54"/>
      <c r="BM712" s="54"/>
      <c r="BN712" s="54"/>
      <c r="BO712" s="54"/>
      <c r="BP712" s="54"/>
      <c r="BQ712" s="54"/>
    </row>
    <row r="713">
      <c r="A713" s="54"/>
      <c r="B713" s="54"/>
      <c r="C713" s="98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171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  <c r="AG713" s="54"/>
      <c r="AH713" s="54"/>
      <c r="AI713" s="54"/>
      <c r="AJ713" s="54"/>
      <c r="AK713" s="54"/>
      <c r="AL713" s="54"/>
      <c r="AM713" s="54"/>
      <c r="AN713" s="54"/>
      <c r="AO713" s="54"/>
      <c r="AP713" s="54"/>
      <c r="AQ713" s="54"/>
      <c r="AR713" s="54"/>
      <c r="AS713" s="54"/>
      <c r="AT713" s="54"/>
      <c r="AU713" s="54"/>
      <c r="AV713" s="54"/>
      <c r="AW713" s="54"/>
      <c r="AX713" s="54"/>
      <c r="AY713" s="54"/>
      <c r="AZ713" s="54"/>
      <c r="BA713" s="54"/>
      <c r="BB713" s="54"/>
      <c r="BC713" s="54"/>
      <c r="BD713" s="54"/>
      <c r="BE713" s="54"/>
      <c r="BF713" s="54"/>
      <c r="BG713" s="54"/>
      <c r="BH713" s="54"/>
      <c r="BI713" s="54"/>
      <c r="BJ713" s="54"/>
      <c r="BK713" s="54"/>
      <c r="BL713" s="54"/>
      <c r="BM713" s="54"/>
      <c r="BN713" s="54"/>
      <c r="BO713" s="54"/>
      <c r="BP713" s="54"/>
      <c r="BQ713" s="54"/>
    </row>
    <row r="714">
      <c r="A714" s="54"/>
      <c r="B714" s="54"/>
      <c r="C714" s="98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171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  <c r="AG714" s="54"/>
      <c r="AH714" s="54"/>
      <c r="AI714" s="54"/>
      <c r="AJ714" s="54"/>
      <c r="AK714" s="54"/>
      <c r="AL714" s="54"/>
      <c r="AM714" s="54"/>
      <c r="AN714" s="54"/>
      <c r="AO714" s="54"/>
      <c r="AP714" s="54"/>
      <c r="AQ714" s="54"/>
      <c r="AR714" s="54"/>
      <c r="AS714" s="54"/>
      <c r="AT714" s="54"/>
      <c r="AU714" s="54"/>
      <c r="AV714" s="54"/>
      <c r="AW714" s="54"/>
      <c r="AX714" s="54"/>
      <c r="AY714" s="54"/>
      <c r="AZ714" s="54"/>
      <c r="BA714" s="54"/>
      <c r="BB714" s="54"/>
      <c r="BC714" s="54"/>
      <c r="BD714" s="54"/>
      <c r="BE714" s="54"/>
      <c r="BF714" s="54"/>
      <c r="BG714" s="54"/>
      <c r="BH714" s="54"/>
      <c r="BI714" s="54"/>
      <c r="BJ714" s="54"/>
      <c r="BK714" s="54"/>
      <c r="BL714" s="54"/>
      <c r="BM714" s="54"/>
      <c r="BN714" s="54"/>
      <c r="BO714" s="54"/>
      <c r="BP714" s="54"/>
      <c r="BQ714" s="54"/>
    </row>
    <row r="715">
      <c r="A715" s="54"/>
      <c r="B715" s="54"/>
      <c r="C715" s="98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171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  <c r="AG715" s="54"/>
      <c r="AH715" s="54"/>
      <c r="AI715" s="54"/>
      <c r="AJ715" s="54"/>
      <c r="AK715" s="54"/>
      <c r="AL715" s="54"/>
      <c r="AM715" s="54"/>
      <c r="AN715" s="54"/>
      <c r="AO715" s="54"/>
      <c r="AP715" s="54"/>
      <c r="AQ715" s="54"/>
      <c r="AR715" s="54"/>
      <c r="AS715" s="54"/>
      <c r="AT715" s="54"/>
      <c r="AU715" s="54"/>
      <c r="AV715" s="54"/>
      <c r="AW715" s="54"/>
      <c r="AX715" s="54"/>
      <c r="AY715" s="54"/>
      <c r="AZ715" s="54"/>
      <c r="BA715" s="54"/>
      <c r="BB715" s="54"/>
      <c r="BC715" s="54"/>
      <c r="BD715" s="54"/>
      <c r="BE715" s="54"/>
      <c r="BF715" s="54"/>
      <c r="BG715" s="54"/>
      <c r="BH715" s="54"/>
      <c r="BI715" s="54"/>
      <c r="BJ715" s="54"/>
      <c r="BK715" s="54"/>
      <c r="BL715" s="54"/>
      <c r="BM715" s="54"/>
      <c r="BN715" s="54"/>
      <c r="BO715" s="54"/>
      <c r="BP715" s="54"/>
      <c r="BQ715" s="54"/>
    </row>
    <row r="716">
      <c r="A716" s="54"/>
      <c r="B716" s="54"/>
      <c r="C716" s="98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171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  <c r="AG716" s="54"/>
      <c r="AH716" s="54"/>
      <c r="AI716" s="54"/>
      <c r="AJ716" s="54"/>
      <c r="AK716" s="54"/>
      <c r="AL716" s="54"/>
      <c r="AM716" s="54"/>
      <c r="AN716" s="54"/>
      <c r="AO716" s="54"/>
      <c r="AP716" s="54"/>
      <c r="AQ716" s="54"/>
      <c r="AR716" s="54"/>
      <c r="AS716" s="54"/>
      <c r="AT716" s="54"/>
      <c r="AU716" s="54"/>
      <c r="AV716" s="54"/>
      <c r="AW716" s="54"/>
      <c r="AX716" s="54"/>
      <c r="AY716" s="54"/>
      <c r="AZ716" s="54"/>
      <c r="BA716" s="54"/>
      <c r="BB716" s="54"/>
      <c r="BC716" s="54"/>
      <c r="BD716" s="54"/>
      <c r="BE716" s="54"/>
      <c r="BF716" s="54"/>
      <c r="BG716" s="54"/>
      <c r="BH716" s="54"/>
      <c r="BI716" s="54"/>
      <c r="BJ716" s="54"/>
      <c r="BK716" s="54"/>
      <c r="BL716" s="54"/>
      <c r="BM716" s="54"/>
      <c r="BN716" s="54"/>
      <c r="BO716" s="54"/>
      <c r="BP716" s="54"/>
      <c r="BQ716" s="54"/>
    </row>
    <row r="717">
      <c r="A717" s="54"/>
      <c r="B717" s="54"/>
      <c r="C717" s="98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171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  <c r="AG717" s="54"/>
      <c r="AH717" s="54"/>
      <c r="AI717" s="54"/>
      <c r="AJ717" s="54"/>
      <c r="AK717" s="54"/>
      <c r="AL717" s="54"/>
      <c r="AM717" s="54"/>
      <c r="AN717" s="54"/>
      <c r="AO717" s="54"/>
      <c r="AP717" s="54"/>
      <c r="AQ717" s="54"/>
      <c r="AR717" s="54"/>
      <c r="AS717" s="54"/>
      <c r="AT717" s="54"/>
      <c r="AU717" s="54"/>
      <c r="AV717" s="54"/>
      <c r="AW717" s="54"/>
      <c r="AX717" s="54"/>
      <c r="AY717" s="54"/>
      <c r="AZ717" s="54"/>
      <c r="BA717" s="54"/>
      <c r="BB717" s="54"/>
      <c r="BC717" s="54"/>
      <c r="BD717" s="54"/>
      <c r="BE717" s="54"/>
      <c r="BF717" s="54"/>
      <c r="BG717" s="54"/>
      <c r="BH717" s="54"/>
      <c r="BI717" s="54"/>
      <c r="BJ717" s="54"/>
      <c r="BK717" s="54"/>
      <c r="BL717" s="54"/>
      <c r="BM717" s="54"/>
      <c r="BN717" s="54"/>
      <c r="BO717" s="54"/>
      <c r="BP717" s="54"/>
      <c r="BQ717" s="54"/>
    </row>
    <row r="718">
      <c r="A718" s="54"/>
      <c r="B718" s="54"/>
      <c r="C718" s="98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171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  <c r="AG718" s="54"/>
      <c r="AH718" s="54"/>
      <c r="AI718" s="54"/>
      <c r="AJ718" s="54"/>
      <c r="AK718" s="54"/>
      <c r="AL718" s="54"/>
      <c r="AM718" s="54"/>
      <c r="AN718" s="54"/>
      <c r="AO718" s="54"/>
      <c r="AP718" s="54"/>
      <c r="AQ718" s="54"/>
      <c r="AR718" s="54"/>
      <c r="AS718" s="54"/>
      <c r="AT718" s="54"/>
      <c r="AU718" s="54"/>
      <c r="AV718" s="54"/>
      <c r="AW718" s="54"/>
      <c r="AX718" s="54"/>
      <c r="AY718" s="54"/>
      <c r="AZ718" s="54"/>
      <c r="BA718" s="54"/>
      <c r="BB718" s="54"/>
      <c r="BC718" s="54"/>
      <c r="BD718" s="54"/>
      <c r="BE718" s="54"/>
      <c r="BF718" s="54"/>
      <c r="BG718" s="54"/>
      <c r="BH718" s="54"/>
      <c r="BI718" s="54"/>
      <c r="BJ718" s="54"/>
      <c r="BK718" s="54"/>
      <c r="BL718" s="54"/>
      <c r="BM718" s="54"/>
      <c r="BN718" s="54"/>
      <c r="BO718" s="54"/>
      <c r="BP718" s="54"/>
      <c r="BQ718" s="54"/>
    </row>
    <row r="719">
      <c r="A719" s="54"/>
      <c r="B719" s="54"/>
      <c r="C719" s="98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171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  <c r="AG719" s="54"/>
      <c r="AH719" s="54"/>
      <c r="AI719" s="54"/>
      <c r="AJ719" s="54"/>
      <c r="AK719" s="54"/>
      <c r="AL719" s="54"/>
      <c r="AM719" s="54"/>
      <c r="AN719" s="54"/>
      <c r="AO719" s="54"/>
      <c r="AP719" s="54"/>
      <c r="AQ719" s="54"/>
      <c r="AR719" s="54"/>
      <c r="AS719" s="54"/>
      <c r="AT719" s="54"/>
      <c r="AU719" s="54"/>
      <c r="AV719" s="54"/>
      <c r="AW719" s="54"/>
      <c r="AX719" s="54"/>
      <c r="AY719" s="54"/>
      <c r="AZ719" s="54"/>
      <c r="BA719" s="54"/>
      <c r="BB719" s="54"/>
      <c r="BC719" s="54"/>
      <c r="BD719" s="54"/>
      <c r="BE719" s="54"/>
      <c r="BF719" s="54"/>
      <c r="BG719" s="54"/>
      <c r="BH719" s="54"/>
      <c r="BI719" s="54"/>
      <c r="BJ719" s="54"/>
      <c r="BK719" s="54"/>
      <c r="BL719" s="54"/>
      <c r="BM719" s="54"/>
      <c r="BN719" s="54"/>
      <c r="BO719" s="54"/>
      <c r="BP719" s="54"/>
      <c r="BQ719" s="54"/>
    </row>
    <row r="720">
      <c r="A720" s="54"/>
      <c r="B720" s="54"/>
      <c r="C720" s="98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171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  <c r="AG720" s="54"/>
      <c r="AH720" s="54"/>
      <c r="AI720" s="54"/>
      <c r="AJ720" s="54"/>
      <c r="AK720" s="54"/>
      <c r="AL720" s="54"/>
      <c r="AM720" s="54"/>
      <c r="AN720" s="54"/>
      <c r="AO720" s="54"/>
      <c r="AP720" s="54"/>
      <c r="AQ720" s="54"/>
      <c r="AR720" s="54"/>
      <c r="AS720" s="54"/>
      <c r="AT720" s="54"/>
      <c r="AU720" s="54"/>
      <c r="AV720" s="54"/>
      <c r="AW720" s="54"/>
      <c r="AX720" s="54"/>
      <c r="AY720" s="54"/>
      <c r="AZ720" s="54"/>
      <c r="BA720" s="54"/>
      <c r="BB720" s="54"/>
      <c r="BC720" s="54"/>
      <c r="BD720" s="54"/>
      <c r="BE720" s="54"/>
      <c r="BF720" s="54"/>
      <c r="BG720" s="54"/>
      <c r="BH720" s="54"/>
      <c r="BI720" s="54"/>
      <c r="BJ720" s="54"/>
      <c r="BK720" s="54"/>
      <c r="BL720" s="54"/>
      <c r="BM720" s="54"/>
      <c r="BN720" s="54"/>
      <c r="BO720" s="54"/>
      <c r="BP720" s="54"/>
      <c r="BQ720" s="54"/>
    </row>
    <row r="721">
      <c r="A721" s="54"/>
      <c r="B721" s="54"/>
      <c r="C721" s="98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171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  <c r="AF721" s="54"/>
      <c r="AG721" s="54"/>
      <c r="AH721" s="54"/>
      <c r="AI721" s="54"/>
      <c r="AJ721" s="54"/>
      <c r="AK721" s="54"/>
      <c r="AL721" s="54"/>
      <c r="AM721" s="54"/>
      <c r="AN721" s="54"/>
      <c r="AO721" s="54"/>
      <c r="AP721" s="54"/>
      <c r="AQ721" s="54"/>
      <c r="AR721" s="54"/>
      <c r="AS721" s="54"/>
      <c r="AT721" s="54"/>
      <c r="AU721" s="54"/>
      <c r="AV721" s="54"/>
      <c r="AW721" s="54"/>
      <c r="AX721" s="54"/>
      <c r="AY721" s="54"/>
      <c r="AZ721" s="54"/>
      <c r="BA721" s="54"/>
      <c r="BB721" s="54"/>
      <c r="BC721" s="54"/>
      <c r="BD721" s="54"/>
      <c r="BE721" s="54"/>
      <c r="BF721" s="54"/>
      <c r="BG721" s="54"/>
      <c r="BH721" s="54"/>
      <c r="BI721" s="54"/>
      <c r="BJ721" s="54"/>
      <c r="BK721" s="54"/>
      <c r="BL721" s="54"/>
      <c r="BM721" s="54"/>
      <c r="BN721" s="54"/>
      <c r="BO721" s="54"/>
      <c r="BP721" s="54"/>
      <c r="BQ721" s="54"/>
    </row>
    <row r="722">
      <c r="A722" s="54"/>
      <c r="B722" s="54"/>
      <c r="C722" s="98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171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  <c r="AF722" s="54"/>
      <c r="AG722" s="54"/>
      <c r="AH722" s="54"/>
      <c r="AI722" s="54"/>
      <c r="AJ722" s="54"/>
      <c r="AK722" s="54"/>
      <c r="AL722" s="54"/>
      <c r="AM722" s="54"/>
      <c r="AN722" s="54"/>
      <c r="AO722" s="54"/>
      <c r="AP722" s="54"/>
      <c r="AQ722" s="54"/>
      <c r="AR722" s="54"/>
      <c r="AS722" s="54"/>
      <c r="AT722" s="54"/>
      <c r="AU722" s="54"/>
      <c r="AV722" s="54"/>
      <c r="AW722" s="54"/>
      <c r="AX722" s="54"/>
      <c r="AY722" s="54"/>
      <c r="AZ722" s="54"/>
      <c r="BA722" s="54"/>
      <c r="BB722" s="54"/>
      <c r="BC722" s="54"/>
      <c r="BD722" s="54"/>
      <c r="BE722" s="54"/>
      <c r="BF722" s="54"/>
      <c r="BG722" s="54"/>
      <c r="BH722" s="54"/>
      <c r="BI722" s="54"/>
      <c r="BJ722" s="54"/>
      <c r="BK722" s="54"/>
      <c r="BL722" s="54"/>
      <c r="BM722" s="54"/>
      <c r="BN722" s="54"/>
      <c r="BO722" s="54"/>
      <c r="BP722" s="54"/>
      <c r="BQ722" s="54"/>
    </row>
    <row r="723">
      <c r="A723" s="54"/>
      <c r="B723" s="54"/>
      <c r="C723" s="98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171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  <c r="AF723" s="54"/>
      <c r="AG723" s="54"/>
      <c r="AH723" s="54"/>
      <c r="AI723" s="54"/>
      <c r="AJ723" s="54"/>
      <c r="AK723" s="54"/>
      <c r="AL723" s="54"/>
      <c r="AM723" s="54"/>
      <c r="AN723" s="54"/>
      <c r="AO723" s="54"/>
      <c r="AP723" s="54"/>
      <c r="AQ723" s="54"/>
      <c r="AR723" s="54"/>
      <c r="AS723" s="54"/>
      <c r="AT723" s="54"/>
      <c r="AU723" s="54"/>
      <c r="AV723" s="54"/>
      <c r="AW723" s="54"/>
      <c r="AX723" s="54"/>
      <c r="AY723" s="54"/>
      <c r="AZ723" s="54"/>
      <c r="BA723" s="54"/>
      <c r="BB723" s="54"/>
      <c r="BC723" s="54"/>
      <c r="BD723" s="54"/>
      <c r="BE723" s="54"/>
      <c r="BF723" s="54"/>
      <c r="BG723" s="54"/>
      <c r="BH723" s="54"/>
      <c r="BI723" s="54"/>
      <c r="BJ723" s="54"/>
      <c r="BK723" s="54"/>
      <c r="BL723" s="54"/>
      <c r="BM723" s="54"/>
      <c r="BN723" s="54"/>
      <c r="BO723" s="54"/>
      <c r="BP723" s="54"/>
      <c r="BQ723" s="54"/>
    </row>
    <row r="724">
      <c r="A724" s="54"/>
      <c r="B724" s="54"/>
      <c r="C724" s="98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171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  <c r="AF724" s="54"/>
      <c r="AG724" s="54"/>
      <c r="AH724" s="54"/>
      <c r="AI724" s="54"/>
      <c r="AJ724" s="54"/>
      <c r="AK724" s="54"/>
      <c r="AL724" s="54"/>
      <c r="AM724" s="54"/>
      <c r="AN724" s="54"/>
      <c r="AO724" s="54"/>
      <c r="AP724" s="54"/>
      <c r="AQ724" s="54"/>
      <c r="AR724" s="54"/>
      <c r="AS724" s="54"/>
      <c r="AT724" s="54"/>
      <c r="AU724" s="54"/>
      <c r="AV724" s="54"/>
      <c r="AW724" s="54"/>
      <c r="AX724" s="54"/>
      <c r="AY724" s="54"/>
      <c r="AZ724" s="54"/>
      <c r="BA724" s="54"/>
      <c r="BB724" s="54"/>
      <c r="BC724" s="54"/>
      <c r="BD724" s="54"/>
      <c r="BE724" s="54"/>
      <c r="BF724" s="54"/>
      <c r="BG724" s="54"/>
      <c r="BH724" s="54"/>
      <c r="BI724" s="54"/>
      <c r="BJ724" s="54"/>
      <c r="BK724" s="54"/>
      <c r="BL724" s="54"/>
      <c r="BM724" s="54"/>
      <c r="BN724" s="54"/>
      <c r="BO724" s="54"/>
      <c r="BP724" s="54"/>
      <c r="BQ724" s="54"/>
    </row>
    <row r="725">
      <c r="A725" s="54"/>
      <c r="B725" s="54"/>
      <c r="C725" s="98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171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  <c r="AF725" s="54"/>
      <c r="AG725" s="54"/>
      <c r="AH725" s="54"/>
      <c r="AI725" s="54"/>
      <c r="AJ725" s="54"/>
      <c r="AK725" s="54"/>
      <c r="AL725" s="54"/>
      <c r="AM725" s="54"/>
      <c r="AN725" s="54"/>
      <c r="AO725" s="54"/>
      <c r="AP725" s="54"/>
      <c r="AQ725" s="54"/>
      <c r="AR725" s="54"/>
      <c r="AS725" s="54"/>
      <c r="AT725" s="54"/>
      <c r="AU725" s="54"/>
      <c r="AV725" s="54"/>
      <c r="AW725" s="54"/>
      <c r="AX725" s="54"/>
      <c r="AY725" s="54"/>
      <c r="AZ725" s="54"/>
      <c r="BA725" s="54"/>
      <c r="BB725" s="54"/>
      <c r="BC725" s="54"/>
      <c r="BD725" s="54"/>
      <c r="BE725" s="54"/>
      <c r="BF725" s="54"/>
      <c r="BG725" s="54"/>
      <c r="BH725" s="54"/>
      <c r="BI725" s="54"/>
      <c r="BJ725" s="54"/>
      <c r="BK725" s="54"/>
      <c r="BL725" s="54"/>
      <c r="BM725" s="54"/>
      <c r="BN725" s="54"/>
      <c r="BO725" s="54"/>
      <c r="BP725" s="54"/>
      <c r="BQ725" s="54"/>
    </row>
    <row r="726">
      <c r="A726" s="54"/>
      <c r="B726" s="54"/>
      <c r="C726" s="98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171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  <c r="AG726" s="54"/>
      <c r="AH726" s="54"/>
      <c r="AI726" s="54"/>
      <c r="AJ726" s="54"/>
      <c r="AK726" s="54"/>
      <c r="AL726" s="54"/>
      <c r="AM726" s="54"/>
      <c r="AN726" s="54"/>
      <c r="AO726" s="54"/>
      <c r="AP726" s="54"/>
      <c r="AQ726" s="54"/>
      <c r="AR726" s="54"/>
      <c r="AS726" s="54"/>
      <c r="AT726" s="54"/>
      <c r="AU726" s="54"/>
      <c r="AV726" s="54"/>
      <c r="AW726" s="54"/>
      <c r="AX726" s="54"/>
      <c r="AY726" s="54"/>
      <c r="AZ726" s="54"/>
      <c r="BA726" s="54"/>
      <c r="BB726" s="54"/>
      <c r="BC726" s="54"/>
      <c r="BD726" s="54"/>
      <c r="BE726" s="54"/>
      <c r="BF726" s="54"/>
      <c r="BG726" s="54"/>
      <c r="BH726" s="54"/>
      <c r="BI726" s="54"/>
      <c r="BJ726" s="54"/>
      <c r="BK726" s="54"/>
      <c r="BL726" s="54"/>
      <c r="BM726" s="54"/>
      <c r="BN726" s="54"/>
      <c r="BO726" s="54"/>
      <c r="BP726" s="54"/>
      <c r="BQ726" s="54"/>
    </row>
    <row r="727">
      <c r="A727" s="54"/>
      <c r="B727" s="54"/>
      <c r="C727" s="98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171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  <c r="AG727" s="54"/>
      <c r="AH727" s="54"/>
      <c r="AI727" s="54"/>
      <c r="AJ727" s="54"/>
      <c r="AK727" s="54"/>
      <c r="AL727" s="54"/>
      <c r="AM727" s="54"/>
      <c r="AN727" s="54"/>
      <c r="AO727" s="54"/>
      <c r="AP727" s="54"/>
      <c r="AQ727" s="54"/>
      <c r="AR727" s="54"/>
      <c r="AS727" s="54"/>
      <c r="AT727" s="54"/>
      <c r="AU727" s="54"/>
      <c r="AV727" s="54"/>
      <c r="AW727" s="54"/>
      <c r="AX727" s="54"/>
      <c r="AY727" s="54"/>
      <c r="AZ727" s="54"/>
      <c r="BA727" s="54"/>
      <c r="BB727" s="54"/>
      <c r="BC727" s="54"/>
      <c r="BD727" s="54"/>
      <c r="BE727" s="54"/>
      <c r="BF727" s="54"/>
      <c r="BG727" s="54"/>
      <c r="BH727" s="54"/>
      <c r="BI727" s="54"/>
      <c r="BJ727" s="54"/>
      <c r="BK727" s="54"/>
      <c r="BL727" s="54"/>
      <c r="BM727" s="54"/>
      <c r="BN727" s="54"/>
      <c r="BO727" s="54"/>
      <c r="BP727" s="54"/>
      <c r="BQ727" s="54"/>
    </row>
    <row r="728">
      <c r="A728" s="54"/>
      <c r="B728" s="54"/>
      <c r="C728" s="98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171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/>
      <c r="AX728" s="54"/>
      <c r="AY728" s="54"/>
      <c r="AZ728" s="54"/>
      <c r="BA728" s="54"/>
      <c r="BB728" s="54"/>
      <c r="BC728" s="54"/>
      <c r="BD728" s="54"/>
      <c r="BE728" s="54"/>
      <c r="BF728" s="54"/>
      <c r="BG728" s="54"/>
      <c r="BH728" s="54"/>
      <c r="BI728" s="54"/>
      <c r="BJ728" s="54"/>
      <c r="BK728" s="54"/>
      <c r="BL728" s="54"/>
      <c r="BM728" s="54"/>
      <c r="BN728" s="54"/>
      <c r="BO728" s="54"/>
      <c r="BP728" s="54"/>
      <c r="BQ728" s="54"/>
    </row>
    <row r="729">
      <c r="A729" s="54"/>
      <c r="B729" s="54"/>
      <c r="C729" s="98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171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  <c r="BD729" s="54"/>
      <c r="BE729" s="54"/>
      <c r="BF729" s="54"/>
      <c r="BG729" s="54"/>
      <c r="BH729" s="54"/>
      <c r="BI729" s="54"/>
      <c r="BJ729" s="54"/>
      <c r="BK729" s="54"/>
      <c r="BL729" s="54"/>
      <c r="BM729" s="54"/>
      <c r="BN729" s="54"/>
      <c r="BO729" s="54"/>
      <c r="BP729" s="54"/>
      <c r="BQ729" s="54"/>
    </row>
    <row r="730">
      <c r="A730" s="54"/>
      <c r="B730" s="54"/>
      <c r="C730" s="98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171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  <c r="AG730" s="54"/>
      <c r="AH730" s="54"/>
      <c r="AI730" s="54"/>
      <c r="AJ730" s="54"/>
      <c r="AK730" s="54"/>
      <c r="AL730" s="54"/>
      <c r="AM730" s="54"/>
      <c r="AN730" s="54"/>
      <c r="AO730" s="54"/>
      <c r="AP730" s="54"/>
      <c r="AQ730" s="54"/>
      <c r="AR730" s="54"/>
      <c r="AS730" s="54"/>
      <c r="AT730" s="54"/>
      <c r="AU730" s="54"/>
      <c r="AV730" s="54"/>
      <c r="AW730" s="54"/>
      <c r="AX730" s="54"/>
      <c r="AY730" s="54"/>
      <c r="AZ730" s="54"/>
      <c r="BA730" s="54"/>
      <c r="BB730" s="54"/>
      <c r="BC730" s="54"/>
      <c r="BD730" s="54"/>
      <c r="BE730" s="54"/>
      <c r="BF730" s="54"/>
      <c r="BG730" s="54"/>
      <c r="BH730" s="54"/>
      <c r="BI730" s="54"/>
      <c r="BJ730" s="54"/>
      <c r="BK730" s="54"/>
      <c r="BL730" s="54"/>
      <c r="BM730" s="54"/>
      <c r="BN730" s="54"/>
      <c r="BO730" s="54"/>
      <c r="BP730" s="54"/>
      <c r="BQ730" s="54"/>
    </row>
    <row r="731">
      <c r="A731" s="54"/>
      <c r="B731" s="54"/>
      <c r="C731" s="98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171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54"/>
      <c r="AL731" s="54"/>
      <c r="AM731" s="54"/>
      <c r="AN731" s="54"/>
      <c r="AO731" s="54"/>
      <c r="AP731" s="54"/>
      <c r="AQ731" s="54"/>
      <c r="AR731" s="54"/>
      <c r="AS731" s="54"/>
      <c r="AT731" s="54"/>
      <c r="AU731" s="54"/>
      <c r="AV731" s="54"/>
      <c r="AW731" s="54"/>
      <c r="AX731" s="54"/>
      <c r="AY731" s="54"/>
      <c r="AZ731" s="54"/>
      <c r="BA731" s="54"/>
      <c r="BB731" s="54"/>
      <c r="BC731" s="54"/>
      <c r="BD731" s="54"/>
      <c r="BE731" s="54"/>
      <c r="BF731" s="54"/>
      <c r="BG731" s="54"/>
      <c r="BH731" s="54"/>
      <c r="BI731" s="54"/>
      <c r="BJ731" s="54"/>
      <c r="BK731" s="54"/>
      <c r="BL731" s="54"/>
      <c r="BM731" s="54"/>
      <c r="BN731" s="54"/>
      <c r="BO731" s="54"/>
      <c r="BP731" s="54"/>
      <c r="BQ731" s="54"/>
    </row>
    <row r="732">
      <c r="A732" s="54"/>
      <c r="B732" s="54"/>
      <c r="C732" s="98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171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</row>
    <row r="733">
      <c r="A733" s="54"/>
      <c r="B733" s="54"/>
      <c r="C733" s="98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171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</row>
    <row r="734">
      <c r="A734" s="54"/>
      <c r="B734" s="54"/>
      <c r="C734" s="98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171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</row>
    <row r="735">
      <c r="A735" s="54"/>
      <c r="B735" s="54"/>
      <c r="C735" s="98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171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</row>
    <row r="736">
      <c r="A736" s="54"/>
      <c r="B736" s="54"/>
      <c r="C736" s="98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171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</row>
    <row r="737">
      <c r="A737" s="54"/>
      <c r="B737" s="54"/>
      <c r="C737" s="98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171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</row>
    <row r="738">
      <c r="A738" s="54"/>
      <c r="B738" s="54"/>
      <c r="C738" s="98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171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</row>
    <row r="739">
      <c r="A739" s="54"/>
      <c r="B739" s="54"/>
      <c r="C739" s="98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171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</row>
    <row r="740">
      <c r="A740" s="54"/>
      <c r="B740" s="54"/>
      <c r="C740" s="98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171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  <c r="BD740" s="54"/>
      <c r="BE740" s="54"/>
      <c r="BF740" s="54"/>
      <c r="BG740" s="54"/>
      <c r="BH740" s="54"/>
      <c r="BI740" s="54"/>
      <c r="BJ740" s="54"/>
      <c r="BK740" s="54"/>
      <c r="BL740" s="54"/>
      <c r="BM740" s="54"/>
      <c r="BN740" s="54"/>
      <c r="BO740" s="54"/>
      <c r="BP740" s="54"/>
      <c r="BQ740" s="54"/>
    </row>
    <row r="741">
      <c r="A741" s="54"/>
      <c r="B741" s="54"/>
      <c r="C741" s="98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171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  <c r="BD741" s="54"/>
      <c r="BE741" s="54"/>
      <c r="BF741" s="54"/>
      <c r="BG741" s="54"/>
      <c r="BH741" s="54"/>
      <c r="BI741" s="54"/>
      <c r="BJ741" s="54"/>
      <c r="BK741" s="54"/>
      <c r="BL741" s="54"/>
      <c r="BM741" s="54"/>
      <c r="BN741" s="54"/>
      <c r="BO741" s="54"/>
      <c r="BP741" s="54"/>
      <c r="BQ741" s="54"/>
    </row>
    <row r="742">
      <c r="A742" s="54"/>
      <c r="B742" s="54"/>
      <c r="C742" s="98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171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  <c r="AF742" s="54"/>
      <c r="AG742" s="54"/>
      <c r="AH742" s="54"/>
      <c r="AI742" s="54"/>
      <c r="AJ742" s="54"/>
      <c r="AK742" s="54"/>
      <c r="AL742" s="54"/>
      <c r="AM742" s="54"/>
      <c r="AN742" s="54"/>
      <c r="AO742" s="54"/>
      <c r="AP742" s="54"/>
      <c r="AQ742" s="54"/>
      <c r="AR742" s="54"/>
      <c r="AS742" s="54"/>
      <c r="AT742" s="54"/>
      <c r="AU742" s="54"/>
      <c r="AV742" s="54"/>
      <c r="AW742" s="54"/>
      <c r="AX742" s="54"/>
      <c r="AY742" s="54"/>
      <c r="AZ742" s="54"/>
      <c r="BA742" s="54"/>
      <c r="BB742" s="54"/>
      <c r="BC742" s="54"/>
      <c r="BD742" s="54"/>
      <c r="BE742" s="54"/>
      <c r="BF742" s="54"/>
      <c r="BG742" s="54"/>
      <c r="BH742" s="54"/>
      <c r="BI742" s="54"/>
      <c r="BJ742" s="54"/>
      <c r="BK742" s="54"/>
      <c r="BL742" s="54"/>
      <c r="BM742" s="54"/>
      <c r="BN742" s="54"/>
      <c r="BO742" s="54"/>
      <c r="BP742" s="54"/>
      <c r="BQ742" s="54"/>
    </row>
    <row r="743">
      <c r="A743" s="54"/>
      <c r="B743" s="54"/>
      <c r="C743" s="98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171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  <c r="AF743" s="54"/>
      <c r="AG743" s="54"/>
      <c r="AH743" s="54"/>
      <c r="AI743" s="54"/>
      <c r="AJ743" s="54"/>
      <c r="AK743" s="54"/>
      <c r="AL743" s="54"/>
      <c r="AM743" s="54"/>
      <c r="AN743" s="54"/>
      <c r="AO743" s="54"/>
      <c r="AP743" s="54"/>
      <c r="AQ743" s="54"/>
      <c r="AR743" s="54"/>
      <c r="AS743" s="54"/>
      <c r="AT743" s="54"/>
      <c r="AU743" s="54"/>
      <c r="AV743" s="54"/>
      <c r="AW743" s="54"/>
      <c r="AX743" s="54"/>
      <c r="AY743" s="54"/>
      <c r="AZ743" s="54"/>
      <c r="BA743" s="54"/>
      <c r="BB743" s="54"/>
      <c r="BC743" s="54"/>
      <c r="BD743" s="54"/>
      <c r="BE743" s="54"/>
      <c r="BF743" s="54"/>
      <c r="BG743" s="54"/>
      <c r="BH743" s="54"/>
      <c r="BI743" s="54"/>
      <c r="BJ743" s="54"/>
      <c r="BK743" s="54"/>
      <c r="BL743" s="54"/>
      <c r="BM743" s="54"/>
      <c r="BN743" s="54"/>
      <c r="BO743" s="54"/>
      <c r="BP743" s="54"/>
      <c r="BQ743" s="54"/>
    </row>
    <row r="744">
      <c r="A744" s="54"/>
      <c r="B744" s="54"/>
      <c r="C744" s="98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171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/>
      <c r="AN744" s="54"/>
      <c r="AO744" s="54"/>
      <c r="AP744" s="54"/>
      <c r="AQ744" s="54"/>
      <c r="AR744" s="54"/>
      <c r="AS744" s="54"/>
      <c r="AT744" s="54"/>
      <c r="AU744" s="54"/>
      <c r="AV744" s="54"/>
      <c r="AW744" s="54"/>
      <c r="AX744" s="54"/>
      <c r="AY744" s="54"/>
      <c r="AZ744" s="54"/>
      <c r="BA744" s="54"/>
      <c r="BB744" s="54"/>
      <c r="BC744" s="54"/>
      <c r="BD744" s="54"/>
      <c r="BE744" s="54"/>
      <c r="BF744" s="54"/>
      <c r="BG744" s="54"/>
      <c r="BH744" s="54"/>
      <c r="BI744" s="54"/>
      <c r="BJ744" s="54"/>
      <c r="BK744" s="54"/>
      <c r="BL744" s="54"/>
      <c r="BM744" s="54"/>
      <c r="BN744" s="54"/>
      <c r="BO744" s="54"/>
      <c r="BP744" s="54"/>
      <c r="BQ744" s="54"/>
    </row>
    <row r="745">
      <c r="A745" s="54"/>
      <c r="B745" s="54"/>
      <c r="C745" s="98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171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  <c r="AF745" s="54"/>
      <c r="AG745" s="54"/>
      <c r="AH745" s="54"/>
      <c r="AI745" s="54"/>
      <c r="AJ745" s="54"/>
      <c r="AK745" s="54"/>
      <c r="AL745" s="54"/>
      <c r="AM745" s="54"/>
      <c r="AN745" s="54"/>
      <c r="AO745" s="54"/>
      <c r="AP745" s="54"/>
      <c r="AQ745" s="54"/>
      <c r="AR745" s="54"/>
      <c r="AS745" s="54"/>
      <c r="AT745" s="54"/>
      <c r="AU745" s="54"/>
      <c r="AV745" s="54"/>
      <c r="AW745" s="54"/>
      <c r="AX745" s="54"/>
      <c r="AY745" s="54"/>
      <c r="AZ745" s="54"/>
      <c r="BA745" s="54"/>
      <c r="BB745" s="54"/>
      <c r="BC745" s="54"/>
      <c r="BD745" s="54"/>
      <c r="BE745" s="54"/>
      <c r="BF745" s="54"/>
      <c r="BG745" s="54"/>
      <c r="BH745" s="54"/>
      <c r="BI745" s="54"/>
      <c r="BJ745" s="54"/>
      <c r="BK745" s="54"/>
      <c r="BL745" s="54"/>
      <c r="BM745" s="54"/>
      <c r="BN745" s="54"/>
      <c r="BO745" s="54"/>
      <c r="BP745" s="54"/>
      <c r="BQ745" s="54"/>
    </row>
    <row r="746">
      <c r="A746" s="54"/>
      <c r="B746" s="54"/>
      <c r="C746" s="98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171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/>
      <c r="AN746" s="54"/>
      <c r="AO746" s="54"/>
      <c r="AP746" s="54"/>
      <c r="AQ746" s="54"/>
      <c r="AR746" s="54"/>
      <c r="AS746" s="54"/>
      <c r="AT746" s="54"/>
      <c r="AU746" s="54"/>
      <c r="AV746" s="54"/>
      <c r="AW746" s="54"/>
      <c r="AX746" s="54"/>
      <c r="AY746" s="54"/>
      <c r="AZ746" s="54"/>
      <c r="BA746" s="54"/>
      <c r="BB746" s="54"/>
      <c r="BC746" s="54"/>
      <c r="BD746" s="54"/>
      <c r="BE746" s="54"/>
      <c r="BF746" s="54"/>
      <c r="BG746" s="54"/>
      <c r="BH746" s="54"/>
      <c r="BI746" s="54"/>
      <c r="BJ746" s="54"/>
      <c r="BK746" s="54"/>
      <c r="BL746" s="54"/>
      <c r="BM746" s="54"/>
      <c r="BN746" s="54"/>
      <c r="BO746" s="54"/>
      <c r="BP746" s="54"/>
      <c r="BQ746" s="54"/>
    </row>
    <row r="747">
      <c r="A747" s="54"/>
      <c r="B747" s="54"/>
      <c r="C747" s="98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171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  <c r="AF747" s="54"/>
      <c r="AG747" s="54"/>
      <c r="AH747" s="54"/>
      <c r="AI747" s="54"/>
      <c r="AJ747" s="54"/>
      <c r="AK747" s="54"/>
      <c r="AL747" s="54"/>
      <c r="AM747" s="54"/>
      <c r="AN747" s="54"/>
      <c r="AO747" s="54"/>
      <c r="AP747" s="54"/>
      <c r="AQ747" s="54"/>
      <c r="AR747" s="54"/>
      <c r="AS747" s="54"/>
      <c r="AT747" s="54"/>
      <c r="AU747" s="54"/>
      <c r="AV747" s="54"/>
      <c r="AW747" s="54"/>
      <c r="AX747" s="54"/>
      <c r="AY747" s="54"/>
      <c r="AZ747" s="54"/>
      <c r="BA747" s="54"/>
      <c r="BB747" s="54"/>
      <c r="BC747" s="54"/>
      <c r="BD747" s="54"/>
      <c r="BE747" s="54"/>
      <c r="BF747" s="54"/>
      <c r="BG747" s="54"/>
      <c r="BH747" s="54"/>
      <c r="BI747" s="54"/>
      <c r="BJ747" s="54"/>
      <c r="BK747" s="54"/>
      <c r="BL747" s="54"/>
      <c r="BM747" s="54"/>
      <c r="BN747" s="54"/>
      <c r="BO747" s="54"/>
      <c r="BP747" s="54"/>
      <c r="BQ747" s="54"/>
    </row>
    <row r="748">
      <c r="A748" s="54"/>
      <c r="B748" s="54"/>
      <c r="C748" s="98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171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/>
      <c r="AN748" s="54"/>
      <c r="AO748" s="54"/>
      <c r="AP748" s="54"/>
      <c r="AQ748" s="54"/>
      <c r="AR748" s="54"/>
      <c r="AS748" s="54"/>
      <c r="AT748" s="54"/>
      <c r="AU748" s="54"/>
      <c r="AV748" s="54"/>
      <c r="AW748" s="54"/>
      <c r="AX748" s="54"/>
      <c r="AY748" s="54"/>
      <c r="AZ748" s="54"/>
      <c r="BA748" s="54"/>
      <c r="BB748" s="54"/>
      <c r="BC748" s="54"/>
      <c r="BD748" s="54"/>
      <c r="BE748" s="54"/>
      <c r="BF748" s="54"/>
      <c r="BG748" s="54"/>
      <c r="BH748" s="54"/>
      <c r="BI748" s="54"/>
      <c r="BJ748" s="54"/>
      <c r="BK748" s="54"/>
      <c r="BL748" s="54"/>
      <c r="BM748" s="54"/>
      <c r="BN748" s="54"/>
      <c r="BO748" s="54"/>
      <c r="BP748" s="54"/>
      <c r="BQ748" s="54"/>
    </row>
    <row r="749">
      <c r="A749" s="54"/>
      <c r="B749" s="54"/>
      <c r="C749" s="98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171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  <c r="AF749" s="54"/>
      <c r="AG749" s="54"/>
      <c r="AH749" s="54"/>
      <c r="AI749" s="54"/>
      <c r="AJ749" s="54"/>
      <c r="AK749" s="54"/>
      <c r="AL749" s="54"/>
      <c r="AM749" s="54"/>
      <c r="AN749" s="54"/>
      <c r="AO749" s="54"/>
      <c r="AP749" s="54"/>
      <c r="AQ749" s="54"/>
      <c r="AR749" s="54"/>
      <c r="AS749" s="54"/>
      <c r="AT749" s="54"/>
      <c r="AU749" s="54"/>
      <c r="AV749" s="54"/>
      <c r="AW749" s="54"/>
      <c r="AX749" s="54"/>
      <c r="AY749" s="54"/>
      <c r="AZ749" s="54"/>
      <c r="BA749" s="54"/>
      <c r="BB749" s="54"/>
      <c r="BC749" s="54"/>
      <c r="BD749" s="54"/>
      <c r="BE749" s="54"/>
      <c r="BF749" s="54"/>
      <c r="BG749" s="54"/>
      <c r="BH749" s="54"/>
      <c r="BI749" s="54"/>
      <c r="BJ749" s="54"/>
      <c r="BK749" s="54"/>
      <c r="BL749" s="54"/>
      <c r="BM749" s="54"/>
      <c r="BN749" s="54"/>
      <c r="BO749" s="54"/>
      <c r="BP749" s="54"/>
      <c r="BQ749" s="54"/>
    </row>
    <row r="750">
      <c r="A750" s="54"/>
      <c r="B750" s="54"/>
      <c r="C750" s="98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171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  <c r="AF750" s="54"/>
      <c r="AG750" s="54"/>
      <c r="AH750" s="54"/>
      <c r="AI750" s="54"/>
      <c r="AJ750" s="54"/>
      <c r="AK750" s="54"/>
      <c r="AL750" s="54"/>
      <c r="AM750" s="54"/>
      <c r="AN750" s="54"/>
      <c r="AO750" s="54"/>
      <c r="AP750" s="54"/>
      <c r="AQ750" s="54"/>
      <c r="AR750" s="54"/>
      <c r="AS750" s="54"/>
      <c r="AT750" s="54"/>
      <c r="AU750" s="54"/>
      <c r="AV750" s="54"/>
      <c r="AW750" s="54"/>
      <c r="AX750" s="54"/>
      <c r="AY750" s="54"/>
      <c r="AZ750" s="54"/>
      <c r="BA750" s="54"/>
      <c r="BB750" s="54"/>
      <c r="BC750" s="54"/>
      <c r="BD750" s="54"/>
      <c r="BE750" s="54"/>
      <c r="BF750" s="54"/>
      <c r="BG750" s="54"/>
      <c r="BH750" s="54"/>
      <c r="BI750" s="54"/>
      <c r="BJ750" s="54"/>
      <c r="BK750" s="54"/>
      <c r="BL750" s="54"/>
      <c r="BM750" s="54"/>
      <c r="BN750" s="54"/>
      <c r="BO750" s="54"/>
      <c r="BP750" s="54"/>
      <c r="BQ750" s="54"/>
    </row>
    <row r="751">
      <c r="A751" s="54"/>
      <c r="B751" s="54"/>
      <c r="C751" s="98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171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  <c r="AF751" s="54"/>
      <c r="AG751" s="54"/>
      <c r="AH751" s="54"/>
      <c r="AI751" s="54"/>
      <c r="AJ751" s="54"/>
      <c r="AK751" s="54"/>
      <c r="AL751" s="54"/>
      <c r="AM751" s="54"/>
      <c r="AN751" s="54"/>
      <c r="AO751" s="54"/>
      <c r="AP751" s="54"/>
      <c r="AQ751" s="54"/>
      <c r="AR751" s="54"/>
      <c r="AS751" s="54"/>
      <c r="AT751" s="54"/>
      <c r="AU751" s="54"/>
      <c r="AV751" s="54"/>
      <c r="AW751" s="54"/>
      <c r="AX751" s="54"/>
      <c r="AY751" s="54"/>
      <c r="AZ751" s="54"/>
      <c r="BA751" s="54"/>
      <c r="BB751" s="54"/>
      <c r="BC751" s="54"/>
      <c r="BD751" s="54"/>
      <c r="BE751" s="54"/>
      <c r="BF751" s="54"/>
      <c r="BG751" s="54"/>
      <c r="BH751" s="54"/>
      <c r="BI751" s="54"/>
      <c r="BJ751" s="54"/>
      <c r="BK751" s="54"/>
      <c r="BL751" s="54"/>
      <c r="BM751" s="54"/>
      <c r="BN751" s="54"/>
      <c r="BO751" s="54"/>
      <c r="BP751" s="54"/>
      <c r="BQ751" s="54"/>
    </row>
    <row r="752">
      <c r="A752" s="54"/>
      <c r="B752" s="54"/>
      <c r="C752" s="98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171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  <c r="AF752" s="54"/>
      <c r="AG752" s="54"/>
      <c r="AH752" s="54"/>
      <c r="AI752" s="54"/>
      <c r="AJ752" s="54"/>
      <c r="AK752" s="54"/>
      <c r="AL752" s="54"/>
      <c r="AM752" s="54"/>
      <c r="AN752" s="54"/>
      <c r="AO752" s="54"/>
      <c r="AP752" s="54"/>
      <c r="AQ752" s="54"/>
      <c r="AR752" s="54"/>
      <c r="AS752" s="54"/>
      <c r="AT752" s="54"/>
      <c r="AU752" s="54"/>
      <c r="AV752" s="54"/>
      <c r="AW752" s="54"/>
      <c r="AX752" s="54"/>
      <c r="AY752" s="54"/>
      <c r="AZ752" s="54"/>
      <c r="BA752" s="54"/>
      <c r="BB752" s="54"/>
      <c r="BC752" s="54"/>
      <c r="BD752" s="54"/>
      <c r="BE752" s="54"/>
      <c r="BF752" s="54"/>
      <c r="BG752" s="54"/>
      <c r="BH752" s="54"/>
      <c r="BI752" s="54"/>
      <c r="BJ752" s="54"/>
      <c r="BK752" s="54"/>
      <c r="BL752" s="54"/>
      <c r="BM752" s="54"/>
      <c r="BN752" s="54"/>
      <c r="BO752" s="54"/>
      <c r="BP752" s="54"/>
      <c r="BQ752" s="54"/>
    </row>
    <row r="753">
      <c r="A753" s="54"/>
      <c r="B753" s="54"/>
      <c r="C753" s="98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171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  <c r="AF753" s="54"/>
      <c r="AG753" s="54"/>
      <c r="AH753" s="54"/>
      <c r="AI753" s="54"/>
      <c r="AJ753" s="54"/>
      <c r="AK753" s="54"/>
      <c r="AL753" s="54"/>
      <c r="AM753" s="54"/>
      <c r="AN753" s="54"/>
      <c r="AO753" s="54"/>
      <c r="AP753" s="54"/>
      <c r="AQ753" s="54"/>
      <c r="AR753" s="54"/>
      <c r="AS753" s="54"/>
      <c r="AT753" s="54"/>
      <c r="AU753" s="54"/>
      <c r="AV753" s="54"/>
      <c r="AW753" s="54"/>
      <c r="AX753" s="54"/>
      <c r="AY753" s="54"/>
      <c r="AZ753" s="54"/>
      <c r="BA753" s="54"/>
      <c r="BB753" s="54"/>
      <c r="BC753" s="54"/>
      <c r="BD753" s="54"/>
      <c r="BE753" s="54"/>
      <c r="BF753" s="54"/>
      <c r="BG753" s="54"/>
      <c r="BH753" s="54"/>
      <c r="BI753" s="54"/>
      <c r="BJ753" s="54"/>
      <c r="BK753" s="54"/>
      <c r="BL753" s="54"/>
      <c r="BM753" s="54"/>
      <c r="BN753" s="54"/>
      <c r="BO753" s="54"/>
      <c r="BP753" s="54"/>
      <c r="BQ753" s="54"/>
    </row>
    <row r="754">
      <c r="A754" s="54"/>
      <c r="B754" s="54"/>
      <c r="C754" s="98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171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  <c r="AF754" s="54"/>
      <c r="AG754" s="54"/>
      <c r="AH754" s="54"/>
      <c r="AI754" s="54"/>
      <c r="AJ754" s="54"/>
      <c r="AK754" s="54"/>
      <c r="AL754" s="54"/>
      <c r="AM754" s="54"/>
      <c r="AN754" s="54"/>
      <c r="AO754" s="54"/>
      <c r="AP754" s="54"/>
      <c r="AQ754" s="54"/>
      <c r="AR754" s="54"/>
      <c r="AS754" s="54"/>
      <c r="AT754" s="54"/>
      <c r="AU754" s="54"/>
      <c r="AV754" s="54"/>
      <c r="AW754" s="54"/>
      <c r="AX754" s="54"/>
      <c r="AY754" s="54"/>
      <c r="AZ754" s="54"/>
      <c r="BA754" s="54"/>
      <c r="BB754" s="54"/>
      <c r="BC754" s="54"/>
      <c r="BD754" s="54"/>
      <c r="BE754" s="54"/>
      <c r="BF754" s="54"/>
      <c r="BG754" s="54"/>
      <c r="BH754" s="54"/>
      <c r="BI754" s="54"/>
      <c r="BJ754" s="54"/>
      <c r="BK754" s="54"/>
      <c r="BL754" s="54"/>
      <c r="BM754" s="54"/>
      <c r="BN754" s="54"/>
      <c r="BO754" s="54"/>
      <c r="BP754" s="54"/>
      <c r="BQ754" s="54"/>
    </row>
    <row r="755">
      <c r="A755" s="54"/>
      <c r="B755" s="54"/>
      <c r="C755" s="98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171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  <c r="AF755" s="54"/>
      <c r="AG755" s="54"/>
      <c r="AH755" s="54"/>
      <c r="AI755" s="54"/>
      <c r="AJ755" s="54"/>
      <c r="AK755" s="54"/>
      <c r="AL755" s="54"/>
      <c r="AM755" s="54"/>
      <c r="AN755" s="54"/>
      <c r="AO755" s="54"/>
      <c r="AP755" s="54"/>
      <c r="AQ755" s="54"/>
      <c r="AR755" s="54"/>
      <c r="AS755" s="54"/>
      <c r="AT755" s="54"/>
      <c r="AU755" s="54"/>
      <c r="AV755" s="54"/>
      <c r="AW755" s="54"/>
      <c r="AX755" s="54"/>
      <c r="AY755" s="54"/>
      <c r="AZ755" s="54"/>
      <c r="BA755" s="54"/>
      <c r="BB755" s="54"/>
      <c r="BC755" s="54"/>
      <c r="BD755" s="54"/>
      <c r="BE755" s="54"/>
      <c r="BF755" s="54"/>
      <c r="BG755" s="54"/>
      <c r="BH755" s="54"/>
      <c r="BI755" s="54"/>
      <c r="BJ755" s="54"/>
      <c r="BK755" s="54"/>
      <c r="BL755" s="54"/>
      <c r="BM755" s="54"/>
      <c r="BN755" s="54"/>
      <c r="BO755" s="54"/>
      <c r="BP755" s="54"/>
      <c r="BQ755" s="54"/>
    </row>
    <row r="756">
      <c r="A756" s="54"/>
      <c r="B756" s="54"/>
      <c r="C756" s="98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171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  <c r="AF756" s="54"/>
      <c r="AG756" s="54"/>
      <c r="AH756" s="54"/>
      <c r="AI756" s="54"/>
      <c r="AJ756" s="54"/>
      <c r="AK756" s="54"/>
      <c r="AL756" s="54"/>
      <c r="AM756" s="54"/>
      <c r="AN756" s="54"/>
      <c r="AO756" s="54"/>
      <c r="AP756" s="54"/>
      <c r="AQ756" s="54"/>
      <c r="AR756" s="54"/>
      <c r="AS756" s="54"/>
      <c r="AT756" s="54"/>
      <c r="AU756" s="54"/>
      <c r="AV756" s="54"/>
      <c r="AW756" s="54"/>
      <c r="AX756" s="54"/>
      <c r="AY756" s="54"/>
      <c r="AZ756" s="54"/>
      <c r="BA756" s="54"/>
      <c r="BB756" s="54"/>
      <c r="BC756" s="54"/>
      <c r="BD756" s="54"/>
      <c r="BE756" s="54"/>
      <c r="BF756" s="54"/>
      <c r="BG756" s="54"/>
      <c r="BH756" s="54"/>
      <c r="BI756" s="54"/>
      <c r="BJ756" s="54"/>
      <c r="BK756" s="54"/>
      <c r="BL756" s="54"/>
      <c r="BM756" s="54"/>
      <c r="BN756" s="54"/>
      <c r="BO756" s="54"/>
      <c r="BP756" s="54"/>
      <c r="BQ756" s="54"/>
    </row>
    <row r="757">
      <c r="A757" s="54"/>
      <c r="B757" s="54"/>
      <c r="C757" s="98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171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  <c r="AF757" s="54"/>
      <c r="AG757" s="54"/>
      <c r="AH757" s="54"/>
      <c r="AI757" s="54"/>
      <c r="AJ757" s="54"/>
      <c r="AK757" s="54"/>
      <c r="AL757" s="54"/>
      <c r="AM757" s="54"/>
      <c r="AN757" s="54"/>
      <c r="AO757" s="54"/>
      <c r="AP757" s="54"/>
      <c r="AQ757" s="54"/>
      <c r="AR757" s="54"/>
      <c r="AS757" s="54"/>
      <c r="AT757" s="54"/>
      <c r="AU757" s="54"/>
      <c r="AV757" s="54"/>
      <c r="AW757" s="54"/>
      <c r="AX757" s="54"/>
      <c r="AY757" s="54"/>
      <c r="AZ757" s="54"/>
      <c r="BA757" s="54"/>
      <c r="BB757" s="54"/>
      <c r="BC757" s="54"/>
      <c r="BD757" s="54"/>
      <c r="BE757" s="54"/>
      <c r="BF757" s="54"/>
      <c r="BG757" s="54"/>
      <c r="BH757" s="54"/>
      <c r="BI757" s="54"/>
      <c r="BJ757" s="54"/>
      <c r="BK757" s="54"/>
      <c r="BL757" s="54"/>
      <c r="BM757" s="54"/>
      <c r="BN757" s="54"/>
      <c r="BO757" s="54"/>
      <c r="BP757" s="54"/>
      <c r="BQ757" s="54"/>
    </row>
    <row r="758">
      <c r="A758" s="54"/>
      <c r="B758" s="54"/>
      <c r="C758" s="98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171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  <c r="AF758" s="54"/>
      <c r="AG758" s="54"/>
      <c r="AH758" s="54"/>
      <c r="AI758" s="54"/>
      <c r="AJ758" s="54"/>
      <c r="AK758" s="54"/>
      <c r="AL758" s="54"/>
      <c r="AM758" s="54"/>
      <c r="AN758" s="54"/>
      <c r="AO758" s="54"/>
      <c r="AP758" s="54"/>
      <c r="AQ758" s="54"/>
      <c r="AR758" s="54"/>
      <c r="AS758" s="54"/>
      <c r="AT758" s="54"/>
      <c r="AU758" s="54"/>
      <c r="AV758" s="54"/>
      <c r="AW758" s="54"/>
      <c r="AX758" s="54"/>
      <c r="AY758" s="54"/>
      <c r="AZ758" s="54"/>
      <c r="BA758" s="54"/>
      <c r="BB758" s="54"/>
      <c r="BC758" s="54"/>
      <c r="BD758" s="54"/>
      <c r="BE758" s="54"/>
      <c r="BF758" s="54"/>
      <c r="BG758" s="54"/>
      <c r="BH758" s="54"/>
      <c r="BI758" s="54"/>
      <c r="BJ758" s="54"/>
      <c r="BK758" s="54"/>
      <c r="BL758" s="54"/>
      <c r="BM758" s="54"/>
      <c r="BN758" s="54"/>
      <c r="BO758" s="54"/>
      <c r="BP758" s="54"/>
      <c r="BQ758" s="54"/>
    </row>
    <row r="759">
      <c r="A759" s="54"/>
      <c r="B759" s="54"/>
      <c r="C759" s="98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171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  <c r="AF759" s="54"/>
      <c r="AG759" s="54"/>
      <c r="AH759" s="54"/>
      <c r="AI759" s="54"/>
      <c r="AJ759" s="54"/>
      <c r="AK759" s="54"/>
      <c r="AL759" s="54"/>
      <c r="AM759" s="54"/>
      <c r="AN759" s="54"/>
      <c r="AO759" s="54"/>
      <c r="AP759" s="54"/>
      <c r="AQ759" s="54"/>
      <c r="AR759" s="54"/>
      <c r="AS759" s="54"/>
      <c r="AT759" s="54"/>
      <c r="AU759" s="54"/>
      <c r="AV759" s="54"/>
      <c r="AW759" s="54"/>
      <c r="AX759" s="54"/>
      <c r="AY759" s="54"/>
      <c r="AZ759" s="54"/>
      <c r="BA759" s="54"/>
      <c r="BB759" s="54"/>
      <c r="BC759" s="54"/>
      <c r="BD759" s="54"/>
      <c r="BE759" s="54"/>
      <c r="BF759" s="54"/>
      <c r="BG759" s="54"/>
      <c r="BH759" s="54"/>
      <c r="BI759" s="54"/>
      <c r="BJ759" s="54"/>
      <c r="BK759" s="54"/>
      <c r="BL759" s="54"/>
      <c r="BM759" s="54"/>
      <c r="BN759" s="54"/>
      <c r="BO759" s="54"/>
      <c r="BP759" s="54"/>
      <c r="BQ759" s="54"/>
    </row>
    <row r="760">
      <c r="A760" s="54"/>
      <c r="B760" s="54"/>
      <c r="C760" s="98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171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  <c r="AF760" s="54"/>
      <c r="AG760" s="54"/>
      <c r="AH760" s="54"/>
      <c r="AI760" s="54"/>
      <c r="AJ760" s="54"/>
      <c r="AK760" s="54"/>
      <c r="AL760" s="54"/>
      <c r="AM760" s="54"/>
      <c r="AN760" s="54"/>
      <c r="AO760" s="54"/>
      <c r="AP760" s="54"/>
      <c r="AQ760" s="54"/>
      <c r="AR760" s="54"/>
      <c r="AS760" s="54"/>
      <c r="AT760" s="54"/>
      <c r="AU760" s="54"/>
      <c r="AV760" s="54"/>
      <c r="AW760" s="54"/>
      <c r="AX760" s="54"/>
      <c r="AY760" s="54"/>
      <c r="AZ760" s="54"/>
      <c r="BA760" s="54"/>
      <c r="BB760" s="54"/>
      <c r="BC760" s="54"/>
      <c r="BD760" s="54"/>
      <c r="BE760" s="54"/>
      <c r="BF760" s="54"/>
      <c r="BG760" s="54"/>
      <c r="BH760" s="54"/>
      <c r="BI760" s="54"/>
      <c r="BJ760" s="54"/>
      <c r="BK760" s="54"/>
      <c r="BL760" s="54"/>
      <c r="BM760" s="54"/>
      <c r="BN760" s="54"/>
      <c r="BO760" s="54"/>
      <c r="BP760" s="54"/>
      <c r="BQ760" s="54"/>
    </row>
    <row r="761">
      <c r="A761" s="54"/>
      <c r="B761" s="54"/>
      <c r="C761" s="98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171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  <c r="AF761" s="54"/>
      <c r="AG761" s="54"/>
      <c r="AH761" s="54"/>
      <c r="AI761" s="54"/>
      <c r="AJ761" s="54"/>
      <c r="AK761" s="54"/>
      <c r="AL761" s="54"/>
      <c r="AM761" s="54"/>
      <c r="AN761" s="54"/>
      <c r="AO761" s="54"/>
      <c r="AP761" s="54"/>
      <c r="AQ761" s="54"/>
      <c r="AR761" s="54"/>
      <c r="AS761" s="54"/>
      <c r="AT761" s="54"/>
      <c r="AU761" s="54"/>
      <c r="AV761" s="54"/>
      <c r="AW761" s="54"/>
      <c r="AX761" s="54"/>
      <c r="AY761" s="54"/>
      <c r="AZ761" s="54"/>
      <c r="BA761" s="54"/>
      <c r="BB761" s="54"/>
      <c r="BC761" s="54"/>
      <c r="BD761" s="54"/>
      <c r="BE761" s="54"/>
      <c r="BF761" s="54"/>
      <c r="BG761" s="54"/>
      <c r="BH761" s="54"/>
      <c r="BI761" s="54"/>
      <c r="BJ761" s="54"/>
      <c r="BK761" s="54"/>
      <c r="BL761" s="54"/>
      <c r="BM761" s="54"/>
      <c r="BN761" s="54"/>
      <c r="BO761" s="54"/>
      <c r="BP761" s="54"/>
      <c r="BQ761" s="54"/>
    </row>
    <row r="762">
      <c r="A762" s="54"/>
      <c r="B762" s="54"/>
      <c r="C762" s="98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171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  <c r="AF762" s="54"/>
      <c r="AG762" s="54"/>
      <c r="AH762" s="54"/>
      <c r="AI762" s="54"/>
      <c r="AJ762" s="54"/>
      <c r="AK762" s="54"/>
      <c r="AL762" s="54"/>
      <c r="AM762" s="54"/>
      <c r="AN762" s="54"/>
      <c r="AO762" s="54"/>
      <c r="AP762" s="54"/>
      <c r="AQ762" s="54"/>
      <c r="AR762" s="54"/>
      <c r="AS762" s="54"/>
      <c r="AT762" s="54"/>
      <c r="AU762" s="54"/>
      <c r="AV762" s="54"/>
      <c r="AW762" s="54"/>
      <c r="AX762" s="54"/>
      <c r="AY762" s="54"/>
      <c r="AZ762" s="54"/>
      <c r="BA762" s="54"/>
      <c r="BB762" s="54"/>
      <c r="BC762" s="54"/>
      <c r="BD762" s="54"/>
      <c r="BE762" s="54"/>
      <c r="BF762" s="54"/>
      <c r="BG762" s="54"/>
      <c r="BH762" s="54"/>
      <c r="BI762" s="54"/>
      <c r="BJ762" s="54"/>
      <c r="BK762" s="54"/>
      <c r="BL762" s="54"/>
      <c r="BM762" s="54"/>
      <c r="BN762" s="54"/>
      <c r="BO762" s="54"/>
      <c r="BP762" s="54"/>
      <c r="BQ762" s="54"/>
    </row>
    <row r="763">
      <c r="A763" s="54"/>
      <c r="B763" s="54"/>
      <c r="C763" s="98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171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  <c r="AF763" s="54"/>
      <c r="AG763" s="54"/>
      <c r="AH763" s="54"/>
      <c r="AI763" s="54"/>
      <c r="AJ763" s="54"/>
      <c r="AK763" s="54"/>
      <c r="AL763" s="54"/>
      <c r="AM763" s="54"/>
      <c r="AN763" s="54"/>
      <c r="AO763" s="54"/>
      <c r="AP763" s="54"/>
      <c r="AQ763" s="54"/>
      <c r="AR763" s="54"/>
      <c r="AS763" s="54"/>
      <c r="AT763" s="54"/>
      <c r="AU763" s="54"/>
      <c r="AV763" s="54"/>
      <c r="AW763" s="54"/>
      <c r="AX763" s="54"/>
      <c r="AY763" s="54"/>
      <c r="AZ763" s="54"/>
      <c r="BA763" s="54"/>
      <c r="BB763" s="54"/>
      <c r="BC763" s="54"/>
      <c r="BD763" s="54"/>
      <c r="BE763" s="54"/>
      <c r="BF763" s="54"/>
      <c r="BG763" s="54"/>
      <c r="BH763" s="54"/>
      <c r="BI763" s="54"/>
      <c r="BJ763" s="54"/>
      <c r="BK763" s="54"/>
      <c r="BL763" s="54"/>
      <c r="BM763" s="54"/>
      <c r="BN763" s="54"/>
      <c r="BO763" s="54"/>
      <c r="BP763" s="54"/>
      <c r="BQ763" s="54"/>
    </row>
    <row r="764">
      <c r="A764" s="54"/>
      <c r="B764" s="54"/>
      <c r="C764" s="98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171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  <c r="AF764" s="54"/>
      <c r="AG764" s="54"/>
      <c r="AH764" s="54"/>
      <c r="AI764" s="54"/>
      <c r="AJ764" s="54"/>
      <c r="AK764" s="54"/>
      <c r="AL764" s="54"/>
      <c r="AM764" s="54"/>
      <c r="AN764" s="54"/>
      <c r="AO764" s="54"/>
      <c r="AP764" s="54"/>
      <c r="AQ764" s="54"/>
      <c r="AR764" s="54"/>
      <c r="AS764" s="54"/>
      <c r="AT764" s="54"/>
      <c r="AU764" s="54"/>
      <c r="AV764" s="54"/>
      <c r="AW764" s="54"/>
      <c r="AX764" s="54"/>
      <c r="AY764" s="54"/>
      <c r="AZ764" s="54"/>
      <c r="BA764" s="54"/>
      <c r="BB764" s="54"/>
      <c r="BC764" s="54"/>
      <c r="BD764" s="54"/>
      <c r="BE764" s="54"/>
      <c r="BF764" s="54"/>
      <c r="BG764" s="54"/>
      <c r="BH764" s="54"/>
      <c r="BI764" s="54"/>
      <c r="BJ764" s="54"/>
      <c r="BK764" s="54"/>
      <c r="BL764" s="54"/>
      <c r="BM764" s="54"/>
      <c r="BN764" s="54"/>
      <c r="BO764" s="54"/>
      <c r="BP764" s="54"/>
      <c r="BQ764" s="54"/>
    </row>
    <row r="765">
      <c r="A765" s="54"/>
      <c r="B765" s="54"/>
      <c r="C765" s="98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171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  <c r="AF765" s="54"/>
      <c r="AG765" s="54"/>
      <c r="AH765" s="54"/>
      <c r="AI765" s="54"/>
      <c r="AJ765" s="54"/>
      <c r="AK765" s="54"/>
      <c r="AL765" s="54"/>
      <c r="AM765" s="54"/>
      <c r="AN765" s="54"/>
      <c r="AO765" s="54"/>
      <c r="AP765" s="54"/>
      <c r="AQ765" s="54"/>
      <c r="AR765" s="54"/>
      <c r="AS765" s="54"/>
      <c r="AT765" s="54"/>
      <c r="AU765" s="54"/>
      <c r="AV765" s="54"/>
      <c r="AW765" s="54"/>
      <c r="AX765" s="54"/>
      <c r="AY765" s="54"/>
      <c r="AZ765" s="54"/>
      <c r="BA765" s="54"/>
      <c r="BB765" s="54"/>
      <c r="BC765" s="54"/>
      <c r="BD765" s="54"/>
      <c r="BE765" s="54"/>
      <c r="BF765" s="54"/>
      <c r="BG765" s="54"/>
      <c r="BH765" s="54"/>
      <c r="BI765" s="54"/>
      <c r="BJ765" s="54"/>
      <c r="BK765" s="54"/>
      <c r="BL765" s="54"/>
      <c r="BM765" s="54"/>
      <c r="BN765" s="54"/>
      <c r="BO765" s="54"/>
      <c r="BP765" s="54"/>
      <c r="BQ765" s="54"/>
    </row>
    <row r="766">
      <c r="A766" s="54"/>
      <c r="B766" s="54"/>
      <c r="C766" s="98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171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/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54"/>
      <c r="BJ766" s="54"/>
      <c r="BK766" s="54"/>
      <c r="BL766" s="54"/>
      <c r="BM766" s="54"/>
      <c r="BN766" s="54"/>
      <c r="BO766" s="54"/>
      <c r="BP766" s="54"/>
      <c r="BQ766" s="54"/>
    </row>
    <row r="767">
      <c r="A767" s="54"/>
      <c r="B767" s="54"/>
      <c r="C767" s="98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171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54"/>
      <c r="BJ767" s="54"/>
      <c r="BK767" s="54"/>
      <c r="BL767" s="54"/>
      <c r="BM767" s="54"/>
      <c r="BN767" s="54"/>
      <c r="BO767" s="54"/>
      <c r="BP767" s="54"/>
      <c r="BQ767" s="54"/>
    </row>
    <row r="768">
      <c r="A768" s="54"/>
      <c r="B768" s="54"/>
      <c r="C768" s="98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171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  <c r="AF768" s="54"/>
      <c r="AG768" s="54"/>
      <c r="AH768" s="54"/>
      <c r="AI768" s="54"/>
      <c r="AJ768" s="54"/>
      <c r="AK768" s="54"/>
      <c r="AL768" s="54"/>
      <c r="AM768" s="54"/>
      <c r="AN768" s="54"/>
      <c r="AO768" s="54"/>
      <c r="AP768" s="54"/>
      <c r="AQ768" s="54"/>
      <c r="AR768" s="54"/>
      <c r="AS768" s="54"/>
      <c r="AT768" s="54"/>
      <c r="AU768" s="54"/>
      <c r="AV768" s="54"/>
      <c r="AW768" s="54"/>
      <c r="AX768" s="54"/>
      <c r="AY768" s="54"/>
      <c r="AZ768" s="54"/>
      <c r="BA768" s="54"/>
      <c r="BB768" s="54"/>
      <c r="BC768" s="54"/>
      <c r="BD768" s="54"/>
      <c r="BE768" s="54"/>
      <c r="BF768" s="54"/>
      <c r="BG768" s="54"/>
      <c r="BH768" s="54"/>
      <c r="BI768" s="54"/>
      <c r="BJ768" s="54"/>
      <c r="BK768" s="54"/>
      <c r="BL768" s="54"/>
      <c r="BM768" s="54"/>
      <c r="BN768" s="54"/>
      <c r="BO768" s="54"/>
      <c r="BP768" s="54"/>
      <c r="BQ768" s="54"/>
    </row>
    <row r="769">
      <c r="A769" s="54"/>
      <c r="B769" s="54"/>
      <c r="C769" s="98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171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54"/>
      <c r="AL769" s="54"/>
      <c r="AM769" s="54"/>
      <c r="AN769" s="54"/>
      <c r="AO769" s="54"/>
      <c r="AP769" s="54"/>
      <c r="AQ769" s="54"/>
      <c r="AR769" s="54"/>
      <c r="AS769" s="54"/>
      <c r="AT769" s="54"/>
      <c r="AU769" s="54"/>
      <c r="AV769" s="54"/>
      <c r="AW769" s="54"/>
      <c r="AX769" s="54"/>
      <c r="AY769" s="54"/>
      <c r="AZ769" s="54"/>
      <c r="BA769" s="54"/>
      <c r="BB769" s="54"/>
      <c r="BC769" s="54"/>
      <c r="BD769" s="54"/>
      <c r="BE769" s="54"/>
      <c r="BF769" s="54"/>
      <c r="BG769" s="54"/>
      <c r="BH769" s="54"/>
      <c r="BI769" s="54"/>
      <c r="BJ769" s="54"/>
      <c r="BK769" s="54"/>
      <c r="BL769" s="54"/>
      <c r="BM769" s="54"/>
      <c r="BN769" s="54"/>
      <c r="BO769" s="54"/>
      <c r="BP769" s="54"/>
      <c r="BQ769" s="54"/>
    </row>
    <row r="770">
      <c r="A770" s="54"/>
      <c r="B770" s="54"/>
      <c r="C770" s="98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171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</row>
    <row r="771">
      <c r="A771" s="54"/>
      <c r="B771" s="54"/>
      <c r="C771" s="98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171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</row>
    <row r="772">
      <c r="A772" s="54"/>
      <c r="B772" s="54"/>
      <c r="C772" s="98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171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</row>
    <row r="773">
      <c r="A773" s="54"/>
      <c r="B773" s="54"/>
      <c r="C773" s="98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171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</row>
    <row r="774">
      <c r="A774" s="54"/>
      <c r="B774" s="54"/>
      <c r="C774" s="98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171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</row>
    <row r="775">
      <c r="A775" s="54"/>
      <c r="B775" s="54"/>
      <c r="C775" s="98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171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</row>
    <row r="776">
      <c r="A776" s="54"/>
      <c r="B776" s="54"/>
      <c r="C776" s="98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171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</row>
    <row r="777">
      <c r="A777" s="54"/>
      <c r="B777" s="54"/>
      <c r="C777" s="98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171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</row>
    <row r="778">
      <c r="A778" s="54"/>
      <c r="B778" s="54"/>
      <c r="C778" s="98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171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</row>
    <row r="779">
      <c r="A779" s="54"/>
      <c r="B779" s="54"/>
      <c r="C779" s="98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171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</row>
    <row r="780">
      <c r="A780" s="54"/>
      <c r="B780" s="54"/>
      <c r="C780" s="98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171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  <c r="AF780" s="54"/>
      <c r="AG780" s="54"/>
      <c r="AH780" s="54"/>
      <c r="AI780" s="54"/>
      <c r="AJ780" s="54"/>
      <c r="AK780" s="54"/>
      <c r="AL780" s="54"/>
      <c r="AM780" s="54"/>
      <c r="AN780" s="54"/>
      <c r="AO780" s="54"/>
      <c r="AP780" s="54"/>
      <c r="AQ780" s="54"/>
      <c r="AR780" s="54"/>
      <c r="AS780" s="54"/>
      <c r="AT780" s="54"/>
      <c r="AU780" s="54"/>
      <c r="AV780" s="54"/>
      <c r="AW780" s="54"/>
      <c r="AX780" s="54"/>
      <c r="AY780" s="54"/>
      <c r="AZ780" s="54"/>
      <c r="BA780" s="54"/>
      <c r="BB780" s="54"/>
      <c r="BC780" s="54"/>
      <c r="BD780" s="54"/>
      <c r="BE780" s="54"/>
      <c r="BF780" s="54"/>
      <c r="BG780" s="54"/>
      <c r="BH780" s="54"/>
      <c r="BI780" s="54"/>
      <c r="BJ780" s="54"/>
      <c r="BK780" s="54"/>
      <c r="BL780" s="54"/>
      <c r="BM780" s="54"/>
      <c r="BN780" s="54"/>
      <c r="BO780" s="54"/>
      <c r="BP780" s="54"/>
      <c r="BQ780" s="54"/>
    </row>
    <row r="781">
      <c r="A781" s="54"/>
      <c r="B781" s="54"/>
      <c r="C781" s="98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171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  <c r="AF781" s="54"/>
      <c r="AG781" s="54"/>
      <c r="AH781" s="54"/>
      <c r="AI781" s="54"/>
      <c r="AJ781" s="54"/>
      <c r="AK781" s="54"/>
      <c r="AL781" s="54"/>
      <c r="AM781" s="54"/>
      <c r="AN781" s="54"/>
      <c r="AO781" s="54"/>
      <c r="AP781" s="54"/>
      <c r="AQ781" s="54"/>
      <c r="AR781" s="54"/>
      <c r="AS781" s="54"/>
      <c r="AT781" s="54"/>
      <c r="AU781" s="54"/>
      <c r="AV781" s="54"/>
      <c r="AW781" s="54"/>
      <c r="AX781" s="54"/>
      <c r="AY781" s="54"/>
      <c r="AZ781" s="54"/>
      <c r="BA781" s="54"/>
      <c r="BB781" s="54"/>
      <c r="BC781" s="54"/>
      <c r="BD781" s="54"/>
      <c r="BE781" s="54"/>
      <c r="BF781" s="54"/>
      <c r="BG781" s="54"/>
      <c r="BH781" s="54"/>
      <c r="BI781" s="54"/>
      <c r="BJ781" s="54"/>
      <c r="BK781" s="54"/>
      <c r="BL781" s="54"/>
      <c r="BM781" s="54"/>
      <c r="BN781" s="54"/>
      <c r="BO781" s="54"/>
      <c r="BP781" s="54"/>
      <c r="BQ781" s="54"/>
    </row>
    <row r="782">
      <c r="A782" s="54"/>
      <c r="B782" s="54"/>
      <c r="C782" s="98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171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  <c r="AF782" s="54"/>
      <c r="AG782" s="54"/>
      <c r="AH782" s="54"/>
      <c r="AI782" s="54"/>
      <c r="AJ782" s="54"/>
      <c r="AK782" s="54"/>
      <c r="AL782" s="54"/>
      <c r="AM782" s="54"/>
      <c r="AN782" s="54"/>
      <c r="AO782" s="54"/>
      <c r="AP782" s="54"/>
      <c r="AQ782" s="54"/>
      <c r="AR782" s="54"/>
      <c r="AS782" s="54"/>
      <c r="AT782" s="54"/>
      <c r="AU782" s="54"/>
      <c r="AV782" s="54"/>
      <c r="AW782" s="54"/>
      <c r="AX782" s="54"/>
      <c r="AY782" s="54"/>
      <c r="AZ782" s="54"/>
      <c r="BA782" s="54"/>
      <c r="BB782" s="54"/>
      <c r="BC782" s="54"/>
      <c r="BD782" s="54"/>
      <c r="BE782" s="54"/>
      <c r="BF782" s="54"/>
      <c r="BG782" s="54"/>
      <c r="BH782" s="54"/>
      <c r="BI782" s="54"/>
      <c r="BJ782" s="54"/>
      <c r="BK782" s="54"/>
      <c r="BL782" s="54"/>
      <c r="BM782" s="54"/>
      <c r="BN782" s="54"/>
      <c r="BO782" s="54"/>
      <c r="BP782" s="54"/>
      <c r="BQ782" s="54"/>
    </row>
    <row r="783">
      <c r="A783" s="54"/>
      <c r="B783" s="54"/>
      <c r="C783" s="98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171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  <c r="AF783" s="54"/>
      <c r="AG783" s="54"/>
      <c r="AH783" s="54"/>
      <c r="AI783" s="54"/>
      <c r="AJ783" s="54"/>
      <c r="AK783" s="54"/>
      <c r="AL783" s="54"/>
      <c r="AM783" s="54"/>
      <c r="AN783" s="54"/>
      <c r="AO783" s="54"/>
      <c r="AP783" s="54"/>
      <c r="AQ783" s="54"/>
      <c r="AR783" s="54"/>
      <c r="AS783" s="54"/>
      <c r="AT783" s="54"/>
      <c r="AU783" s="54"/>
      <c r="AV783" s="54"/>
      <c r="AW783" s="54"/>
      <c r="AX783" s="54"/>
      <c r="AY783" s="54"/>
      <c r="AZ783" s="54"/>
      <c r="BA783" s="54"/>
      <c r="BB783" s="54"/>
      <c r="BC783" s="54"/>
      <c r="BD783" s="54"/>
      <c r="BE783" s="54"/>
      <c r="BF783" s="54"/>
      <c r="BG783" s="54"/>
      <c r="BH783" s="54"/>
      <c r="BI783" s="54"/>
      <c r="BJ783" s="54"/>
      <c r="BK783" s="54"/>
      <c r="BL783" s="54"/>
      <c r="BM783" s="54"/>
      <c r="BN783" s="54"/>
      <c r="BO783" s="54"/>
      <c r="BP783" s="54"/>
      <c r="BQ783" s="54"/>
    </row>
    <row r="784">
      <c r="A784" s="54"/>
      <c r="B784" s="54"/>
      <c r="C784" s="98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171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  <c r="AL784" s="54"/>
      <c r="AM784" s="54"/>
      <c r="AN784" s="54"/>
      <c r="AO784" s="54"/>
      <c r="AP784" s="54"/>
      <c r="AQ784" s="54"/>
      <c r="AR784" s="54"/>
      <c r="AS784" s="54"/>
      <c r="AT784" s="54"/>
      <c r="AU784" s="54"/>
      <c r="AV784" s="54"/>
      <c r="AW784" s="54"/>
      <c r="AX784" s="54"/>
      <c r="AY784" s="54"/>
      <c r="AZ784" s="54"/>
      <c r="BA784" s="54"/>
      <c r="BB784" s="54"/>
      <c r="BC784" s="54"/>
      <c r="BD784" s="54"/>
      <c r="BE784" s="54"/>
      <c r="BF784" s="54"/>
      <c r="BG784" s="54"/>
      <c r="BH784" s="54"/>
      <c r="BI784" s="54"/>
      <c r="BJ784" s="54"/>
      <c r="BK784" s="54"/>
      <c r="BL784" s="54"/>
      <c r="BM784" s="54"/>
      <c r="BN784" s="54"/>
      <c r="BO784" s="54"/>
      <c r="BP784" s="54"/>
      <c r="BQ784" s="54"/>
    </row>
    <row r="785">
      <c r="A785" s="54"/>
      <c r="B785" s="54"/>
      <c r="C785" s="98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171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  <c r="AF785" s="54"/>
      <c r="AG785" s="54"/>
      <c r="AH785" s="54"/>
      <c r="AI785" s="54"/>
      <c r="AJ785" s="54"/>
      <c r="AK785" s="54"/>
      <c r="AL785" s="54"/>
      <c r="AM785" s="54"/>
      <c r="AN785" s="54"/>
      <c r="AO785" s="54"/>
      <c r="AP785" s="54"/>
      <c r="AQ785" s="54"/>
      <c r="AR785" s="54"/>
      <c r="AS785" s="54"/>
      <c r="AT785" s="54"/>
      <c r="AU785" s="54"/>
      <c r="AV785" s="54"/>
      <c r="AW785" s="54"/>
      <c r="AX785" s="54"/>
      <c r="AY785" s="54"/>
      <c r="AZ785" s="54"/>
      <c r="BA785" s="54"/>
      <c r="BB785" s="54"/>
      <c r="BC785" s="54"/>
      <c r="BD785" s="54"/>
      <c r="BE785" s="54"/>
      <c r="BF785" s="54"/>
      <c r="BG785" s="54"/>
      <c r="BH785" s="54"/>
      <c r="BI785" s="54"/>
      <c r="BJ785" s="54"/>
      <c r="BK785" s="54"/>
      <c r="BL785" s="54"/>
      <c r="BM785" s="54"/>
      <c r="BN785" s="54"/>
      <c r="BO785" s="54"/>
      <c r="BP785" s="54"/>
      <c r="BQ785" s="54"/>
    </row>
    <row r="786">
      <c r="A786" s="54"/>
      <c r="B786" s="54"/>
      <c r="C786" s="98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171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  <c r="AL786" s="54"/>
      <c r="AM786" s="54"/>
      <c r="AN786" s="54"/>
      <c r="AO786" s="54"/>
      <c r="AP786" s="54"/>
      <c r="AQ786" s="54"/>
      <c r="AR786" s="54"/>
      <c r="AS786" s="54"/>
      <c r="AT786" s="54"/>
      <c r="AU786" s="54"/>
      <c r="AV786" s="54"/>
      <c r="AW786" s="54"/>
      <c r="AX786" s="54"/>
      <c r="AY786" s="54"/>
      <c r="AZ786" s="54"/>
      <c r="BA786" s="54"/>
      <c r="BB786" s="54"/>
      <c r="BC786" s="54"/>
      <c r="BD786" s="54"/>
      <c r="BE786" s="54"/>
      <c r="BF786" s="54"/>
      <c r="BG786" s="54"/>
      <c r="BH786" s="54"/>
      <c r="BI786" s="54"/>
      <c r="BJ786" s="54"/>
      <c r="BK786" s="54"/>
      <c r="BL786" s="54"/>
      <c r="BM786" s="54"/>
      <c r="BN786" s="54"/>
      <c r="BO786" s="54"/>
      <c r="BP786" s="54"/>
      <c r="BQ786" s="54"/>
    </row>
    <row r="787">
      <c r="A787" s="54"/>
      <c r="B787" s="54"/>
      <c r="C787" s="98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171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  <c r="AF787" s="54"/>
      <c r="AG787" s="54"/>
      <c r="AH787" s="54"/>
      <c r="AI787" s="54"/>
      <c r="AJ787" s="54"/>
      <c r="AK787" s="54"/>
      <c r="AL787" s="54"/>
      <c r="AM787" s="54"/>
      <c r="AN787" s="54"/>
      <c r="AO787" s="54"/>
      <c r="AP787" s="54"/>
      <c r="AQ787" s="54"/>
      <c r="AR787" s="54"/>
      <c r="AS787" s="54"/>
      <c r="AT787" s="54"/>
      <c r="AU787" s="54"/>
      <c r="AV787" s="54"/>
      <c r="AW787" s="54"/>
      <c r="AX787" s="54"/>
      <c r="AY787" s="54"/>
      <c r="AZ787" s="54"/>
      <c r="BA787" s="54"/>
      <c r="BB787" s="54"/>
      <c r="BC787" s="54"/>
      <c r="BD787" s="54"/>
      <c r="BE787" s="54"/>
      <c r="BF787" s="54"/>
      <c r="BG787" s="54"/>
      <c r="BH787" s="54"/>
      <c r="BI787" s="54"/>
      <c r="BJ787" s="54"/>
      <c r="BK787" s="54"/>
      <c r="BL787" s="54"/>
      <c r="BM787" s="54"/>
      <c r="BN787" s="54"/>
      <c r="BO787" s="54"/>
      <c r="BP787" s="54"/>
      <c r="BQ787" s="54"/>
    </row>
    <row r="788">
      <c r="A788" s="54"/>
      <c r="B788" s="54"/>
      <c r="C788" s="98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171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/>
      <c r="AN788" s="54"/>
      <c r="AO788" s="54"/>
      <c r="AP788" s="54"/>
      <c r="AQ788" s="54"/>
      <c r="AR788" s="54"/>
      <c r="AS788" s="54"/>
      <c r="AT788" s="54"/>
      <c r="AU788" s="54"/>
      <c r="AV788" s="54"/>
      <c r="AW788" s="54"/>
      <c r="AX788" s="54"/>
      <c r="AY788" s="54"/>
      <c r="AZ788" s="54"/>
      <c r="BA788" s="54"/>
      <c r="BB788" s="54"/>
      <c r="BC788" s="54"/>
      <c r="BD788" s="54"/>
      <c r="BE788" s="54"/>
      <c r="BF788" s="54"/>
      <c r="BG788" s="54"/>
      <c r="BH788" s="54"/>
      <c r="BI788" s="54"/>
      <c r="BJ788" s="54"/>
      <c r="BK788" s="54"/>
      <c r="BL788" s="54"/>
      <c r="BM788" s="54"/>
      <c r="BN788" s="54"/>
      <c r="BO788" s="54"/>
      <c r="BP788" s="54"/>
      <c r="BQ788" s="54"/>
    </row>
    <row r="789">
      <c r="A789" s="54"/>
      <c r="B789" s="54"/>
      <c r="C789" s="98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171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  <c r="AF789" s="54"/>
      <c r="AG789" s="54"/>
      <c r="AH789" s="54"/>
      <c r="AI789" s="54"/>
      <c r="AJ789" s="54"/>
      <c r="AK789" s="54"/>
      <c r="AL789" s="54"/>
      <c r="AM789" s="54"/>
      <c r="AN789" s="54"/>
      <c r="AO789" s="54"/>
      <c r="AP789" s="54"/>
      <c r="AQ789" s="54"/>
      <c r="AR789" s="54"/>
      <c r="AS789" s="54"/>
      <c r="AT789" s="54"/>
      <c r="AU789" s="54"/>
      <c r="AV789" s="54"/>
      <c r="AW789" s="54"/>
      <c r="AX789" s="54"/>
      <c r="AY789" s="54"/>
      <c r="AZ789" s="54"/>
      <c r="BA789" s="54"/>
      <c r="BB789" s="54"/>
      <c r="BC789" s="54"/>
      <c r="BD789" s="54"/>
      <c r="BE789" s="54"/>
      <c r="BF789" s="54"/>
      <c r="BG789" s="54"/>
      <c r="BH789" s="54"/>
      <c r="BI789" s="54"/>
      <c r="BJ789" s="54"/>
      <c r="BK789" s="54"/>
      <c r="BL789" s="54"/>
      <c r="BM789" s="54"/>
      <c r="BN789" s="54"/>
      <c r="BO789" s="54"/>
      <c r="BP789" s="54"/>
      <c r="BQ789" s="54"/>
    </row>
    <row r="790">
      <c r="A790" s="54"/>
      <c r="B790" s="54"/>
      <c r="C790" s="98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171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  <c r="AG790" s="54"/>
      <c r="AH790" s="54"/>
      <c r="AI790" s="54"/>
      <c r="AJ790" s="54"/>
      <c r="AK790" s="54"/>
      <c r="AL790" s="54"/>
      <c r="AM790" s="54"/>
      <c r="AN790" s="54"/>
      <c r="AO790" s="54"/>
      <c r="AP790" s="54"/>
      <c r="AQ790" s="54"/>
      <c r="AR790" s="54"/>
      <c r="AS790" s="54"/>
      <c r="AT790" s="54"/>
      <c r="AU790" s="54"/>
      <c r="AV790" s="54"/>
      <c r="AW790" s="54"/>
      <c r="AX790" s="54"/>
      <c r="AY790" s="54"/>
      <c r="AZ790" s="54"/>
      <c r="BA790" s="54"/>
      <c r="BB790" s="54"/>
      <c r="BC790" s="54"/>
      <c r="BD790" s="54"/>
      <c r="BE790" s="54"/>
      <c r="BF790" s="54"/>
      <c r="BG790" s="54"/>
      <c r="BH790" s="54"/>
      <c r="BI790" s="54"/>
      <c r="BJ790" s="54"/>
      <c r="BK790" s="54"/>
      <c r="BL790" s="54"/>
      <c r="BM790" s="54"/>
      <c r="BN790" s="54"/>
      <c r="BO790" s="54"/>
      <c r="BP790" s="54"/>
      <c r="BQ790" s="54"/>
    </row>
    <row r="791">
      <c r="A791" s="54"/>
      <c r="B791" s="54"/>
      <c r="C791" s="98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171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  <c r="AF791" s="54"/>
      <c r="AG791" s="54"/>
      <c r="AH791" s="54"/>
      <c r="AI791" s="54"/>
      <c r="AJ791" s="54"/>
      <c r="AK791" s="54"/>
      <c r="AL791" s="54"/>
      <c r="AM791" s="54"/>
      <c r="AN791" s="54"/>
      <c r="AO791" s="54"/>
      <c r="AP791" s="54"/>
      <c r="AQ791" s="54"/>
      <c r="AR791" s="54"/>
      <c r="AS791" s="54"/>
      <c r="AT791" s="54"/>
      <c r="AU791" s="54"/>
      <c r="AV791" s="54"/>
      <c r="AW791" s="54"/>
      <c r="AX791" s="54"/>
      <c r="AY791" s="54"/>
      <c r="AZ791" s="54"/>
      <c r="BA791" s="54"/>
      <c r="BB791" s="54"/>
      <c r="BC791" s="54"/>
      <c r="BD791" s="54"/>
      <c r="BE791" s="54"/>
      <c r="BF791" s="54"/>
      <c r="BG791" s="54"/>
      <c r="BH791" s="54"/>
      <c r="BI791" s="54"/>
      <c r="BJ791" s="54"/>
      <c r="BK791" s="54"/>
      <c r="BL791" s="54"/>
      <c r="BM791" s="54"/>
      <c r="BN791" s="54"/>
      <c r="BO791" s="54"/>
      <c r="BP791" s="54"/>
      <c r="BQ791" s="54"/>
    </row>
    <row r="792">
      <c r="A792" s="54"/>
      <c r="B792" s="54"/>
      <c r="C792" s="98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171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  <c r="AF792" s="54"/>
      <c r="AG792" s="54"/>
      <c r="AH792" s="54"/>
      <c r="AI792" s="54"/>
      <c r="AJ792" s="54"/>
      <c r="AK792" s="54"/>
      <c r="AL792" s="54"/>
      <c r="AM792" s="54"/>
      <c r="AN792" s="54"/>
      <c r="AO792" s="54"/>
      <c r="AP792" s="54"/>
      <c r="AQ792" s="54"/>
      <c r="AR792" s="54"/>
      <c r="AS792" s="54"/>
      <c r="AT792" s="54"/>
      <c r="AU792" s="54"/>
      <c r="AV792" s="54"/>
      <c r="AW792" s="54"/>
      <c r="AX792" s="54"/>
      <c r="AY792" s="54"/>
      <c r="AZ792" s="54"/>
      <c r="BA792" s="54"/>
      <c r="BB792" s="54"/>
      <c r="BC792" s="54"/>
      <c r="BD792" s="54"/>
      <c r="BE792" s="54"/>
      <c r="BF792" s="54"/>
      <c r="BG792" s="54"/>
      <c r="BH792" s="54"/>
      <c r="BI792" s="54"/>
      <c r="BJ792" s="54"/>
      <c r="BK792" s="54"/>
      <c r="BL792" s="54"/>
      <c r="BM792" s="54"/>
      <c r="BN792" s="54"/>
      <c r="BO792" s="54"/>
      <c r="BP792" s="54"/>
      <c r="BQ792" s="54"/>
    </row>
    <row r="793">
      <c r="A793" s="54"/>
      <c r="B793" s="54"/>
      <c r="C793" s="98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171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  <c r="AG793" s="54"/>
      <c r="AH793" s="54"/>
      <c r="AI793" s="54"/>
      <c r="AJ793" s="54"/>
      <c r="AK793" s="54"/>
      <c r="AL793" s="54"/>
      <c r="AM793" s="54"/>
      <c r="AN793" s="54"/>
      <c r="AO793" s="54"/>
      <c r="AP793" s="54"/>
      <c r="AQ793" s="54"/>
      <c r="AR793" s="54"/>
      <c r="AS793" s="54"/>
      <c r="AT793" s="54"/>
      <c r="AU793" s="54"/>
      <c r="AV793" s="54"/>
      <c r="AW793" s="54"/>
      <c r="AX793" s="54"/>
      <c r="AY793" s="54"/>
      <c r="AZ793" s="54"/>
      <c r="BA793" s="54"/>
      <c r="BB793" s="54"/>
      <c r="BC793" s="54"/>
      <c r="BD793" s="54"/>
      <c r="BE793" s="54"/>
      <c r="BF793" s="54"/>
      <c r="BG793" s="54"/>
      <c r="BH793" s="54"/>
      <c r="BI793" s="54"/>
      <c r="BJ793" s="54"/>
      <c r="BK793" s="54"/>
      <c r="BL793" s="54"/>
      <c r="BM793" s="54"/>
      <c r="BN793" s="54"/>
      <c r="BO793" s="54"/>
      <c r="BP793" s="54"/>
      <c r="BQ793" s="54"/>
    </row>
    <row r="794">
      <c r="A794" s="54"/>
      <c r="B794" s="54"/>
      <c r="C794" s="98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171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  <c r="AF794" s="54"/>
      <c r="AG794" s="54"/>
      <c r="AH794" s="54"/>
      <c r="AI794" s="54"/>
      <c r="AJ794" s="54"/>
      <c r="AK794" s="54"/>
      <c r="AL794" s="54"/>
      <c r="AM794" s="54"/>
      <c r="AN794" s="54"/>
      <c r="AO794" s="54"/>
      <c r="AP794" s="54"/>
      <c r="AQ794" s="54"/>
      <c r="AR794" s="54"/>
      <c r="AS794" s="54"/>
      <c r="AT794" s="54"/>
      <c r="AU794" s="54"/>
      <c r="AV794" s="54"/>
      <c r="AW794" s="54"/>
      <c r="AX794" s="54"/>
      <c r="AY794" s="54"/>
      <c r="AZ794" s="54"/>
      <c r="BA794" s="54"/>
      <c r="BB794" s="54"/>
      <c r="BC794" s="54"/>
      <c r="BD794" s="54"/>
      <c r="BE794" s="54"/>
      <c r="BF794" s="54"/>
      <c r="BG794" s="54"/>
      <c r="BH794" s="54"/>
      <c r="BI794" s="54"/>
      <c r="BJ794" s="54"/>
      <c r="BK794" s="54"/>
      <c r="BL794" s="54"/>
      <c r="BM794" s="54"/>
      <c r="BN794" s="54"/>
      <c r="BO794" s="54"/>
      <c r="BP794" s="54"/>
      <c r="BQ794" s="54"/>
    </row>
    <row r="795">
      <c r="A795" s="54"/>
      <c r="B795" s="54"/>
      <c r="C795" s="98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171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  <c r="AF795" s="54"/>
      <c r="AG795" s="54"/>
      <c r="AH795" s="54"/>
      <c r="AI795" s="54"/>
      <c r="AJ795" s="54"/>
      <c r="AK795" s="54"/>
      <c r="AL795" s="54"/>
      <c r="AM795" s="54"/>
      <c r="AN795" s="54"/>
      <c r="AO795" s="54"/>
      <c r="AP795" s="54"/>
      <c r="AQ795" s="54"/>
      <c r="AR795" s="54"/>
      <c r="AS795" s="54"/>
      <c r="AT795" s="54"/>
      <c r="AU795" s="54"/>
      <c r="AV795" s="54"/>
      <c r="AW795" s="54"/>
      <c r="AX795" s="54"/>
      <c r="AY795" s="54"/>
      <c r="AZ795" s="54"/>
      <c r="BA795" s="54"/>
      <c r="BB795" s="54"/>
      <c r="BC795" s="54"/>
      <c r="BD795" s="54"/>
      <c r="BE795" s="54"/>
      <c r="BF795" s="54"/>
      <c r="BG795" s="54"/>
      <c r="BH795" s="54"/>
      <c r="BI795" s="54"/>
      <c r="BJ795" s="54"/>
      <c r="BK795" s="54"/>
      <c r="BL795" s="54"/>
      <c r="BM795" s="54"/>
      <c r="BN795" s="54"/>
      <c r="BO795" s="54"/>
      <c r="BP795" s="54"/>
      <c r="BQ795" s="54"/>
    </row>
    <row r="796">
      <c r="A796" s="54"/>
      <c r="B796" s="54"/>
      <c r="C796" s="98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171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  <c r="AF796" s="54"/>
      <c r="AG796" s="54"/>
      <c r="AH796" s="54"/>
      <c r="AI796" s="54"/>
      <c r="AJ796" s="54"/>
      <c r="AK796" s="54"/>
      <c r="AL796" s="54"/>
      <c r="AM796" s="54"/>
      <c r="AN796" s="54"/>
      <c r="AO796" s="54"/>
      <c r="AP796" s="54"/>
      <c r="AQ796" s="54"/>
      <c r="AR796" s="54"/>
      <c r="AS796" s="54"/>
      <c r="AT796" s="54"/>
      <c r="AU796" s="54"/>
      <c r="AV796" s="54"/>
      <c r="AW796" s="54"/>
      <c r="AX796" s="54"/>
      <c r="AY796" s="54"/>
      <c r="AZ796" s="54"/>
      <c r="BA796" s="54"/>
      <c r="BB796" s="54"/>
      <c r="BC796" s="54"/>
      <c r="BD796" s="54"/>
      <c r="BE796" s="54"/>
      <c r="BF796" s="54"/>
      <c r="BG796" s="54"/>
      <c r="BH796" s="54"/>
      <c r="BI796" s="54"/>
      <c r="BJ796" s="54"/>
      <c r="BK796" s="54"/>
      <c r="BL796" s="54"/>
      <c r="BM796" s="54"/>
      <c r="BN796" s="54"/>
      <c r="BO796" s="54"/>
      <c r="BP796" s="54"/>
      <c r="BQ796" s="54"/>
    </row>
    <row r="797">
      <c r="A797" s="54"/>
      <c r="B797" s="54"/>
      <c r="C797" s="98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171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  <c r="AF797" s="54"/>
      <c r="AG797" s="54"/>
      <c r="AH797" s="54"/>
      <c r="AI797" s="54"/>
      <c r="AJ797" s="54"/>
      <c r="AK797" s="54"/>
      <c r="AL797" s="54"/>
      <c r="AM797" s="54"/>
      <c r="AN797" s="54"/>
      <c r="AO797" s="54"/>
      <c r="AP797" s="54"/>
      <c r="AQ797" s="54"/>
      <c r="AR797" s="54"/>
      <c r="AS797" s="54"/>
      <c r="AT797" s="54"/>
      <c r="AU797" s="54"/>
      <c r="AV797" s="54"/>
      <c r="AW797" s="54"/>
      <c r="AX797" s="54"/>
      <c r="AY797" s="54"/>
      <c r="AZ797" s="54"/>
      <c r="BA797" s="54"/>
      <c r="BB797" s="54"/>
      <c r="BC797" s="54"/>
      <c r="BD797" s="54"/>
      <c r="BE797" s="54"/>
      <c r="BF797" s="54"/>
      <c r="BG797" s="54"/>
      <c r="BH797" s="54"/>
      <c r="BI797" s="54"/>
      <c r="BJ797" s="54"/>
      <c r="BK797" s="54"/>
      <c r="BL797" s="54"/>
      <c r="BM797" s="54"/>
      <c r="BN797" s="54"/>
      <c r="BO797" s="54"/>
      <c r="BP797" s="54"/>
      <c r="BQ797" s="54"/>
    </row>
    <row r="798">
      <c r="A798" s="54"/>
      <c r="B798" s="54"/>
      <c r="C798" s="98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171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  <c r="AF798" s="54"/>
      <c r="AG798" s="54"/>
      <c r="AH798" s="54"/>
      <c r="AI798" s="54"/>
      <c r="AJ798" s="54"/>
      <c r="AK798" s="54"/>
      <c r="AL798" s="54"/>
      <c r="AM798" s="54"/>
      <c r="AN798" s="54"/>
      <c r="AO798" s="54"/>
      <c r="AP798" s="54"/>
      <c r="AQ798" s="54"/>
      <c r="AR798" s="54"/>
      <c r="AS798" s="54"/>
      <c r="AT798" s="54"/>
      <c r="AU798" s="54"/>
      <c r="AV798" s="54"/>
      <c r="AW798" s="54"/>
      <c r="AX798" s="54"/>
      <c r="AY798" s="54"/>
      <c r="AZ798" s="54"/>
      <c r="BA798" s="54"/>
      <c r="BB798" s="54"/>
      <c r="BC798" s="54"/>
      <c r="BD798" s="54"/>
      <c r="BE798" s="54"/>
      <c r="BF798" s="54"/>
      <c r="BG798" s="54"/>
      <c r="BH798" s="54"/>
      <c r="BI798" s="54"/>
      <c r="BJ798" s="54"/>
      <c r="BK798" s="54"/>
      <c r="BL798" s="54"/>
      <c r="BM798" s="54"/>
      <c r="BN798" s="54"/>
      <c r="BO798" s="54"/>
      <c r="BP798" s="54"/>
      <c r="BQ798" s="54"/>
    </row>
    <row r="799">
      <c r="A799" s="54"/>
      <c r="B799" s="54"/>
      <c r="C799" s="98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171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  <c r="AF799" s="54"/>
      <c r="AG799" s="54"/>
      <c r="AH799" s="54"/>
      <c r="AI799" s="54"/>
      <c r="AJ799" s="54"/>
      <c r="AK799" s="54"/>
      <c r="AL799" s="54"/>
      <c r="AM799" s="54"/>
      <c r="AN799" s="54"/>
      <c r="AO799" s="54"/>
      <c r="AP799" s="54"/>
      <c r="AQ799" s="54"/>
      <c r="AR799" s="54"/>
      <c r="AS799" s="54"/>
      <c r="AT799" s="54"/>
      <c r="AU799" s="54"/>
      <c r="AV799" s="54"/>
      <c r="AW799" s="54"/>
      <c r="AX799" s="54"/>
      <c r="AY799" s="54"/>
      <c r="AZ799" s="54"/>
      <c r="BA799" s="54"/>
      <c r="BB799" s="54"/>
      <c r="BC799" s="54"/>
      <c r="BD799" s="54"/>
      <c r="BE799" s="54"/>
      <c r="BF799" s="54"/>
      <c r="BG799" s="54"/>
      <c r="BH799" s="54"/>
      <c r="BI799" s="54"/>
      <c r="BJ799" s="54"/>
      <c r="BK799" s="54"/>
      <c r="BL799" s="54"/>
      <c r="BM799" s="54"/>
      <c r="BN799" s="54"/>
      <c r="BO799" s="54"/>
      <c r="BP799" s="54"/>
      <c r="BQ799" s="54"/>
    </row>
    <row r="800">
      <c r="A800" s="54"/>
      <c r="B800" s="54"/>
      <c r="C800" s="98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171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  <c r="AF800" s="54"/>
      <c r="AG800" s="54"/>
      <c r="AH800" s="54"/>
      <c r="AI800" s="54"/>
      <c r="AJ800" s="54"/>
      <c r="AK800" s="54"/>
      <c r="AL800" s="54"/>
      <c r="AM800" s="54"/>
      <c r="AN800" s="54"/>
      <c r="AO800" s="54"/>
      <c r="AP800" s="54"/>
      <c r="AQ800" s="54"/>
      <c r="AR800" s="54"/>
      <c r="AS800" s="54"/>
      <c r="AT800" s="54"/>
      <c r="AU800" s="54"/>
      <c r="AV800" s="54"/>
      <c r="AW800" s="54"/>
      <c r="AX800" s="54"/>
      <c r="AY800" s="54"/>
      <c r="AZ800" s="54"/>
      <c r="BA800" s="54"/>
      <c r="BB800" s="54"/>
      <c r="BC800" s="54"/>
      <c r="BD800" s="54"/>
      <c r="BE800" s="54"/>
      <c r="BF800" s="54"/>
      <c r="BG800" s="54"/>
      <c r="BH800" s="54"/>
      <c r="BI800" s="54"/>
      <c r="BJ800" s="54"/>
      <c r="BK800" s="54"/>
      <c r="BL800" s="54"/>
      <c r="BM800" s="54"/>
      <c r="BN800" s="54"/>
      <c r="BO800" s="54"/>
      <c r="BP800" s="54"/>
      <c r="BQ800" s="54"/>
    </row>
    <row r="801">
      <c r="A801" s="54"/>
      <c r="B801" s="54"/>
      <c r="C801" s="98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171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  <c r="AF801" s="54"/>
      <c r="AG801" s="54"/>
      <c r="AH801" s="54"/>
      <c r="AI801" s="54"/>
      <c r="AJ801" s="54"/>
      <c r="AK801" s="54"/>
      <c r="AL801" s="54"/>
      <c r="AM801" s="54"/>
      <c r="AN801" s="54"/>
      <c r="AO801" s="54"/>
      <c r="AP801" s="54"/>
      <c r="AQ801" s="54"/>
      <c r="AR801" s="54"/>
      <c r="AS801" s="54"/>
      <c r="AT801" s="54"/>
      <c r="AU801" s="54"/>
      <c r="AV801" s="54"/>
      <c r="AW801" s="54"/>
      <c r="AX801" s="54"/>
      <c r="AY801" s="54"/>
      <c r="AZ801" s="54"/>
      <c r="BA801" s="54"/>
      <c r="BB801" s="54"/>
      <c r="BC801" s="54"/>
      <c r="BD801" s="54"/>
      <c r="BE801" s="54"/>
      <c r="BF801" s="54"/>
      <c r="BG801" s="54"/>
      <c r="BH801" s="54"/>
      <c r="BI801" s="54"/>
      <c r="BJ801" s="54"/>
      <c r="BK801" s="54"/>
      <c r="BL801" s="54"/>
      <c r="BM801" s="54"/>
      <c r="BN801" s="54"/>
      <c r="BO801" s="54"/>
      <c r="BP801" s="54"/>
      <c r="BQ801" s="54"/>
    </row>
    <row r="802">
      <c r="A802" s="54"/>
      <c r="B802" s="54"/>
      <c r="C802" s="98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171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  <c r="AF802" s="54"/>
      <c r="AG802" s="54"/>
      <c r="AH802" s="54"/>
      <c r="AI802" s="54"/>
      <c r="AJ802" s="54"/>
      <c r="AK802" s="54"/>
      <c r="AL802" s="54"/>
      <c r="AM802" s="54"/>
      <c r="AN802" s="54"/>
      <c r="AO802" s="54"/>
      <c r="AP802" s="54"/>
      <c r="AQ802" s="54"/>
      <c r="AR802" s="54"/>
      <c r="AS802" s="54"/>
      <c r="AT802" s="54"/>
      <c r="AU802" s="54"/>
      <c r="AV802" s="54"/>
      <c r="AW802" s="54"/>
      <c r="AX802" s="54"/>
      <c r="AY802" s="54"/>
      <c r="AZ802" s="54"/>
      <c r="BA802" s="54"/>
      <c r="BB802" s="54"/>
      <c r="BC802" s="54"/>
      <c r="BD802" s="54"/>
      <c r="BE802" s="54"/>
      <c r="BF802" s="54"/>
      <c r="BG802" s="54"/>
      <c r="BH802" s="54"/>
      <c r="BI802" s="54"/>
      <c r="BJ802" s="54"/>
      <c r="BK802" s="54"/>
      <c r="BL802" s="54"/>
      <c r="BM802" s="54"/>
      <c r="BN802" s="54"/>
      <c r="BO802" s="54"/>
      <c r="BP802" s="54"/>
      <c r="BQ802" s="54"/>
    </row>
    <row r="803">
      <c r="A803" s="54"/>
      <c r="B803" s="54"/>
      <c r="C803" s="98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171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  <c r="AF803" s="54"/>
      <c r="AG803" s="54"/>
      <c r="AH803" s="54"/>
      <c r="AI803" s="54"/>
      <c r="AJ803" s="54"/>
      <c r="AK803" s="54"/>
      <c r="AL803" s="54"/>
      <c r="AM803" s="54"/>
      <c r="AN803" s="54"/>
      <c r="AO803" s="54"/>
      <c r="AP803" s="54"/>
      <c r="AQ803" s="54"/>
      <c r="AR803" s="54"/>
      <c r="AS803" s="54"/>
      <c r="AT803" s="54"/>
      <c r="AU803" s="54"/>
      <c r="AV803" s="54"/>
      <c r="AW803" s="54"/>
      <c r="AX803" s="54"/>
      <c r="AY803" s="54"/>
      <c r="AZ803" s="54"/>
      <c r="BA803" s="54"/>
      <c r="BB803" s="54"/>
      <c r="BC803" s="54"/>
      <c r="BD803" s="54"/>
      <c r="BE803" s="54"/>
      <c r="BF803" s="54"/>
      <c r="BG803" s="54"/>
      <c r="BH803" s="54"/>
      <c r="BI803" s="54"/>
      <c r="BJ803" s="54"/>
      <c r="BK803" s="54"/>
      <c r="BL803" s="54"/>
      <c r="BM803" s="54"/>
      <c r="BN803" s="54"/>
      <c r="BO803" s="54"/>
      <c r="BP803" s="54"/>
      <c r="BQ803" s="54"/>
    </row>
    <row r="804">
      <c r="A804" s="54"/>
      <c r="B804" s="54"/>
      <c r="C804" s="98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171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/>
      <c r="AX804" s="54"/>
      <c r="AY804" s="54"/>
      <c r="AZ804" s="54"/>
      <c r="BA804" s="54"/>
      <c r="BB804" s="54"/>
      <c r="BC804" s="54"/>
      <c r="BD804" s="54"/>
      <c r="BE804" s="54"/>
      <c r="BF804" s="54"/>
      <c r="BG804" s="54"/>
      <c r="BH804" s="54"/>
      <c r="BI804" s="54"/>
      <c r="BJ804" s="54"/>
      <c r="BK804" s="54"/>
      <c r="BL804" s="54"/>
      <c r="BM804" s="54"/>
      <c r="BN804" s="54"/>
      <c r="BO804" s="54"/>
      <c r="BP804" s="54"/>
      <c r="BQ804" s="54"/>
    </row>
    <row r="805">
      <c r="A805" s="54"/>
      <c r="B805" s="54"/>
      <c r="C805" s="98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171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  <c r="BD805" s="54"/>
      <c r="BE805" s="54"/>
      <c r="BF805" s="54"/>
      <c r="BG805" s="54"/>
      <c r="BH805" s="54"/>
      <c r="BI805" s="54"/>
      <c r="BJ805" s="54"/>
      <c r="BK805" s="54"/>
      <c r="BL805" s="54"/>
      <c r="BM805" s="54"/>
      <c r="BN805" s="54"/>
      <c r="BO805" s="54"/>
      <c r="BP805" s="54"/>
      <c r="BQ805" s="54"/>
    </row>
    <row r="806">
      <c r="A806" s="54"/>
      <c r="B806" s="54"/>
      <c r="C806" s="98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171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  <c r="AG806" s="54"/>
      <c r="AH806" s="54"/>
      <c r="AI806" s="54"/>
      <c r="AJ806" s="54"/>
      <c r="AK806" s="54"/>
      <c r="AL806" s="54"/>
      <c r="AM806" s="54"/>
      <c r="AN806" s="54"/>
      <c r="AO806" s="54"/>
      <c r="AP806" s="54"/>
      <c r="AQ806" s="54"/>
      <c r="AR806" s="54"/>
      <c r="AS806" s="54"/>
      <c r="AT806" s="54"/>
      <c r="AU806" s="54"/>
      <c r="AV806" s="54"/>
      <c r="AW806" s="54"/>
      <c r="AX806" s="54"/>
      <c r="AY806" s="54"/>
      <c r="AZ806" s="54"/>
      <c r="BA806" s="54"/>
      <c r="BB806" s="54"/>
      <c r="BC806" s="54"/>
      <c r="BD806" s="54"/>
      <c r="BE806" s="54"/>
      <c r="BF806" s="54"/>
      <c r="BG806" s="54"/>
      <c r="BH806" s="54"/>
      <c r="BI806" s="54"/>
      <c r="BJ806" s="54"/>
      <c r="BK806" s="54"/>
      <c r="BL806" s="54"/>
      <c r="BM806" s="54"/>
      <c r="BN806" s="54"/>
      <c r="BO806" s="54"/>
      <c r="BP806" s="54"/>
      <c r="BQ806" s="54"/>
    </row>
    <row r="807">
      <c r="A807" s="54"/>
      <c r="B807" s="54"/>
      <c r="C807" s="98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171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54"/>
      <c r="AL807" s="54"/>
      <c r="AM807" s="54"/>
      <c r="AN807" s="54"/>
      <c r="AO807" s="54"/>
      <c r="AP807" s="54"/>
      <c r="AQ807" s="54"/>
      <c r="AR807" s="54"/>
      <c r="AS807" s="54"/>
      <c r="AT807" s="54"/>
      <c r="AU807" s="54"/>
      <c r="AV807" s="54"/>
      <c r="AW807" s="54"/>
      <c r="AX807" s="54"/>
      <c r="AY807" s="54"/>
      <c r="AZ807" s="54"/>
      <c r="BA807" s="54"/>
      <c r="BB807" s="54"/>
      <c r="BC807" s="54"/>
      <c r="BD807" s="54"/>
      <c r="BE807" s="54"/>
      <c r="BF807" s="54"/>
      <c r="BG807" s="54"/>
      <c r="BH807" s="54"/>
      <c r="BI807" s="54"/>
      <c r="BJ807" s="54"/>
      <c r="BK807" s="54"/>
      <c r="BL807" s="54"/>
      <c r="BM807" s="54"/>
      <c r="BN807" s="54"/>
      <c r="BO807" s="54"/>
      <c r="BP807" s="54"/>
      <c r="BQ807" s="54"/>
    </row>
    <row r="808">
      <c r="A808" s="54"/>
      <c r="B808" s="54"/>
      <c r="C808" s="98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171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  <c r="BD808" s="54"/>
      <c r="BE808" s="54"/>
      <c r="BF808" s="54"/>
      <c r="BG808" s="54"/>
      <c r="BH808" s="54"/>
      <c r="BI808" s="54"/>
      <c r="BJ808" s="54"/>
      <c r="BK808" s="54"/>
      <c r="BL808" s="54"/>
      <c r="BM808" s="54"/>
      <c r="BN808" s="54"/>
      <c r="BO808" s="54"/>
      <c r="BP808" s="54"/>
      <c r="BQ808" s="54"/>
    </row>
    <row r="809">
      <c r="A809" s="54"/>
      <c r="B809" s="54"/>
      <c r="C809" s="98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171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  <c r="BD809" s="54"/>
      <c r="BE809" s="54"/>
      <c r="BF809" s="54"/>
      <c r="BG809" s="54"/>
      <c r="BH809" s="54"/>
      <c r="BI809" s="54"/>
      <c r="BJ809" s="54"/>
      <c r="BK809" s="54"/>
      <c r="BL809" s="54"/>
      <c r="BM809" s="54"/>
      <c r="BN809" s="54"/>
      <c r="BO809" s="54"/>
      <c r="BP809" s="54"/>
      <c r="BQ809" s="54"/>
    </row>
    <row r="810">
      <c r="A810" s="54"/>
      <c r="B810" s="54"/>
      <c r="C810" s="98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171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</row>
    <row r="811">
      <c r="A811" s="54"/>
      <c r="B811" s="54"/>
      <c r="C811" s="98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171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</row>
    <row r="812">
      <c r="A812" s="54"/>
      <c r="B812" s="54"/>
      <c r="C812" s="98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171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</row>
    <row r="813">
      <c r="A813" s="54"/>
      <c r="B813" s="54"/>
      <c r="C813" s="98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171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</row>
    <row r="814">
      <c r="A814" s="54"/>
      <c r="B814" s="54"/>
      <c r="C814" s="98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171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</row>
    <row r="815">
      <c r="A815" s="54"/>
      <c r="B815" s="54"/>
      <c r="C815" s="98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171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</row>
    <row r="816">
      <c r="A816" s="54"/>
      <c r="B816" s="54"/>
      <c r="C816" s="98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171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</row>
    <row r="817">
      <c r="A817" s="54"/>
      <c r="B817" s="54"/>
      <c r="C817" s="98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171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</row>
    <row r="818">
      <c r="A818" s="54"/>
      <c r="B818" s="54"/>
      <c r="C818" s="98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171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  <c r="AG818" s="54"/>
      <c r="AH818" s="54"/>
      <c r="AI818" s="54"/>
      <c r="AJ818" s="54"/>
      <c r="AK818" s="54"/>
      <c r="AL818" s="54"/>
      <c r="AM818" s="54"/>
      <c r="AN818" s="54"/>
      <c r="AO818" s="54"/>
      <c r="AP818" s="54"/>
      <c r="AQ818" s="54"/>
      <c r="AR818" s="54"/>
      <c r="AS818" s="54"/>
      <c r="AT818" s="54"/>
      <c r="AU818" s="54"/>
      <c r="AV818" s="54"/>
      <c r="AW818" s="54"/>
      <c r="AX818" s="54"/>
      <c r="AY818" s="54"/>
      <c r="AZ818" s="54"/>
      <c r="BA818" s="54"/>
      <c r="BB818" s="54"/>
      <c r="BC818" s="54"/>
      <c r="BD818" s="54"/>
      <c r="BE818" s="54"/>
      <c r="BF818" s="54"/>
      <c r="BG818" s="54"/>
      <c r="BH818" s="54"/>
      <c r="BI818" s="54"/>
      <c r="BJ818" s="54"/>
      <c r="BK818" s="54"/>
      <c r="BL818" s="54"/>
      <c r="BM818" s="54"/>
      <c r="BN818" s="54"/>
      <c r="BO818" s="54"/>
      <c r="BP818" s="54"/>
      <c r="BQ818" s="54"/>
    </row>
    <row r="819">
      <c r="A819" s="54"/>
      <c r="B819" s="54"/>
      <c r="C819" s="98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171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  <c r="AG819" s="54"/>
      <c r="AH819" s="54"/>
      <c r="AI819" s="54"/>
      <c r="AJ819" s="54"/>
      <c r="AK819" s="54"/>
      <c r="AL819" s="54"/>
      <c r="AM819" s="54"/>
      <c r="AN819" s="54"/>
      <c r="AO819" s="54"/>
      <c r="AP819" s="54"/>
      <c r="AQ819" s="54"/>
      <c r="AR819" s="54"/>
      <c r="AS819" s="54"/>
      <c r="AT819" s="54"/>
      <c r="AU819" s="54"/>
      <c r="AV819" s="54"/>
      <c r="AW819" s="54"/>
      <c r="AX819" s="54"/>
      <c r="AY819" s="54"/>
      <c r="AZ819" s="54"/>
      <c r="BA819" s="54"/>
      <c r="BB819" s="54"/>
      <c r="BC819" s="54"/>
      <c r="BD819" s="54"/>
      <c r="BE819" s="54"/>
      <c r="BF819" s="54"/>
      <c r="BG819" s="54"/>
      <c r="BH819" s="54"/>
      <c r="BI819" s="54"/>
      <c r="BJ819" s="54"/>
      <c r="BK819" s="54"/>
      <c r="BL819" s="54"/>
      <c r="BM819" s="54"/>
      <c r="BN819" s="54"/>
      <c r="BO819" s="54"/>
      <c r="BP819" s="54"/>
      <c r="BQ819" s="54"/>
    </row>
    <row r="820">
      <c r="A820" s="54"/>
      <c r="B820" s="54"/>
      <c r="C820" s="98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171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  <c r="AF820" s="54"/>
      <c r="AG820" s="54"/>
      <c r="AH820" s="54"/>
      <c r="AI820" s="54"/>
      <c r="AJ820" s="54"/>
      <c r="AK820" s="54"/>
      <c r="AL820" s="54"/>
      <c r="AM820" s="54"/>
      <c r="AN820" s="54"/>
      <c r="AO820" s="54"/>
      <c r="AP820" s="54"/>
      <c r="AQ820" s="54"/>
      <c r="AR820" s="54"/>
      <c r="AS820" s="54"/>
      <c r="AT820" s="54"/>
      <c r="AU820" s="54"/>
      <c r="AV820" s="54"/>
      <c r="AW820" s="54"/>
      <c r="AX820" s="54"/>
      <c r="AY820" s="54"/>
      <c r="AZ820" s="54"/>
      <c r="BA820" s="54"/>
      <c r="BB820" s="54"/>
      <c r="BC820" s="54"/>
      <c r="BD820" s="54"/>
      <c r="BE820" s="54"/>
      <c r="BF820" s="54"/>
      <c r="BG820" s="54"/>
      <c r="BH820" s="54"/>
      <c r="BI820" s="54"/>
      <c r="BJ820" s="54"/>
      <c r="BK820" s="54"/>
      <c r="BL820" s="54"/>
      <c r="BM820" s="54"/>
      <c r="BN820" s="54"/>
      <c r="BO820" s="54"/>
      <c r="BP820" s="54"/>
      <c r="BQ820" s="54"/>
    </row>
    <row r="821">
      <c r="A821" s="54"/>
      <c r="B821" s="54"/>
      <c r="C821" s="98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171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  <c r="AF821" s="54"/>
      <c r="AG821" s="54"/>
      <c r="AH821" s="54"/>
      <c r="AI821" s="54"/>
      <c r="AJ821" s="54"/>
      <c r="AK821" s="54"/>
      <c r="AL821" s="54"/>
      <c r="AM821" s="54"/>
      <c r="AN821" s="54"/>
      <c r="AO821" s="54"/>
      <c r="AP821" s="54"/>
      <c r="AQ821" s="54"/>
      <c r="AR821" s="54"/>
      <c r="AS821" s="54"/>
      <c r="AT821" s="54"/>
      <c r="AU821" s="54"/>
      <c r="AV821" s="54"/>
      <c r="AW821" s="54"/>
      <c r="AX821" s="54"/>
      <c r="AY821" s="54"/>
      <c r="AZ821" s="54"/>
      <c r="BA821" s="54"/>
      <c r="BB821" s="54"/>
      <c r="BC821" s="54"/>
      <c r="BD821" s="54"/>
      <c r="BE821" s="54"/>
      <c r="BF821" s="54"/>
      <c r="BG821" s="54"/>
      <c r="BH821" s="54"/>
      <c r="BI821" s="54"/>
      <c r="BJ821" s="54"/>
      <c r="BK821" s="54"/>
      <c r="BL821" s="54"/>
      <c r="BM821" s="54"/>
      <c r="BN821" s="54"/>
      <c r="BO821" s="54"/>
      <c r="BP821" s="54"/>
      <c r="BQ821" s="54"/>
    </row>
    <row r="822">
      <c r="A822" s="54"/>
      <c r="B822" s="54"/>
      <c r="C822" s="98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171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  <c r="AF822" s="54"/>
      <c r="AG822" s="54"/>
      <c r="AH822" s="54"/>
      <c r="AI822" s="54"/>
      <c r="AJ822" s="54"/>
      <c r="AK822" s="54"/>
      <c r="AL822" s="54"/>
      <c r="AM822" s="54"/>
      <c r="AN822" s="54"/>
      <c r="AO822" s="54"/>
      <c r="AP822" s="54"/>
      <c r="AQ822" s="54"/>
      <c r="AR822" s="54"/>
      <c r="AS822" s="54"/>
      <c r="AT822" s="54"/>
      <c r="AU822" s="54"/>
      <c r="AV822" s="54"/>
      <c r="AW822" s="54"/>
      <c r="AX822" s="54"/>
      <c r="AY822" s="54"/>
      <c r="AZ822" s="54"/>
      <c r="BA822" s="54"/>
      <c r="BB822" s="54"/>
      <c r="BC822" s="54"/>
      <c r="BD822" s="54"/>
      <c r="BE822" s="54"/>
      <c r="BF822" s="54"/>
      <c r="BG822" s="54"/>
      <c r="BH822" s="54"/>
      <c r="BI822" s="54"/>
      <c r="BJ822" s="54"/>
      <c r="BK822" s="54"/>
      <c r="BL822" s="54"/>
      <c r="BM822" s="54"/>
      <c r="BN822" s="54"/>
      <c r="BO822" s="54"/>
      <c r="BP822" s="54"/>
      <c r="BQ822" s="54"/>
    </row>
    <row r="823">
      <c r="A823" s="54"/>
      <c r="B823" s="54"/>
      <c r="C823" s="98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171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  <c r="AF823" s="54"/>
      <c r="AG823" s="54"/>
      <c r="AH823" s="54"/>
      <c r="AI823" s="54"/>
      <c r="AJ823" s="54"/>
      <c r="AK823" s="54"/>
      <c r="AL823" s="54"/>
      <c r="AM823" s="54"/>
      <c r="AN823" s="54"/>
      <c r="AO823" s="54"/>
      <c r="AP823" s="54"/>
      <c r="AQ823" s="54"/>
      <c r="AR823" s="54"/>
      <c r="AS823" s="54"/>
      <c r="AT823" s="54"/>
      <c r="AU823" s="54"/>
      <c r="AV823" s="54"/>
      <c r="AW823" s="54"/>
      <c r="AX823" s="54"/>
      <c r="AY823" s="54"/>
      <c r="AZ823" s="54"/>
      <c r="BA823" s="54"/>
      <c r="BB823" s="54"/>
      <c r="BC823" s="54"/>
      <c r="BD823" s="54"/>
      <c r="BE823" s="54"/>
      <c r="BF823" s="54"/>
      <c r="BG823" s="54"/>
      <c r="BH823" s="54"/>
      <c r="BI823" s="54"/>
      <c r="BJ823" s="54"/>
      <c r="BK823" s="54"/>
      <c r="BL823" s="54"/>
      <c r="BM823" s="54"/>
      <c r="BN823" s="54"/>
      <c r="BO823" s="54"/>
      <c r="BP823" s="54"/>
      <c r="BQ823" s="54"/>
    </row>
    <row r="824">
      <c r="A824" s="54"/>
      <c r="B824" s="54"/>
      <c r="C824" s="98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171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  <c r="AF824" s="54"/>
      <c r="AG824" s="54"/>
      <c r="AH824" s="54"/>
      <c r="AI824" s="54"/>
      <c r="AJ824" s="54"/>
      <c r="AK824" s="54"/>
      <c r="AL824" s="54"/>
      <c r="AM824" s="54"/>
      <c r="AN824" s="54"/>
      <c r="AO824" s="54"/>
      <c r="AP824" s="54"/>
      <c r="AQ824" s="54"/>
      <c r="AR824" s="54"/>
      <c r="AS824" s="54"/>
      <c r="AT824" s="54"/>
      <c r="AU824" s="54"/>
      <c r="AV824" s="54"/>
      <c r="AW824" s="54"/>
      <c r="AX824" s="54"/>
      <c r="AY824" s="54"/>
      <c r="AZ824" s="54"/>
      <c r="BA824" s="54"/>
      <c r="BB824" s="54"/>
      <c r="BC824" s="54"/>
      <c r="BD824" s="54"/>
      <c r="BE824" s="54"/>
      <c r="BF824" s="54"/>
      <c r="BG824" s="54"/>
      <c r="BH824" s="54"/>
      <c r="BI824" s="54"/>
      <c r="BJ824" s="54"/>
      <c r="BK824" s="54"/>
      <c r="BL824" s="54"/>
      <c r="BM824" s="54"/>
      <c r="BN824" s="54"/>
      <c r="BO824" s="54"/>
      <c r="BP824" s="54"/>
      <c r="BQ824" s="54"/>
    </row>
    <row r="825">
      <c r="A825" s="54"/>
      <c r="B825" s="54"/>
      <c r="C825" s="98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171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  <c r="AG825" s="54"/>
      <c r="AH825" s="54"/>
      <c r="AI825" s="54"/>
      <c r="AJ825" s="54"/>
      <c r="AK825" s="54"/>
      <c r="AL825" s="54"/>
      <c r="AM825" s="54"/>
      <c r="AN825" s="54"/>
      <c r="AO825" s="54"/>
      <c r="AP825" s="54"/>
      <c r="AQ825" s="54"/>
      <c r="AR825" s="54"/>
      <c r="AS825" s="54"/>
      <c r="AT825" s="54"/>
      <c r="AU825" s="54"/>
      <c r="AV825" s="54"/>
      <c r="AW825" s="54"/>
      <c r="AX825" s="54"/>
      <c r="AY825" s="54"/>
      <c r="AZ825" s="54"/>
      <c r="BA825" s="54"/>
      <c r="BB825" s="54"/>
      <c r="BC825" s="54"/>
      <c r="BD825" s="54"/>
      <c r="BE825" s="54"/>
      <c r="BF825" s="54"/>
      <c r="BG825" s="54"/>
      <c r="BH825" s="54"/>
      <c r="BI825" s="54"/>
      <c r="BJ825" s="54"/>
      <c r="BK825" s="54"/>
      <c r="BL825" s="54"/>
      <c r="BM825" s="54"/>
      <c r="BN825" s="54"/>
      <c r="BO825" s="54"/>
      <c r="BP825" s="54"/>
      <c r="BQ825" s="54"/>
    </row>
    <row r="826">
      <c r="A826" s="54"/>
      <c r="B826" s="54"/>
      <c r="C826" s="98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171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  <c r="AL826" s="54"/>
      <c r="AM826" s="54"/>
      <c r="AN826" s="54"/>
      <c r="AO826" s="54"/>
      <c r="AP826" s="54"/>
      <c r="AQ826" s="54"/>
      <c r="AR826" s="54"/>
      <c r="AS826" s="54"/>
      <c r="AT826" s="54"/>
      <c r="AU826" s="54"/>
      <c r="AV826" s="54"/>
      <c r="AW826" s="54"/>
      <c r="AX826" s="54"/>
      <c r="AY826" s="54"/>
      <c r="AZ826" s="54"/>
      <c r="BA826" s="54"/>
      <c r="BB826" s="54"/>
      <c r="BC826" s="54"/>
      <c r="BD826" s="54"/>
      <c r="BE826" s="54"/>
      <c r="BF826" s="54"/>
      <c r="BG826" s="54"/>
      <c r="BH826" s="54"/>
      <c r="BI826" s="54"/>
      <c r="BJ826" s="54"/>
      <c r="BK826" s="54"/>
      <c r="BL826" s="54"/>
      <c r="BM826" s="54"/>
      <c r="BN826" s="54"/>
      <c r="BO826" s="54"/>
      <c r="BP826" s="54"/>
      <c r="BQ826" s="54"/>
    </row>
    <row r="827">
      <c r="A827" s="54"/>
      <c r="B827" s="54"/>
      <c r="C827" s="98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171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  <c r="AF827" s="54"/>
      <c r="AG827" s="54"/>
      <c r="AH827" s="54"/>
      <c r="AI827" s="54"/>
      <c r="AJ827" s="54"/>
      <c r="AK827" s="54"/>
      <c r="AL827" s="54"/>
      <c r="AM827" s="54"/>
      <c r="AN827" s="54"/>
      <c r="AO827" s="54"/>
      <c r="AP827" s="54"/>
      <c r="AQ827" s="54"/>
      <c r="AR827" s="54"/>
      <c r="AS827" s="54"/>
      <c r="AT827" s="54"/>
      <c r="AU827" s="54"/>
      <c r="AV827" s="54"/>
      <c r="AW827" s="54"/>
      <c r="AX827" s="54"/>
      <c r="AY827" s="54"/>
      <c r="AZ827" s="54"/>
      <c r="BA827" s="54"/>
      <c r="BB827" s="54"/>
      <c r="BC827" s="54"/>
      <c r="BD827" s="54"/>
      <c r="BE827" s="54"/>
      <c r="BF827" s="54"/>
      <c r="BG827" s="54"/>
      <c r="BH827" s="54"/>
      <c r="BI827" s="54"/>
      <c r="BJ827" s="54"/>
      <c r="BK827" s="54"/>
      <c r="BL827" s="54"/>
      <c r="BM827" s="54"/>
      <c r="BN827" s="54"/>
      <c r="BO827" s="54"/>
      <c r="BP827" s="54"/>
      <c r="BQ827" s="54"/>
    </row>
    <row r="828">
      <c r="A828" s="54"/>
      <c r="B828" s="54"/>
      <c r="C828" s="98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171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  <c r="AF828" s="54"/>
      <c r="AG828" s="54"/>
      <c r="AH828" s="54"/>
      <c r="AI828" s="54"/>
      <c r="AJ828" s="54"/>
      <c r="AK828" s="54"/>
      <c r="AL828" s="54"/>
      <c r="AM828" s="54"/>
      <c r="AN828" s="54"/>
      <c r="AO828" s="54"/>
      <c r="AP828" s="54"/>
      <c r="AQ828" s="54"/>
      <c r="AR828" s="54"/>
      <c r="AS828" s="54"/>
      <c r="AT828" s="54"/>
      <c r="AU828" s="54"/>
      <c r="AV828" s="54"/>
      <c r="AW828" s="54"/>
      <c r="AX828" s="54"/>
      <c r="AY828" s="54"/>
      <c r="AZ828" s="54"/>
      <c r="BA828" s="54"/>
      <c r="BB828" s="54"/>
      <c r="BC828" s="54"/>
      <c r="BD828" s="54"/>
      <c r="BE828" s="54"/>
      <c r="BF828" s="54"/>
      <c r="BG828" s="54"/>
      <c r="BH828" s="54"/>
      <c r="BI828" s="54"/>
      <c r="BJ828" s="54"/>
      <c r="BK828" s="54"/>
      <c r="BL828" s="54"/>
      <c r="BM828" s="54"/>
      <c r="BN828" s="54"/>
      <c r="BO828" s="54"/>
      <c r="BP828" s="54"/>
      <c r="BQ828" s="54"/>
    </row>
    <row r="829">
      <c r="A829" s="54"/>
      <c r="B829" s="54"/>
      <c r="C829" s="98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171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  <c r="AF829" s="54"/>
      <c r="AG829" s="54"/>
      <c r="AH829" s="54"/>
      <c r="AI829" s="54"/>
      <c r="AJ829" s="54"/>
      <c r="AK829" s="54"/>
      <c r="AL829" s="54"/>
      <c r="AM829" s="54"/>
      <c r="AN829" s="54"/>
      <c r="AO829" s="54"/>
      <c r="AP829" s="54"/>
      <c r="AQ829" s="54"/>
      <c r="AR829" s="54"/>
      <c r="AS829" s="54"/>
      <c r="AT829" s="54"/>
      <c r="AU829" s="54"/>
      <c r="AV829" s="54"/>
      <c r="AW829" s="54"/>
      <c r="AX829" s="54"/>
      <c r="AY829" s="54"/>
      <c r="AZ829" s="54"/>
      <c r="BA829" s="54"/>
      <c r="BB829" s="54"/>
      <c r="BC829" s="54"/>
      <c r="BD829" s="54"/>
      <c r="BE829" s="54"/>
      <c r="BF829" s="54"/>
      <c r="BG829" s="54"/>
      <c r="BH829" s="54"/>
      <c r="BI829" s="54"/>
      <c r="BJ829" s="54"/>
      <c r="BK829" s="54"/>
      <c r="BL829" s="54"/>
      <c r="BM829" s="54"/>
      <c r="BN829" s="54"/>
      <c r="BO829" s="54"/>
      <c r="BP829" s="54"/>
      <c r="BQ829" s="54"/>
    </row>
    <row r="830">
      <c r="A830" s="54"/>
      <c r="B830" s="54"/>
      <c r="C830" s="98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171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  <c r="AG830" s="54"/>
      <c r="AH830" s="54"/>
      <c r="AI830" s="54"/>
      <c r="AJ830" s="54"/>
      <c r="AK830" s="54"/>
      <c r="AL830" s="54"/>
      <c r="AM830" s="54"/>
      <c r="AN830" s="54"/>
      <c r="AO830" s="54"/>
      <c r="AP830" s="54"/>
      <c r="AQ830" s="54"/>
      <c r="AR830" s="54"/>
      <c r="AS830" s="54"/>
      <c r="AT830" s="54"/>
      <c r="AU830" s="54"/>
      <c r="AV830" s="54"/>
      <c r="AW830" s="54"/>
      <c r="AX830" s="54"/>
      <c r="AY830" s="54"/>
      <c r="AZ830" s="54"/>
      <c r="BA830" s="54"/>
      <c r="BB830" s="54"/>
      <c r="BC830" s="54"/>
      <c r="BD830" s="54"/>
      <c r="BE830" s="54"/>
      <c r="BF830" s="54"/>
      <c r="BG830" s="54"/>
      <c r="BH830" s="54"/>
      <c r="BI830" s="54"/>
      <c r="BJ830" s="54"/>
      <c r="BK830" s="54"/>
      <c r="BL830" s="54"/>
      <c r="BM830" s="54"/>
      <c r="BN830" s="54"/>
      <c r="BO830" s="54"/>
      <c r="BP830" s="54"/>
      <c r="BQ830" s="54"/>
    </row>
    <row r="831">
      <c r="A831" s="54"/>
      <c r="B831" s="54"/>
      <c r="C831" s="98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171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  <c r="AF831" s="54"/>
      <c r="AG831" s="54"/>
      <c r="AH831" s="54"/>
      <c r="AI831" s="54"/>
      <c r="AJ831" s="54"/>
      <c r="AK831" s="54"/>
      <c r="AL831" s="54"/>
      <c r="AM831" s="54"/>
      <c r="AN831" s="54"/>
      <c r="AO831" s="54"/>
      <c r="AP831" s="54"/>
      <c r="AQ831" s="54"/>
      <c r="AR831" s="54"/>
      <c r="AS831" s="54"/>
      <c r="AT831" s="54"/>
      <c r="AU831" s="54"/>
      <c r="AV831" s="54"/>
      <c r="AW831" s="54"/>
      <c r="AX831" s="54"/>
      <c r="AY831" s="54"/>
      <c r="AZ831" s="54"/>
      <c r="BA831" s="54"/>
      <c r="BB831" s="54"/>
      <c r="BC831" s="54"/>
      <c r="BD831" s="54"/>
      <c r="BE831" s="54"/>
      <c r="BF831" s="54"/>
      <c r="BG831" s="54"/>
      <c r="BH831" s="54"/>
      <c r="BI831" s="54"/>
      <c r="BJ831" s="54"/>
      <c r="BK831" s="54"/>
      <c r="BL831" s="54"/>
      <c r="BM831" s="54"/>
      <c r="BN831" s="54"/>
      <c r="BO831" s="54"/>
      <c r="BP831" s="54"/>
      <c r="BQ831" s="54"/>
    </row>
    <row r="832">
      <c r="A832" s="54"/>
      <c r="B832" s="54"/>
      <c r="C832" s="98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171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  <c r="AF832" s="54"/>
      <c r="AG832" s="54"/>
      <c r="AH832" s="54"/>
      <c r="AI832" s="54"/>
      <c r="AJ832" s="54"/>
      <c r="AK832" s="54"/>
      <c r="AL832" s="54"/>
      <c r="AM832" s="54"/>
      <c r="AN832" s="54"/>
      <c r="AO832" s="54"/>
      <c r="AP832" s="54"/>
      <c r="AQ832" s="54"/>
      <c r="AR832" s="54"/>
      <c r="AS832" s="54"/>
      <c r="AT832" s="54"/>
      <c r="AU832" s="54"/>
      <c r="AV832" s="54"/>
      <c r="AW832" s="54"/>
      <c r="AX832" s="54"/>
      <c r="AY832" s="54"/>
      <c r="AZ832" s="54"/>
      <c r="BA832" s="54"/>
      <c r="BB832" s="54"/>
      <c r="BC832" s="54"/>
      <c r="BD832" s="54"/>
      <c r="BE832" s="54"/>
      <c r="BF832" s="54"/>
      <c r="BG832" s="54"/>
      <c r="BH832" s="54"/>
      <c r="BI832" s="54"/>
      <c r="BJ832" s="54"/>
      <c r="BK832" s="54"/>
      <c r="BL832" s="54"/>
      <c r="BM832" s="54"/>
      <c r="BN832" s="54"/>
      <c r="BO832" s="54"/>
      <c r="BP832" s="54"/>
      <c r="BQ832" s="54"/>
    </row>
    <row r="833">
      <c r="A833" s="54"/>
      <c r="B833" s="54"/>
      <c r="C833" s="98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171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  <c r="AF833" s="54"/>
      <c r="AG833" s="54"/>
      <c r="AH833" s="54"/>
      <c r="AI833" s="54"/>
      <c r="AJ833" s="54"/>
      <c r="AK833" s="54"/>
      <c r="AL833" s="54"/>
      <c r="AM833" s="54"/>
      <c r="AN833" s="54"/>
      <c r="AO833" s="54"/>
      <c r="AP833" s="54"/>
      <c r="AQ833" s="54"/>
      <c r="AR833" s="54"/>
      <c r="AS833" s="54"/>
      <c r="AT833" s="54"/>
      <c r="AU833" s="54"/>
      <c r="AV833" s="54"/>
      <c r="AW833" s="54"/>
      <c r="AX833" s="54"/>
      <c r="AY833" s="54"/>
      <c r="AZ833" s="54"/>
      <c r="BA833" s="54"/>
      <c r="BB833" s="54"/>
      <c r="BC833" s="54"/>
      <c r="BD833" s="54"/>
      <c r="BE833" s="54"/>
      <c r="BF833" s="54"/>
      <c r="BG833" s="54"/>
      <c r="BH833" s="54"/>
      <c r="BI833" s="54"/>
      <c r="BJ833" s="54"/>
      <c r="BK833" s="54"/>
      <c r="BL833" s="54"/>
      <c r="BM833" s="54"/>
      <c r="BN833" s="54"/>
      <c r="BO833" s="54"/>
      <c r="BP833" s="54"/>
      <c r="BQ833" s="54"/>
    </row>
    <row r="834">
      <c r="A834" s="54"/>
      <c r="B834" s="54"/>
      <c r="C834" s="98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171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  <c r="AF834" s="54"/>
      <c r="AG834" s="54"/>
      <c r="AH834" s="54"/>
      <c r="AI834" s="54"/>
      <c r="AJ834" s="54"/>
      <c r="AK834" s="54"/>
      <c r="AL834" s="54"/>
      <c r="AM834" s="54"/>
      <c r="AN834" s="54"/>
      <c r="AO834" s="54"/>
      <c r="AP834" s="54"/>
      <c r="AQ834" s="54"/>
      <c r="AR834" s="54"/>
      <c r="AS834" s="54"/>
      <c r="AT834" s="54"/>
      <c r="AU834" s="54"/>
      <c r="AV834" s="54"/>
      <c r="AW834" s="54"/>
      <c r="AX834" s="54"/>
      <c r="AY834" s="54"/>
      <c r="AZ834" s="54"/>
      <c r="BA834" s="54"/>
      <c r="BB834" s="54"/>
      <c r="BC834" s="54"/>
      <c r="BD834" s="54"/>
      <c r="BE834" s="54"/>
      <c r="BF834" s="54"/>
      <c r="BG834" s="54"/>
      <c r="BH834" s="54"/>
      <c r="BI834" s="54"/>
      <c r="BJ834" s="54"/>
      <c r="BK834" s="54"/>
      <c r="BL834" s="54"/>
      <c r="BM834" s="54"/>
      <c r="BN834" s="54"/>
      <c r="BO834" s="54"/>
      <c r="BP834" s="54"/>
      <c r="BQ834" s="54"/>
    </row>
    <row r="835">
      <c r="A835" s="54"/>
      <c r="B835" s="54"/>
      <c r="C835" s="98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171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  <c r="AF835" s="54"/>
      <c r="AG835" s="54"/>
      <c r="AH835" s="54"/>
      <c r="AI835" s="54"/>
      <c r="AJ835" s="54"/>
      <c r="AK835" s="54"/>
      <c r="AL835" s="54"/>
      <c r="AM835" s="54"/>
      <c r="AN835" s="54"/>
      <c r="AO835" s="54"/>
      <c r="AP835" s="54"/>
      <c r="AQ835" s="54"/>
      <c r="AR835" s="54"/>
      <c r="AS835" s="54"/>
      <c r="AT835" s="54"/>
      <c r="AU835" s="54"/>
      <c r="AV835" s="54"/>
      <c r="AW835" s="54"/>
      <c r="AX835" s="54"/>
      <c r="AY835" s="54"/>
      <c r="AZ835" s="54"/>
      <c r="BA835" s="54"/>
      <c r="BB835" s="54"/>
      <c r="BC835" s="54"/>
      <c r="BD835" s="54"/>
      <c r="BE835" s="54"/>
      <c r="BF835" s="54"/>
      <c r="BG835" s="54"/>
      <c r="BH835" s="54"/>
      <c r="BI835" s="54"/>
      <c r="BJ835" s="54"/>
      <c r="BK835" s="54"/>
      <c r="BL835" s="54"/>
      <c r="BM835" s="54"/>
      <c r="BN835" s="54"/>
      <c r="BO835" s="54"/>
      <c r="BP835" s="54"/>
      <c r="BQ835" s="54"/>
    </row>
    <row r="836">
      <c r="A836" s="54"/>
      <c r="B836" s="54"/>
      <c r="C836" s="98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171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  <c r="AG836" s="54"/>
      <c r="AH836" s="54"/>
      <c r="AI836" s="54"/>
      <c r="AJ836" s="54"/>
      <c r="AK836" s="54"/>
      <c r="AL836" s="54"/>
      <c r="AM836" s="54"/>
      <c r="AN836" s="54"/>
      <c r="AO836" s="54"/>
      <c r="AP836" s="54"/>
      <c r="AQ836" s="54"/>
      <c r="AR836" s="54"/>
      <c r="AS836" s="54"/>
      <c r="AT836" s="54"/>
      <c r="AU836" s="54"/>
      <c r="AV836" s="54"/>
      <c r="AW836" s="54"/>
      <c r="AX836" s="54"/>
      <c r="AY836" s="54"/>
      <c r="AZ836" s="54"/>
      <c r="BA836" s="54"/>
      <c r="BB836" s="54"/>
      <c r="BC836" s="54"/>
      <c r="BD836" s="54"/>
      <c r="BE836" s="54"/>
      <c r="BF836" s="54"/>
      <c r="BG836" s="54"/>
      <c r="BH836" s="54"/>
      <c r="BI836" s="54"/>
      <c r="BJ836" s="54"/>
      <c r="BK836" s="54"/>
      <c r="BL836" s="54"/>
      <c r="BM836" s="54"/>
      <c r="BN836" s="54"/>
      <c r="BO836" s="54"/>
      <c r="BP836" s="54"/>
      <c r="BQ836" s="54"/>
    </row>
    <row r="837">
      <c r="A837" s="54"/>
      <c r="B837" s="54"/>
      <c r="C837" s="98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171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  <c r="AG837" s="54"/>
      <c r="AH837" s="54"/>
      <c r="AI837" s="54"/>
      <c r="AJ837" s="54"/>
      <c r="AK837" s="54"/>
      <c r="AL837" s="54"/>
      <c r="AM837" s="54"/>
      <c r="AN837" s="54"/>
      <c r="AO837" s="54"/>
      <c r="AP837" s="54"/>
      <c r="AQ837" s="54"/>
      <c r="AR837" s="54"/>
      <c r="AS837" s="54"/>
      <c r="AT837" s="54"/>
      <c r="AU837" s="54"/>
      <c r="AV837" s="54"/>
      <c r="AW837" s="54"/>
      <c r="AX837" s="54"/>
      <c r="AY837" s="54"/>
      <c r="AZ837" s="54"/>
      <c r="BA837" s="54"/>
      <c r="BB837" s="54"/>
      <c r="BC837" s="54"/>
      <c r="BD837" s="54"/>
      <c r="BE837" s="54"/>
      <c r="BF837" s="54"/>
      <c r="BG837" s="54"/>
      <c r="BH837" s="54"/>
      <c r="BI837" s="54"/>
      <c r="BJ837" s="54"/>
      <c r="BK837" s="54"/>
      <c r="BL837" s="54"/>
      <c r="BM837" s="54"/>
      <c r="BN837" s="54"/>
      <c r="BO837" s="54"/>
      <c r="BP837" s="54"/>
      <c r="BQ837" s="54"/>
    </row>
    <row r="838">
      <c r="A838" s="54"/>
      <c r="B838" s="54"/>
      <c r="C838" s="98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171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  <c r="AF838" s="54"/>
      <c r="AG838" s="54"/>
      <c r="AH838" s="54"/>
      <c r="AI838" s="54"/>
      <c r="AJ838" s="54"/>
      <c r="AK838" s="54"/>
      <c r="AL838" s="54"/>
      <c r="AM838" s="54"/>
      <c r="AN838" s="54"/>
      <c r="AO838" s="54"/>
      <c r="AP838" s="54"/>
      <c r="AQ838" s="54"/>
      <c r="AR838" s="54"/>
      <c r="AS838" s="54"/>
      <c r="AT838" s="54"/>
      <c r="AU838" s="54"/>
      <c r="AV838" s="54"/>
      <c r="AW838" s="54"/>
      <c r="AX838" s="54"/>
      <c r="AY838" s="54"/>
      <c r="AZ838" s="54"/>
      <c r="BA838" s="54"/>
      <c r="BB838" s="54"/>
      <c r="BC838" s="54"/>
      <c r="BD838" s="54"/>
      <c r="BE838" s="54"/>
      <c r="BF838" s="54"/>
      <c r="BG838" s="54"/>
      <c r="BH838" s="54"/>
      <c r="BI838" s="54"/>
      <c r="BJ838" s="54"/>
      <c r="BK838" s="54"/>
      <c r="BL838" s="54"/>
      <c r="BM838" s="54"/>
      <c r="BN838" s="54"/>
      <c r="BO838" s="54"/>
      <c r="BP838" s="54"/>
      <c r="BQ838" s="54"/>
    </row>
    <row r="839">
      <c r="A839" s="54"/>
      <c r="B839" s="54"/>
      <c r="C839" s="98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171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  <c r="AF839" s="54"/>
      <c r="AG839" s="54"/>
      <c r="AH839" s="54"/>
      <c r="AI839" s="54"/>
      <c r="AJ839" s="54"/>
      <c r="AK839" s="54"/>
      <c r="AL839" s="54"/>
      <c r="AM839" s="54"/>
      <c r="AN839" s="54"/>
      <c r="AO839" s="54"/>
      <c r="AP839" s="54"/>
      <c r="AQ839" s="54"/>
      <c r="AR839" s="54"/>
      <c r="AS839" s="54"/>
      <c r="AT839" s="54"/>
      <c r="AU839" s="54"/>
      <c r="AV839" s="54"/>
      <c r="AW839" s="54"/>
      <c r="AX839" s="54"/>
      <c r="AY839" s="54"/>
      <c r="AZ839" s="54"/>
      <c r="BA839" s="54"/>
      <c r="BB839" s="54"/>
      <c r="BC839" s="54"/>
      <c r="BD839" s="54"/>
      <c r="BE839" s="54"/>
      <c r="BF839" s="54"/>
      <c r="BG839" s="54"/>
      <c r="BH839" s="54"/>
      <c r="BI839" s="54"/>
      <c r="BJ839" s="54"/>
      <c r="BK839" s="54"/>
      <c r="BL839" s="54"/>
      <c r="BM839" s="54"/>
      <c r="BN839" s="54"/>
      <c r="BO839" s="54"/>
      <c r="BP839" s="54"/>
      <c r="BQ839" s="54"/>
    </row>
    <row r="840">
      <c r="A840" s="54"/>
      <c r="B840" s="54"/>
      <c r="C840" s="98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171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  <c r="AF840" s="54"/>
      <c r="AG840" s="54"/>
      <c r="AH840" s="54"/>
      <c r="AI840" s="54"/>
      <c r="AJ840" s="54"/>
      <c r="AK840" s="54"/>
      <c r="AL840" s="54"/>
      <c r="AM840" s="54"/>
      <c r="AN840" s="54"/>
      <c r="AO840" s="54"/>
      <c r="AP840" s="54"/>
      <c r="AQ840" s="54"/>
      <c r="AR840" s="54"/>
      <c r="AS840" s="54"/>
      <c r="AT840" s="54"/>
      <c r="AU840" s="54"/>
      <c r="AV840" s="54"/>
      <c r="AW840" s="54"/>
      <c r="AX840" s="54"/>
      <c r="AY840" s="54"/>
      <c r="AZ840" s="54"/>
      <c r="BA840" s="54"/>
      <c r="BB840" s="54"/>
      <c r="BC840" s="54"/>
      <c r="BD840" s="54"/>
      <c r="BE840" s="54"/>
      <c r="BF840" s="54"/>
      <c r="BG840" s="54"/>
      <c r="BH840" s="54"/>
      <c r="BI840" s="54"/>
      <c r="BJ840" s="54"/>
      <c r="BK840" s="54"/>
      <c r="BL840" s="54"/>
      <c r="BM840" s="54"/>
      <c r="BN840" s="54"/>
      <c r="BO840" s="54"/>
      <c r="BP840" s="54"/>
      <c r="BQ840" s="54"/>
    </row>
    <row r="841">
      <c r="A841" s="54"/>
      <c r="B841" s="54"/>
      <c r="C841" s="98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171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  <c r="AF841" s="54"/>
      <c r="AG841" s="54"/>
      <c r="AH841" s="54"/>
      <c r="AI841" s="54"/>
      <c r="AJ841" s="54"/>
      <c r="AK841" s="54"/>
      <c r="AL841" s="54"/>
      <c r="AM841" s="54"/>
      <c r="AN841" s="54"/>
      <c r="AO841" s="54"/>
      <c r="AP841" s="54"/>
      <c r="AQ841" s="54"/>
      <c r="AR841" s="54"/>
      <c r="AS841" s="54"/>
      <c r="AT841" s="54"/>
      <c r="AU841" s="54"/>
      <c r="AV841" s="54"/>
      <c r="AW841" s="54"/>
      <c r="AX841" s="54"/>
      <c r="AY841" s="54"/>
      <c r="AZ841" s="54"/>
      <c r="BA841" s="54"/>
      <c r="BB841" s="54"/>
      <c r="BC841" s="54"/>
      <c r="BD841" s="54"/>
      <c r="BE841" s="54"/>
      <c r="BF841" s="54"/>
      <c r="BG841" s="54"/>
      <c r="BH841" s="54"/>
      <c r="BI841" s="54"/>
      <c r="BJ841" s="54"/>
      <c r="BK841" s="54"/>
      <c r="BL841" s="54"/>
      <c r="BM841" s="54"/>
      <c r="BN841" s="54"/>
      <c r="BO841" s="54"/>
      <c r="BP841" s="54"/>
      <c r="BQ841" s="54"/>
    </row>
    <row r="842">
      <c r="A842" s="54"/>
      <c r="B842" s="54"/>
      <c r="C842" s="98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171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/>
      <c r="AX842" s="54"/>
      <c r="AY842" s="54"/>
      <c r="AZ842" s="54"/>
      <c r="BA842" s="54"/>
      <c r="BB842" s="54"/>
      <c r="BC842" s="54"/>
      <c r="BD842" s="54"/>
      <c r="BE842" s="54"/>
      <c r="BF842" s="54"/>
      <c r="BG842" s="54"/>
      <c r="BH842" s="54"/>
      <c r="BI842" s="54"/>
      <c r="BJ842" s="54"/>
      <c r="BK842" s="54"/>
      <c r="BL842" s="54"/>
      <c r="BM842" s="54"/>
      <c r="BN842" s="54"/>
      <c r="BO842" s="54"/>
      <c r="BP842" s="54"/>
      <c r="BQ842" s="54"/>
    </row>
    <row r="843">
      <c r="A843" s="54"/>
      <c r="B843" s="54"/>
      <c r="C843" s="98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171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  <c r="BD843" s="54"/>
      <c r="BE843" s="54"/>
      <c r="BF843" s="54"/>
      <c r="BG843" s="54"/>
      <c r="BH843" s="54"/>
      <c r="BI843" s="54"/>
      <c r="BJ843" s="54"/>
      <c r="BK843" s="54"/>
      <c r="BL843" s="54"/>
      <c r="BM843" s="54"/>
      <c r="BN843" s="54"/>
      <c r="BO843" s="54"/>
      <c r="BP843" s="54"/>
      <c r="BQ843" s="54"/>
    </row>
    <row r="844">
      <c r="A844" s="54"/>
      <c r="B844" s="54"/>
      <c r="C844" s="98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171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  <c r="AF844" s="54"/>
      <c r="AG844" s="54"/>
      <c r="AH844" s="54"/>
      <c r="AI844" s="54"/>
      <c r="AJ844" s="54"/>
      <c r="AK844" s="54"/>
      <c r="AL844" s="54"/>
      <c r="AM844" s="54"/>
      <c r="AN844" s="54"/>
      <c r="AO844" s="54"/>
      <c r="AP844" s="54"/>
      <c r="AQ844" s="54"/>
      <c r="AR844" s="54"/>
      <c r="AS844" s="54"/>
      <c r="AT844" s="54"/>
      <c r="AU844" s="54"/>
      <c r="AV844" s="54"/>
      <c r="AW844" s="54"/>
      <c r="AX844" s="54"/>
      <c r="AY844" s="54"/>
      <c r="AZ844" s="54"/>
      <c r="BA844" s="54"/>
      <c r="BB844" s="54"/>
      <c r="BC844" s="54"/>
      <c r="BD844" s="54"/>
      <c r="BE844" s="54"/>
      <c r="BF844" s="54"/>
      <c r="BG844" s="54"/>
      <c r="BH844" s="54"/>
      <c r="BI844" s="54"/>
      <c r="BJ844" s="54"/>
      <c r="BK844" s="54"/>
      <c r="BL844" s="54"/>
      <c r="BM844" s="54"/>
      <c r="BN844" s="54"/>
      <c r="BO844" s="54"/>
      <c r="BP844" s="54"/>
      <c r="BQ844" s="54"/>
    </row>
    <row r="845">
      <c r="A845" s="54"/>
      <c r="B845" s="54"/>
      <c r="C845" s="98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171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54"/>
      <c r="AL845" s="54"/>
      <c r="AM845" s="54"/>
      <c r="AN845" s="54"/>
      <c r="AO845" s="54"/>
      <c r="AP845" s="54"/>
      <c r="AQ845" s="54"/>
      <c r="AR845" s="54"/>
      <c r="AS845" s="54"/>
      <c r="AT845" s="54"/>
      <c r="AU845" s="54"/>
      <c r="AV845" s="54"/>
      <c r="AW845" s="54"/>
      <c r="AX845" s="54"/>
      <c r="AY845" s="54"/>
      <c r="AZ845" s="54"/>
      <c r="BA845" s="54"/>
      <c r="BB845" s="54"/>
      <c r="BC845" s="54"/>
      <c r="BD845" s="54"/>
      <c r="BE845" s="54"/>
      <c r="BF845" s="54"/>
      <c r="BG845" s="54"/>
      <c r="BH845" s="54"/>
      <c r="BI845" s="54"/>
      <c r="BJ845" s="54"/>
      <c r="BK845" s="54"/>
      <c r="BL845" s="54"/>
      <c r="BM845" s="54"/>
      <c r="BN845" s="54"/>
      <c r="BO845" s="54"/>
      <c r="BP845" s="54"/>
      <c r="BQ845" s="54"/>
    </row>
    <row r="846">
      <c r="A846" s="54"/>
      <c r="B846" s="54"/>
      <c r="C846" s="98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171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54"/>
      <c r="BJ846" s="54"/>
      <c r="BK846" s="54"/>
      <c r="BL846" s="54"/>
      <c r="BM846" s="54"/>
      <c r="BN846" s="54"/>
      <c r="BO846" s="54"/>
      <c r="BP846" s="54"/>
      <c r="BQ846" s="54"/>
    </row>
    <row r="847">
      <c r="A847" s="54"/>
      <c r="B847" s="54"/>
      <c r="C847" s="98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171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  <c r="BI847" s="54"/>
      <c r="BJ847" s="54"/>
      <c r="BK847" s="54"/>
      <c r="BL847" s="54"/>
      <c r="BM847" s="54"/>
      <c r="BN847" s="54"/>
      <c r="BO847" s="54"/>
      <c r="BP847" s="54"/>
      <c r="BQ847" s="54"/>
    </row>
    <row r="848">
      <c r="A848" s="54"/>
      <c r="B848" s="54"/>
      <c r="C848" s="98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171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  <c r="BD848" s="54"/>
      <c r="BE848" s="54"/>
      <c r="BF848" s="54"/>
      <c r="BG848" s="54"/>
      <c r="BH848" s="54"/>
      <c r="BI848" s="54"/>
      <c r="BJ848" s="54"/>
      <c r="BK848" s="54"/>
      <c r="BL848" s="54"/>
      <c r="BM848" s="54"/>
      <c r="BN848" s="54"/>
      <c r="BO848" s="54"/>
      <c r="BP848" s="54"/>
      <c r="BQ848" s="54"/>
    </row>
    <row r="849">
      <c r="A849" s="54"/>
      <c r="B849" s="54"/>
      <c r="C849" s="98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171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/>
      <c r="BD849" s="54"/>
      <c r="BE849" s="54"/>
      <c r="BF849" s="54"/>
      <c r="BG849" s="54"/>
      <c r="BH849" s="54"/>
      <c r="BI849" s="54"/>
      <c r="BJ849" s="54"/>
      <c r="BK849" s="54"/>
      <c r="BL849" s="54"/>
      <c r="BM849" s="54"/>
      <c r="BN849" s="54"/>
      <c r="BO849" s="54"/>
      <c r="BP849" s="54"/>
      <c r="BQ849" s="54"/>
    </row>
    <row r="850">
      <c r="A850" s="54"/>
      <c r="B850" s="54"/>
      <c r="C850" s="98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171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</row>
    <row r="851">
      <c r="A851" s="54"/>
      <c r="B851" s="54"/>
      <c r="C851" s="98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171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</row>
    <row r="852">
      <c r="A852" s="54"/>
      <c r="B852" s="54"/>
      <c r="C852" s="98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171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</row>
    <row r="853">
      <c r="A853" s="54"/>
      <c r="B853" s="54"/>
      <c r="C853" s="98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171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</row>
    <row r="854">
      <c r="A854" s="54"/>
      <c r="B854" s="54"/>
      <c r="C854" s="98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171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</row>
    <row r="855">
      <c r="A855" s="54"/>
      <c r="B855" s="54"/>
      <c r="C855" s="98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171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</row>
    <row r="856">
      <c r="A856" s="54"/>
      <c r="B856" s="54"/>
      <c r="C856" s="98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171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  <c r="AG856" s="54"/>
      <c r="AH856" s="54"/>
      <c r="AI856" s="54"/>
      <c r="AJ856" s="54"/>
      <c r="AK856" s="54"/>
      <c r="AL856" s="54"/>
      <c r="AM856" s="54"/>
      <c r="AN856" s="54"/>
      <c r="AO856" s="54"/>
      <c r="AP856" s="54"/>
      <c r="AQ856" s="54"/>
      <c r="AR856" s="54"/>
      <c r="AS856" s="54"/>
      <c r="AT856" s="54"/>
      <c r="AU856" s="54"/>
      <c r="AV856" s="54"/>
      <c r="AW856" s="54"/>
      <c r="AX856" s="54"/>
      <c r="AY856" s="54"/>
      <c r="AZ856" s="54"/>
      <c r="BA856" s="54"/>
      <c r="BB856" s="54"/>
      <c r="BC856" s="54"/>
      <c r="BD856" s="54"/>
      <c r="BE856" s="54"/>
      <c r="BF856" s="54"/>
      <c r="BG856" s="54"/>
      <c r="BH856" s="54"/>
      <c r="BI856" s="54"/>
      <c r="BJ856" s="54"/>
      <c r="BK856" s="54"/>
      <c r="BL856" s="54"/>
      <c r="BM856" s="54"/>
      <c r="BN856" s="54"/>
      <c r="BO856" s="54"/>
      <c r="BP856" s="54"/>
      <c r="BQ856" s="54"/>
    </row>
    <row r="857">
      <c r="A857" s="54"/>
      <c r="B857" s="54"/>
      <c r="C857" s="98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171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  <c r="AG857" s="54"/>
      <c r="AH857" s="54"/>
      <c r="AI857" s="54"/>
      <c r="AJ857" s="54"/>
      <c r="AK857" s="54"/>
      <c r="AL857" s="54"/>
      <c r="AM857" s="54"/>
      <c r="AN857" s="54"/>
      <c r="AO857" s="54"/>
      <c r="AP857" s="54"/>
      <c r="AQ857" s="54"/>
      <c r="AR857" s="54"/>
      <c r="AS857" s="54"/>
      <c r="AT857" s="54"/>
      <c r="AU857" s="54"/>
      <c r="AV857" s="54"/>
      <c r="AW857" s="54"/>
      <c r="AX857" s="54"/>
      <c r="AY857" s="54"/>
      <c r="AZ857" s="54"/>
      <c r="BA857" s="54"/>
      <c r="BB857" s="54"/>
      <c r="BC857" s="54"/>
      <c r="BD857" s="54"/>
      <c r="BE857" s="54"/>
      <c r="BF857" s="54"/>
      <c r="BG857" s="54"/>
      <c r="BH857" s="54"/>
      <c r="BI857" s="54"/>
      <c r="BJ857" s="54"/>
      <c r="BK857" s="54"/>
      <c r="BL857" s="54"/>
      <c r="BM857" s="54"/>
      <c r="BN857" s="54"/>
      <c r="BO857" s="54"/>
      <c r="BP857" s="54"/>
      <c r="BQ857" s="54"/>
    </row>
    <row r="858">
      <c r="A858" s="54"/>
      <c r="B858" s="54"/>
      <c r="C858" s="98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171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  <c r="AG858" s="54"/>
      <c r="AH858" s="54"/>
      <c r="AI858" s="54"/>
      <c r="AJ858" s="54"/>
      <c r="AK858" s="54"/>
      <c r="AL858" s="54"/>
      <c r="AM858" s="54"/>
      <c r="AN858" s="54"/>
      <c r="AO858" s="54"/>
      <c r="AP858" s="54"/>
      <c r="AQ858" s="54"/>
      <c r="AR858" s="54"/>
      <c r="AS858" s="54"/>
      <c r="AT858" s="54"/>
      <c r="AU858" s="54"/>
      <c r="AV858" s="54"/>
      <c r="AW858" s="54"/>
      <c r="AX858" s="54"/>
      <c r="AY858" s="54"/>
      <c r="AZ858" s="54"/>
      <c r="BA858" s="54"/>
      <c r="BB858" s="54"/>
      <c r="BC858" s="54"/>
      <c r="BD858" s="54"/>
      <c r="BE858" s="54"/>
      <c r="BF858" s="54"/>
      <c r="BG858" s="54"/>
      <c r="BH858" s="54"/>
      <c r="BI858" s="54"/>
      <c r="BJ858" s="54"/>
      <c r="BK858" s="54"/>
      <c r="BL858" s="54"/>
      <c r="BM858" s="54"/>
      <c r="BN858" s="54"/>
      <c r="BO858" s="54"/>
      <c r="BP858" s="54"/>
      <c r="BQ858" s="54"/>
    </row>
    <row r="859">
      <c r="A859" s="54"/>
      <c r="B859" s="54"/>
      <c r="C859" s="98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171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  <c r="AG859" s="54"/>
      <c r="AH859" s="54"/>
      <c r="AI859" s="54"/>
      <c r="AJ859" s="54"/>
      <c r="AK859" s="54"/>
      <c r="AL859" s="54"/>
      <c r="AM859" s="54"/>
      <c r="AN859" s="54"/>
      <c r="AO859" s="54"/>
      <c r="AP859" s="54"/>
      <c r="AQ859" s="54"/>
      <c r="AR859" s="54"/>
      <c r="AS859" s="54"/>
      <c r="AT859" s="54"/>
      <c r="AU859" s="54"/>
      <c r="AV859" s="54"/>
      <c r="AW859" s="54"/>
      <c r="AX859" s="54"/>
      <c r="AY859" s="54"/>
      <c r="AZ859" s="54"/>
      <c r="BA859" s="54"/>
      <c r="BB859" s="54"/>
      <c r="BC859" s="54"/>
      <c r="BD859" s="54"/>
      <c r="BE859" s="54"/>
      <c r="BF859" s="54"/>
      <c r="BG859" s="54"/>
      <c r="BH859" s="54"/>
      <c r="BI859" s="54"/>
      <c r="BJ859" s="54"/>
      <c r="BK859" s="54"/>
      <c r="BL859" s="54"/>
      <c r="BM859" s="54"/>
      <c r="BN859" s="54"/>
      <c r="BO859" s="54"/>
      <c r="BP859" s="54"/>
      <c r="BQ859" s="54"/>
    </row>
    <row r="860">
      <c r="A860" s="54"/>
      <c r="B860" s="54"/>
      <c r="C860" s="98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171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  <c r="AF860" s="54"/>
      <c r="AG860" s="54"/>
      <c r="AH860" s="54"/>
      <c r="AI860" s="54"/>
      <c r="AJ860" s="54"/>
      <c r="AK860" s="54"/>
      <c r="AL860" s="54"/>
      <c r="AM860" s="54"/>
      <c r="AN860" s="54"/>
      <c r="AO860" s="54"/>
      <c r="AP860" s="54"/>
      <c r="AQ860" s="54"/>
      <c r="AR860" s="54"/>
      <c r="AS860" s="54"/>
      <c r="AT860" s="54"/>
      <c r="AU860" s="54"/>
      <c r="AV860" s="54"/>
      <c r="AW860" s="54"/>
      <c r="AX860" s="54"/>
      <c r="AY860" s="54"/>
      <c r="AZ860" s="54"/>
      <c r="BA860" s="54"/>
      <c r="BB860" s="54"/>
      <c r="BC860" s="54"/>
      <c r="BD860" s="54"/>
      <c r="BE860" s="54"/>
      <c r="BF860" s="54"/>
      <c r="BG860" s="54"/>
      <c r="BH860" s="54"/>
      <c r="BI860" s="54"/>
      <c r="BJ860" s="54"/>
      <c r="BK860" s="54"/>
      <c r="BL860" s="54"/>
      <c r="BM860" s="54"/>
      <c r="BN860" s="54"/>
      <c r="BO860" s="54"/>
      <c r="BP860" s="54"/>
      <c r="BQ860" s="54"/>
    </row>
    <row r="861">
      <c r="A861" s="54"/>
      <c r="B861" s="54"/>
      <c r="C861" s="98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171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  <c r="AG861" s="54"/>
      <c r="AH861" s="54"/>
      <c r="AI861" s="54"/>
      <c r="AJ861" s="54"/>
      <c r="AK861" s="54"/>
      <c r="AL861" s="54"/>
      <c r="AM861" s="54"/>
      <c r="AN861" s="54"/>
      <c r="AO861" s="54"/>
      <c r="AP861" s="54"/>
      <c r="AQ861" s="54"/>
      <c r="AR861" s="54"/>
      <c r="AS861" s="54"/>
      <c r="AT861" s="54"/>
      <c r="AU861" s="54"/>
      <c r="AV861" s="54"/>
      <c r="AW861" s="54"/>
      <c r="AX861" s="54"/>
      <c r="AY861" s="54"/>
      <c r="AZ861" s="54"/>
      <c r="BA861" s="54"/>
      <c r="BB861" s="54"/>
      <c r="BC861" s="54"/>
      <c r="BD861" s="54"/>
      <c r="BE861" s="54"/>
      <c r="BF861" s="54"/>
      <c r="BG861" s="54"/>
      <c r="BH861" s="54"/>
      <c r="BI861" s="54"/>
      <c r="BJ861" s="54"/>
      <c r="BK861" s="54"/>
      <c r="BL861" s="54"/>
      <c r="BM861" s="54"/>
      <c r="BN861" s="54"/>
      <c r="BO861" s="54"/>
      <c r="BP861" s="54"/>
      <c r="BQ861" s="54"/>
    </row>
    <row r="862">
      <c r="A862" s="54"/>
      <c r="B862" s="54"/>
      <c r="C862" s="98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171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  <c r="AF862" s="54"/>
      <c r="AG862" s="54"/>
      <c r="AH862" s="54"/>
      <c r="AI862" s="54"/>
      <c r="AJ862" s="54"/>
      <c r="AK862" s="54"/>
      <c r="AL862" s="54"/>
      <c r="AM862" s="54"/>
      <c r="AN862" s="54"/>
      <c r="AO862" s="54"/>
      <c r="AP862" s="54"/>
      <c r="AQ862" s="54"/>
      <c r="AR862" s="54"/>
      <c r="AS862" s="54"/>
      <c r="AT862" s="54"/>
      <c r="AU862" s="54"/>
      <c r="AV862" s="54"/>
      <c r="AW862" s="54"/>
      <c r="AX862" s="54"/>
      <c r="AY862" s="54"/>
      <c r="AZ862" s="54"/>
      <c r="BA862" s="54"/>
      <c r="BB862" s="54"/>
      <c r="BC862" s="54"/>
      <c r="BD862" s="54"/>
      <c r="BE862" s="54"/>
      <c r="BF862" s="54"/>
      <c r="BG862" s="54"/>
      <c r="BH862" s="54"/>
      <c r="BI862" s="54"/>
      <c r="BJ862" s="54"/>
      <c r="BK862" s="54"/>
      <c r="BL862" s="54"/>
      <c r="BM862" s="54"/>
      <c r="BN862" s="54"/>
      <c r="BO862" s="54"/>
      <c r="BP862" s="54"/>
      <c r="BQ862" s="54"/>
    </row>
    <row r="863">
      <c r="A863" s="54"/>
      <c r="B863" s="54"/>
      <c r="C863" s="98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171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  <c r="AG863" s="54"/>
      <c r="AH863" s="54"/>
      <c r="AI863" s="54"/>
      <c r="AJ863" s="54"/>
      <c r="AK863" s="54"/>
      <c r="AL863" s="54"/>
      <c r="AM863" s="54"/>
      <c r="AN863" s="54"/>
      <c r="AO863" s="54"/>
      <c r="AP863" s="54"/>
      <c r="AQ863" s="54"/>
      <c r="AR863" s="54"/>
      <c r="AS863" s="54"/>
      <c r="AT863" s="54"/>
      <c r="AU863" s="54"/>
      <c r="AV863" s="54"/>
      <c r="AW863" s="54"/>
      <c r="AX863" s="54"/>
      <c r="AY863" s="54"/>
      <c r="AZ863" s="54"/>
      <c r="BA863" s="54"/>
      <c r="BB863" s="54"/>
      <c r="BC863" s="54"/>
      <c r="BD863" s="54"/>
      <c r="BE863" s="54"/>
      <c r="BF863" s="54"/>
      <c r="BG863" s="54"/>
      <c r="BH863" s="54"/>
      <c r="BI863" s="54"/>
      <c r="BJ863" s="54"/>
      <c r="BK863" s="54"/>
      <c r="BL863" s="54"/>
      <c r="BM863" s="54"/>
      <c r="BN863" s="54"/>
      <c r="BO863" s="54"/>
      <c r="BP863" s="54"/>
      <c r="BQ863" s="54"/>
    </row>
    <row r="864">
      <c r="A864" s="54"/>
      <c r="B864" s="54"/>
      <c r="C864" s="98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171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  <c r="AF864" s="54"/>
      <c r="AG864" s="54"/>
      <c r="AH864" s="54"/>
      <c r="AI864" s="54"/>
      <c r="AJ864" s="54"/>
      <c r="AK864" s="54"/>
      <c r="AL864" s="54"/>
      <c r="AM864" s="54"/>
      <c r="AN864" s="54"/>
      <c r="AO864" s="54"/>
      <c r="AP864" s="54"/>
      <c r="AQ864" s="54"/>
      <c r="AR864" s="54"/>
      <c r="AS864" s="54"/>
      <c r="AT864" s="54"/>
      <c r="AU864" s="54"/>
      <c r="AV864" s="54"/>
      <c r="AW864" s="54"/>
      <c r="AX864" s="54"/>
      <c r="AY864" s="54"/>
      <c r="AZ864" s="54"/>
      <c r="BA864" s="54"/>
      <c r="BB864" s="54"/>
      <c r="BC864" s="54"/>
      <c r="BD864" s="54"/>
      <c r="BE864" s="54"/>
      <c r="BF864" s="54"/>
      <c r="BG864" s="54"/>
      <c r="BH864" s="54"/>
      <c r="BI864" s="54"/>
      <c r="BJ864" s="54"/>
      <c r="BK864" s="54"/>
      <c r="BL864" s="54"/>
      <c r="BM864" s="54"/>
      <c r="BN864" s="54"/>
      <c r="BO864" s="54"/>
      <c r="BP864" s="54"/>
      <c r="BQ864" s="54"/>
    </row>
    <row r="865">
      <c r="A865" s="54"/>
      <c r="B865" s="54"/>
      <c r="C865" s="98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171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  <c r="AF865" s="54"/>
      <c r="AG865" s="54"/>
      <c r="AH865" s="54"/>
      <c r="AI865" s="54"/>
      <c r="AJ865" s="54"/>
      <c r="AK865" s="54"/>
      <c r="AL865" s="54"/>
      <c r="AM865" s="54"/>
      <c r="AN865" s="54"/>
      <c r="AO865" s="54"/>
      <c r="AP865" s="54"/>
      <c r="AQ865" s="54"/>
      <c r="AR865" s="54"/>
      <c r="AS865" s="54"/>
      <c r="AT865" s="54"/>
      <c r="AU865" s="54"/>
      <c r="AV865" s="54"/>
      <c r="AW865" s="54"/>
      <c r="AX865" s="54"/>
      <c r="AY865" s="54"/>
      <c r="AZ865" s="54"/>
      <c r="BA865" s="54"/>
      <c r="BB865" s="54"/>
      <c r="BC865" s="54"/>
      <c r="BD865" s="54"/>
      <c r="BE865" s="54"/>
      <c r="BF865" s="54"/>
      <c r="BG865" s="54"/>
      <c r="BH865" s="54"/>
      <c r="BI865" s="54"/>
      <c r="BJ865" s="54"/>
      <c r="BK865" s="54"/>
      <c r="BL865" s="54"/>
      <c r="BM865" s="54"/>
      <c r="BN865" s="54"/>
      <c r="BO865" s="54"/>
      <c r="BP865" s="54"/>
      <c r="BQ865" s="54"/>
    </row>
    <row r="866">
      <c r="A866" s="54"/>
      <c r="B866" s="54"/>
      <c r="C866" s="98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171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  <c r="AF866" s="54"/>
      <c r="AG866" s="54"/>
      <c r="AH866" s="54"/>
      <c r="AI866" s="54"/>
      <c r="AJ866" s="54"/>
      <c r="AK866" s="54"/>
      <c r="AL866" s="54"/>
      <c r="AM866" s="54"/>
      <c r="AN866" s="54"/>
      <c r="AO866" s="54"/>
      <c r="AP866" s="54"/>
      <c r="AQ866" s="54"/>
      <c r="AR866" s="54"/>
      <c r="AS866" s="54"/>
      <c r="AT866" s="54"/>
      <c r="AU866" s="54"/>
      <c r="AV866" s="54"/>
      <c r="AW866" s="54"/>
      <c r="AX866" s="54"/>
      <c r="AY866" s="54"/>
      <c r="AZ866" s="54"/>
      <c r="BA866" s="54"/>
      <c r="BB866" s="54"/>
      <c r="BC866" s="54"/>
      <c r="BD866" s="54"/>
      <c r="BE866" s="54"/>
      <c r="BF866" s="54"/>
      <c r="BG866" s="54"/>
      <c r="BH866" s="54"/>
      <c r="BI866" s="54"/>
      <c r="BJ866" s="54"/>
      <c r="BK866" s="54"/>
      <c r="BL866" s="54"/>
      <c r="BM866" s="54"/>
      <c r="BN866" s="54"/>
      <c r="BO866" s="54"/>
      <c r="BP866" s="54"/>
      <c r="BQ866" s="54"/>
    </row>
    <row r="867">
      <c r="A867" s="54"/>
      <c r="B867" s="54"/>
      <c r="C867" s="98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171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  <c r="AG867" s="54"/>
      <c r="AH867" s="54"/>
      <c r="AI867" s="54"/>
      <c r="AJ867" s="54"/>
      <c r="AK867" s="54"/>
      <c r="AL867" s="54"/>
      <c r="AM867" s="54"/>
      <c r="AN867" s="54"/>
      <c r="AO867" s="54"/>
      <c r="AP867" s="54"/>
      <c r="AQ867" s="54"/>
      <c r="AR867" s="54"/>
      <c r="AS867" s="54"/>
      <c r="AT867" s="54"/>
      <c r="AU867" s="54"/>
      <c r="AV867" s="54"/>
      <c r="AW867" s="54"/>
      <c r="AX867" s="54"/>
      <c r="AY867" s="54"/>
      <c r="AZ867" s="54"/>
      <c r="BA867" s="54"/>
      <c r="BB867" s="54"/>
      <c r="BC867" s="54"/>
      <c r="BD867" s="54"/>
      <c r="BE867" s="54"/>
      <c r="BF867" s="54"/>
      <c r="BG867" s="54"/>
      <c r="BH867" s="54"/>
      <c r="BI867" s="54"/>
      <c r="BJ867" s="54"/>
      <c r="BK867" s="54"/>
      <c r="BL867" s="54"/>
      <c r="BM867" s="54"/>
      <c r="BN867" s="54"/>
      <c r="BO867" s="54"/>
      <c r="BP867" s="54"/>
      <c r="BQ867" s="54"/>
    </row>
    <row r="868">
      <c r="A868" s="54"/>
      <c r="B868" s="54"/>
      <c r="C868" s="98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171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  <c r="AF868" s="54"/>
      <c r="AG868" s="54"/>
      <c r="AH868" s="54"/>
      <c r="AI868" s="54"/>
      <c r="AJ868" s="54"/>
      <c r="AK868" s="54"/>
      <c r="AL868" s="54"/>
      <c r="AM868" s="54"/>
      <c r="AN868" s="54"/>
      <c r="AO868" s="54"/>
      <c r="AP868" s="54"/>
      <c r="AQ868" s="54"/>
      <c r="AR868" s="54"/>
      <c r="AS868" s="54"/>
      <c r="AT868" s="54"/>
      <c r="AU868" s="54"/>
      <c r="AV868" s="54"/>
      <c r="AW868" s="54"/>
      <c r="AX868" s="54"/>
      <c r="AY868" s="54"/>
      <c r="AZ868" s="54"/>
      <c r="BA868" s="54"/>
      <c r="BB868" s="54"/>
      <c r="BC868" s="54"/>
      <c r="BD868" s="54"/>
      <c r="BE868" s="54"/>
      <c r="BF868" s="54"/>
      <c r="BG868" s="54"/>
      <c r="BH868" s="54"/>
      <c r="BI868" s="54"/>
      <c r="BJ868" s="54"/>
      <c r="BK868" s="54"/>
      <c r="BL868" s="54"/>
      <c r="BM868" s="54"/>
      <c r="BN868" s="54"/>
      <c r="BO868" s="54"/>
      <c r="BP868" s="54"/>
      <c r="BQ868" s="54"/>
    </row>
    <row r="869">
      <c r="A869" s="54"/>
      <c r="B869" s="54"/>
      <c r="C869" s="98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171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  <c r="AF869" s="54"/>
      <c r="AG869" s="54"/>
      <c r="AH869" s="54"/>
      <c r="AI869" s="54"/>
      <c r="AJ869" s="54"/>
      <c r="AK869" s="54"/>
      <c r="AL869" s="54"/>
      <c r="AM869" s="54"/>
      <c r="AN869" s="54"/>
      <c r="AO869" s="54"/>
      <c r="AP869" s="54"/>
      <c r="AQ869" s="54"/>
      <c r="AR869" s="54"/>
      <c r="AS869" s="54"/>
      <c r="AT869" s="54"/>
      <c r="AU869" s="54"/>
      <c r="AV869" s="54"/>
      <c r="AW869" s="54"/>
      <c r="AX869" s="54"/>
      <c r="AY869" s="54"/>
      <c r="AZ869" s="54"/>
      <c r="BA869" s="54"/>
      <c r="BB869" s="54"/>
      <c r="BC869" s="54"/>
      <c r="BD869" s="54"/>
      <c r="BE869" s="54"/>
      <c r="BF869" s="54"/>
      <c r="BG869" s="54"/>
      <c r="BH869" s="54"/>
      <c r="BI869" s="54"/>
      <c r="BJ869" s="54"/>
      <c r="BK869" s="54"/>
      <c r="BL869" s="54"/>
      <c r="BM869" s="54"/>
      <c r="BN869" s="54"/>
      <c r="BO869" s="54"/>
      <c r="BP869" s="54"/>
      <c r="BQ869" s="54"/>
    </row>
    <row r="870">
      <c r="A870" s="54"/>
      <c r="B870" s="54"/>
      <c r="C870" s="98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171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  <c r="AF870" s="54"/>
      <c r="AG870" s="54"/>
      <c r="AH870" s="54"/>
      <c r="AI870" s="54"/>
      <c r="AJ870" s="54"/>
      <c r="AK870" s="54"/>
      <c r="AL870" s="54"/>
      <c r="AM870" s="54"/>
      <c r="AN870" s="54"/>
      <c r="AO870" s="54"/>
      <c r="AP870" s="54"/>
      <c r="AQ870" s="54"/>
      <c r="AR870" s="54"/>
      <c r="AS870" s="54"/>
      <c r="AT870" s="54"/>
      <c r="AU870" s="54"/>
      <c r="AV870" s="54"/>
      <c r="AW870" s="54"/>
      <c r="AX870" s="54"/>
      <c r="AY870" s="54"/>
      <c r="AZ870" s="54"/>
      <c r="BA870" s="54"/>
      <c r="BB870" s="54"/>
      <c r="BC870" s="54"/>
      <c r="BD870" s="54"/>
      <c r="BE870" s="54"/>
      <c r="BF870" s="54"/>
      <c r="BG870" s="54"/>
      <c r="BH870" s="54"/>
      <c r="BI870" s="54"/>
      <c r="BJ870" s="54"/>
      <c r="BK870" s="54"/>
      <c r="BL870" s="54"/>
      <c r="BM870" s="54"/>
      <c r="BN870" s="54"/>
      <c r="BO870" s="54"/>
      <c r="BP870" s="54"/>
      <c r="BQ870" s="54"/>
    </row>
    <row r="871">
      <c r="A871" s="54"/>
      <c r="B871" s="54"/>
      <c r="C871" s="98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171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  <c r="AF871" s="54"/>
      <c r="AG871" s="54"/>
      <c r="AH871" s="54"/>
      <c r="AI871" s="54"/>
      <c r="AJ871" s="54"/>
      <c r="AK871" s="54"/>
      <c r="AL871" s="54"/>
      <c r="AM871" s="54"/>
      <c r="AN871" s="54"/>
      <c r="AO871" s="54"/>
      <c r="AP871" s="54"/>
      <c r="AQ871" s="54"/>
      <c r="AR871" s="54"/>
      <c r="AS871" s="54"/>
      <c r="AT871" s="54"/>
      <c r="AU871" s="54"/>
      <c r="AV871" s="54"/>
      <c r="AW871" s="54"/>
      <c r="AX871" s="54"/>
      <c r="AY871" s="54"/>
      <c r="AZ871" s="54"/>
      <c r="BA871" s="54"/>
      <c r="BB871" s="54"/>
      <c r="BC871" s="54"/>
      <c r="BD871" s="54"/>
      <c r="BE871" s="54"/>
      <c r="BF871" s="54"/>
      <c r="BG871" s="54"/>
      <c r="BH871" s="54"/>
      <c r="BI871" s="54"/>
      <c r="BJ871" s="54"/>
      <c r="BK871" s="54"/>
      <c r="BL871" s="54"/>
      <c r="BM871" s="54"/>
      <c r="BN871" s="54"/>
      <c r="BO871" s="54"/>
      <c r="BP871" s="54"/>
      <c r="BQ871" s="54"/>
    </row>
    <row r="872">
      <c r="A872" s="54"/>
      <c r="B872" s="54"/>
      <c r="C872" s="98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171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  <c r="AF872" s="54"/>
      <c r="AG872" s="54"/>
      <c r="AH872" s="54"/>
      <c r="AI872" s="54"/>
      <c r="AJ872" s="54"/>
      <c r="AK872" s="54"/>
      <c r="AL872" s="54"/>
      <c r="AM872" s="54"/>
      <c r="AN872" s="54"/>
      <c r="AO872" s="54"/>
      <c r="AP872" s="54"/>
      <c r="AQ872" s="54"/>
      <c r="AR872" s="54"/>
      <c r="AS872" s="54"/>
      <c r="AT872" s="54"/>
      <c r="AU872" s="54"/>
      <c r="AV872" s="54"/>
      <c r="AW872" s="54"/>
      <c r="AX872" s="54"/>
      <c r="AY872" s="54"/>
      <c r="AZ872" s="54"/>
      <c r="BA872" s="54"/>
      <c r="BB872" s="54"/>
      <c r="BC872" s="54"/>
      <c r="BD872" s="54"/>
      <c r="BE872" s="54"/>
      <c r="BF872" s="54"/>
      <c r="BG872" s="54"/>
      <c r="BH872" s="54"/>
      <c r="BI872" s="54"/>
      <c r="BJ872" s="54"/>
      <c r="BK872" s="54"/>
      <c r="BL872" s="54"/>
      <c r="BM872" s="54"/>
      <c r="BN872" s="54"/>
      <c r="BO872" s="54"/>
      <c r="BP872" s="54"/>
      <c r="BQ872" s="54"/>
    </row>
    <row r="873">
      <c r="A873" s="54"/>
      <c r="B873" s="54"/>
      <c r="C873" s="98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171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  <c r="AF873" s="54"/>
      <c r="AG873" s="54"/>
      <c r="AH873" s="54"/>
      <c r="AI873" s="54"/>
      <c r="AJ873" s="54"/>
      <c r="AK873" s="54"/>
      <c r="AL873" s="54"/>
      <c r="AM873" s="54"/>
      <c r="AN873" s="54"/>
      <c r="AO873" s="54"/>
      <c r="AP873" s="54"/>
      <c r="AQ873" s="54"/>
      <c r="AR873" s="54"/>
      <c r="AS873" s="54"/>
      <c r="AT873" s="54"/>
      <c r="AU873" s="54"/>
      <c r="AV873" s="54"/>
      <c r="AW873" s="54"/>
      <c r="AX873" s="54"/>
      <c r="AY873" s="54"/>
      <c r="AZ873" s="54"/>
      <c r="BA873" s="54"/>
      <c r="BB873" s="54"/>
      <c r="BC873" s="54"/>
      <c r="BD873" s="54"/>
      <c r="BE873" s="54"/>
      <c r="BF873" s="54"/>
      <c r="BG873" s="54"/>
      <c r="BH873" s="54"/>
      <c r="BI873" s="54"/>
      <c r="BJ873" s="54"/>
      <c r="BK873" s="54"/>
      <c r="BL873" s="54"/>
      <c r="BM873" s="54"/>
      <c r="BN873" s="54"/>
      <c r="BO873" s="54"/>
      <c r="BP873" s="54"/>
      <c r="BQ873" s="54"/>
    </row>
    <row r="874">
      <c r="A874" s="54"/>
      <c r="B874" s="54"/>
      <c r="C874" s="98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171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  <c r="AF874" s="54"/>
      <c r="AG874" s="54"/>
      <c r="AH874" s="54"/>
      <c r="AI874" s="54"/>
      <c r="AJ874" s="54"/>
      <c r="AK874" s="54"/>
      <c r="AL874" s="54"/>
      <c r="AM874" s="54"/>
      <c r="AN874" s="54"/>
      <c r="AO874" s="54"/>
      <c r="AP874" s="54"/>
      <c r="AQ874" s="54"/>
      <c r="AR874" s="54"/>
      <c r="AS874" s="54"/>
      <c r="AT874" s="54"/>
      <c r="AU874" s="54"/>
      <c r="AV874" s="54"/>
      <c r="AW874" s="54"/>
      <c r="AX874" s="54"/>
      <c r="AY874" s="54"/>
      <c r="AZ874" s="54"/>
      <c r="BA874" s="54"/>
      <c r="BB874" s="54"/>
      <c r="BC874" s="54"/>
      <c r="BD874" s="54"/>
      <c r="BE874" s="54"/>
      <c r="BF874" s="54"/>
      <c r="BG874" s="54"/>
      <c r="BH874" s="54"/>
      <c r="BI874" s="54"/>
      <c r="BJ874" s="54"/>
      <c r="BK874" s="54"/>
      <c r="BL874" s="54"/>
      <c r="BM874" s="54"/>
      <c r="BN874" s="54"/>
      <c r="BO874" s="54"/>
      <c r="BP874" s="54"/>
      <c r="BQ874" s="54"/>
    </row>
    <row r="875">
      <c r="A875" s="54"/>
      <c r="B875" s="54"/>
      <c r="C875" s="98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171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  <c r="AF875" s="54"/>
      <c r="AG875" s="54"/>
      <c r="AH875" s="54"/>
      <c r="AI875" s="54"/>
      <c r="AJ875" s="54"/>
      <c r="AK875" s="54"/>
      <c r="AL875" s="54"/>
      <c r="AM875" s="54"/>
      <c r="AN875" s="54"/>
      <c r="AO875" s="54"/>
      <c r="AP875" s="54"/>
      <c r="AQ875" s="54"/>
      <c r="AR875" s="54"/>
      <c r="AS875" s="54"/>
      <c r="AT875" s="54"/>
      <c r="AU875" s="54"/>
      <c r="AV875" s="54"/>
      <c r="AW875" s="54"/>
      <c r="AX875" s="54"/>
      <c r="AY875" s="54"/>
      <c r="AZ875" s="54"/>
      <c r="BA875" s="54"/>
      <c r="BB875" s="54"/>
      <c r="BC875" s="54"/>
      <c r="BD875" s="54"/>
      <c r="BE875" s="54"/>
      <c r="BF875" s="54"/>
      <c r="BG875" s="54"/>
      <c r="BH875" s="54"/>
      <c r="BI875" s="54"/>
      <c r="BJ875" s="54"/>
      <c r="BK875" s="54"/>
      <c r="BL875" s="54"/>
      <c r="BM875" s="54"/>
      <c r="BN875" s="54"/>
      <c r="BO875" s="54"/>
      <c r="BP875" s="54"/>
      <c r="BQ875" s="54"/>
    </row>
    <row r="876">
      <c r="A876" s="54"/>
      <c r="B876" s="54"/>
      <c r="C876" s="98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171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  <c r="AF876" s="54"/>
      <c r="AG876" s="54"/>
      <c r="AH876" s="54"/>
      <c r="AI876" s="54"/>
      <c r="AJ876" s="54"/>
      <c r="AK876" s="54"/>
      <c r="AL876" s="54"/>
      <c r="AM876" s="54"/>
      <c r="AN876" s="54"/>
      <c r="AO876" s="54"/>
      <c r="AP876" s="54"/>
      <c r="AQ876" s="54"/>
      <c r="AR876" s="54"/>
      <c r="AS876" s="54"/>
      <c r="AT876" s="54"/>
      <c r="AU876" s="54"/>
      <c r="AV876" s="54"/>
      <c r="AW876" s="54"/>
      <c r="AX876" s="54"/>
      <c r="AY876" s="54"/>
      <c r="AZ876" s="54"/>
      <c r="BA876" s="54"/>
      <c r="BB876" s="54"/>
      <c r="BC876" s="54"/>
      <c r="BD876" s="54"/>
      <c r="BE876" s="54"/>
      <c r="BF876" s="54"/>
      <c r="BG876" s="54"/>
      <c r="BH876" s="54"/>
      <c r="BI876" s="54"/>
      <c r="BJ876" s="54"/>
      <c r="BK876" s="54"/>
      <c r="BL876" s="54"/>
      <c r="BM876" s="54"/>
      <c r="BN876" s="54"/>
      <c r="BO876" s="54"/>
      <c r="BP876" s="54"/>
      <c r="BQ876" s="54"/>
    </row>
    <row r="877">
      <c r="A877" s="54"/>
      <c r="B877" s="54"/>
      <c r="C877" s="98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171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  <c r="AF877" s="54"/>
      <c r="AG877" s="54"/>
      <c r="AH877" s="54"/>
      <c r="AI877" s="54"/>
      <c r="AJ877" s="54"/>
      <c r="AK877" s="54"/>
      <c r="AL877" s="54"/>
      <c r="AM877" s="54"/>
      <c r="AN877" s="54"/>
      <c r="AO877" s="54"/>
      <c r="AP877" s="54"/>
      <c r="AQ877" s="54"/>
      <c r="AR877" s="54"/>
      <c r="AS877" s="54"/>
      <c r="AT877" s="54"/>
      <c r="AU877" s="54"/>
      <c r="AV877" s="54"/>
      <c r="AW877" s="54"/>
      <c r="AX877" s="54"/>
      <c r="AY877" s="54"/>
      <c r="AZ877" s="54"/>
      <c r="BA877" s="54"/>
      <c r="BB877" s="54"/>
      <c r="BC877" s="54"/>
      <c r="BD877" s="54"/>
      <c r="BE877" s="54"/>
      <c r="BF877" s="54"/>
      <c r="BG877" s="54"/>
      <c r="BH877" s="54"/>
      <c r="BI877" s="54"/>
      <c r="BJ877" s="54"/>
      <c r="BK877" s="54"/>
      <c r="BL877" s="54"/>
      <c r="BM877" s="54"/>
      <c r="BN877" s="54"/>
      <c r="BO877" s="54"/>
      <c r="BP877" s="54"/>
      <c r="BQ877" s="54"/>
    </row>
    <row r="878">
      <c r="A878" s="54"/>
      <c r="B878" s="54"/>
      <c r="C878" s="98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171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  <c r="AF878" s="54"/>
      <c r="AG878" s="54"/>
      <c r="AH878" s="54"/>
      <c r="AI878" s="54"/>
      <c r="AJ878" s="54"/>
      <c r="AK878" s="54"/>
      <c r="AL878" s="54"/>
      <c r="AM878" s="54"/>
      <c r="AN878" s="54"/>
      <c r="AO878" s="54"/>
      <c r="AP878" s="54"/>
      <c r="AQ878" s="54"/>
      <c r="AR878" s="54"/>
      <c r="AS878" s="54"/>
      <c r="AT878" s="54"/>
      <c r="AU878" s="54"/>
      <c r="AV878" s="54"/>
      <c r="AW878" s="54"/>
      <c r="AX878" s="54"/>
      <c r="AY878" s="54"/>
      <c r="AZ878" s="54"/>
      <c r="BA878" s="54"/>
      <c r="BB878" s="54"/>
      <c r="BC878" s="54"/>
      <c r="BD878" s="54"/>
      <c r="BE878" s="54"/>
      <c r="BF878" s="54"/>
      <c r="BG878" s="54"/>
      <c r="BH878" s="54"/>
      <c r="BI878" s="54"/>
      <c r="BJ878" s="54"/>
      <c r="BK878" s="54"/>
      <c r="BL878" s="54"/>
      <c r="BM878" s="54"/>
      <c r="BN878" s="54"/>
      <c r="BO878" s="54"/>
      <c r="BP878" s="54"/>
      <c r="BQ878" s="54"/>
    </row>
    <row r="879">
      <c r="A879" s="54"/>
      <c r="B879" s="54"/>
      <c r="C879" s="98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171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  <c r="AF879" s="54"/>
      <c r="AG879" s="54"/>
      <c r="AH879" s="54"/>
      <c r="AI879" s="54"/>
      <c r="AJ879" s="54"/>
      <c r="AK879" s="54"/>
      <c r="AL879" s="54"/>
      <c r="AM879" s="54"/>
      <c r="AN879" s="54"/>
      <c r="AO879" s="54"/>
      <c r="AP879" s="54"/>
      <c r="AQ879" s="54"/>
      <c r="AR879" s="54"/>
      <c r="AS879" s="54"/>
      <c r="AT879" s="54"/>
      <c r="AU879" s="54"/>
      <c r="AV879" s="54"/>
      <c r="AW879" s="54"/>
      <c r="AX879" s="54"/>
      <c r="AY879" s="54"/>
      <c r="AZ879" s="54"/>
      <c r="BA879" s="54"/>
      <c r="BB879" s="54"/>
      <c r="BC879" s="54"/>
      <c r="BD879" s="54"/>
      <c r="BE879" s="54"/>
      <c r="BF879" s="54"/>
      <c r="BG879" s="54"/>
      <c r="BH879" s="54"/>
      <c r="BI879" s="54"/>
      <c r="BJ879" s="54"/>
      <c r="BK879" s="54"/>
      <c r="BL879" s="54"/>
      <c r="BM879" s="54"/>
      <c r="BN879" s="54"/>
      <c r="BO879" s="54"/>
      <c r="BP879" s="54"/>
      <c r="BQ879" s="54"/>
    </row>
    <row r="880">
      <c r="A880" s="54"/>
      <c r="B880" s="54"/>
      <c r="C880" s="98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171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/>
      <c r="AX880" s="54"/>
      <c r="AY880" s="54"/>
      <c r="AZ880" s="54"/>
      <c r="BA880" s="54"/>
      <c r="BB880" s="54"/>
      <c r="BC880" s="54"/>
      <c r="BD880" s="54"/>
      <c r="BE880" s="54"/>
      <c r="BF880" s="54"/>
      <c r="BG880" s="54"/>
      <c r="BH880" s="54"/>
      <c r="BI880" s="54"/>
      <c r="BJ880" s="54"/>
      <c r="BK880" s="54"/>
      <c r="BL880" s="54"/>
      <c r="BM880" s="54"/>
      <c r="BN880" s="54"/>
      <c r="BO880" s="54"/>
      <c r="BP880" s="54"/>
      <c r="BQ880" s="54"/>
    </row>
    <row r="881">
      <c r="A881" s="54"/>
      <c r="B881" s="54"/>
      <c r="C881" s="98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171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  <c r="BD881" s="54"/>
      <c r="BE881" s="54"/>
      <c r="BF881" s="54"/>
      <c r="BG881" s="54"/>
      <c r="BH881" s="54"/>
      <c r="BI881" s="54"/>
      <c r="BJ881" s="54"/>
      <c r="BK881" s="54"/>
      <c r="BL881" s="54"/>
      <c r="BM881" s="54"/>
      <c r="BN881" s="54"/>
      <c r="BO881" s="54"/>
      <c r="BP881" s="54"/>
      <c r="BQ881" s="54"/>
    </row>
    <row r="882">
      <c r="A882" s="54"/>
      <c r="B882" s="54"/>
      <c r="C882" s="98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171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  <c r="AF882" s="54"/>
      <c r="AG882" s="54"/>
      <c r="AH882" s="54"/>
      <c r="AI882" s="54"/>
      <c r="AJ882" s="54"/>
      <c r="AK882" s="54"/>
      <c r="AL882" s="54"/>
      <c r="AM882" s="54"/>
      <c r="AN882" s="54"/>
      <c r="AO882" s="54"/>
      <c r="AP882" s="54"/>
      <c r="AQ882" s="54"/>
      <c r="AR882" s="54"/>
      <c r="AS882" s="54"/>
      <c r="AT882" s="54"/>
      <c r="AU882" s="54"/>
      <c r="AV882" s="54"/>
      <c r="AW882" s="54"/>
      <c r="AX882" s="54"/>
      <c r="AY882" s="54"/>
      <c r="AZ882" s="54"/>
      <c r="BA882" s="54"/>
      <c r="BB882" s="54"/>
      <c r="BC882" s="54"/>
      <c r="BD882" s="54"/>
      <c r="BE882" s="54"/>
      <c r="BF882" s="54"/>
      <c r="BG882" s="54"/>
      <c r="BH882" s="54"/>
      <c r="BI882" s="54"/>
      <c r="BJ882" s="54"/>
      <c r="BK882" s="54"/>
      <c r="BL882" s="54"/>
      <c r="BM882" s="54"/>
      <c r="BN882" s="54"/>
      <c r="BO882" s="54"/>
      <c r="BP882" s="54"/>
      <c r="BQ882" s="54"/>
    </row>
    <row r="883">
      <c r="A883" s="54"/>
      <c r="B883" s="54"/>
      <c r="C883" s="98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171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54"/>
      <c r="AL883" s="54"/>
      <c r="AM883" s="54"/>
      <c r="AN883" s="54"/>
      <c r="AO883" s="54"/>
      <c r="AP883" s="54"/>
      <c r="AQ883" s="54"/>
      <c r="AR883" s="54"/>
      <c r="AS883" s="54"/>
      <c r="AT883" s="54"/>
      <c r="AU883" s="54"/>
      <c r="AV883" s="54"/>
      <c r="AW883" s="54"/>
      <c r="AX883" s="54"/>
      <c r="AY883" s="54"/>
      <c r="AZ883" s="54"/>
      <c r="BA883" s="54"/>
      <c r="BB883" s="54"/>
      <c r="BC883" s="54"/>
      <c r="BD883" s="54"/>
      <c r="BE883" s="54"/>
      <c r="BF883" s="54"/>
      <c r="BG883" s="54"/>
      <c r="BH883" s="54"/>
      <c r="BI883" s="54"/>
      <c r="BJ883" s="54"/>
      <c r="BK883" s="54"/>
      <c r="BL883" s="54"/>
      <c r="BM883" s="54"/>
      <c r="BN883" s="54"/>
      <c r="BO883" s="54"/>
      <c r="BP883" s="54"/>
      <c r="BQ883" s="54"/>
    </row>
    <row r="884">
      <c r="A884" s="54"/>
      <c r="B884" s="54"/>
      <c r="C884" s="98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171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  <c r="BD884" s="54"/>
      <c r="BE884" s="54"/>
      <c r="BF884" s="54"/>
      <c r="BG884" s="54"/>
      <c r="BH884" s="54"/>
      <c r="BI884" s="54"/>
      <c r="BJ884" s="54"/>
      <c r="BK884" s="54"/>
      <c r="BL884" s="54"/>
      <c r="BM884" s="54"/>
      <c r="BN884" s="54"/>
      <c r="BO884" s="54"/>
      <c r="BP884" s="54"/>
      <c r="BQ884" s="54"/>
    </row>
    <row r="885">
      <c r="A885" s="54"/>
      <c r="B885" s="54"/>
      <c r="C885" s="98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171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  <c r="BD885" s="54"/>
      <c r="BE885" s="54"/>
      <c r="BF885" s="54"/>
      <c r="BG885" s="54"/>
      <c r="BH885" s="54"/>
      <c r="BI885" s="54"/>
      <c r="BJ885" s="54"/>
      <c r="BK885" s="54"/>
      <c r="BL885" s="54"/>
      <c r="BM885" s="54"/>
      <c r="BN885" s="54"/>
      <c r="BO885" s="54"/>
      <c r="BP885" s="54"/>
      <c r="BQ885" s="54"/>
    </row>
    <row r="886">
      <c r="A886" s="54"/>
      <c r="B886" s="54"/>
      <c r="C886" s="98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171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  <c r="BI886" s="54"/>
      <c r="BJ886" s="54"/>
      <c r="BK886" s="54"/>
      <c r="BL886" s="54"/>
      <c r="BM886" s="54"/>
      <c r="BN886" s="54"/>
      <c r="BO886" s="54"/>
      <c r="BP886" s="54"/>
      <c r="BQ886" s="54"/>
    </row>
    <row r="887">
      <c r="A887" s="54"/>
      <c r="B887" s="54"/>
      <c r="C887" s="98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171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  <c r="BI887" s="54"/>
      <c r="BJ887" s="54"/>
      <c r="BK887" s="54"/>
      <c r="BL887" s="54"/>
      <c r="BM887" s="54"/>
      <c r="BN887" s="54"/>
      <c r="BO887" s="54"/>
      <c r="BP887" s="54"/>
      <c r="BQ887" s="54"/>
    </row>
    <row r="888">
      <c r="A888" s="54"/>
      <c r="B888" s="54"/>
      <c r="C888" s="98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171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  <c r="BD888" s="54"/>
      <c r="BE888" s="54"/>
      <c r="BF888" s="54"/>
      <c r="BG888" s="54"/>
      <c r="BH888" s="54"/>
      <c r="BI888" s="54"/>
      <c r="BJ888" s="54"/>
      <c r="BK888" s="54"/>
      <c r="BL888" s="54"/>
      <c r="BM888" s="54"/>
      <c r="BN888" s="54"/>
      <c r="BO888" s="54"/>
      <c r="BP888" s="54"/>
      <c r="BQ888" s="54"/>
    </row>
    <row r="889">
      <c r="A889" s="54"/>
      <c r="B889" s="54"/>
      <c r="C889" s="98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171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  <c r="BD889" s="54"/>
      <c r="BE889" s="54"/>
      <c r="BF889" s="54"/>
      <c r="BG889" s="54"/>
      <c r="BH889" s="54"/>
      <c r="BI889" s="54"/>
      <c r="BJ889" s="54"/>
      <c r="BK889" s="54"/>
      <c r="BL889" s="54"/>
      <c r="BM889" s="54"/>
      <c r="BN889" s="54"/>
      <c r="BO889" s="54"/>
      <c r="BP889" s="54"/>
      <c r="BQ889" s="54"/>
    </row>
    <row r="890">
      <c r="A890" s="54"/>
      <c r="B890" s="54"/>
      <c r="C890" s="98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171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</row>
    <row r="891">
      <c r="A891" s="54"/>
      <c r="B891" s="54"/>
      <c r="C891" s="98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171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</row>
    <row r="892">
      <c r="A892" s="54"/>
      <c r="B892" s="54"/>
      <c r="C892" s="98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171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</row>
    <row r="893">
      <c r="A893" s="54"/>
      <c r="B893" s="54"/>
      <c r="C893" s="98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171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</row>
    <row r="894">
      <c r="A894" s="54"/>
      <c r="B894" s="54"/>
      <c r="C894" s="98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171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  <c r="AG894" s="54"/>
      <c r="AH894" s="54"/>
      <c r="AI894" s="54"/>
      <c r="AJ894" s="54"/>
      <c r="AK894" s="54"/>
      <c r="AL894" s="54"/>
      <c r="AM894" s="54"/>
      <c r="AN894" s="54"/>
      <c r="AO894" s="54"/>
      <c r="AP894" s="54"/>
      <c r="AQ894" s="54"/>
      <c r="AR894" s="54"/>
      <c r="AS894" s="54"/>
      <c r="AT894" s="54"/>
      <c r="AU894" s="54"/>
      <c r="AV894" s="54"/>
      <c r="AW894" s="54"/>
      <c r="AX894" s="54"/>
      <c r="AY894" s="54"/>
      <c r="AZ894" s="54"/>
      <c r="BA894" s="54"/>
      <c r="BB894" s="54"/>
      <c r="BC894" s="54"/>
      <c r="BD894" s="54"/>
      <c r="BE894" s="54"/>
      <c r="BF894" s="54"/>
      <c r="BG894" s="54"/>
      <c r="BH894" s="54"/>
      <c r="BI894" s="54"/>
      <c r="BJ894" s="54"/>
      <c r="BK894" s="54"/>
      <c r="BL894" s="54"/>
      <c r="BM894" s="54"/>
      <c r="BN894" s="54"/>
      <c r="BO894" s="54"/>
      <c r="BP894" s="54"/>
      <c r="BQ894" s="54"/>
    </row>
    <row r="895">
      <c r="A895" s="54"/>
      <c r="B895" s="54"/>
      <c r="C895" s="98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171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  <c r="AG895" s="54"/>
      <c r="AH895" s="54"/>
      <c r="AI895" s="54"/>
      <c r="AJ895" s="54"/>
      <c r="AK895" s="54"/>
      <c r="AL895" s="54"/>
      <c r="AM895" s="54"/>
      <c r="AN895" s="54"/>
      <c r="AO895" s="54"/>
      <c r="AP895" s="54"/>
      <c r="AQ895" s="54"/>
      <c r="AR895" s="54"/>
      <c r="AS895" s="54"/>
      <c r="AT895" s="54"/>
      <c r="AU895" s="54"/>
      <c r="AV895" s="54"/>
      <c r="AW895" s="54"/>
      <c r="AX895" s="54"/>
      <c r="AY895" s="54"/>
      <c r="AZ895" s="54"/>
      <c r="BA895" s="54"/>
      <c r="BB895" s="54"/>
      <c r="BC895" s="54"/>
      <c r="BD895" s="54"/>
      <c r="BE895" s="54"/>
      <c r="BF895" s="54"/>
      <c r="BG895" s="54"/>
      <c r="BH895" s="54"/>
      <c r="BI895" s="54"/>
      <c r="BJ895" s="54"/>
      <c r="BK895" s="54"/>
      <c r="BL895" s="54"/>
      <c r="BM895" s="54"/>
      <c r="BN895" s="54"/>
      <c r="BO895" s="54"/>
      <c r="BP895" s="54"/>
      <c r="BQ895" s="54"/>
    </row>
    <row r="896">
      <c r="A896" s="54"/>
      <c r="B896" s="54"/>
      <c r="C896" s="98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171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  <c r="AG896" s="54"/>
      <c r="AH896" s="54"/>
      <c r="AI896" s="54"/>
      <c r="AJ896" s="54"/>
      <c r="AK896" s="54"/>
      <c r="AL896" s="54"/>
      <c r="AM896" s="54"/>
      <c r="AN896" s="54"/>
      <c r="AO896" s="54"/>
      <c r="AP896" s="54"/>
      <c r="AQ896" s="54"/>
      <c r="AR896" s="54"/>
      <c r="AS896" s="54"/>
      <c r="AT896" s="54"/>
      <c r="AU896" s="54"/>
      <c r="AV896" s="54"/>
      <c r="AW896" s="54"/>
      <c r="AX896" s="54"/>
      <c r="AY896" s="54"/>
      <c r="AZ896" s="54"/>
      <c r="BA896" s="54"/>
      <c r="BB896" s="54"/>
      <c r="BC896" s="54"/>
      <c r="BD896" s="54"/>
      <c r="BE896" s="54"/>
      <c r="BF896" s="54"/>
      <c r="BG896" s="54"/>
      <c r="BH896" s="54"/>
      <c r="BI896" s="54"/>
      <c r="BJ896" s="54"/>
      <c r="BK896" s="54"/>
      <c r="BL896" s="54"/>
      <c r="BM896" s="54"/>
      <c r="BN896" s="54"/>
      <c r="BO896" s="54"/>
      <c r="BP896" s="54"/>
      <c r="BQ896" s="54"/>
    </row>
    <row r="897">
      <c r="A897" s="54"/>
      <c r="B897" s="54"/>
      <c r="C897" s="98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171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  <c r="AG897" s="54"/>
      <c r="AH897" s="54"/>
      <c r="AI897" s="54"/>
      <c r="AJ897" s="54"/>
      <c r="AK897" s="54"/>
      <c r="AL897" s="54"/>
      <c r="AM897" s="54"/>
      <c r="AN897" s="54"/>
      <c r="AO897" s="54"/>
      <c r="AP897" s="54"/>
      <c r="AQ897" s="54"/>
      <c r="AR897" s="54"/>
      <c r="AS897" s="54"/>
      <c r="AT897" s="54"/>
      <c r="AU897" s="54"/>
      <c r="AV897" s="54"/>
      <c r="AW897" s="54"/>
      <c r="AX897" s="54"/>
      <c r="AY897" s="54"/>
      <c r="AZ897" s="54"/>
      <c r="BA897" s="54"/>
      <c r="BB897" s="54"/>
      <c r="BC897" s="54"/>
      <c r="BD897" s="54"/>
      <c r="BE897" s="54"/>
      <c r="BF897" s="54"/>
      <c r="BG897" s="54"/>
      <c r="BH897" s="54"/>
      <c r="BI897" s="54"/>
      <c r="BJ897" s="54"/>
      <c r="BK897" s="54"/>
      <c r="BL897" s="54"/>
      <c r="BM897" s="54"/>
      <c r="BN897" s="54"/>
      <c r="BO897" s="54"/>
      <c r="BP897" s="54"/>
      <c r="BQ897" s="54"/>
    </row>
    <row r="898">
      <c r="A898" s="54"/>
      <c r="B898" s="54"/>
      <c r="C898" s="98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171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  <c r="AG898" s="54"/>
      <c r="AH898" s="54"/>
      <c r="AI898" s="54"/>
      <c r="AJ898" s="54"/>
      <c r="AK898" s="54"/>
      <c r="AL898" s="54"/>
      <c r="AM898" s="54"/>
      <c r="AN898" s="54"/>
      <c r="AO898" s="54"/>
      <c r="AP898" s="54"/>
      <c r="AQ898" s="54"/>
      <c r="AR898" s="54"/>
      <c r="AS898" s="54"/>
      <c r="AT898" s="54"/>
      <c r="AU898" s="54"/>
      <c r="AV898" s="54"/>
      <c r="AW898" s="54"/>
      <c r="AX898" s="54"/>
      <c r="AY898" s="54"/>
      <c r="AZ898" s="54"/>
      <c r="BA898" s="54"/>
      <c r="BB898" s="54"/>
      <c r="BC898" s="54"/>
      <c r="BD898" s="54"/>
      <c r="BE898" s="54"/>
      <c r="BF898" s="54"/>
      <c r="BG898" s="54"/>
      <c r="BH898" s="54"/>
      <c r="BI898" s="54"/>
      <c r="BJ898" s="54"/>
      <c r="BK898" s="54"/>
      <c r="BL898" s="54"/>
      <c r="BM898" s="54"/>
      <c r="BN898" s="54"/>
      <c r="BO898" s="54"/>
      <c r="BP898" s="54"/>
      <c r="BQ898" s="54"/>
    </row>
    <row r="899">
      <c r="A899" s="54"/>
      <c r="B899" s="54"/>
      <c r="C899" s="98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171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  <c r="AG899" s="54"/>
      <c r="AH899" s="54"/>
      <c r="AI899" s="54"/>
      <c r="AJ899" s="54"/>
      <c r="AK899" s="54"/>
      <c r="AL899" s="54"/>
      <c r="AM899" s="54"/>
      <c r="AN899" s="54"/>
      <c r="AO899" s="54"/>
      <c r="AP899" s="54"/>
      <c r="AQ899" s="54"/>
      <c r="AR899" s="54"/>
      <c r="AS899" s="54"/>
      <c r="AT899" s="54"/>
      <c r="AU899" s="54"/>
      <c r="AV899" s="54"/>
      <c r="AW899" s="54"/>
      <c r="AX899" s="54"/>
      <c r="AY899" s="54"/>
      <c r="AZ899" s="54"/>
      <c r="BA899" s="54"/>
      <c r="BB899" s="54"/>
      <c r="BC899" s="54"/>
      <c r="BD899" s="54"/>
      <c r="BE899" s="54"/>
      <c r="BF899" s="54"/>
      <c r="BG899" s="54"/>
      <c r="BH899" s="54"/>
      <c r="BI899" s="54"/>
      <c r="BJ899" s="54"/>
      <c r="BK899" s="54"/>
      <c r="BL899" s="54"/>
      <c r="BM899" s="54"/>
      <c r="BN899" s="54"/>
      <c r="BO899" s="54"/>
      <c r="BP899" s="54"/>
      <c r="BQ899" s="54"/>
    </row>
    <row r="900">
      <c r="A900" s="54"/>
      <c r="B900" s="54"/>
      <c r="C900" s="98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171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  <c r="AF900" s="54"/>
      <c r="AG900" s="54"/>
      <c r="AH900" s="54"/>
      <c r="AI900" s="54"/>
      <c r="AJ900" s="54"/>
      <c r="AK900" s="54"/>
      <c r="AL900" s="54"/>
      <c r="AM900" s="54"/>
      <c r="AN900" s="54"/>
      <c r="AO900" s="54"/>
      <c r="AP900" s="54"/>
      <c r="AQ900" s="54"/>
      <c r="AR900" s="54"/>
      <c r="AS900" s="54"/>
      <c r="AT900" s="54"/>
      <c r="AU900" s="54"/>
      <c r="AV900" s="54"/>
      <c r="AW900" s="54"/>
      <c r="AX900" s="54"/>
      <c r="AY900" s="54"/>
      <c r="AZ900" s="54"/>
      <c r="BA900" s="54"/>
      <c r="BB900" s="54"/>
      <c r="BC900" s="54"/>
      <c r="BD900" s="54"/>
      <c r="BE900" s="54"/>
      <c r="BF900" s="54"/>
      <c r="BG900" s="54"/>
      <c r="BH900" s="54"/>
      <c r="BI900" s="54"/>
      <c r="BJ900" s="54"/>
      <c r="BK900" s="54"/>
      <c r="BL900" s="54"/>
      <c r="BM900" s="54"/>
      <c r="BN900" s="54"/>
      <c r="BO900" s="54"/>
      <c r="BP900" s="54"/>
      <c r="BQ900" s="54"/>
    </row>
    <row r="901">
      <c r="A901" s="54"/>
      <c r="B901" s="54"/>
      <c r="C901" s="98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171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  <c r="AF901" s="54"/>
      <c r="AG901" s="54"/>
      <c r="AH901" s="54"/>
      <c r="AI901" s="54"/>
      <c r="AJ901" s="54"/>
      <c r="AK901" s="54"/>
      <c r="AL901" s="54"/>
      <c r="AM901" s="54"/>
      <c r="AN901" s="54"/>
      <c r="AO901" s="54"/>
      <c r="AP901" s="54"/>
      <c r="AQ901" s="54"/>
      <c r="AR901" s="54"/>
      <c r="AS901" s="54"/>
      <c r="AT901" s="54"/>
      <c r="AU901" s="54"/>
      <c r="AV901" s="54"/>
      <c r="AW901" s="54"/>
      <c r="AX901" s="54"/>
      <c r="AY901" s="54"/>
      <c r="AZ901" s="54"/>
      <c r="BA901" s="54"/>
      <c r="BB901" s="54"/>
      <c r="BC901" s="54"/>
      <c r="BD901" s="54"/>
      <c r="BE901" s="54"/>
      <c r="BF901" s="54"/>
      <c r="BG901" s="54"/>
      <c r="BH901" s="54"/>
      <c r="BI901" s="54"/>
      <c r="BJ901" s="54"/>
      <c r="BK901" s="54"/>
      <c r="BL901" s="54"/>
      <c r="BM901" s="54"/>
      <c r="BN901" s="54"/>
      <c r="BO901" s="54"/>
      <c r="BP901" s="54"/>
      <c r="BQ901" s="54"/>
    </row>
    <row r="902">
      <c r="A902" s="54"/>
      <c r="B902" s="54"/>
      <c r="C902" s="98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171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  <c r="AF902" s="54"/>
      <c r="AG902" s="54"/>
      <c r="AH902" s="54"/>
      <c r="AI902" s="54"/>
      <c r="AJ902" s="54"/>
      <c r="AK902" s="54"/>
      <c r="AL902" s="54"/>
      <c r="AM902" s="54"/>
      <c r="AN902" s="54"/>
      <c r="AO902" s="54"/>
      <c r="AP902" s="54"/>
      <c r="AQ902" s="54"/>
      <c r="AR902" s="54"/>
      <c r="AS902" s="54"/>
      <c r="AT902" s="54"/>
      <c r="AU902" s="54"/>
      <c r="AV902" s="54"/>
      <c r="AW902" s="54"/>
      <c r="AX902" s="54"/>
      <c r="AY902" s="54"/>
      <c r="AZ902" s="54"/>
      <c r="BA902" s="54"/>
      <c r="BB902" s="54"/>
      <c r="BC902" s="54"/>
      <c r="BD902" s="54"/>
      <c r="BE902" s="54"/>
      <c r="BF902" s="54"/>
      <c r="BG902" s="54"/>
      <c r="BH902" s="54"/>
      <c r="BI902" s="54"/>
      <c r="BJ902" s="54"/>
      <c r="BK902" s="54"/>
      <c r="BL902" s="54"/>
      <c r="BM902" s="54"/>
      <c r="BN902" s="54"/>
      <c r="BO902" s="54"/>
      <c r="BP902" s="54"/>
      <c r="BQ902" s="54"/>
    </row>
    <row r="903">
      <c r="A903" s="54"/>
      <c r="B903" s="54"/>
      <c r="C903" s="98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171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  <c r="AF903" s="54"/>
      <c r="AG903" s="54"/>
      <c r="AH903" s="54"/>
      <c r="AI903" s="54"/>
      <c r="AJ903" s="54"/>
      <c r="AK903" s="54"/>
      <c r="AL903" s="54"/>
      <c r="AM903" s="54"/>
      <c r="AN903" s="54"/>
      <c r="AO903" s="54"/>
      <c r="AP903" s="54"/>
      <c r="AQ903" s="54"/>
      <c r="AR903" s="54"/>
      <c r="AS903" s="54"/>
      <c r="AT903" s="54"/>
      <c r="AU903" s="54"/>
      <c r="AV903" s="54"/>
      <c r="AW903" s="54"/>
      <c r="AX903" s="54"/>
      <c r="AY903" s="54"/>
      <c r="AZ903" s="54"/>
      <c r="BA903" s="54"/>
      <c r="BB903" s="54"/>
      <c r="BC903" s="54"/>
      <c r="BD903" s="54"/>
      <c r="BE903" s="54"/>
      <c r="BF903" s="54"/>
      <c r="BG903" s="54"/>
      <c r="BH903" s="54"/>
      <c r="BI903" s="54"/>
      <c r="BJ903" s="54"/>
      <c r="BK903" s="54"/>
      <c r="BL903" s="54"/>
      <c r="BM903" s="54"/>
      <c r="BN903" s="54"/>
      <c r="BO903" s="54"/>
      <c r="BP903" s="54"/>
      <c r="BQ903" s="54"/>
    </row>
    <row r="904">
      <c r="A904" s="54"/>
      <c r="B904" s="54"/>
      <c r="C904" s="98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171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  <c r="AF904" s="54"/>
      <c r="AG904" s="54"/>
      <c r="AH904" s="54"/>
      <c r="AI904" s="54"/>
      <c r="AJ904" s="54"/>
      <c r="AK904" s="54"/>
      <c r="AL904" s="54"/>
      <c r="AM904" s="54"/>
      <c r="AN904" s="54"/>
      <c r="AO904" s="54"/>
      <c r="AP904" s="54"/>
      <c r="AQ904" s="54"/>
      <c r="AR904" s="54"/>
      <c r="AS904" s="54"/>
      <c r="AT904" s="54"/>
      <c r="AU904" s="54"/>
      <c r="AV904" s="54"/>
      <c r="AW904" s="54"/>
      <c r="AX904" s="54"/>
      <c r="AY904" s="54"/>
      <c r="AZ904" s="54"/>
      <c r="BA904" s="54"/>
      <c r="BB904" s="54"/>
      <c r="BC904" s="54"/>
      <c r="BD904" s="54"/>
      <c r="BE904" s="54"/>
      <c r="BF904" s="54"/>
      <c r="BG904" s="54"/>
      <c r="BH904" s="54"/>
      <c r="BI904" s="54"/>
      <c r="BJ904" s="54"/>
      <c r="BK904" s="54"/>
      <c r="BL904" s="54"/>
      <c r="BM904" s="54"/>
      <c r="BN904" s="54"/>
      <c r="BO904" s="54"/>
      <c r="BP904" s="54"/>
      <c r="BQ904" s="54"/>
    </row>
    <row r="905">
      <c r="A905" s="54"/>
      <c r="B905" s="54"/>
      <c r="C905" s="98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171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  <c r="AG905" s="54"/>
      <c r="AH905" s="54"/>
      <c r="AI905" s="54"/>
      <c r="AJ905" s="54"/>
      <c r="AK905" s="54"/>
      <c r="AL905" s="54"/>
      <c r="AM905" s="54"/>
      <c r="AN905" s="54"/>
      <c r="AO905" s="54"/>
      <c r="AP905" s="54"/>
      <c r="AQ905" s="54"/>
      <c r="AR905" s="54"/>
      <c r="AS905" s="54"/>
      <c r="AT905" s="54"/>
      <c r="AU905" s="54"/>
      <c r="AV905" s="54"/>
      <c r="AW905" s="54"/>
      <c r="AX905" s="54"/>
      <c r="AY905" s="54"/>
      <c r="AZ905" s="54"/>
      <c r="BA905" s="54"/>
      <c r="BB905" s="54"/>
      <c r="BC905" s="54"/>
      <c r="BD905" s="54"/>
      <c r="BE905" s="54"/>
      <c r="BF905" s="54"/>
      <c r="BG905" s="54"/>
      <c r="BH905" s="54"/>
      <c r="BI905" s="54"/>
      <c r="BJ905" s="54"/>
      <c r="BK905" s="54"/>
      <c r="BL905" s="54"/>
      <c r="BM905" s="54"/>
      <c r="BN905" s="54"/>
      <c r="BO905" s="54"/>
      <c r="BP905" s="54"/>
      <c r="BQ905" s="54"/>
    </row>
    <row r="906">
      <c r="A906" s="54"/>
      <c r="B906" s="54"/>
      <c r="C906" s="98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171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  <c r="AF906" s="54"/>
      <c r="AG906" s="54"/>
      <c r="AH906" s="54"/>
      <c r="AI906" s="54"/>
      <c r="AJ906" s="54"/>
      <c r="AK906" s="54"/>
      <c r="AL906" s="54"/>
      <c r="AM906" s="54"/>
      <c r="AN906" s="54"/>
      <c r="AO906" s="54"/>
      <c r="AP906" s="54"/>
      <c r="AQ906" s="54"/>
      <c r="AR906" s="54"/>
      <c r="AS906" s="54"/>
      <c r="AT906" s="54"/>
      <c r="AU906" s="54"/>
      <c r="AV906" s="54"/>
      <c r="AW906" s="54"/>
      <c r="AX906" s="54"/>
      <c r="AY906" s="54"/>
      <c r="AZ906" s="54"/>
      <c r="BA906" s="54"/>
      <c r="BB906" s="54"/>
      <c r="BC906" s="54"/>
      <c r="BD906" s="54"/>
      <c r="BE906" s="54"/>
      <c r="BF906" s="54"/>
      <c r="BG906" s="54"/>
      <c r="BH906" s="54"/>
      <c r="BI906" s="54"/>
      <c r="BJ906" s="54"/>
      <c r="BK906" s="54"/>
      <c r="BL906" s="54"/>
      <c r="BM906" s="54"/>
      <c r="BN906" s="54"/>
      <c r="BO906" s="54"/>
      <c r="BP906" s="54"/>
      <c r="BQ906" s="54"/>
    </row>
    <row r="907">
      <c r="A907" s="54"/>
      <c r="B907" s="54"/>
      <c r="C907" s="98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171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  <c r="AG907" s="54"/>
      <c r="AH907" s="54"/>
      <c r="AI907" s="54"/>
      <c r="AJ907" s="54"/>
      <c r="AK907" s="54"/>
      <c r="AL907" s="54"/>
      <c r="AM907" s="54"/>
      <c r="AN907" s="54"/>
      <c r="AO907" s="54"/>
      <c r="AP907" s="54"/>
      <c r="AQ907" s="54"/>
      <c r="AR907" s="54"/>
      <c r="AS907" s="54"/>
      <c r="AT907" s="54"/>
      <c r="AU907" s="54"/>
      <c r="AV907" s="54"/>
      <c r="AW907" s="54"/>
      <c r="AX907" s="54"/>
      <c r="AY907" s="54"/>
      <c r="AZ907" s="54"/>
      <c r="BA907" s="54"/>
      <c r="BB907" s="54"/>
      <c r="BC907" s="54"/>
      <c r="BD907" s="54"/>
      <c r="BE907" s="54"/>
      <c r="BF907" s="54"/>
      <c r="BG907" s="54"/>
      <c r="BH907" s="54"/>
      <c r="BI907" s="54"/>
      <c r="BJ907" s="54"/>
      <c r="BK907" s="54"/>
      <c r="BL907" s="54"/>
      <c r="BM907" s="54"/>
      <c r="BN907" s="54"/>
      <c r="BO907" s="54"/>
      <c r="BP907" s="54"/>
      <c r="BQ907" s="54"/>
    </row>
    <row r="908">
      <c r="A908" s="54"/>
      <c r="B908" s="54"/>
      <c r="C908" s="98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171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  <c r="AF908" s="54"/>
      <c r="AG908" s="54"/>
      <c r="AH908" s="54"/>
      <c r="AI908" s="54"/>
      <c r="AJ908" s="54"/>
      <c r="AK908" s="54"/>
      <c r="AL908" s="54"/>
      <c r="AM908" s="54"/>
      <c r="AN908" s="54"/>
      <c r="AO908" s="54"/>
      <c r="AP908" s="54"/>
      <c r="AQ908" s="54"/>
      <c r="AR908" s="54"/>
      <c r="AS908" s="54"/>
      <c r="AT908" s="54"/>
      <c r="AU908" s="54"/>
      <c r="AV908" s="54"/>
      <c r="AW908" s="54"/>
      <c r="AX908" s="54"/>
      <c r="AY908" s="54"/>
      <c r="AZ908" s="54"/>
      <c r="BA908" s="54"/>
      <c r="BB908" s="54"/>
      <c r="BC908" s="54"/>
      <c r="BD908" s="54"/>
      <c r="BE908" s="54"/>
      <c r="BF908" s="54"/>
      <c r="BG908" s="54"/>
      <c r="BH908" s="54"/>
      <c r="BI908" s="54"/>
      <c r="BJ908" s="54"/>
      <c r="BK908" s="54"/>
      <c r="BL908" s="54"/>
      <c r="BM908" s="54"/>
      <c r="BN908" s="54"/>
      <c r="BO908" s="54"/>
      <c r="BP908" s="54"/>
      <c r="BQ908" s="54"/>
    </row>
    <row r="909">
      <c r="A909" s="54"/>
      <c r="B909" s="54"/>
      <c r="C909" s="98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171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  <c r="AG909" s="54"/>
      <c r="AH909" s="54"/>
      <c r="AI909" s="54"/>
      <c r="AJ909" s="54"/>
      <c r="AK909" s="54"/>
      <c r="AL909" s="54"/>
      <c r="AM909" s="54"/>
      <c r="AN909" s="54"/>
      <c r="AO909" s="54"/>
      <c r="AP909" s="54"/>
      <c r="AQ909" s="54"/>
      <c r="AR909" s="54"/>
      <c r="AS909" s="54"/>
      <c r="AT909" s="54"/>
      <c r="AU909" s="54"/>
      <c r="AV909" s="54"/>
      <c r="AW909" s="54"/>
      <c r="AX909" s="54"/>
      <c r="AY909" s="54"/>
      <c r="AZ909" s="54"/>
      <c r="BA909" s="54"/>
      <c r="BB909" s="54"/>
      <c r="BC909" s="54"/>
      <c r="BD909" s="54"/>
      <c r="BE909" s="54"/>
      <c r="BF909" s="54"/>
      <c r="BG909" s="54"/>
      <c r="BH909" s="54"/>
      <c r="BI909" s="54"/>
      <c r="BJ909" s="54"/>
      <c r="BK909" s="54"/>
      <c r="BL909" s="54"/>
      <c r="BM909" s="54"/>
      <c r="BN909" s="54"/>
      <c r="BO909" s="54"/>
      <c r="BP909" s="54"/>
      <c r="BQ909" s="54"/>
    </row>
    <row r="910">
      <c r="A910" s="54"/>
      <c r="B910" s="54"/>
      <c r="C910" s="98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171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  <c r="AF910" s="54"/>
      <c r="AG910" s="54"/>
      <c r="AH910" s="54"/>
      <c r="AI910" s="54"/>
      <c r="AJ910" s="54"/>
      <c r="AK910" s="54"/>
      <c r="AL910" s="54"/>
      <c r="AM910" s="54"/>
      <c r="AN910" s="54"/>
      <c r="AO910" s="54"/>
      <c r="AP910" s="54"/>
      <c r="AQ910" s="54"/>
      <c r="AR910" s="54"/>
      <c r="AS910" s="54"/>
      <c r="AT910" s="54"/>
      <c r="AU910" s="54"/>
      <c r="AV910" s="54"/>
      <c r="AW910" s="54"/>
      <c r="AX910" s="54"/>
      <c r="AY910" s="54"/>
      <c r="AZ910" s="54"/>
      <c r="BA910" s="54"/>
      <c r="BB910" s="54"/>
      <c r="BC910" s="54"/>
      <c r="BD910" s="54"/>
      <c r="BE910" s="54"/>
      <c r="BF910" s="54"/>
      <c r="BG910" s="54"/>
      <c r="BH910" s="54"/>
      <c r="BI910" s="54"/>
      <c r="BJ910" s="54"/>
      <c r="BK910" s="54"/>
      <c r="BL910" s="54"/>
      <c r="BM910" s="54"/>
      <c r="BN910" s="54"/>
      <c r="BO910" s="54"/>
      <c r="BP910" s="54"/>
      <c r="BQ910" s="54"/>
    </row>
    <row r="911">
      <c r="A911" s="54"/>
      <c r="B911" s="54"/>
      <c r="C911" s="98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171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  <c r="AF911" s="54"/>
      <c r="AG911" s="54"/>
      <c r="AH911" s="54"/>
      <c r="AI911" s="54"/>
      <c r="AJ911" s="54"/>
      <c r="AK911" s="54"/>
      <c r="AL911" s="54"/>
      <c r="AM911" s="54"/>
      <c r="AN911" s="54"/>
      <c r="AO911" s="54"/>
      <c r="AP911" s="54"/>
      <c r="AQ911" s="54"/>
      <c r="AR911" s="54"/>
      <c r="AS911" s="54"/>
      <c r="AT911" s="54"/>
      <c r="AU911" s="54"/>
      <c r="AV911" s="54"/>
      <c r="AW911" s="54"/>
      <c r="AX911" s="54"/>
      <c r="AY911" s="54"/>
      <c r="AZ911" s="54"/>
      <c r="BA911" s="54"/>
      <c r="BB911" s="54"/>
      <c r="BC911" s="54"/>
      <c r="BD911" s="54"/>
      <c r="BE911" s="54"/>
      <c r="BF911" s="54"/>
      <c r="BG911" s="54"/>
      <c r="BH911" s="54"/>
      <c r="BI911" s="54"/>
      <c r="BJ911" s="54"/>
      <c r="BK911" s="54"/>
      <c r="BL911" s="54"/>
      <c r="BM911" s="54"/>
      <c r="BN911" s="54"/>
      <c r="BO911" s="54"/>
      <c r="BP911" s="54"/>
      <c r="BQ911" s="54"/>
    </row>
    <row r="912">
      <c r="A912" s="54"/>
      <c r="B912" s="54"/>
      <c r="C912" s="98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171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  <c r="AF912" s="54"/>
      <c r="AG912" s="54"/>
      <c r="AH912" s="54"/>
      <c r="AI912" s="54"/>
      <c r="AJ912" s="54"/>
      <c r="AK912" s="54"/>
      <c r="AL912" s="54"/>
      <c r="AM912" s="54"/>
      <c r="AN912" s="54"/>
      <c r="AO912" s="54"/>
      <c r="AP912" s="54"/>
      <c r="AQ912" s="54"/>
      <c r="AR912" s="54"/>
      <c r="AS912" s="54"/>
      <c r="AT912" s="54"/>
      <c r="AU912" s="54"/>
      <c r="AV912" s="54"/>
      <c r="AW912" s="54"/>
      <c r="AX912" s="54"/>
      <c r="AY912" s="54"/>
      <c r="AZ912" s="54"/>
      <c r="BA912" s="54"/>
      <c r="BB912" s="54"/>
      <c r="BC912" s="54"/>
      <c r="BD912" s="54"/>
      <c r="BE912" s="54"/>
      <c r="BF912" s="54"/>
      <c r="BG912" s="54"/>
      <c r="BH912" s="54"/>
      <c r="BI912" s="54"/>
      <c r="BJ912" s="54"/>
      <c r="BK912" s="54"/>
      <c r="BL912" s="54"/>
      <c r="BM912" s="54"/>
      <c r="BN912" s="54"/>
      <c r="BO912" s="54"/>
      <c r="BP912" s="54"/>
      <c r="BQ912" s="54"/>
    </row>
    <row r="913">
      <c r="A913" s="54"/>
      <c r="B913" s="54"/>
      <c r="C913" s="98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171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  <c r="AG913" s="54"/>
      <c r="AH913" s="54"/>
      <c r="AI913" s="54"/>
      <c r="AJ913" s="54"/>
      <c r="AK913" s="54"/>
      <c r="AL913" s="54"/>
      <c r="AM913" s="54"/>
      <c r="AN913" s="54"/>
      <c r="AO913" s="54"/>
      <c r="AP913" s="54"/>
      <c r="AQ913" s="54"/>
      <c r="AR913" s="54"/>
      <c r="AS913" s="54"/>
      <c r="AT913" s="54"/>
      <c r="AU913" s="54"/>
      <c r="AV913" s="54"/>
      <c r="AW913" s="54"/>
      <c r="AX913" s="54"/>
      <c r="AY913" s="54"/>
      <c r="AZ913" s="54"/>
      <c r="BA913" s="54"/>
      <c r="BB913" s="54"/>
      <c r="BC913" s="54"/>
      <c r="BD913" s="54"/>
      <c r="BE913" s="54"/>
      <c r="BF913" s="54"/>
      <c r="BG913" s="54"/>
      <c r="BH913" s="54"/>
      <c r="BI913" s="54"/>
      <c r="BJ913" s="54"/>
      <c r="BK913" s="54"/>
      <c r="BL913" s="54"/>
      <c r="BM913" s="54"/>
      <c r="BN913" s="54"/>
      <c r="BO913" s="54"/>
      <c r="BP913" s="54"/>
      <c r="BQ913" s="54"/>
    </row>
    <row r="914">
      <c r="A914" s="54"/>
      <c r="B914" s="54"/>
      <c r="C914" s="98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171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  <c r="AF914" s="54"/>
      <c r="AG914" s="54"/>
      <c r="AH914" s="54"/>
      <c r="AI914" s="54"/>
      <c r="AJ914" s="54"/>
      <c r="AK914" s="54"/>
      <c r="AL914" s="54"/>
      <c r="AM914" s="54"/>
      <c r="AN914" s="54"/>
      <c r="AO914" s="54"/>
      <c r="AP914" s="54"/>
      <c r="AQ914" s="54"/>
      <c r="AR914" s="54"/>
      <c r="AS914" s="54"/>
      <c r="AT914" s="54"/>
      <c r="AU914" s="54"/>
      <c r="AV914" s="54"/>
      <c r="AW914" s="54"/>
      <c r="AX914" s="54"/>
      <c r="AY914" s="54"/>
      <c r="AZ914" s="54"/>
      <c r="BA914" s="54"/>
      <c r="BB914" s="54"/>
      <c r="BC914" s="54"/>
      <c r="BD914" s="54"/>
      <c r="BE914" s="54"/>
      <c r="BF914" s="54"/>
      <c r="BG914" s="54"/>
      <c r="BH914" s="54"/>
      <c r="BI914" s="54"/>
      <c r="BJ914" s="54"/>
      <c r="BK914" s="54"/>
      <c r="BL914" s="54"/>
      <c r="BM914" s="54"/>
      <c r="BN914" s="54"/>
      <c r="BO914" s="54"/>
      <c r="BP914" s="54"/>
      <c r="BQ914" s="54"/>
    </row>
    <row r="915">
      <c r="A915" s="54"/>
      <c r="B915" s="54"/>
      <c r="C915" s="98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171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  <c r="AF915" s="54"/>
      <c r="AG915" s="54"/>
      <c r="AH915" s="54"/>
      <c r="AI915" s="54"/>
      <c r="AJ915" s="54"/>
      <c r="AK915" s="54"/>
      <c r="AL915" s="54"/>
      <c r="AM915" s="54"/>
      <c r="AN915" s="54"/>
      <c r="AO915" s="54"/>
      <c r="AP915" s="54"/>
      <c r="AQ915" s="54"/>
      <c r="AR915" s="54"/>
      <c r="AS915" s="54"/>
      <c r="AT915" s="54"/>
      <c r="AU915" s="54"/>
      <c r="AV915" s="54"/>
      <c r="AW915" s="54"/>
      <c r="AX915" s="54"/>
      <c r="AY915" s="54"/>
      <c r="AZ915" s="54"/>
      <c r="BA915" s="54"/>
      <c r="BB915" s="54"/>
      <c r="BC915" s="54"/>
      <c r="BD915" s="54"/>
      <c r="BE915" s="54"/>
      <c r="BF915" s="54"/>
      <c r="BG915" s="54"/>
      <c r="BH915" s="54"/>
      <c r="BI915" s="54"/>
      <c r="BJ915" s="54"/>
      <c r="BK915" s="54"/>
      <c r="BL915" s="54"/>
      <c r="BM915" s="54"/>
      <c r="BN915" s="54"/>
      <c r="BO915" s="54"/>
      <c r="BP915" s="54"/>
      <c r="BQ915" s="54"/>
    </row>
    <row r="916">
      <c r="A916" s="54"/>
      <c r="B916" s="54"/>
      <c r="C916" s="98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171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  <c r="AF916" s="54"/>
      <c r="AG916" s="54"/>
      <c r="AH916" s="54"/>
      <c r="AI916" s="54"/>
      <c r="AJ916" s="54"/>
      <c r="AK916" s="54"/>
      <c r="AL916" s="54"/>
      <c r="AM916" s="54"/>
      <c r="AN916" s="54"/>
      <c r="AO916" s="54"/>
      <c r="AP916" s="54"/>
      <c r="AQ916" s="54"/>
      <c r="AR916" s="54"/>
      <c r="AS916" s="54"/>
      <c r="AT916" s="54"/>
      <c r="AU916" s="54"/>
      <c r="AV916" s="54"/>
      <c r="AW916" s="54"/>
      <c r="AX916" s="54"/>
      <c r="AY916" s="54"/>
      <c r="AZ916" s="54"/>
      <c r="BA916" s="54"/>
      <c r="BB916" s="54"/>
      <c r="BC916" s="54"/>
      <c r="BD916" s="54"/>
      <c r="BE916" s="54"/>
      <c r="BF916" s="54"/>
      <c r="BG916" s="54"/>
      <c r="BH916" s="54"/>
      <c r="BI916" s="54"/>
      <c r="BJ916" s="54"/>
      <c r="BK916" s="54"/>
      <c r="BL916" s="54"/>
      <c r="BM916" s="54"/>
      <c r="BN916" s="54"/>
      <c r="BO916" s="54"/>
      <c r="BP916" s="54"/>
      <c r="BQ916" s="54"/>
    </row>
    <row r="917">
      <c r="A917" s="54"/>
      <c r="B917" s="54"/>
      <c r="C917" s="98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171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  <c r="AF917" s="54"/>
      <c r="AG917" s="54"/>
      <c r="AH917" s="54"/>
      <c r="AI917" s="54"/>
      <c r="AJ917" s="54"/>
      <c r="AK917" s="54"/>
      <c r="AL917" s="54"/>
      <c r="AM917" s="54"/>
      <c r="AN917" s="54"/>
      <c r="AO917" s="54"/>
      <c r="AP917" s="54"/>
      <c r="AQ917" s="54"/>
      <c r="AR917" s="54"/>
      <c r="AS917" s="54"/>
      <c r="AT917" s="54"/>
      <c r="AU917" s="54"/>
      <c r="AV917" s="54"/>
      <c r="AW917" s="54"/>
      <c r="AX917" s="54"/>
      <c r="AY917" s="54"/>
      <c r="AZ917" s="54"/>
      <c r="BA917" s="54"/>
      <c r="BB917" s="54"/>
      <c r="BC917" s="54"/>
      <c r="BD917" s="54"/>
      <c r="BE917" s="54"/>
      <c r="BF917" s="54"/>
      <c r="BG917" s="54"/>
      <c r="BH917" s="54"/>
      <c r="BI917" s="54"/>
      <c r="BJ917" s="54"/>
      <c r="BK917" s="54"/>
      <c r="BL917" s="54"/>
      <c r="BM917" s="54"/>
      <c r="BN917" s="54"/>
      <c r="BO917" s="54"/>
      <c r="BP917" s="54"/>
      <c r="BQ917" s="54"/>
    </row>
    <row r="918">
      <c r="A918" s="54"/>
      <c r="B918" s="54"/>
      <c r="C918" s="98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171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/>
      <c r="AX918" s="54"/>
      <c r="AY918" s="54"/>
      <c r="AZ918" s="54"/>
      <c r="BA918" s="54"/>
      <c r="BB918" s="54"/>
      <c r="BC918" s="54"/>
      <c r="BD918" s="54"/>
      <c r="BE918" s="54"/>
      <c r="BF918" s="54"/>
      <c r="BG918" s="54"/>
      <c r="BH918" s="54"/>
      <c r="BI918" s="54"/>
      <c r="BJ918" s="54"/>
      <c r="BK918" s="54"/>
      <c r="BL918" s="54"/>
      <c r="BM918" s="54"/>
      <c r="BN918" s="54"/>
      <c r="BO918" s="54"/>
      <c r="BP918" s="54"/>
      <c r="BQ918" s="54"/>
    </row>
    <row r="919">
      <c r="A919" s="54"/>
      <c r="B919" s="54"/>
      <c r="C919" s="98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171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4"/>
      <c r="BE919" s="54"/>
      <c r="BF919" s="54"/>
      <c r="BG919" s="54"/>
      <c r="BH919" s="54"/>
      <c r="BI919" s="54"/>
      <c r="BJ919" s="54"/>
      <c r="BK919" s="54"/>
      <c r="BL919" s="54"/>
      <c r="BM919" s="54"/>
      <c r="BN919" s="54"/>
      <c r="BO919" s="54"/>
      <c r="BP919" s="54"/>
      <c r="BQ919" s="54"/>
    </row>
    <row r="920">
      <c r="A920" s="54"/>
      <c r="B920" s="54"/>
      <c r="C920" s="98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171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  <c r="AF920" s="54"/>
      <c r="AG920" s="54"/>
      <c r="AH920" s="54"/>
      <c r="AI920" s="54"/>
      <c r="AJ920" s="54"/>
      <c r="AK920" s="54"/>
      <c r="AL920" s="54"/>
      <c r="AM920" s="54"/>
      <c r="AN920" s="54"/>
      <c r="AO920" s="54"/>
      <c r="AP920" s="54"/>
      <c r="AQ920" s="54"/>
      <c r="AR920" s="54"/>
      <c r="AS920" s="54"/>
      <c r="AT920" s="54"/>
      <c r="AU920" s="54"/>
      <c r="AV920" s="54"/>
      <c r="AW920" s="54"/>
      <c r="AX920" s="54"/>
      <c r="AY920" s="54"/>
      <c r="AZ920" s="54"/>
      <c r="BA920" s="54"/>
      <c r="BB920" s="54"/>
      <c r="BC920" s="54"/>
      <c r="BD920" s="54"/>
      <c r="BE920" s="54"/>
      <c r="BF920" s="54"/>
      <c r="BG920" s="54"/>
      <c r="BH920" s="54"/>
      <c r="BI920" s="54"/>
      <c r="BJ920" s="54"/>
      <c r="BK920" s="54"/>
      <c r="BL920" s="54"/>
      <c r="BM920" s="54"/>
      <c r="BN920" s="54"/>
      <c r="BO920" s="54"/>
      <c r="BP920" s="54"/>
      <c r="BQ920" s="54"/>
    </row>
    <row r="921">
      <c r="A921" s="54"/>
      <c r="B921" s="54"/>
      <c r="C921" s="98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171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54"/>
      <c r="AL921" s="54"/>
      <c r="AM921" s="54"/>
      <c r="AN921" s="54"/>
      <c r="AO921" s="54"/>
      <c r="AP921" s="54"/>
      <c r="AQ921" s="54"/>
      <c r="AR921" s="54"/>
      <c r="AS921" s="54"/>
      <c r="AT921" s="54"/>
      <c r="AU921" s="54"/>
      <c r="AV921" s="54"/>
      <c r="AW921" s="54"/>
      <c r="AX921" s="54"/>
      <c r="AY921" s="54"/>
      <c r="AZ921" s="54"/>
      <c r="BA921" s="54"/>
      <c r="BB921" s="54"/>
      <c r="BC921" s="54"/>
      <c r="BD921" s="54"/>
      <c r="BE921" s="54"/>
      <c r="BF921" s="54"/>
      <c r="BG921" s="54"/>
      <c r="BH921" s="54"/>
      <c r="BI921" s="54"/>
      <c r="BJ921" s="54"/>
      <c r="BK921" s="54"/>
      <c r="BL921" s="54"/>
      <c r="BM921" s="54"/>
      <c r="BN921" s="54"/>
      <c r="BO921" s="54"/>
      <c r="BP921" s="54"/>
      <c r="BQ921" s="54"/>
    </row>
    <row r="922">
      <c r="A922" s="54"/>
      <c r="B922" s="54"/>
      <c r="C922" s="98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171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  <c r="BD922" s="54"/>
      <c r="BE922" s="54"/>
      <c r="BF922" s="54"/>
      <c r="BG922" s="54"/>
      <c r="BH922" s="54"/>
      <c r="BI922" s="54"/>
      <c r="BJ922" s="54"/>
      <c r="BK922" s="54"/>
      <c r="BL922" s="54"/>
      <c r="BM922" s="54"/>
      <c r="BN922" s="54"/>
      <c r="BO922" s="54"/>
      <c r="BP922" s="54"/>
      <c r="BQ922" s="54"/>
    </row>
    <row r="923">
      <c r="A923" s="54"/>
      <c r="B923" s="54"/>
      <c r="C923" s="98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171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  <c r="BD923" s="54"/>
      <c r="BE923" s="54"/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4"/>
      <c r="BQ923" s="54"/>
    </row>
    <row r="924">
      <c r="A924" s="54"/>
      <c r="B924" s="54"/>
      <c r="C924" s="98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171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  <c r="BC924" s="54"/>
      <c r="BD924" s="54"/>
      <c r="BE924" s="54"/>
      <c r="BF924" s="54"/>
      <c r="BG924" s="54"/>
      <c r="BH924" s="54"/>
      <c r="BI924" s="54"/>
      <c r="BJ924" s="54"/>
      <c r="BK924" s="54"/>
      <c r="BL924" s="54"/>
      <c r="BM924" s="54"/>
      <c r="BN924" s="54"/>
      <c r="BO924" s="54"/>
      <c r="BP924" s="54"/>
      <c r="BQ924" s="54"/>
    </row>
    <row r="925">
      <c r="A925" s="54"/>
      <c r="B925" s="54"/>
      <c r="C925" s="98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171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  <c r="BC925" s="54"/>
      <c r="BD925" s="54"/>
      <c r="BE925" s="54"/>
      <c r="BF925" s="54"/>
      <c r="BG925" s="54"/>
      <c r="BH925" s="54"/>
      <c r="BI925" s="54"/>
      <c r="BJ925" s="54"/>
      <c r="BK925" s="54"/>
      <c r="BL925" s="54"/>
      <c r="BM925" s="54"/>
      <c r="BN925" s="54"/>
      <c r="BO925" s="54"/>
      <c r="BP925" s="54"/>
      <c r="BQ925" s="54"/>
    </row>
    <row r="926">
      <c r="A926" s="54"/>
      <c r="B926" s="54"/>
      <c r="C926" s="98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171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4"/>
      <c r="BQ926" s="54"/>
    </row>
    <row r="927">
      <c r="A927" s="54"/>
      <c r="B927" s="54"/>
      <c r="C927" s="98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171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  <c r="BI927" s="54"/>
      <c r="BJ927" s="54"/>
      <c r="BK927" s="54"/>
      <c r="BL927" s="54"/>
      <c r="BM927" s="54"/>
      <c r="BN927" s="54"/>
      <c r="BO927" s="54"/>
      <c r="BP927" s="54"/>
      <c r="BQ927" s="54"/>
    </row>
    <row r="928">
      <c r="A928" s="54"/>
      <c r="B928" s="54"/>
      <c r="C928" s="98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171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  <c r="BD928" s="54"/>
      <c r="BE928" s="54"/>
      <c r="BF928" s="54"/>
      <c r="BG928" s="54"/>
      <c r="BH928" s="54"/>
      <c r="BI928" s="54"/>
      <c r="BJ928" s="54"/>
      <c r="BK928" s="54"/>
      <c r="BL928" s="54"/>
      <c r="BM928" s="54"/>
      <c r="BN928" s="54"/>
      <c r="BO928" s="54"/>
      <c r="BP928" s="54"/>
      <c r="BQ928" s="54"/>
    </row>
    <row r="929">
      <c r="A929" s="54"/>
      <c r="B929" s="54"/>
      <c r="C929" s="98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171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  <c r="BD929" s="54"/>
      <c r="BE929" s="54"/>
      <c r="BF929" s="54"/>
      <c r="BG929" s="54"/>
      <c r="BH929" s="54"/>
      <c r="BI929" s="54"/>
      <c r="BJ929" s="54"/>
      <c r="BK929" s="54"/>
      <c r="BL929" s="54"/>
      <c r="BM929" s="54"/>
      <c r="BN929" s="54"/>
      <c r="BO929" s="54"/>
      <c r="BP929" s="54"/>
      <c r="BQ929" s="54"/>
    </row>
    <row r="930">
      <c r="A930" s="54"/>
      <c r="B930" s="54"/>
      <c r="C930" s="98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171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</row>
    <row r="931">
      <c r="A931" s="54"/>
      <c r="B931" s="54"/>
      <c r="C931" s="98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171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</row>
    <row r="932">
      <c r="A932" s="54"/>
      <c r="B932" s="54"/>
      <c r="C932" s="98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171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  <c r="AG932" s="54"/>
      <c r="AH932" s="54"/>
      <c r="AI932" s="54"/>
      <c r="AJ932" s="54"/>
      <c r="AK932" s="54"/>
      <c r="AL932" s="54"/>
      <c r="AM932" s="54"/>
      <c r="AN932" s="54"/>
      <c r="AO932" s="54"/>
      <c r="AP932" s="54"/>
      <c r="AQ932" s="54"/>
      <c r="AR932" s="54"/>
      <c r="AS932" s="54"/>
      <c r="AT932" s="54"/>
      <c r="AU932" s="54"/>
      <c r="AV932" s="54"/>
      <c r="AW932" s="54"/>
      <c r="AX932" s="54"/>
      <c r="AY932" s="54"/>
      <c r="AZ932" s="54"/>
      <c r="BA932" s="54"/>
      <c r="BB932" s="54"/>
      <c r="BC932" s="54"/>
      <c r="BD932" s="54"/>
      <c r="BE932" s="54"/>
      <c r="BF932" s="54"/>
      <c r="BG932" s="54"/>
      <c r="BH932" s="54"/>
      <c r="BI932" s="54"/>
      <c r="BJ932" s="54"/>
      <c r="BK932" s="54"/>
      <c r="BL932" s="54"/>
      <c r="BM932" s="54"/>
      <c r="BN932" s="54"/>
      <c r="BO932" s="54"/>
      <c r="BP932" s="54"/>
      <c r="BQ932" s="54"/>
    </row>
    <row r="933">
      <c r="A933" s="54"/>
      <c r="B933" s="54"/>
      <c r="C933" s="98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171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  <c r="AG933" s="54"/>
      <c r="AH933" s="54"/>
      <c r="AI933" s="54"/>
      <c r="AJ933" s="54"/>
      <c r="AK933" s="54"/>
      <c r="AL933" s="54"/>
      <c r="AM933" s="54"/>
      <c r="AN933" s="54"/>
      <c r="AO933" s="54"/>
      <c r="AP933" s="54"/>
      <c r="AQ933" s="54"/>
      <c r="AR933" s="54"/>
      <c r="AS933" s="54"/>
      <c r="AT933" s="54"/>
      <c r="AU933" s="54"/>
      <c r="AV933" s="54"/>
      <c r="AW933" s="54"/>
      <c r="AX933" s="54"/>
      <c r="AY933" s="54"/>
      <c r="AZ933" s="54"/>
      <c r="BA933" s="54"/>
      <c r="BB933" s="54"/>
      <c r="BC933" s="54"/>
      <c r="BD933" s="54"/>
      <c r="BE933" s="54"/>
      <c r="BF933" s="54"/>
      <c r="BG933" s="54"/>
      <c r="BH933" s="54"/>
      <c r="BI933" s="54"/>
      <c r="BJ933" s="54"/>
      <c r="BK933" s="54"/>
      <c r="BL933" s="54"/>
      <c r="BM933" s="54"/>
      <c r="BN933" s="54"/>
      <c r="BO933" s="54"/>
      <c r="BP933" s="54"/>
      <c r="BQ933" s="54"/>
    </row>
    <row r="934">
      <c r="A934" s="54"/>
      <c r="B934" s="54"/>
      <c r="C934" s="98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171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  <c r="AG934" s="54"/>
      <c r="AH934" s="54"/>
      <c r="AI934" s="54"/>
      <c r="AJ934" s="54"/>
      <c r="AK934" s="54"/>
      <c r="AL934" s="54"/>
      <c r="AM934" s="54"/>
      <c r="AN934" s="54"/>
      <c r="AO934" s="54"/>
      <c r="AP934" s="54"/>
      <c r="AQ934" s="54"/>
      <c r="AR934" s="54"/>
      <c r="AS934" s="54"/>
      <c r="AT934" s="54"/>
      <c r="AU934" s="54"/>
      <c r="AV934" s="54"/>
      <c r="AW934" s="54"/>
      <c r="AX934" s="54"/>
      <c r="AY934" s="54"/>
      <c r="AZ934" s="54"/>
      <c r="BA934" s="54"/>
      <c r="BB934" s="54"/>
      <c r="BC934" s="54"/>
      <c r="BD934" s="54"/>
      <c r="BE934" s="54"/>
      <c r="BF934" s="54"/>
      <c r="BG934" s="54"/>
      <c r="BH934" s="54"/>
      <c r="BI934" s="54"/>
      <c r="BJ934" s="54"/>
      <c r="BK934" s="54"/>
      <c r="BL934" s="54"/>
      <c r="BM934" s="54"/>
      <c r="BN934" s="54"/>
      <c r="BO934" s="54"/>
      <c r="BP934" s="54"/>
      <c r="BQ934" s="54"/>
    </row>
    <row r="935">
      <c r="A935" s="54"/>
      <c r="B935" s="54"/>
      <c r="C935" s="98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171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  <c r="AG935" s="54"/>
      <c r="AH935" s="54"/>
      <c r="AI935" s="54"/>
      <c r="AJ935" s="54"/>
      <c r="AK935" s="54"/>
      <c r="AL935" s="54"/>
      <c r="AM935" s="54"/>
      <c r="AN935" s="54"/>
      <c r="AO935" s="54"/>
      <c r="AP935" s="54"/>
      <c r="AQ935" s="54"/>
      <c r="AR935" s="54"/>
      <c r="AS935" s="54"/>
      <c r="AT935" s="54"/>
      <c r="AU935" s="54"/>
      <c r="AV935" s="54"/>
      <c r="AW935" s="54"/>
      <c r="AX935" s="54"/>
      <c r="AY935" s="54"/>
      <c r="AZ935" s="54"/>
      <c r="BA935" s="54"/>
      <c r="BB935" s="54"/>
      <c r="BC935" s="54"/>
      <c r="BD935" s="54"/>
      <c r="BE935" s="54"/>
      <c r="BF935" s="54"/>
      <c r="BG935" s="54"/>
      <c r="BH935" s="54"/>
      <c r="BI935" s="54"/>
      <c r="BJ935" s="54"/>
      <c r="BK935" s="54"/>
      <c r="BL935" s="54"/>
      <c r="BM935" s="54"/>
      <c r="BN935" s="54"/>
      <c r="BO935" s="54"/>
      <c r="BP935" s="54"/>
      <c r="BQ935" s="54"/>
    </row>
    <row r="936">
      <c r="A936" s="54"/>
      <c r="B936" s="54"/>
      <c r="C936" s="98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171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  <c r="AG936" s="54"/>
      <c r="AH936" s="54"/>
      <c r="AI936" s="54"/>
      <c r="AJ936" s="54"/>
      <c r="AK936" s="54"/>
      <c r="AL936" s="54"/>
      <c r="AM936" s="54"/>
      <c r="AN936" s="54"/>
      <c r="AO936" s="54"/>
      <c r="AP936" s="54"/>
      <c r="AQ936" s="54"/>
      <c r="AR936" s="54"/>
      <c r="AS936" s="54"/>
      <c r="AT936" s="54"/>
      <c r="AU936" s="54"/>
      <c r="AV936" s="54"/>
      <c r="AW936" s="54"/>
      <c r="AX936" s="54"/>
      <c r="AY936" s="54"/>
      <c r="AZ936" s="54"/>
      <c r="BA936" s="54"/>
      <c r="BB936" s="54"/>
      <c r="BC936" s="54"/>
      <c r="BD936" s="54"/>
      <c r="BE936" s="54"/>
      <c r="BF936" s="54"/>
      <c r="BG936" s="54"/>
      <c r="BH936" s="54"/>
      <c r="BI936" s="54"/>
      <c r="BJ936" s="54"/>
      <c r="BK936" s="54"/>
      <c r="BL936" s="54"/>
      <c r="BM936" s="54"/>
      <c r="BN936" s="54"/>
      <c r="BO936" s="54"/>
      <c r="BP936" s="54"/>
      <c r="BQ936" s="54"/>
    </row>
    <row r="937">
      <c r="A937" s="54"/>
      <c r="B937" s="54"/>
      <c r="C937" s="98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171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  <c r="AG937" s="54"/>
      <c r="AH937" s="54"/>
      <c r="AI937" s="54"/>
      <c r="AJ937" s="54"/>
      <c r="AK937" s="54"/>
      <c r="AL937" s="54"/>
      <c r="AM937" s="54"/>
      <c r="AN937" s="54"/>
      <c r="AO937" s="54"/>
      <c r="AP937" s="54"/>
      <c r="AQ937" s="54"/>
      <c r="AR937" s="54"/>
      <c r="AS937" s="54"/>
      <c r="AT937" s="54"/>
      <c r="AU937" s="54"/>
      <c r="AV937" s="54"/>
      <c r="AW937" s="54"/>
      <c r="AX937" s="54"/>
      <c r="AY937" s="54"/>
      <c r="AZ937" s="54"/>
      <c r="BA937" s="54"/>
      <c r="BB937" s="54"/>
      <c r="BC937" s="54"/>
      <c r="BD937" s="54"/>
      <c r="BE937" s="54"/>
      <c r="BF937" s="54"/>
      <c r="BG937" s="54"/>
      <c r="BH937" s="54"/>
      <c r="BI937" s="54"/>
      <c r="BJ937" s="54"/>
      <c r="BK937" s="54"/>
      <c r="BL937" s="54"/>
      <c r="BM937" s="54"/>
      <c r="BN937" s="54"/>
      <c r="BO937" s="54"/>
      <c r="BP937" s="54"/>
      <c r="BQ937" s="54"/>
    </row>
    <row r="938">
      <c r="A938" s="54"/>
      <c r="B938" s="54"/>
      <c r="C938" s="98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171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  <c r="AG938" s="54"/>
      <c r="AH938" s="54"/>
      <c r="AI938" s="54"/>
      <c r="AJ938" s="54"/>
      <c r="AK938" s="54"/>
      <c r="AL938" s="54"/>
      <c r="AM938" s="54"/>
      <c r="AN938" s="54"/>
      <c r="AO938" s="54"/>
      <c r="AP938" s="54"/>
      <c r="AQ938" s="54"/>
      <c r="AR938" s="54"/>
      <c r="AS938" s="54"/>
      <c r="AT938" s="54"/>
      <c r="AU938" s="54"/>
      <c r="AV938" s="54"/>
      <c r="AW938" s="54"/>
      <c r="AX938" s="54"/>
      <c r="AY938" s="54"/>
      <c r="AZ938" s="54"/>
      <c r="BA938" s="54"/>
      <c r="BB938" s="54"/>
      <c r="BC938" s="54"/>
      <c r="BD938" s="54"/>
      <c r="BE938" s="54"/>
      <c r="BF938" s="54"/>
      <c r="BG938" s="54"/>
      <c r="BH938" s="54"/>
      <c r="BI938" s="54"/>
      <c r="BJ938" s="54"/>
      <c r="BK938" s="54"/>
      <c r="BL938" s="54"/>
      <c r="BM938" s="54"/>
      <c r="BN938" s="54"/>
      <c r="BO938" s="54"/>
      <c r="BP938" s="54"/>
      <c r="BQ938" s="54"/>
    </row>
    <row r="939">
      <c r="A939" s="54"/>
      <c r="B939" s="54"/>
      <c r="C939" s="98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171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  <c r="AG939" s="54"/>
      <c r="AH939" s="54"/>
      <c r="AI939" s="54"/>
      <c r="AJ939" s="54"/>
      <c r="AK939" s="54"/>
      <c r="AL939" s="54"/>
      <c r="AM939" s="54"/>
      <c r="AN939" s="54"/>
      <c r="AO939" s="54"/>
      <c r="AP939" s="54"/>
      <c r="AQ939" s="54"/>
      <c r="AR939" s="54"/>
      <c r="AS939" s="54"/>
      <c r="AT939" s="54"/>
      <c r="AU939" s="54"/>
      <c r="AV939" s="54"/>
      <c r="AW939" s="54"/>
      <c r="AX939" s="54"/>
      <c r="AY939" s="54"/>
      <c r="AZ939" s="54"/>
      <c r="BA939" s="54"/>
      <c r="BB939" s="54"/>
      <c r="BC939" s="54"/>
      <c r="BD939" s="54"/>
      <c r="BE939" s="54"/>
      <c r="BF939" s="54"/>
      <c r="BG939" s="54"/>
      <c r="BH939" s="54"/>
      <c r="BI939" s="54"/>
      <c r="BJ939" s="54"/>
      <c r="BK939" s="54"/>
      <c r="BL939" s="54"/>
      <c r="BM939" s="54"/>
      <c r="BN939" s="54"/>
      <c r="BO939" s="54"/>
      <c r="BP939" s="54"/>
      <c r="BQ939" s="54"/>
    </row>
    <row r="940">
      <c r="A940" s="54"/>
      <c r="B940" s="54"/>
      <c r="C940" s="98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171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  <c r="AF940" s="54"/>
      <c r="AG940" s="54"/>
      <c r="AH940" s="54"/>
      <c r="AI940" s="54"/>
      <c r="AJ940" s="54"/>
      <c r="AK940" s="54"/>
      <c r="AL940" s="54"/>
      <c r="AM940" s="54"/>
      <c r="AN940" s="54"/>
      <c r="AO940" s="54"/>
      <c r="AP940" s="54"/>
      <c r="AQ940" s="54"/>
      <c r="AR940" s="54"/>
      <c r="AS940" s="54"/>
      <c r="AT940" s="54"/>
      <c r="AU940" s="54"/>
      <c r="AV940" s="54"/>
      <c r="AW940" s="54"/>
      <c r="AX940" s="54"/>
      <c r="AY940" s="54"/>
      <c r="AZ940" s="54"/>
      <c r="BA940" s="54"/>
      <c r="BB940" s="54"/>
      <c r="BC940" s="54"/>
      <c r="BD940" s="54"/>
      <c r="BE940" s="54"/>
      <c r="BF940" s="54"/>
      <c r="BG940" s="54"/>
      <c r="BH940" s="54"/>
      <c r="BI940" s="54"/>
      <c r="BJ940" s="54"/>
      <c r="BK940" s="54"/>
      <c r="BL940" s="54"/>
      <c r="BM940" s="54"/>
      <c r="BN940" s="54"/>
      <c r="BO940" s="54"/>
      <c r="BP940" s="54"/>
      <c r="BQ940" s="54"/>
    </row>
    <row r="941">
      <c r="A941" s="54"/>
      <c r="B941" s="54"/>
      <c r="C941" s="98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171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  <c r="AF941" s="54"/>
      <c r="AG941" s="54"/>
      <c r="AH941" s="54"/>
      <c r="AI941" s="54"/>
      <c r="AJ941" s="54"/>
      <c r="AK941" s="54"/>
      <c r="AL941" s="54"/>
      <c r="AM941" s="54"/>
      <c r="AN941" s="54"/>
      <c r="AO941" s="54"/>
      <c r="AP941" s="54"/>
      <c r="AQ941" s="54"/>
      <c r="AR941" s="54"/>
      <c r="AS941" s="54"/>
      <c r="AT941" s="54"/>
      <c r="AU941" s="54"/>
      <c r="AV941" s="54"/>
      <c r="AW941" s="54"/>
      <c r="AX941" s="54"/>
      <c r="AY941" s="54"/>
      <c r="AZ941" s="54"/>
      <c r="BA941" s="54"/>
      <c r="BB941" s="54"/>
      <c r="BC941" s="54"/>
      <c r="BD941" s="54"/>
      <c r="BE941" s="54"/>
      <c r="BF941" s="54"/>
      <c r="BG941" s="54"/>
      <c r="BH941" s="54"/>
      <c r="BI941" s="54"/>
      <c r="BJ941" s="54"/>
      <c r="BK941" s="54"/>
      <c r="BL941" s="54"/>
      <c r="BM941" s="54"/>
      <c r="BN941" s="54"/>
      <c r="BO941" s="54"/>
      <c r="BP941" s="54"/>
      <c r="BQ941" s="54"/>
    </row>
    <row r="942">
      <c r="A942" s="54"/>
      <c r="B942" s="54"/>
      <c r="C942" s="98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171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  <c r="AF942" s="54"/>
      <c r="AG942" s="54"/>
      <c r="AH942" s="54"/>
      <c r="AI942" s="54"/>
      <c r="AJ942" s="54"/>
      <c r="AK942" s="54"/>
      <c r="AL942" s="54"/>
      <c r="AM942" s="54"/>
      <c r="AN942" s="54"/>
      <c r="AO942" s="54"/>
      <c r="AP942" s="54"/>
      <c r="AQ942" s="54"/>
      <c r="AR942" s="54"/>
      <c r="AS942" s="54"/>
      <c r="AT942" s="54"/>
      <c r="AU942" s="54"/>
      <c r="AV942" s="54"/>
      <c r="AW942" s="54"/>
      <c r="AX942" s="54"/>
      <c r="AY942" s="54"/>
      <c r="AZ942" s="54"/>
      <c r="BA942" s="54"/>
      <c r="BB942" s="54"/>
      <c r="BC942" s="54"/>
      <c r="BD942" s="54"/>
      <c r="BE942" s="54"/>
      <c r="BF942" s="54"/>
      <c r="BG942" s="54"/>
      <c r="BH942" s="54"/>
      <c r="BI942" s="54"/>
      <c r="BJ942" s="54"/>
      <c r="BK942" s="54"/>
      <c r="BL942" s="54"/>
      <c r="BM942" s="54"/>
      <c r="BN942" s="54"/>
      <c r="BO942" s="54"/>
      <c r="BP942" s="54"/>
      <c r="BQ942" s="54"/>
    </row>
    <row r="943">
      <c r="A943" s="54"/>
      <c r="B943" s="54"/>
      <c r="C943" s="98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171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  <c r="AF943" s="54"/>
      <c r="AG943" s="54"/>
      <c r="AH943" s="54"/>
      <c r="AI943" s="54"/>
      <c r="AJ943" s="54"/>
      <c r="AK943" s="54"/>
      <c r="AL943" s="54"/>
      <c r="AM943" s="54"/>
      <c r="AN943" s="54"/>
      <c r="AO943" s="54"/>
      <c r="AP943" s="54"/>
      <c r="AQ943" s="54"/>
      <c r="AR943" s="54"/>
      <c r="AS943" s="54"/>
      <c r="AT943" s="54"/>
      <c r="AU943" s="54"/>
      <c r="AV943" s="54"/>
      <c r="AW943" s="54"/>
      <c r="AX943" s="54"/>
      <c r="AY943" s="54"/>
      <c r="AZ943" s="54"/>
      <c r="BA943" s="54"/>
      <c r="BB943" s="54"/>
      <c r="BC943" s="54"/>
      <c r="BD943" s="54"/>
      <c r="BE943" s="54"/>
      <c r="BF943" s="54"/>
      <c r="BG943" s="54"/>
      <c r="BH943" s="54"/>
      <c r="BI943" s="54"/>
      <c r="BJ943" s="54"/>
      <c r="BK943" s="54"/>
      <c r="BL943" s="54"/>
      <c r="BM943" s="54"/>
      <c r="BN943" s="54"/>
      <c r="BO943" s="54"/>
      <c r="BP943" s="54"/>
      <c r="BQ943" s="54"/>
    </row>
    <row r="944">
      <c r="A944" s="54"/>
      <c r="B944" s="54"/>
      <c r="C944" s="98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171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  <c r="AF944" s="54"/>
      <c r="AG944" s="54"/>
      <c r="AH944" s="54"/>
      <c r="AI944" s="54"/>
      <c r="AJ944" s="54"/>
      <c r="AK944" s="54"/>
      <c r="AL944" s="54"/>
      <c r="AM944" s="54"/>
      <c r="AN944" s="54"/>
      <c r="AO944" s="54"/>
      <c r="AP944" s="54"/>
      <c r="AQ944" s="54"/>
      <c r="AR944" s="54"/>
      <c r="AS944" s="54"/>
      <c r="AT944" s="54"/>
      <c r="AU944" s="54"/>
      <c r="AV944" s="54"/>
      <c r="AW944" s="54"/>
      <c r="AX944" s="54"/>
      <c r="AY944" s="54"/>
      <c r="AZ944" s="54"/>
      <c r="BA944" s="54"/>
      <c r="BB944" s="54"/>
      <c r="BC944" s="54"/>
      <c r="BD944" s="54"/>
      <c r="BE944" s="54"/>
      <c r="BF944" s="54"/>
      <c r="BG944" s="54"/>
      <c r="BH944" s="54"/>
      <c r="BI944" s="54"/>
      <c r="BJ944" s="54"/>
      <c r="BK944" s="54"/>
      <c r="BL944" s="54"/>
      <c r="BM944" s="54"/>
      <c r="BN944" s="54"/>
      <c r="BO944" s="54"/>
      <c r="BP944" s="54"/>
      <c r="BQ944" s="54"/>
    </row>
    <row r="945">
      <c r="A945" s="54"/>
      <c r="B945" s="54"/>
      <c r="C945" s="98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171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  <c r="AF945" s="54"/>
      <c r="AG945" s="54"/>
      <c r="AH945" s="54"/>
      <c r="AI945" s="54"/>
      <c r="AJ945" s="54"/>
      <c r="AK945" s="54"/>
      <c r="AL945" s="54"/>
      <c r="AM945" s="54"/>
      <c r="AN945" s="54"/>
      <c r="AO945" s="54"/>
      <c r="AP945" s="54"/>
      <c r="AQ945" s="54"/>
      <c r="AR945" s="54"/>
      <c r="AS945" s="54"/>
      <c r="AT945" s="54"/>
      <c r="AU945" s="54"/>
      <c r="AV945" s="54"/>
      <c r="AW945" s="54"/>
      <c r="AX945" s="54"/>
      <c r="AY945" s="54"/>
      <c r="AZ945" s="54"/>
      <c r="BA945" s="54"/>
      <c r="BB945" s="54"/>
      <c r="BC945" s="54"/>
      <c r="BD945" s="54"/>
      <c r="BE945" s="54"/>
      <c r="BF945" s="54"/>
      <c r="BG945" s="54"/>
      <c r="BH945" s="54"/>
      <c r="BI945" s="54"/>
      <c r="BJ945" s="54"/>
      <c r="BK945" s="54"/>
      <c r="BL945" s="54"/>
      <c r="BM945" s="54"/>
      <c r="BN945" s="54"/>
      <c r="BO945" s="54"/>
      <c r="BP945" s="54"/>
      <c r="BQ945" s="54"/>
    </row>
    <row r="946">
      <c r="A946" s="54"/>
      <c r="B946" s="54"/>
      <c r="C946" s="98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171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  <c r="AF946" s="54"/>
      <c r="AG946" s="54"/>
      <c r="AH946" s="54"/>
      <c r="AI946" s="54"/>
      <c r="AJ946" s="54"/>
      <c r="AK946" s="54"/>
      <c r="AL946" s="54"/>
      <c r="AM946" s="54"/>
      <c r="AN946" s="54"/>
      <c r="AO946" s="54"/>
      <c r="AP946" s="54"/>
      <c r="AQ946" s="54"/>
      <c r="AR946" s="54"/>
      <c r="AS946" s="54"/>
      <c r="AT946" s="54"/>
      <c r="AU946" s="54"/>
      <c r="AV946" s="54"/>
      <c r="AW946" s="54"/>
      <c r="AX946" s="54"/>
      <c r="AY946" s="54"/>
      <c r="AZ946" s="54"/>
      <c r="BA946" s="54"/>
      <c r="BB946" s="54"/>
      <c r="BC946" s="54"/>
      <c r="BD946" s="54"/>
      <c r="BE946" s="54"/>
      <c r="BF946" s="54"/>
      <c r="BG946" s="54"/>
      <c r="BH946" s="54"/>
      <c r="BI946" s="54"/>
      <c r="BJ946" s="54"/>
      <c r="BK946" s="54"/>
      <c r="BL946" s="54"/>
      <c r="BM946" s="54"/>
      <c r="BN946" s="54"/>
      <c r="BO946" s="54"/>
      <c r="BP946" s="54"/>
      <c r="BQ946" s="54"/>
    </row>
    <row r="947">
      <c r="A947" s="54"/>
      <c r="B947" s="54"/>
      <c r="C947" s="98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171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  <c r="AF947" s="54"/>
      <c r="AG947" s="54"/>
      <c r="AH947" s="54"/>
      <c r="AI947" s="54"/>
      <c r="AJ947" s="54"/>
      <c r="AK947" s="54"/>
      <c r="AL947" s="54"/>
      <c r="AM947" s="54"/>
      <c r="AN947" s="54"/>
      <c r="AO947" s="54"/>
      <c r="AP947" s="54"/>
      <c r="AQ947" s="54"/>
      <c r="AR947" s="54"/>
      <c r="AS947" s="54"/>
      <c r="AT947" s="54"/>
      <c r="AU947" s="54"/>
      <c r="AV947" s="54"/>
      <c r="AW947" s="54"/>
      <c r="AX947" s="54"/>
      <c r="AY947" s="54"/>
      <c r="AZ947" s="54"/>
      <c r="BA947" s="54"/>
      <c r="BB947" s="54"/>
      <c r="BC947" s="54"/>
      <c r="BD947" s="54"/>
      <c r="BE947" s="54"/>
      <c r="BF947" s="54"/>
      <c r="BG947" s="54"/>
      <c r="BH947" s="54"/>
      <c r="BI947" s="54"/>
      <c r="BJ947" s="54"/>
      <c r="BK947" s="54"/>
      <c r="BL947" s="54"/>
      <c r="BM947" s="54"/>
      <c r="BN947" s="54"/>
      <c r="BO947" s="54"/>
      <c r="BP947" s="54"/>
      <c r="BQ947" s="54"/>
    </row>
    <row r="948">
      <c r="A948" s="54"/>
      <c r="B948" s="54"/>
      <c r="C948" s="98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171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  <c r="AF948" s="54"/>
      <c r="AG948" s="54"/>
      <c r="AH948" s="54"/>
      <c r="AI948" s="54"/>
      <c r="AJ948" s="54"/>
      <c r="AK948" s="54"/>
      <c r="AL948" s="54"/>
      <c r="AM948" s="54"/>
      <c r="AN948" s="54"/>
      <c r="AO948" s="54"/>
      <c r="AP948" s="54"/>
      <c r="AQ948" s="54"/>
      <c r="AR948" s="54"/>
      <c r="AS948" s="54"/>
      <c r="AT948" s="54"/>
      <c r="AU948" s="54"/>
      <c r="AV948" s="54"/>
      <c r="AW948" s="54"/>
      <c r="AX948" s="54"/>
      <c r="AY948" s="54"/>
      <c r="AZ948" s="54"/>
      <c r="BA948" s="54"/>
      <c r="BB948" s="54"/>
      <c r="BC948" s="54"/>
      <c r="BD948" s="54"/>
      <c r="BE948" s="54"/>
      <c r="BF948" s="54"/>
      <c r="BG948" s="54"/>
      <c r="BH948" s="54"/>
      <c r="BI948" s="54"/>
      <c r="BJ948" s="54"/>
      <c r="BK948" s="54"/>
      <c r="BL948" s="54"/>
      <c r="BM948" s="54"/>
      <c r="BN948" s="54"/>
      <c r="BO948" s="54"/>
      <c r="BP948" s="54"/>
      <c r="BQ948" s="54"/>
    </row>
    <row r="949">
      <c r="A949" s="54"/>
      <c r="B949" s="54"/>
      <c r="C949" s="98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171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  <c r="AF949" s="54"/>
      <c r="AG949" s="54"/>
      <c r="AH949" s="54"/>
      <c r="AI949" s="54"/>
      <c r="AJ949" s="54"/>
      <c r="AK949" s="54"/>
      <c r="AL949" s="54"/>
      <c r="AM949" s="54"/>
      <c r="AN949" s="54"/>
      <c r="AO949" s="54"/>
      <c r="AP949" s="54"/>
      <c r="AQ949" s="54"/>
      <c r="AR949" s="54"/>
      <c r="AS949" s="54"/>
      <c r="AT949" s="54"/>
      <c r="AU949" s="54"/>
      <c r="AV949" s="54"/>
      <c r="AW949" s="54"/>
      <c r="AX949" s="54"/>
      <c r="AY949" s="54"/>
      <c r="AZ949" s="54"/>
      <c r="BA949" s="54"/>
      <c r="BB949" s="54"/>
      <c r="BC949" s="54"/>
      <c r="BD949" s="54"/>
      <c r="BE949" s="54"/>
      <c r="BF949" s="54"/>
      <c r="BG949" s="54"/>
      <c r="BH949" s="54"/>
      <c r="BI949" s="54"/>
      <c r="BJ949" s="54"/>
      <c r="BK949" s="54"/>
      <c r="BL949" s="54"/>
      <c r="BM949" s="54"/>
      <c r="BN949" s="54"/>
      <c r="BO949" s="54"/>
      <c r="BP949" s="54"/>
      <c r="BQ949" s="54"/>
    </row>
    <row r="950">
      <c r="A950" s="54"/>
      <c r="B950" s="54"/>
      <c r="C950" s="98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171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  <c r="AF950" s="54"/>
      <c r="AG950" s="54"/>
      <c r="AH950" s="54"/>
      <c r="AI950" s="54"/>
      <c r="AJ950" s="54"/>
      <c r="AK950" s="54"/>
      <c r="AL950" s="54"/>
      <c r="AM950" s="54"/>
      <c r="AN950" s="54"/>
      <c r="AO950" s="54"/>
      <c r="AP950" s="54"/>
      <c r="AQ950" s="54"/>
      <c r="AR950" s="54"/>
      <c r="AS950" s="54"/>
      <c r="AT950" s="54"/>
      <c r="AU950" s="54"/>
      <c r="AV950" s="54"/>
      <c r="AW950" s="54"/>
      <c r="AX950" s="54"/>
      <c r="AY950" s="54"/>
      <c r="AZ950" s="54"/>
      <c r="BA950" s="54"/>
      <c r="BB950" s="54"/>
      <c r="BC950" s="54"/>
      <c r="BD950" s="54"/>
      <c r="BE950" s="54"/>
      <c r="BF950" s="54"/>
      <c r="BG950" s="54"/>
      <c r="BH950" s="54"/>
      <c r="BI950" s="54"/>
      <c r="BJ950" s="54"/>
      <c r="BK950" s="54"/>
      <c r="BL950" s="54"/>
      <c r="BM950" s="54"/>
      <c r="BN950" s="54"/>
      <c r="BO950" s="54"/>
      <c r="BP950" s="54"/>
      <c r="BQ950" s="54"/>
    </row>
    <row r="951">
      <c r="A951" s="54"/>
      <c r="B951" s="54"/>
      <c r="C951" s="98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171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  <c r="AF951" s="54"/>
      <c r="AG951" s="54"/>
      <c r="AH951" s="54"/>
      <c r="AI951" s="54"/>
      <c r="AJ951" s="54"/>
      <c r="AK951" s="54"/>
      <c r="AL951" s="54"/>
      <c r="AM951" s="54"/>
      <c r="AN951" s="54"/>
      <c r="AO951" s="54"/>
      <c r="AP951" s="54"/>
      <c r="AQ951" s="54"/>
      <c r="AR951" s="54"/>
      <c r="AS951" s="54"/>
      <c r="AT951" s="54"/>
      <c r="AU951" s="54"/>
      <c r="AV951" s="54"/>
      <c r="AW951" s="54"/>
      <c r="AX951" s="54"/>
      <c r="AY951" s="54"/>
      <c r="AZ951" s="54"/>
      <c r="BA951" s="54"/>
      <c r="BB951" s="54"/>
      <c r="BC951" s="54"/>
      <c r="BD951" s="54"/>
      <c r="BE951" s="54"/>
      <c r="BF951" s="54"/>
      <c r="BG951" s="54"/>
      <c r="BH951" s="54"/>
      <c r="BI951" s="54"/>
      <c r="BJ951" s="54"/>
      <c r="BK951" s="54"/>
      <c r="BL951" s="54"/>
      <c r="BM951" s="54"/>
      <c r="BN951" s="54"/>
      <c r="BO951" s="54"/>
      <c r="BP951" s="54"/>
      <c r="BQ951" s="54"/>
    </row>
    <row r="952">
      <c r="A952" s="54"/>
      <c r="B952" s="54"/>
      <c r="C952" s="98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171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  <c r="AF952" s="54"/>
      <c r="AG952" s="54"/>
      <c r="AH952" s="54"/>
      <c r="AI952" s="54"/>
      <c r="AJ952" s="54"/>
      <c r="AK952" s="54"/>
      <c r="AL952" s="54"/>
      <c r="AM952" s="54"/>
      <c r="AN952" s="54"/>
      <c r="AO952" s="54"/>
      <c r="AP952" s="54"/>
      <c r="AQ952" s="54"/>
      <c r="AR952" s="54"/>
      <c r="AS952" s="54"/>
      <c r="AT952" s="54"/>
      <c r="AU952" s="54"/>
      <c r="AV952" s="54"/>
      <c r="AW952" s="54"/>
      <c r="AX952" s="54"/>
      <c r="AY952" s="54"/>
      <c r="AZ952" s="54"/>
      <c r="BA952" s="54"/>
      <c r="BB952" s="54"/>
      <c r="BC952" s="54"/>
      <c r="BD952" s="54"/>
      <c r="BE952" s="54"/>
      <c r="BF952" s="54"/>
      <c r="BG952" s="54"/>
      <c r="BH952" s="54"/>
      <c r="BI952" s="54"/>
      <c r="BJ952" s="54"/>
      <c r="BK952" s="54"/>
      <c r="BL952" s="54"/>
      <c r="BM952" s="54"/>
      <c r="BN952" s="54"/>
      <c r="BO952" s="54"/>
      <c r="BP952" s="54"/>
      <c r="BQ952" s="54"/>
    </row>
    <row r="953">
      <c r="A953" s="54"/>
      <c r="B953" s="54"/>
      <c r="C953" s="98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171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  <c r="AF953" s="54"/>
      <c r="AG953" s="54"/>
      <c r="AH953" s="54"/>
      <c r="AI953" s="54"/>
      <c r="AJ953" s="54"/>
      <c r="AK953" s="54"/>
      <c r="AL953" s="54"/>
      <c r="AM953" s="54"/>
      <c r="AN953" s="54"/>
      <c r="AO953" s="54"/>
      <c r="AP953" s="54"/>
      <c r="AQ953" s="54"/>
      <c r="AR953" s="54"/>
      <c r="AS953" s="54"/>
      <c r="AT953" s="54"/>
      <c r="AU953" s="54"/>
      <c r="AV953" s="54"/>
      <c r="AW953" s="54"/>
      <c r="AX953" s="54"/>
      <c r="AY953" s="54"/>
      <c r="AZ953" s="54"/>
      <c r="BA953" s="54"/>
      <c r="BB953" s="54"/>
      <c r="BC953" s="54"/>
      <c r="BD953" s="54"/>
      <c r="BE953" s="54"/>
      <c r="BF953" s="54"/>
      <c r="BG953" s="54"/>
      <c r="BH953" s="54"/>
      <c r="BI953" s="54"/>
      <c r="BJ953" s="54"/>
      <c r="BK953" s="54"/>
      <c r="BL953" s="54"/>
      <c r="BM953" s="54"/>
      <c r="BN953" s="54"/>
      <c r="BO953" s="54"/>
      <c r="BP953" s="54"/>
      <c r="BQ953" s="54"/>
    </row>
    <row r="954">
      <c r="A954" s="54"/>
      <c r="B954" s="54"/>
      <c r="C954" s="98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171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  <c r="AF954" s="54"/>
      <c r="AG954" s="54"/>
      <c r="AH954" s="54"/>
      <c r="AI954" s="54"/>
      <c r="AJ954" s="54"/>
      <c r="AK954" s="54"/>
      <c r="AL954" s="54"/>
      <c r="AM954" s="54"/>
      <c r="AN954" s="54"/>
      <c r="AO954" s="54"/>
      <c r="AP954" s="54"/>
      <c r="AQ954" s="54"/>
      <c r="AR954" s="54"/>
      <c r="AS954" s="54"/>
      <c r="AT954" s="54"/>
      <c r="AU954" s="54"/>
      <c r="AV954" s="54"/>
      <c r="AW954" s="54"/>
      <c r="AX954" s="54"/>
      <c r="AY954" s="54"/>
      <c r="AZ954" s="54"/>
      <c r="BA954" s="54"/>
      <c r="BB954" s="54"/>
      <c r="BC954" s="54"/>
      <c r="BD954" s="54"/>
      <c r="BE954" s="54"/>
      <c r="BF954" s="54"/>
      <c r="BG954" s="54"/>
      <c r="BH954" s="54"/>
      <c r="BI954" s="54"/>
      <c r="BJ954" s="54"/>
      <c r="BK954" s="54"/>
      <c r="BL954" s="54"/>
      <c r="BM954" s="54"/>
      <c r="BN954" s="54"/>
      <c r="BO954" s="54"/>
      <c r="BP954" s="54"/>
      <c r="BQ954" s="54"/>
    </row>
    <row r="955">
      <c r="A955" s="54"/>
      <c r="B955" s="54"/>
      <c r="C955" s="98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171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  <c r="AF955" s="54"/>
      <c r="AG955" s="54"/>
      <c r="AH955" s="54"/>
      <c r="AI955" s="54"/>
      <c r="AJ955" s="54"/>
      <c r="AK955" s="54"/>
      <c r="AL955" s="54"/>
      <c r="AM955" s="54"/>
      <c r="AN955" s="54"/>
      <c r="AO955" s="54"/>
      <c r="AP955" s="54"/>
      <c r="AQ955" s="54"/>
      <c r="AR955" s="54"/>
      <c r="AS955" s="54"/>
      <c r="AT955" s="54"/>
      <c r="AU955" s="54"/>
      <c r="AV955" s="54"/>
      <c r="AW955" s="54"/>
      <c r="AX955" s="54"/>
      <c r="AY955" s="54"/>
      <c r="AZ955" s="54"/>
      <c r="BA955" s="54"/>
      <c r="BB955" s="54"/>
      <c r="BC955" s="54"/>
      <c r="BD955" s="54"/>
      <c r="BE955" s="54"/>
      <c r="BF955" s="54"/>
      <c r="BG955" s="54"/>
      <c r="BH955" s="54"/>
      <c r="BI955" s="54"/>
      <c r="BJ955" s="54"/>
      <c r="BK955" s="54"/>
      <c r="BL955" s="54"/>
      <c r="BM955" s="54"/>
      <c r="BN955" s="54"/>
      <c r="BO955" s="54"/>
      <c r="BP955" s="54"/>
      <c r="BQ955" s="54"/>
    </row>
    <row r="956">
      <c r="A956" s="54"/>
      <c r="B956" s="54"/>
      <c r="C956" s="98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171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/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  <c r="BI956" s="54"/>
      <c r="BJ956" s="54"/>
      <c r="BK956" s="54"/>
      <c r="BL956" s="54"/>
      <c r="BM956" s="54"/>
      <c r="BN956" s="54"/>
      <c r="BO956" s="54"/>
      <c r="BP956" s="54"/>
      <c r="BQ956" s="54"/>
    </row>
    <row r="957">
      <c r="A957" s="54"/>
      <c r="B957" s="54"/>
      <c r="C957" s="98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171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  <c r="BI957" s="54"/>
      <c r="BJ957" s="54"/>
      <c r="BK957" s="54"/>
      <c r="BL957" s="54"/>
      <c r="BM957" s="54"/>
      <c r="BN957" s="54"/>
      <c r="BO957" s="54"/>
      <c r="BP957" s="54"/>
      <c r="BQ957" s="54"/>
    </row>
    <row r="958">
      <c r="A958" s="54"/>
      <c r="B958" s="54"/>
      <c r="C958" s="98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171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  <c r="AF958" s="54"/>
      <c r="AG958" s="54"/>
      <c r="AH958" s="54"/>
      <c r="AI958" s="54"/>
      <c r="AJ958" s="54"/>
      <c r="AK958" s="54"/>
      <c r="AL958" s="54"/>
      <c r="AM958" s="54"/>
      <c r="AN958" s="54"/>
      <c r="AO958" s="54"/>
      <c r="AP958" s="54"/>
      <c r="AQ958" s="54"/>
      <c r="AR958" s="54"/>
      <c r="AS958" s="54"/>
      <c r="AT958" s="54"/>
      <c r="AU958" s="54"/>
      <c r="AV958" s="54"/>
      <c r="AW958" s="54"/>
      <c r="AX958" s="54"/>
      <c r="AY958" s="54"/>
      <c r="AZ958" s="54"/>
      <c r="BA958" s="54"/>
      <c r="BB958" s="54"/>
      <c r="BC958" s="54"/>
      <c r="BD958" s="54"/>
      <c r="BE958" s="54"/>
      <c r="BF958" s="54"/>
      <c r="BG958" s="54"/>
      <c r="BH958" s="54"/>
      <c r="BI958" s="54"/>
      <c r="BJ958" s="54"/>
      <c r="BK958" s="54"/>
      <c r="BL958" s="54"/>
      <c r="BM958" s="54"/>
      <c r="BN958" s="54"/>
      <c r="BO958" s="54"/>
      <c r="BP958" s="54"/>
      <c r="BQ958" s="54"/>
    </row>
    <row r="959">
      <c r="A959" s="54"/>
      <c r="B959" s="54"/>
      <c r="C959" s="98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171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54"/>
      <c r="AL959" s="54"/>
      <c r="AM959" s="54"/>
      <c r="AN959" s="54"/>
      <c r="AO959" s="54"/>
      <c r="AP959" s="54"/>
      <c r="AQ959" s="54"/>
      <c r="AR959" s="54"/>
      <c r="AS959" s="54"/>
      <c r="AT959" s="54"/>
      <c r="AU959" s="54"/>
      <c r="AV959" s="54"/>
      <c r="AW959" s="54"/>
      <c r="AX959" s="54"/>
      <c r="AY959" s="54"/>
      <c r="AZ959" s="54"/>
      <c r="BA959" s="54"/>
      <c r="BB959" s="54"/>
      <c r="BC959" s="54"/>
      <c r="BD959" s="54"/>
      <c r="BE959" s="54"/>
      <c r="BF959" s="54"/>
      <c r="BG959" s="54"/>
      <c r="BH959" s="54"/>
      <c r="BI959" s="54"/>
      <c r="BJ959" s="54"/>
      <c r="BK959" s="54"/>
      <c r="BL959" s="54"/>
      <c r="BM959" s="54"/>
      <c r="BN959" s="54"/>
      <c r="BO959" s="54"/>
      <c r="BP959" s="54"/>
      <c r="BQ959" s="54"/>
    </row>
    <row r="960">
      <c r="A960" s="54"/>
      <c r="B960" s="54"/>
      <c r="C960" s="98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171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4"/>
      <c r="BE960" s="54"/>
      <c r="BF960" s="54"/>
      <c r="BG960" s="54"/>
      <c r="BH960" s="54"/>
      <c r="BI960" s="54"/>
      <c r="BJ960" s="54"/>
      <c r="BK960" s="54"/>
      <c r="BL960" s="54"/>
      <c r="BM960" s="54"/>
      <c r="BN960" s="54"/>
      <c r="BO960" s="54"/>
      <c r="BP960" s="54"/>
      <c r="BQ960" s="54"/>
    </row>
    <row r="961">
      <c r="A961" s="54"/>
      <c r="B961" s="54"/>
      <c r="C961" s="98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171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</row>
    <row r="962">
      <c r="A962" s="54"/>
      <c r="B962" s="54"/>
      <c r="C962" s="98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171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</row>
    <row r="963">
      <c r="A963" s="54"/>
      <c r="B963" s="54"/>
      <c r="C963" s="98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171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4"/>
      <c r="BQ963" s="54"/>
    </row>
    <row r="964">
      <c r="A964" s="54"/>
      <c r="B964" s="54"/>
      <c r="C964" s="98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171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4"/>
      <c r="BQ964" s="54"/>
    </row>
    <row r="965">
      <c r="A965" s="54"/>
      <c r="B965" s="54"/>
      <c r="C965" s="98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171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</row>
    <row r="966">
      <c r="A966" s="54"/>
      <c r="B966" s="54"/>
      <c r="C966" s="98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171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4"/>
      <c r="BQ966" s="54"/>
    </row>
    <row r="967">
      <c r="A967" s="54"/>
      <c r="B967" s="54"/>
      <c r="C967" s="98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171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54"/>
      <c r="BJ967" s="54"/>
      <c r="BK967" s="54"/>
      <c r="BL967" s="54"/>
      <c r="BM967" s="54"/>
      <c r="BN967" s="54"/>
      <c r="BO967" s="54"/>
      <c r="BP967" s="54"/>
      <c r="BQ967" s="54"/>
    </row>
    <row r="968">
      <c r="A968" s="54"/>
      <c r="B968" s="54"/>
      <c r="C968" s="98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171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  <c r="BD968" s="54"/>
      <c r="BE968" s="54"/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</row>
    <row r="969">
      <c r="A969" s="54"/>
      <c r="B969" s="54"/>
      <c r="C969" s="98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171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  <c r="BC969" s="54"/>
      <c r="BD969" s="54"/>
      <c r="BE969" s="54"/>
      <c r="BF969" s="54"/>
      <c r="BG969" s="54"/>
      <c r="BH969" s="54"/>
      <c r="BI969" s="54"/>
      <c r="BJ969" s="54"/>
      <c r="BK969" s="54"/>
      <c r="BL969" s="54"/>
      <c r="BM969" s="54"/>
      <c r="BN969" s="54"/>
      <c r="BO969" s="54"/>
      <c r="BP969" s="54"/>
      <c r="BQ969" s="54"/>
    </row>
    <row r="970">
      <c r="A970" s="54"/>
      <c r="B970" s="54"/>
      <c r="C970" s="98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171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  <c r="AG970" s="54"/>
      <c r="AH970" s="54"/>
      <c r="AI970" s="54"/>
      <c r="AJ970" s="54"/>
      <c r="AK970" s="54"/>
      <c r="AL970" s="54"/>
      <c r="AM970" s="54"/>
      <c r="AN970" s="54"/>
      <c r="AO970" s="54"/>
      <c r="AP970" s="54"/>
      <c r="AQ970" s="54"/>
      <c r="AR970" s="54"/>
      <c r="AS970" s="54"/>
      <c r="AT970" s="54"/>
      <c r="AU970" s="54"/>
      <c r="AV970" s="54"/>
      <c r="AW970" s="54"/>
      <c r="AX970" s="54"/>
      <c r="AY970" s="54"/>
      <c r="AZ970" s="54"/>
      <c r="BA970" s="54"/>
      <c r="BB970" s="54"/>
      <c r="BC970" s="54"/>
      <c r="BD970" s="54"/>
      <c r="BE970" s="54"/>
      <c r="BF970" s="54"/>
      <c r="BG970" s="54"/>
      <c r="BH970" s="54"/>
      <c r="BI970" s="54"/>
      <c r="BJ970" s="54"/>
      <c r="BK970" s="54"/>
      <c r="BL970" s="54"/>
      <c r="BM970" s="54"/>
      <c r="BN970" s="54"/>
      <c r="BO970" s="54"/>
      <c r="BP970" s="54"/>
      <c r="BQ970" s="54"/>
    </row>
    <row r="971">
      <c r="A971" s="54"/>
      <c r="B971" s="54"/>
      <c r="C971" s="98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171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  <c r="AG971" s="54"/>
      <c r="AH971" s="54"/>
      <c r="AI971" s="54"/>
      <c r="AJ971" s="54"/>
      <c r="AK971" s="54"/>
      <c r="AL971" s="54"/>
      <c r="AM971" s="54"/>
      <c r="AN971" s="54"/>
      <c r="AO971" s="54"/>
      <c r="AP971" s="54"/>
      <c r="AQ971" s="54"/>
      <c r="AR971" s="54"/>
      <c r="AS971" s="54"/>
      <c r="AT971" s="54"/>
      <c r="AU971" s="54"/>
      <c r="AV971" s="54"/>
      <c r="AW971" s="54"/>
      <c r="AX971" s="54"/>
      <c r="AY971" s="54"/>
      <c r="AZ971" s="54"/>
      <c r="BA971" s="54"/>
      <c r="BB971" s="54"/>
      <c r="BC971" s="54"/>
      <c r="BD971" s="54"/>
      <c r="BE971" s="54"/>
      <c r="BF971" s="54"/>
      <c r="BG971" s="54"/>
      <c r="BH971" s="54"/>
      <c r="BI971" s="54"/>
      <c r="BJ971" s="54"/>
      <c r="BK971" s="54"/>
      <c r="BL971" s="54"/>
      <c r="BM971" s="54"/>
      <c r="BN971" s="54"/>
      <c r="BO971" s="54"/>
      <c r="BP971" s="54"/>
      <c r="BQ971" s="54"/>
    </row>
    <row r="972">
      <c r="A972" s="54"/>
      <c r="B972" s="54"/>
      <c r="C972" s="98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171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  <c r="AG972" s="54"/>
      <c r="AH972" s="54"/>
      <c r="AI972" s="54"/>
      <c r="AJ972" s="54"/>
      <c r="AK972" s="54"/>
      <c r="AL972" s="54"/>
      <c r="AM972" s="54"/>
      <c r="AN972" s="54"/>
      <c r="AO972" s="54"/>
      <c r="AP972" s="54"/>
      <c r="AQ972" s="54"/>
      <c r="AR972" s="54"/>
      <c r="AS972" s="54"/>
      <c r="AT972" s="54"/>
      <c r="AU972" s="54"/>
      <c r="AV972" s="54"/>
      <c r="AW972" s="54"/>
      <c r="AX972" s="54"/>
      <c r="AY972" s="54"/>
      <c r="AZ972" s="54"/>
      <c r="BA972" s="54"/>
      <c r="BB972" s="54"/>
      <c r="BC972" s="54"/>
      <c r="BD972" s="54"/>
      <c r="BE972" s="54"/>
      <c r="BF972" s="54"/>
      <c r="BG972" s="54"/>
      <c r="BH972" s="54"/>
      <c r="BI972" s="54"/>
      <c r="BJ972" s="54"/>
      <c r="BK972" s="54"/>
      <c r="BL972" s="54"/>
      <c r="BM972" s="54"/>
      <c r="BN972" s="54"/>
      <c r="BO972" s="54"/>
      <c r="BP972" s="54"/>
      <c r="BQ972" s="54"/>
    </row>
    <row r="973">
      <c r="A973" s="54"/>
      <c r="B973" s="54"/>
      <c r="C973" s="98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171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  <c r="AG973" s="54"/>
      <c r="AH973" s="54"/>
      <c r="AI973" s="54"/>
      <c r="AJ973" s="54"/>
      <c r="AK973" s="54"/>
      <c r="AL973" s="54"/>
      <c r="AM973" s="54"/>
      <c r="AN973" s="54"/>
      <c r="AO973" s="54"/>
      <c r="AP973" s="54"/>
      <c r="AQ973" s="54"/>
      <c r="AR973" s="54"/>
      <c r="AS973" s="54"/>
      <c r="AT973" s="54"/>
      <c r="AU973" s="54"/>
      <c r="AV973" s="54"/>
      <c r="AW973" s="54"/>
      <c r="AX973" s="54"/>
      <c r="AY973" s="54"/>
      <c r="AZ973" s="54"/>
      <c r="BA973" s="54"/>
      <c r="BB973" s="54"/>
      <c r="BC973" s="54"/>
      <c r="BD973" s="54"/>
      <c r="BE973" s="54"/>
      <c r="BF973" s="54"/>
      <c r="BG973" s="54"/>
      <c r="BH973" s="54"/>
      <c r="BI973" s="54"/>
      <c r="BJ973" s="54"/>
      <c r="BK973" s="54"/>
      <c r="BL973" s="54"/>
      <c r="BM973" s="54"/>
      <c r="BN973" s="54"/>
      <c r="BO973" s="54"/>
      <c r="BP973" s="54"/>
      <c r="BQ973" s="54"/>
    </row>
    <row r="974">
      <c r="A974" s="54"/>
      <c r="B974" s="54"/>
      <c r="C974" s="98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171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  <c r="AG974" s="54"/>
      <c r="AH974" s="54"/>
      <c r="AI974" s="54"/>
      <c r="AJ974" s="54"/>
      <c r="AK974" s="54"/>
      <c r="AL974" s="54"/>
      <c r="AM974" s="54"/>
      <c r="AN974" s="54"/>
      <c r="AO974" s="54"/>
      <c r="AP974" s="54"/>
      <c r="AQ974" s="54"/>
      <c r="AR974" s="54"/>
      <c r="AS974" s="54"/>
      <c r="AT974" s="54"/>
      <c r="AU974" s="54"/>
      <c r="AV974" s="54"/>
      <c r="AW974" s="54"/>
      <c r="AX974" s="54"/>
      <c r="AY974" s="54"/>
      <c r="AZ974" s="54"/>
      <c r="BA974" s="54"/>
      <c r="BB974" s="54"/>
      <c r="BC974" s="54"/>
      <c r="BD974" s="54"/>
      <c r="BE974" s="54"/>
      <c r="BF974" s="54"/>
      <c r="BG974" s="54"/>
      <c r="BH974" s="54"/>
      <c r="BI974" s="54"/>
      <c r="BJ974" s="54"/>
      <c r="BK974" s="54"/>
      <c r="BL974" s="54"/>
      <c r="BM974" s="54"/>
      <c r="BN974" s="54"/>
      <c r="BO974" s="54"/>
      <c r="BP974" s="54"/>
      <c r="BQ974" s="54"/>
    </row>
    <row r="975">
      <c r="A975" s="54"/>
      <c r="B975" s="54"/>
      <c r="C975" s="98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171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  <c r="AF975" s="54"/>
      <c r="AG975" s="54"/>
      <c r="AH975" s="54"/>
      <c r="AI975" s="54"/>
      <c r="AJ975" s="54"/>
      <c r="AK975" s="54"/>
      <c r="AL975" s="54"/>
      <c r="AM975" s="54"/>
      <c r="AN975" s="54"/>
      <c r="AO975" s="54"/>
      <c r="AP975" s="54"/>
      <c r="AQ975" s="54"/>
      <c r="AR975" s="54"/>
      <c r="AS975" s="54"/>
      <c r="AT975" s="54"/>
      <c r="AU975" s="54"/>
      <c r="AV975" s="54"/>
      <c r="AW975" s="54"/>
      <c r="AX975" s="54"/>
      <c r="AY975" s="54"/>
      <c r="AZ975" s="54"/>
      <c r="BA975" s="54"/>
      <c r="BB975" s="54"/>
      <c r="BC975" s="54"/>
      <c r="BD975" s="54"/>
      <c r="BE975" s="54"/>
      <c r="BF975" s="54"/>
      <c r="BG975" s="54"/>
      <c r="BH975" s="54"/>
      <c r="BI975" s="54"/>
      <c r="BJ975" s="54"/>
      <c r="BK975" s="54"/>
      <c r="BL975" s="54"/>
      <c r="BM975" s="54"/>
      <c r="BN975" s="54"/>
      <c r="BO975" s="54"/>
      <c r="BP975" s="54"/>
      <c r="BQ975" s="54"/>
    </row>
    <row r="976">
      <c r="A976" s="54"/>
      <c r="B976" s="54"/>
      <c r="C976" s="98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171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  <c r="AG976" s="54"/>
      <c r="AH976" s="54"/>
      <c r="AI976" s="54"/>
      <c r="AJ976" s="54"/>
      <c r="AK976" s="54"/>
      <c r="AL976" s="54"/>
      <c r="AM976" s="54"/>
      <c r="AN976" s="54"/>
      <c r="AO976" s="54"/>
      <c r="AP976" s="54"/>
      <c r="AQ976" s="54"/>
      <c r="AR976" s="54"/>
      <c r="AS976" s="54"/>
      <c r="AT976" s="54"/>
      <c r="AU976" s="54"/>
      <c r="AV976" s="54"/>
      <c r="AW976" s="54"/>
      <c r="AX976" s="54"/>
      <c r="AY976" s="54"/>
      <c r="AZ976" s="54"/>
      <c r="BA976" s="54"/>
      <c r="BB976" s="54"/>
      <c r="BC976" s="54"/>
      <c r="BD976" s="54"/>
      <c r="BE976" s="54"/>
      <c r="BF976" s="54"/>
      <c r="BG976" s="54"/>
      <c r="BH976" s="54"/>
      <c r="BI976" s="54"/>
      <c r="BJ976" s="54"/>
      <c r="BK976" s="54"/>
      <c r="BL976" s="54"/>
      <c r="BM976" s="54"/>
      <c r="BN976" s="54"/>
      <c r="BO976" s="54"/>
      <c r="BP976" s="54"/>
      <c r="BQ976" s="54"/>
    </row>
    <row r="977">
      <c r="A977" s="54"/>
      <c r="B977" s="54"/>
      <c r="C977" s="98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171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  <c r="AG977" s="54"/>
      <c r="AH977" s="54"/>
      <c r="AI977" s="54"/>
      <c r="AJ977" s="54"/>
      <c r="AK977" s="54"/>
      <c r="AL977" s="54"/>
      <c r="AM977" s="54"/>
      <c r="AN977" s="54"/>
      <c r="AO977" s="54"/>
      <c r="AP977" s="54"/>
      <c r="AQ977" s="54"/>
      <c r="AR977" s="54"/>
      <c r="AS977" s="54"/>
      <c r="AT977" s="54"/>
      <c r="AU977" s="54"/>
      <c r="AV977" s="54"/>
      <c r="AW977" s="54"/>
      <c r="AX977" s="54"/>
      <c r="AY977" s="54"/>
      <c r="AZ977" s="54"/>
      <c r="BA977" s="54"/>
      <c r="BB977" s="54"/>
      <c r="BC977" s="54"/>
      <c r="BD977" s="54"/>
      <c r="BE977" s="54"/>
      <c r="BF977" s="54"/>
      <c r="BG977" s="54"/>
      <c r="BH977" s="54"/>
      <c r="BI977" s="54"/>
      <c r="BJ977" s="54"/>
      <c r="BK977" s="54"/>
      <c r="BL977" s="54"/>
      <c r="BM977" s="54"/>
      <c r="BN977" s="54"/>
      <c r="BO977" s="54"/>
      <c r="BP977" s="54"/>
      <c r="BQ977" s="54"/>
    </row>
    <row r="978">
      <c r="A978" s="54"/>
      <c r="B978" s="54"/>
      <c r="C978" s="98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171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  <c r="AG978" s="54"/>
      <c r="AH978" s="54"/>
      <c r="AI978" s="54"/>
      <c r="AJ978" s="54"/>
      <c r="AK978" s="54"/>
      <c r="AL978" s="54"/>
      <c r="AM978" s="54"/>
      <c r="AN978" s="54"/>
      <c r="AO978" s="54"/>
      <c r="AP978" s="54"/>
      <c r="AQ978" s="54"/>
      <c r="AR978" s="54"/>
      <c r="AS978" s="54"/>
      <c r="AT978" s="54"/>
      <c r="AU978" s="54"/>
      <c r="AV978" s="54"/>
      <c r="AW978" s="54"/>
      <c r="AX978" s="54"/>
      <c r="AY978" s="54"/>
      <c r="AZ978" s="54"/>
      <c r="BA978" s="54"/>
      <c r="BB978" s="54"/>
      <c r="BC978" s="54"/>
      <c r="BD978" s="54"/>
      <c r="BE978" s="54"/>
      <c r="BF978" s="54"/>
      <c r="BG978" s="54"/>
      <c r="BH978" s="54"/>
      <c r="BI978" s="54"/>
      <c r="BJ978" s="54"/>
      <c r="BK978" s="54"/>
      <c r="BL978" s="54"/>
      <c r="BM978" s="54"/>
      <c r="BN978" s="54"/>
      <c r="BO978" s="54"/>
      <c r="BP978" s="54"/>
      <c r="BQ978" s="54"/>
    </row>
    <row r="979">
      <c r="A979" s="54"/>
      <c r="B979" s="54"/>
      <c r="C979" s="98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171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  <c r="AG979" s="54"/>
      <c r="AH979" s="54"/>
      <c r="AI979" s="54"/>
      <c r="AJ979" s="54"/>
      <c r="AK979" s="54"/>
      <c r="AL979" s="54"/>
      <c r="AM979" s="54"/>
      <c r="AN979" s="54"/>
      <c r="AO979" s="54"/>
      <c r="AP979" s="54"/>
      <c r="AQ979" s="54"/>
      <c r="AR979" s="54"/>
      <c r="AS979" s="54"/>
      <c r="AT979" s="54"/>
      <c r="AU979" s="54"/>
      <c r="AV979" s="54"/>
      <c r="AW979" s="54"/>
      <c r="AX979" s="54"/>
      <c r="AY979" s="54"/>
      <c r="AZ979" s="54"/>
      <c r="BA979" s="54"/>
      <c r="BB979" s="54"/>
      <c r="BC979" s="54"/>
      <c r="BD979" s="54"/>
      <c r="BE979" s="54"/>
      <c r="BF979" s="54"/>
      <c r="BG979" s="54"/>
      <c r="BH979" s="54"/>
      <c r="BI979" s="54"/>
      <c r="BJ979" s="54"/>
      <c r="BK979" s="54"/>
      <c r="BL979" s="54"/>
      <c r="BM979" s="54"/>
      <c r="BN979" s="54"/>
      <c r="BO979" s="54"/>
      <c r="BP979" s="54"/>
      <c r="BQ979" s="54"/>
    </row>
    <row r="980">
      <c r="A980" s="54"/>
      <c r="B980" s="54"/>
      <c r="C980" s="98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171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  <c r="AE980" s="54"/>
      <c r="AF980" s="54"/>
      <c r="AG980" s="54"/>
      <c r="AH980" s="54"/>
      <c r="AI980" s="54"/>
      <c r="AJ980" s="54"/>
      <c r="AK980" s="54"/>
      <c r="AL980" s="54"/>
      <c r="AM980" s="54"/>
      <c r="AN980" s="54"/>
      <c r="AO980" s="54"/>
      <c r="AP980" s="54"/>
      <c r="AQ980" s="54"/>
      <c r="AR980" s="54"/>
      <c r="AS980" s="54"/>
      <c r="AT980" s="54"/>
      <c r="AU980" s="54"/>
      <c r="AV980" s="54"/>
      <c r="AW980" s="54"/>
      <c r="AX980" s="54"/>
      <c r="AY980" s="54"/>
      <c r="AZ980" s="54"/>
      <c r="BA980" s="54"/>
      <c r="BB980" s="54"/>
      <c r="BC980" s="54"/>
      <c r="BD980" s="54"/>
      <c r="BE980" s="54"/>
      <c r="BF980" s="54"/>
      <c r="BG980" s="54"/>
      <c r="BH980" s="54"/>
      <c r="BI980" s="54"/>
      <c r="BJ980" s="54"/>
      <c r="BK980" s="54"/>
      <c r="BL980" s="54"/>
      <c r="BM980" s="54"/>
      <c r="BN980" s="54"/>
      <c r="BO980" s="54"/>
      <c r="BP980" s="54"/>
      <c r="BQ980" s="54"/>
    </row>
    <row r="981">
      <c r="A981" s="54"/>
      <c r="B981" s="54"/>
      <c r="C981" s="98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171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  <c r="AE981" s="54"/>
      <c r="AF981" s="54"/>
      <c r="AG981" s="54"/>
      <c r="AH981" s="54"/>
      <c r="AI981" s="54"/>
      <c r="AJ981" s="54"/>
      <c r="AK981" s="54"/>
      <c r="AL981" s="54"/>
      <c r="AM981" s="54"/>
      <c r="AN981" s="54"/>
      <c r="AO981" s="54"/>
      <c r="AP981" s="54"/>
      <c r="AQ981" s="54"/>
      <c r="AR981" s="54"/>
      <c r="AS981" s="54"/>
      <c r="AT981" s="54"/>
      <c r="AU981" s="54"/>
      <c r="AV981" s="54"/>
      <c r="AW981" s="54"/>
      <c r="AX981" s="54"/>
      <c r="AY981" s="54"/>
      <c r="AZ981" s="54"/>
      <c r="BA981" s="54"/>
      <c r="BB981" s="54"/>
      <c r="BC981" s="54"/>
      <c r="BD981" s="54"/>
      <c r="BE981" s="54"/>
      <c r="BF981" s="54"/>
      <c r="BG981" s="54"/>
      <c r="BH981" s="54"/>
      <c r="BI981" s="54"/>
      <c r="BJ981" s="54"/>
      <c r="BK981" s="54"/>
      <c r="BL981" s="54"/>
      <c r="BM981" s="54"/>
      <c r="BN981" s="54"/>
      <c r="BO981" s="54"/>
      <c r="BP981" s="54"/>
      <c r="BQ981" s="54"/>
    </row>
    <row r="982">
      <c r="A982" s="54"/>
      <c r="B982" s="54"/>
      <c r="C982" s="98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171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  <c r="AE982" s="54"/>
      <c r="AF982" s="54"/>
      <c r="AG982" s="54"/>
      <c r="AH982" s="54"/>
      <c r="AI982" s="54"/>
      <c r="AJ982" s="54"/>
      <c r="AK982" s="54"/>
      <c r="AL982" s="54"/>
      <c r="AM982" s="54"/>
      <c r="AN982" s="54"/>
      <c r="AO982" s="54"/>
      <c r="AP982" s="54"/>
      <c r="AQ982" s="54"/>
      <c r="AR982" s="54"/>
      <c r="AS982" s="54"/>
      <c r="AT982" s="54"/>
      <c r="AU982" s="54"/>
      <c r="AV982" s="54"/>
      <c r="AW982" s="54"/>
      <c r="AX982" s="54"/>
      <c r="AY982" s="54"/>
      <c r="AZ982" s="54"/>
      <c r="BA982" s="54"/>
      <c r="BB982" s="54"/>
      <c r="BC982" s="54"/>
      <c r="BD982" s="54"/>
      <c r="BE982" s="54"/>
      <c r="BF982" s="54"/>
      <c r="BG982" s="54"/>
      <c r="BH982" s="54"/>
      <c r="BI982" s="54"/>
      <c r="BJ982" s="54"/>
      <c r="BK982" s="54"/>
      <c r="BL982" s="54"/>
      <c r="BM982" s="54"/>
      <c r="BN982" s="54"/>
      <c r="BO982" s="54"/>
      <c r="BP982" s="54"/>
      <c r="BQ982" s="54"/>
    </row>
    <row r="983">
      <c r="A983" s="54"/>
      <c r="B983" s="54"/>
      <c r="C983" s="98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171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  <c r="AF983" s="54"/>
      <c r="AG983" s="54"/>
      <c r="AH983" s="54"/>
      <c r="AI983" s="54"/>
      <c r="AJ983" s="54"/>
      <c r="AK983" s="54"/>
      <c r="AL983" s="54"/>
      <c r="AM983" s="54"/>
      <c r="AN983" s="54"/>
      <c r="AO983" s="54"/>
      <c r="AP983" s="54"/>
      <c r="AQ983" s="54"/>
      <c r="AR983" s="54"/>
      <c r="AS983" s="54"/>
      <c r="AT983" s="54"/>
      <c r="AU983" s="54"/>
      <c r="AV983" s="54"/>
      <c r="AW983" s="54"/>
      <c r="AX983" s="54"/>
      <c r="AY983" s="54"/>
      <c r="AZ983" s="54"/>
      <c r="BA983" s="54"/>
      <c r="BB983" s="54"/>
      <c r="BC983" s="54"/>
      <c r="BD983" s="54"/>
      <c r="BE983" s="54"/>
      <c r="BF983" s="54"/>
      <c r="BG983" s="54"/>
      <c r="BH983" s="54"/>
      <c r="BI983" s="54"/>
      <c r="BJ983" s="54"/>
      <c r="BK983" s="54"/>
      <c r="BL983" s="54"/>
      <c r="BM983" s="54"/>
      <c r="BN983" s="54"/>
      <c r="BO983" s="54"/>
      <c r="BP983" s="54"/>
      <c r="BQ983" s="54"/>
    </row>
    <row r="984">
      <c r="A984" s="54"/>
      <c r="B984" s="54"/>
      <c r="C984" s="98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171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  <c r="AE984" s="54"/>
      <c r="AF984" s="54"/>
      <c r="AG984" s="54"/>
      <c r="AH984" s="54"/>
      <c r="AI984" s="54"/>
      <c r="AJ984" s="54"/>
      <c r="AK984" s="54"/>
      <c r="AL984" s="54"/>
      <c r="AM984" s="54"/>
      <c r="AN984" s="54"/>
      <c r="AO984" s="54"/>
      <c r="AP984" s="54"/>
      <c r="AQ984" s="54"/>
      <c r="AR984" s="54"/>
      <c r="AS984" s="54"/>
      <c r="AT984" s="54"/>
      <c r="AU984" s="54"/>
      <c r="AV984" s="54"/>
      <c r="AW984" s="54"/>
      <c r="AX984" s="54"/>
      <c r="AY984" s="54"/>
      <c r="AZ984" s="54"/>
      <c r="BA984" s="54"/>
      <c r="BB984" s="54"/>
      <c r="BC984" s="54"/>
      <c r="BD984" s="54"/>
      <c r="BE984" s="54"/>
      <c r="BF984" s="54"/>
      <c r="BG984" s="54"/>
      <c r="BH984" s="54"/>
      <c r="BI984" s="54"/>
      <c r="BJ984" s="54"/>
      <c r="BK984" s="54"/>
      <c r="BL984" s="54"/>
      <c r="BM984" s="54"/>
      <c r="BN984" s="54"/>
      <c r="BO984" s="54"/>
      <c r="BP984" s="54"/>
      <c r="BQ984" s="54"/>
    </row>
    <row r="985">
      <c r="A985" s="54"/>
      <c r="B985" s="54"/>
      <c r="C985" s="98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171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  <c r="AF985" s="54"/>
      <c r="AG985" s="54"/>
      <c r="AH985" s="54"/>
      <c r="AI985" s="54"/>
      <c r="AJ985" s="54"/>
      <c r="AK985" s="54"/>
      <c r="AL985" s="54"/>
      <c r="AM985" s="54"/>
      <c r="AN985" s="54"/>
      <c r="AO985" s="54"/>
      <c r="AP985" s="54"/>
      <c r="AQ985" s="54"/>
      <c r="AR985" s="54"/>
      <c r="AS985" s="54"/>
      <c r="AT985" s="54"/>
      <c r="AU985" s="54"/>
      <c r="AV985" s="54"/>
      <c r="AW985" s="54"/>
      <c r="AX985" s="54"/>
      <c r="AY985" s="54"/>
      <c r="AZ985" s="54"/>
      <c r="BA985" s="54"/>
      <c r="BB985" s="54"/>
      <c r="BC985" s="54"/>
      <c r="BD985" s="54"/>
      <c r="BE985" s="54"/>
      <c r="BF985" s="54"/>
      <c r="BG985" s="54"/>
      <c r="BH985" s="54"/>
      <c r="BI985" s="54"/>
      <c r="BJ985" s="54"/>
      <c r="BK985" s="54"/>
      <c r="BL985" s="54"/>
      <c r="BM985" s="54"/>
      <c r="BN985" s="54"/>
      <c r="BO985" s="54"/>
      <c r="BP985" s="54"/>
      <c r="BQ985" s="54"/>
    </row>
    <row r="986">
      <c r="A986" s="54"/>
      <c r="B986" s="54"/>
      <c r="C986" s="98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171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  <c r="AE986" s="54"/>
      <c r="AF986" s="54"/>
      <c r="AG986" s="54"/>
      <c r="AH986" s="54"/>
      <c r="AI986" s="54"/>
      <c r="AJ986" s="54"/>
      <c r="AK986" s="54"/>
      <c r="AL986" s="54"/>
      <c r="AM986" s="54"/>
      <c r="AN986" s="54"/>
      <c r="AO986" s="54"/>
      <c r="AP986" s="54"/>
      <c r="AQ986" s="54"/>
      <c r="AR986" s="54"/>
      <c r="AS986" s="54"/>
      <c r="AT986" s="54"/>
      <c r="AU986" s="54"/>
      <c r="AV986" s="54"/>
      <c r="AW986" s="54"/>
      <c r="AX986" s="54"/>
      <c r="AY986" s="54"/>
      <c r="AZ986" s="54"/>
      <c r="BA986" s="54"/>
      <c r="BB986" s="54"/>
      <c r="BC986" s="54"/>
      <c r="BD986" s="54"/>
      <c r="BE986" s="54"/>
      <c r="BF986" s="54"/>
      <c r="BG986" s="54"/>
      <c r="BH986" s="54"/>
      <c r="BI986" s="54"/>
      <c r="BJ986" s="54"/>
      <c r="BK986" s="54"/>
      <c r="BL986" s="54"/>
      <c r="BM986" s="54"/>
      <c r="BN986" s="54"/>
      <c r="BO986" s="54"/>
      <c r="BP986" s="54"/>
      <c r="BQ986" s="54"/>
    </row>
    <row r="987">
      <c r="A987" s="54"/>
      <c r="B987" s="54"/>
      <c r="C987" s="98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171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  <c r="AE987" s="54"/>
      <c r="AF987" s="54"/>
      <c r="AG987" s="54"/>
      <c r="AH987" s="54"/>
      <c r="AI987" s="54"/>
      <c r="AJ987" s="54"/>
      <c r="AK987" s="54"/>
      <c r="AL987" s="54"/>
      <c r="AM987" s="54"/>
      <c r="AN987" s="54"/>
      <c r="AO987" s="54"/>
      <c r="AP987" s="54"/>
      <c r="AQ987" s="54"/>
      <c r="AR987" s="54"/>
      <c r="AS987" s="54"/>
      <c r="AT987" s="54"/>
      <c r="AU987" s="54"/>
      <c r="AV987" s="54"/>
      <c r="AW987" s="54"/>
      <c r="AX987" s="54"/>
      <c r="AY987" s="54"/>
      <c r="AZ987" s="54"/>
      <c r="BA987" s="54"/>
      <c r="BB987" s="54"/>
      <c r="BC987" s="54"/>
      <c r="BD987" s="54"/>
      <c r="BE987" s="54"/>
      <c r="BF987" s="54"/>
      <c r="BG987" s="54"/>
      <c r="BH987" s="54"/>
      <c r="BI987" s="54"/>
      <c r="BJ987" s="54"/>
      <c r="BK987" s="54"/>
      <c r="BL987" s="54"/>
      <c r="BM987" s="54"/>
      <c r="BN987" s="54"/>
      <c r="BO987" s="54"/>
      <c r="BP987" s="54"/>
      <c r="BQ987" s="54"/>
    </row>
    <row r="988">
      <c r="A988" s="54"/>
      <c r="B988" s="54"/>
      <c r="C988" s="98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171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  <c r="AE988" s="54"/>
      <c r="AF988" s="54"/>
      <c r="AG988" s="54"/>
      <c r="AH988" s="54"/>
      <c r="AI988" s="54"/>
      <c r="AJ988" s="54"/>
      <c r="AK988" s="54"/>
      <c r="AL988" s="54"/>
      <c r="AM988" s="54"/>
      <c r="AN988" s="54"/>
      <c r="AO988" s="54"/>
      <c r="AP988" s="54"/>
      <c r="AQ988" s="54"/>
      <c r="AR988" s="54"/>
      <c r="AS988" s="54"/>
      <c r="AT988" s="54"/>
      <c r="AU988" s="54"/>
      <c r="AV988" s="54"/>
      <c r="AW988" s="54"/>
      <c r="AX988" s="54"/>
      <c r="AY988" s="54"/>
      <c r="AZ988" s="54"/>
      <c r="BA988" s="54"/>
      <c r="BB988" s="54"/>
      <c r="BC988" s="54"/>
      <c r="BD988" s="54"/>
      <c r="BE988" s="54"/>
      <c r="BF988" s="54"/>
      <c r="BG988" s="54"/>
      <c r="BH988" s="54"/>
      <c r="BI988" s="54"/>
      <c r="BJ988" s="54"/>
      <c r="BK988" s="54"/>
      <c r="BL988" s="54"/>
      <c r="BM988" s="54"/>
      <c r="BN988" s="54"/>
      <c r="BO988" s="54"/>
      <c r="BP988" s="54"/>
      <c r="BQ988" s="54"/>
    </row>
    <row r="989">
      <c r="A989" s="54"/>
      <c r="B989" s="54"/>
      <c r="C989" s="98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171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  <c r="AE989" s="54"/>
      <c r="AF989" s="54"/>
      <c r="AG989" s="54"/>
      <c r="AH989" s="54"/>
      <c r="AI989" s="54"/>
      <c r="AJ989" s="54"/>
      <c r="AK989" s="54"/>
      <c r="AL989" s="54"/>
      <c r="AM989" s="54"/>
      <c r="AN989" s="54"/>
      <c r="AO989" s="54"/>
      <c r="AP989" s="54"/>
      <c r="AQ989" s="54"/>
      <c r="AR989" s="54"/>
      <c r="AS989" s="54"/>
      <c r="AT989" s="54"/>
      <c r="AU989" s="54"/>
      <c r="AV989" s="54"/>
      <c r="AW989" s="54"/>
      <c r="AX989" s="54"/>
      <c r="AY989" s="54"/>
      <c r="AZ989" s="54"/>
      <c r="BA989" s="54"/>
      <c r="BB989" s="54"/>
      <c r="BC989" s="54"/>
      <c r="BD989" s="54"/>
      <c r="BE989" s="54"/>
      <c r="BF989" s="54"/>
      <c r="BG989" s="54"/>
      <c r="BH989" s="54"/>
      <c r="BI989" s="54"/>
      <c r="BJ989" s="54"/>
      <c r="BK989" s="54"/>
      <c r="BL989" s="54"/>
      <c r="BM989" s="54"/>
      <c r="BN989" s="54"/>
      <c r="BO989" s="54"/>
      <c r="BP989" s="54"/>
      <c r="BQ989" s="54"/>
    </row>
    <row r="990">
      <c r="A990" s="54"/>
      <c r="B990" s="54"/>
      <c r="C990" s="98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171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  <c r="AE990" s="54"/>
      <c r="AF990" s="54"/>
      <c r="AG990" s="54"/>
      <c r="AH990" s="54"/>
      <c r="AI990" s="54"/>
      <c r="AJ990" s="54"/>
      <c r="AK990" s="54"/>
      <c r="AL990" s="54"/>
      <c r="AM990" s="54"/>
      <c r="AN990" s="54"/>
      <c r="AO990" s="54"/>
      <c r="AP990" s="54"/>
      <c r="AQ990" s="54"/>
      <c r="AR990" s="54"/>
      <c r="AS990" s="54"/>
      <c r="AT990" s="54"/>
      <c r="AU990" s="54"/>
      <c r="AV990" s="54"/>
      <c r="AW990" s="54"/>
      <c r="AX990" s="54"/>
      <c r="AY990" s="54"/>
      <c r="AZ990" s="54"/>
      <c r="BA990" s="54"/>
      <c r="BB990" s="54"/>
      <c r="BC990" s="54"/>
      <c r="BD990" s="54"/>
      <c r="BE990" s="54"/>
      <c r="BF990" s="54"/>
      <c r="BG990" s="54"/>
      <c r="BH990" s="54"/>
      <c r="BI990" s="54"/>
      <c r="BJ990" s="54"/>
      <c r="BK990" s="54"/>
      <c r="BL990" s="54"/>
      <c r="BM990" s="54"/>
      <c r="BN990" s="54"/>
      <c r="BO990" s="54"/>
      <c r="BP990" s="54"/>
      <c r="BQ990" s="54"/>
    </row>
    <row r="991">
      <c r="A991" s="54"/>
      <c r="B991" s="54"/>
      <c r="C991" s="98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171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  <c r="AE991" s="54"/>
      <c r="AF991" s="54"/>
      <c r="AG991" s="54"/>
      <c r="AH991" s="54"/>
      <c r="AI991" s="54"/>
      <c r="AJ991" s="54"/>
      <c r="AK991" s="54"/>
      <c r="AL991" s="54"/>
      <c r="AM991" s="54"/>
      <c r="AN991" s="54"/>
      <c r="AO991" s="54"/>
      <c r="AP991" s="54"/>
      <c r="AQ991" s="54"/>
      <c r="AR991" s="54"/>
      <c r="AS991" s="54"/>
      <c r="AT991" s="54"/>
      <c r="AU991" s="54"/>
      <c r="AV991" s="54"/>
      <c r="AW991" s="54"/>
      <c r="AX991" s="54"/>
      <c r="AY991" s="54"/>
      <c r="AZ991" s="54"/>
      <c r="BA991" s="54"/>
      <c r="BB991" s="54"/>
      <c r="BC991" s="54"/>
      <c r="BD991" s="54"/>
      <c r="BE991" s="54"/>
      <c r="BF991" s="54"/>
      <c r="BG991" s="54"/>
      <c r="BH991" s="54"/>
      <c r="BI991" s="54"/>
      <c r="BJ991" s="54"/>
      <c r="BK991" s="54"/>
      <c r="BL991" s="54"/>
      <c r="BM991" s="54"/>
      <c r="BN991" s="54"/>
      <c r="BO991" s="54"/>
      <c r="BP991" s="54"/>
      <c r="BQ991" s="54"/>
    </row>
    <row r="992">
      <c r="A992" s="54"/>
      <c r="B992" s="54"/>
      <c r="C992" s="98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171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  <c r="AE992" s="54"/>
      <c r="AF992" s="54"/>
      <c r="AG992" s="54"/>
      <c r="AH992" s="54"/>
      <c r="AI992" s="54"/>
      <c r="AJ992" s="54"/>
      <c r="AK992" s="54"/>
      <c r="AL992" s="54"/>
      <c r="AM992" s="54"/>
      <c r="AN992" s="54"/>
      <c r="AO992" s="54"/>
      <c r="AP992" s="54"/>
      <c r="AQ992" s="54"/>
      <c r="AR992" s="54"/>
      <c r="AS992" s="54"/>
      <c r="AT992" s="54"/>
      <c r="AU992" s="54"/>
      <c r="AV992" s="54"/>
      <c r="AW992" s="54"/>
      <c r="AX992" s="54"/>
      <c r="AY992" s="54"/>
      <c r="AZ992" s="54"/>
      <c r="BA992" s="54"/>
      <c r="BB992" s="54"/>
      <c r="BC992" s="54"/>
      <c r="BD992" s="54"/>
      <c r="BE992" s="54"/>
      <c r="BF992" s="54"/>
      <c r="BG992" s="54"/>
      <c r="BH992" s="54"/>
      <c r="BI992" s="54"/>
      <c r="BJ992" s="54"/>
      <c r="BK992" s="54"/>
      <c r="BL992" s="54"/>
      <c r="BM992" s="54"/>
      <c r="BN992" s="54"/>
      <c r="BO992" s="54"/>
      <c r="BP992" s="54"/>
      <c r="BQ992" s="54"/>
    </row>
    <row r="993">
      <c r="A993" s="54"/>
      <c r="B993" s="54"/>
      <c r="C993" s="98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171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  <c r="AE993" s="54"/>
      <c r="AF993" s="54"/>
      <c r="AG993" s="54"/>
      <c r="AH993" s="54"/>
      <c r="AI993" s="54"/>
      <c r="AJ993" s="54"/>
      <c r="AK993" s="54"/>
      <c r="AL993" s="54"/>
      <c r="AM993" s="54"/>
      <c r="AN993" s="54"/>
      <c r="AO993" s="54"/>
      <c r="AP993" s="54"/>
      <c r="AQ993" s="54"/>
      <c r="AR993" s="54"/>
      <c r="AS993" s="54"/>
      <c r="AT993" s="54"/>
      <c r="AU993" s="54"/>
      <c r="AV993" s="54"/>
      <c r="AW993" s="54"/>
      <c r="AX993" s="54"/>
      <c r="AY993" s="54"/>
      <c r="AZ993" s="54"/>
      <c r="BA993" s="54"/>
      <c r="BB993" s="54"/>
      <c r="BC993" s="54"/>
      <c r="BD993" s="54"/>
      <c r="BE993" s="54"/>
      <c r="BF993" s="54"/>
      <c r="BG993" s="54"/>
      <c r="BH993" s="54"/>
      <c r="BI993" s="54"/>
      <c r="BJ993" s="54"/>
      <c r="BK993" s="54"/>
      <c r="BL993" s="54"/>
      <c r="BM993" s="54"/>
      <c r="BN993" s="54"/>
      <c r="BO993" s="54"/>
      <c r="BP993" s="54"/>
      <c r="BQ993" s="54"/>
    </row>
    <row r="994">
      <c r="A994" s="54"/>
      <c r="B994" s="54"/>
      <c r="C994" s="98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171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/>
      <c r="AX994" s="54"/>
      <c r="AY994" s="54"/>
      <c r="AZ994" s="54"/>
      <c r="BA994" s="54"/>
      <c r="BB994" s="54"/>
      <c r="BC994" s="54"/>
      <c r="BD994" s="54"/>
      <c r="BE994" s="54"/>
      <c r="BF994" s="54"/>
      <c r="BG994" s="54"/>
      <c r="BH994" s="54"/>
      <c r="BI994" s="54"/>
      <c r="BJ994" s="54"/>
      <c r="BK994" s="54"/>
      <c r="BL994" s="54"/>
      <c r="BM994" s="54"/>
      <c r="BN994" s="54"/>
      <c r="BO994" s="54"/>
      <c r="BP994" s="54"/>
      <c r="BQ994" s="54"/>
    </row>
    <row r="995">
      <c r="A995" s="54"/>
      <c r="B995" s="54"/>
      <c r="C995" s="98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171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  <c r="BC995" s="54"/>
      <c r="BD995" s="54"/>
      <c r="BE995" s="54"/>
      <c r="BF995" s="54"/>
      <c r="BG995" s="54"/>
      <c r="BH995" s="54"/>
      <c r="BI995" s="54"/>
      <c r="BJ995" s="54"/>
      <c r="BK995" s="54"/>
      <c r="BL995" s="54"/>
      <c r="BM995" s="54"/>
      <c r="BN995" s="54"/>
      <c r="BO995" s="54"/>
      <c r="BP995" s="54"/>
      <c r="BQ995" s="54"/>
    </row>
    <row r="996">
      <c r="A996" s="54"/>
      <c r="B996" s="54"/>
      <c r="C996" s="98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171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  <c r="AE996" s="54"/>
      <c r="AF996" s="54"/>
      <c r="AG996" s="54"/>
      <c r="AH996" s="54"/>
      <c r="AI996" s="54"/>
      <c r="AJ996" s="54"/>
      <c r="AK996" s="54"/>
      <c r="AL996" s="54"/>
      <c r="AM996" s="54"/>
      <c r="AN996" s="54"/>
      <c r="AO996" s="54"/>
      <c r="AP996" s="54"/>
      <c r="AQ996" s="54"/>
      <c r="AR996" s="54"/>
      <c r="AS996" s="54"/>
      <c r="AT996" s="54"/>
      <c r="AU996" s="54"/>
      <c r="AV996" s="54"/>
      <c r="AW996" s="54"/>
      <c r="AX996" s="54"/>
      <c r="AY996" s="54"/>
      <c r="AZ996" s="54"/>
      <c r="BA996" s="54"/>
      <c r="BB996" s="54"/>
      <c r="BC996" s="54"/>
      <c r="BD996" s="54"/>
      <c r="BE996" s="54"/>
      <c r="BF996" s="54"/>
      <c r="BG996" s="54"/>
      <c r="BH996" s="54"/>
      <c r="BI996" s="54"/>
      <c r="BJ996" s="54"/>
      <c r="BK996" s="54"/>
      <c r="BL996" s="54"/>
      <c r="BM996" s="54"/>
      <c r="BN996" s="54"/>
      <c r="BO996" s="54"/>
      <c r="BP996" s="54"/>
      <c r="BQ996" s="54"/>
    </row>
    <row r="997">
      <c r="A997" s="54"/>
      <c r="B997" s="54"/>
      <c r="C997" s="98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171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54"/>
      <c r="AL997" s="54"/>
      <c r="AM997" s="54"/>
      <c r="AN997" s="54"/>
      <c r="AO997" s="54"/>
      <c r="AP997" s="54"/>
      <c r="AQ997" s="54"/>
      <c r="AR997" s="54"/>
      <c r="AS997" s="54"/>
      <c r="AT997" s="54"/>
      <c r="AU997" s="54"/>
      <c r="AV997" s="54"/>
      <c r="AW997" s="54"/>
      <c r="AX997" s="54"/>
      <c r="AY997" s="54"/>
      <c r="AZ997" s="54"/>
      <c r="BA997" s="54"/>
      <c r="BB997" s="54"/>
      <c r="BC997" s="54"/>
      <c r="BD997" s="54"/>
      <c r="BE997" s="54"/>
      <c r="BF997" s="54"/>
      <c r="BG997" s="54"/>
      <c r="BH997" s="54"/>
      <c r="BI997" s="54"/>
      <c r="BJ997" s="54"/>
      <c r="BK997" s="54"/>
      <c r="BL997" s="54"/>
      <c r="BM997" s="54"/>
      <c r="BN997" s="54"/>
      <c r="BO997" s="54"/>
      <c r="BP997" s="54"/>
      <c r="BQ997" s="54"/>
    </row>
    <row r="998">
      <c r="A998" s="54"/>
      <c r="B998" s="54"/>
      <c r="C998" s="98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171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4"/>
      <c r="BC998" s="54"/>
      <c r="BD998" s="54"/>
      <c r="BE998" s="54"/>
      <c r="BF998" s="54"/>
      <c r="BG998" s="54"/>
      <c r="BH998" s="54"/>
      <c r="BI998" s="54"/>
      <c r="BJ998" s="54"/>
      <c r="BK998" s="54"/>
      <c r="BL998" s="54"/>
      <c r="BM998" s="54"/>
      <c r="BN998" s="54"/>
      <c r="BO998" s="54"/>
      <c r="BP998" s="54"/>
      <c r="BQ998" s="54"/>
    </row>
    <row r="999">
      <c r="A999" s="54"/>
      <c r="B999" s="54"/>
      <c r="C999" s="98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171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4"/>
      <c r="BC999" s="54"/>
      <c r="BD999" s="54"/>
      <c r="BE999" s="54"/>
      <c r="BF999" s="54"/>
      <c r="BG999" s="54"/>
      <c r="BH999" s="54"/>
      <c r="BI999" s="54"/>
      <c r="BJ999" s="54"/>
      <c r="BK999" s="54"/>
      <c r="BL999" s="54"/>
      <c r="BM999" s="54"/>
      <c r="BN999" s="54"/>
      <c r="BO999" s="54"/>
      <c r="BP999" s="54"/>
      <c r="BQ999" s="54"/>
    </row>
    <row r="1000">
      <c r="A1000" s="54"/>
      <c r="B1000" s="54"/>
      <c r="C1000" s="98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171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  <c r="BA1000" s="54"/>
      <c r="BB1000" s="54"/>
      <c r="BC1000" s="54"/>
      <c r="BD1000" s="54"/>
      <c r="BE1000" s="54"/>
      <c r="BF1000" s="54"/>
      <c r="BG1000" s="54"/>
      <c r="BH1000" s="54"/>
      <c r="BI1000" s="54"/>
      <c r="BJ1000" s="54"/>
      <c r="BK1000" s="54"/>
      <c r="BL1000" s="54"/>
      <c r="BM1000" s="54"/>
      <c r="BN1000" s="54"/>
      <c r="BO1000" s="54"/>
      <c r="BP1000" s="54"/>
      <c r="BQ1000" s="54"/>
    </row>
    <row r="1001">
      <c r="A1001" s="54"/>
      <c r="B1001" s="54"/>
      <c r="C1001" s="98"/>
      <c r="D1001" s="54"/>
      <c r="E1001" s="54"/>
      <c r="F1001" s="54"/>
      <c r="G1001" s="54"/>
      <c r="H1001" s="54"/>
      <c r="I1001" s="54"/>
      <c r="J1001" s="54"/>
      <c r="K1001" s="54"/>
      <c r="L1001" s="54"/>
      <c r="M1001" s="54"/>
      <c r="N1001" s="171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  <c r="AG1001" s="54"/>
      <c r="AH1001" s="54"/>
      <c r="AI1001" s="54"/>
      <c r="AJ1001" s="54"/>
      <c r="AK1001" s="54"/>
      <c r="AL1001" s="54"/>
      <c r="AM1001" s="54"/>
      <c r="AN1001" s="54"/>
      <c r="AO1001" s="54"/>
      <c r="AP1001" s="54"/>
      <c r="AQ1001" s="54"/>
      <c r="AR1001" s="54"/>
      <c r="AS1001" s="54"/>
      <c r="AT1001" s="54"/>
      <c r="AU1001" s="54"/>
      <c r="AV1001" s="54"/>
      <c r="AW1001" s="54"/>
      <c r="AX1001" s="54"/>
      <c r="AY1001" s="54"/>
      <c r="AZ1001" s="54"/>
      <c r="BA1001" s="54"/>
      <c r="BB1001" s="54"/>
      <c r="BC1001" s="54"/>
      <c r="BD1001" s="54"/>
      <c r="BE1001" s="54"/>
      <c r="BF1001" s="54"/>
      <c r="BG1001" s="54"/>
      <c r="BH1001" s="54"/>
      <c r="BI1001" s="54"/>
      <c r="BJ1001" s="54"/>
      <c r="BK1001" s="54"/>
      <c r="BL1001" s="54"/>
      <c r="BM1001" s="54"/>
      <c r="BN1001" s="54"/>
      <c r="BO1001" s="54"/>
      <c r="BP1001" s="54"/>
      <c r="BQ1001" s="54"/>
    </row>
    <row r="1002">
      <c r="A1002" s="54"/>
      <c r="B1002" s="54"/>
      <c r="C1002" s="98"/>
      <c r="D1002" s="54"/>
      <c r="E1002" s="54"/>
      <c r="F1002" s="54"/>
      <c r="G1002" s="54"/>
      <c r="H1002" s="54"/>
      <c r="I1002" s="54"/>
      <c r="J1002" s="54"/>
      <c r="K1002" s="54"/>
      <c r="L1002" s="54"/>
      <c r="M1002" s="54"/>
      <c r="N1002" s="171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  <c r="AG1002" s="54"/>
      <c r="AH1002" s="54"/>
      <c r="AI1002" s="54"/>
      <c r="AJ1002" s="54"/>
      <c r="AK1002" s="54"/>
      <c r="AL1002" s="54"/>
      <c r="AM1002" s="54"/>
      <c r="AN1002" s="54"/>
      <c r="AO1002" s="54"/>
      <c r="AP1002" s="54"/>
      <c r="AQ1002" s="54"/>
      <c r="AR1002" s="54"/>
      <c r="AS1002" s="54"/>
      <c r="AT1002" s="54"/>
      <c r="AU1002" s="54"/>
      <c r="AV1002" s="54"/>
      <c r="AW1002" s="54"/>
      <c r="AX1002" s="54"/>
      <c r="AY1002" s="54"/>
      <c r="AZ1002" s="54"/>
      <c r="BA1002" s="54"/>
      <c r="BB1002" s="54"/>
      <c r="BC1002" s="54"/>
      <c r="BD1002" s="54"/>
      <c r="BE1002" s="54"/>
      <c r="BF1002" s="54"/>
      <c r="BG1002" s="54"/>
      <c r="BH1002" s="54"/>
      <c r="BI1002" s="54"/>
      <c r="BJ1002" s="54"/>
      <c r="BK1002" s="54"/>
      <c r="BL1002" s="54"/>
      <c r="BM1002" s="54"/>
      <c r="BN1002" s="54"/>
      <c r="BO1002" s="54"/>
      <c r="BP1002" s="54"/>
      <c r="BQ1002" s="54"/>
    </row>
    <row r="1003">
      <c r="A1003" s="54"/>
      <c r="B1003" s="54"/>
      <c r="C1003" s="98"/>
      <c r="D1003" s="54"/>
      <c r="E1003" s="54"/>
      <c r="F1003" s="54"/>
      <c r="G1003" s="54"/>
      <c r="H1003" s="54"/>
      <c r="I1003" s="54"/>
      <c r="J1003" s="54"/>
      <c r="K1003" s="54"/>
      <c r="L1003" s="54"/>
      <c r="M1003" s="54"/>
      <c r="N1003" s="171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  <c r="AG1003" s="54"/>
      <c r="AH1003" s="54"/>
      <c r="AI1003" s="54"/>
      <c r="AJ1003" s="54"/>
      <c r="AK1003" s="54"/>
      <c r="AL1003" s="54"/>
      <c r="AM1003" s="54"/>
      <c r="AN1003" s="54"/>
      <c r="AO1003" s="54"/>
      <c r="AP1003" s="54"/>
      <c r="AQ1003" s="54"/>
      <c r="AR1003" s="54"/>
      <c r="AS1003" s="54"/>
      <c r="AT1003" s="54"/>
      <c r="AU1003" s="54"/>
      <c r="AV1003" s="54"/>
      <c r="AW1003" s="54"/>
      <c r="AX1003" s="54"/>
      <c r="AY1003" s="54"/>
      <c r="AZ1003" s="54"/>
      <c r="BA1003" s="54"/>
      <c r="BB1003" s="54"/>
      <c r="BC1003" s="54"/>
      <c r="BD1003" s="54"/>
      <c r="BE1003" s="54"/>
      <c r="BF1003" s="54"/>
      <c r="BG1003" s="54"/>
      <c r="BH1003" s="54"/>
      <c r="BI1003" s="54"/>
      <c r="BJ1003" s="54"/>
      <c r="BK1003" s="54"/>
      <c r="BL1003" s="54"/>
      <c r="BM1003" s="54"/>
      <c r="BN1003" s="54"/>
      <c r="BO1003" s="54"/>
      <c r="BP1003" s="54"/>
      <c r="BQ1003" s="54"/>
    </row>
    <row r="1004">
      <c r="A1004" s="54"/>
      <c r="B1004" s="54"/>
      <c r="C1004" s="98"/>
      <c r="D1004" s="54"/>
      <c r="E1004" s="54"/>
      <c r="F1004" s="54"/>
      <c r="G1004" s="54"/>
      <c r="H1004" s="54"/>
      <c r="I1004" s="54"/>
      <c r="J1004" s="54"/>
      <c r="K1004" s="54"/>
      <c r="L1004" s="54"/>
      <c r="M1004" s="54"/>
      <c r="N1004" s="171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  <c r="AG1004" s="54"/>
      <c r="AH1004" s="54"/>
      <c r="AI1004" s="54"/>
      <c r="AJ1004" s="54"/>
      <c r="AK1004" s="54"/>
      <c r="AL1004" s="54"/>
      <c r="AM1004" s="54"/>
      <c r="AN1004" s="54"/>
      <c r="AO1004" s="54"/>
      <c r="AP1004" s="54"/>
      <c r="AQ1004" s="54"/>
      <c r="AR1004" s="54"/>
      <c r="AS1004" s="54"/>
      <c r="AT1004" s="54"/>
      <c r="AU1004" s="54"/>
      <c r="AV1004" s="54"/>
      <c r="AW1004" s="54"/>
      <c r="AX1004" s="54"/>
      <c r="AY1004" s="54"/>
      <c r="AZ1004" s="54"/>
      <c r="BA1004" s="54"/>
      <c r="BB1004" s="54"/>
      <c r="BC1004" s="54"/>
      <c r="BD1004" s="54"/>
      <c r="BE1004" s="54"/>
      <c r="BF1004" s="54"/>
      <c r="BG1004" s="54"/>
      <c r="BH1004" s="54"/>
      <c r="BI1004" s="54"/>
      <c r="BJ1004" s="54"/>
      <c r="BK1004" s="54"/>
      <c r="BL1004" s="54"/>
      <c r="BM1004" s="54"/>
      <c r="BN1004" s="54"/>
      <c r="BO1004" s="54"/>
      <c r="BP1004" s="54"/>
      <c r="BQ1004" s="54"/>
    </row>
    <row r="1005">
      <c r="A1005" s="54"/>
      <c r="B1005" s="54"/>
      <c r="C1005" s="98"/>
      <c r="D1005" s="54"/>
      <c r="E1005" s="54"/>
      <c r="F1005" s="54"/>
      <c r="G1005" s="54"/>
      <c r="H1005" s="54"/>
      <c r="I1005" s="54"/>
      <c r="J1005" s="54"/>
      <c r="K1005" s="54"/>
      <c r="L1005" s="54"/>
      <c r="M1005" s="54"/>
      <c r="N1005" s="171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  <c r="AE1005" s="54"/>
      <c r="AF1005" s="54"/>
      <c r="AG1005" s="54"/>
      <c r="AH1005" s="54"/>
      <c r="AI1005" s="54"/>
      <c r="AJ1005" s="54"/>
      <c r="AK1005" s="54"/>
      <c r="AL1005" s="54"/>
      <c r="AM1005" s="54"/>
      <c r="AN1005" s="54"/>
      <c r="AO1005" s="54"/>
      <c r="AP1005" s="54"/>
      <c r="AQ1005" s="54"/>
      <c r="AR1005" s="54"/>
      <c r="AS1005" s="54"/>
      <c r="AT1005" s="54"/>
      <c r="AU1005" s="54"/>
      <c r="AV1005" s="54"/>
      <c r="AW1005" s="54"/>
      <c r="AX1005" s="54"/>
      <c r="AY1005" s="54"/>
      <c r="AZ1005" s="54"/>
      <c r="BA1005" s="54"/>
      <c r="BB1005" s="54"/>
      <c r="BC1005" s="54"/>
      <c r="BD1005" s="54"/>
      <c r="BE1005" s="54"/>
      <c r="BF1005" s="54"/>
      <c r="BG1005" s="54"/>
      <c r="BH1005" s="54"/>
      <c r="BI1005" s="54"/>
      <c r="BJ1005" s="54"/>
      <c r="BK1005" s="54"/>
      <c r="BL1005" s="54"/>
      <c r="BM1005" s="54"/>
      <c r="BN1005" s="54"/>
      <c r="BO1005" s="54"/>
      <c r="BP1005" s="54"/>
      <c r="BQ1005" s="54"/>
    </row>
    <row r="1006">
      <c r="A1006" s="54"/>
      <c r="B1006" s="54"/>
      <c r="C1006" s="98"/>
      <c r="D1006" s="54"/>
      <c r="E1006" s="54"/>
      <c r="F1006" s="54"/>
      <c r="G1006" s="54"/>
      <c r="H1006" s="54"/>
      <c r="I1006" s="54"/>
      <c r="J1006" s="54"/>
      <c r="K1006" s="54"/>
      <c r="L1006" s="54"/>
      <c r="M1006" s="54"/>
      <c r="N1006" s="171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  <c r="AO1006" s="54"/>
      <c r="AP1006" s="54"/>
      <c r="AQ1006" s="54"/>
      <c r="AR1006" s="54"/>
      <c r="AS1006" s="54"/>
      <c r="AT1006" s="54"/>
      <c r="AU1006" s="54"/>
      <c r="AV1006" s="54"/>
      <c r="AW1006" s="54"/>
      <c r="AX1006" s="54"/>
      <c r="AY1006" s="54"/>
      <c r="AZ1006" s="54"/>
      <c r="BA1006" s="54"/>
      <c r="BB1006" s="54"/>
      <c r="BC1006" s="54"/>
      <c r="BD1006" s="54"/>
      <c r="BE1006" s="54"/>
      <c r="BF1006" s="54"/>
      <c r="BG1006" s="54"/>
      <c r="BH1006" s="54"/>
      <c r="BI1006" s="54"/>
      <c r="BJ1006" s="54"/>
      <c r="BK1006" s="54"/>
      <c r="BL1006" s="54"/>
      <c r="BM1006" s="54"/>
      <c r="BN1006" s="54"/>
      <c r="BO1006" s="54"/>
      <c r="BP1006" s="54"/>
      <c r="BQ1006" s="54"/>
    </row>
    <row r="1007">
      <c r="A1007" s="54"/>
      <c r="B1007" s="54"/>
      <c r="C1007" s="98"/>
      <c r="D1007" s="54"/>
      <c r="E1007" s="54"/>
      <c r="F1007" s="54"/>
      <c r="G1007" s="54"/>
      <c r="H1007" s="54"/>
      <c r="I1007" s="54"/>
      <c r="J1007" s="54"/>
      <c r="K1007" s="54"/>
      <c r="L1007" s="54"/>
      <c r="M1007" s="54"/>
      <c r="N1007" s="171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  <c r="AI1007" s="54"/>
      <c r="AJ1007" s="54"/>
      <c r="AK1007" s="54"/>
      <c r="AL1007" s="54"/>
      <c r="AM1007" s="54"/>
      <c r="AN1007" s="54"/>
      <c r="AO1007" s="54"/>
      <c r="AP1007" s="54"/>
      <c r="AQ1007" s="54"/>
      <c r="AR1007" s="54"/>
      <c r="AS1007" s="54"/>
      <c r="AT1007" s="54"/>
      <c r="AU1007" s="54"/>
      <c r="AV1007" s="54"/>
      <c r="AW1007" s="54"/>
      <c r="AX1007" s="54"/>
      <c r="AY1007" s="54"/>
      <c r="AZ1007" s="54"/>
      <c r="BA1007" s="54"/>
      <c r="BB1007" s="54"/>
      <c r="BC1007" s="54"/>
      <c r="BD1007" s="54"/>
      <c r="BE1007" s="54"/>
      <c r="BF1007" s="54"/>
      <c r="BG1007" s="54"/>
      <c r="BH1007" s="54"/>
      <c r="BI1007" s="54"/>
      <c r="BJ1007" s="54"/>
      <c r="BK1007" s="54"/>
      <c r="BL1007" s="54"/>
      <c r="BM1007" s="54"/>
      <c r="BN1007" s="54"/>
      <c r="BO1007" s="54"/>
      <c r="BP1007" s="54"/>
      <c r="BQ1007" s="54"/>
    </row>
    <row r="1008">
      <c r="A1008" s="54"/>
      <c r="B1008" s="54"/>
      <c r="C1008" s="98"/>
      <c r="D1008" s="54"/>
      <c r="E1008" s="54"/>
      <c r="F1008" s="54"/>
      <c r="G1008" s="54"/>
      <c r="H1008" s="54"/>
      <c r="I1008" s="54"/>
      <c r="J1008" s="54"/>
      <c r="K1008" s="54"/>
      <c r="L1008" s="54"/>
      <c r="M1008" s="54"/>
      <c r="N1008" s="171"/>
      <c r="O1008" s="54"/>
      <c r="P1008" s="54"/>
      <c r="Q1008" s="54"/>
      <c r="R1008" s="54"/>
      <c r="S1008" s="54"/>
      <c r="T1008" s="54"/>
      <c r="U1008" s="54"/>
      <c r="V1008" s="54"/>
      <c r="W1008" s="54"/>
      <c r="X1008" s="54"/>
      <c r="Y1008" s="54"/>
      <c r="Z1008" s="54"/>
      <c r="AA1008" s="54"/>
      <c r="AB1008" s="54"/>
      <c r="AC1008" s="54"/>
      <c r="AD1008" s="54"/>
      <c r="AE1008" s="54"/>
      <c r="AF1008" s="54"/>
      <c r="AG1008" s="54"/>
      <c r="AH1008" s="54"/>
      <c r="AI1008" s="54"/>
      <c r="AJ1008" s="54"/>
      <c r="AK1008" s="54"/>
      <c r="AL1008" s="54"/>
      <c r="AM1008" s="54"/>
      <c r="AN1008" s="54"/>
      <c r="AO1008" s="54"/>
      <c r="AP1008" s="54"/>
      <c r="AQ1008" s="54"/>
      <c r="AR1008" s="54"/>
      <c r="AS1008" s="54"/>
      <c r="AT1008" s="54"/>
      <c r="AU1008" s="54"/>
      <c r="AV1008" s="54"/>
      <c r="AW1008" s="54"/>
      <c r="AX1008" s="54"/>
      <c r="AY1008" s="54"/>
      <c r="AZ1008" s="54"/>
      <c r="BA1008" s="54"/>
      <c r="BB1008" s="54"/>
      <c r="BC1008" s="54"/>
      <c r="BD1008" s="54"/>
      <c r="BE1008" s="54"/>
      <c r="BF1008" s="54"/>
      <c r="BG1008" s="54"/>
      <c r="BH1008" s="54"/>
      <c r="BI1008" s="54"/>
      <c r="BJ1008" s="54"/>
      <c r="BK1008" s="54"/>
      <c r="BL1008" s="54"/>
      <c r="BM1008" s="54"/>
      <c r="BN1008" s="54"/>
      <c r="BO1008" s="54"/>
      <c r="BP1008" s="54"/>
      <c r="BQ1008" s="54"/>
    </row>
    <row r="1009">
      <c r="A1009" s="54"/>
      <c r="B1009" s="54"/>
      <c r="C1009" s="98"/>
      <c r="D1009" s="54"/>
      <c r="E1009" s="54"/>
      <c r="F1009" s="54"/>
      <c r="G1009" s="54"/>
      <c r="H1009" s="54"/>
      <c r="I1009" s="54"/>
      <c r="J1009" s="54"/>
      <c r="K1009" s="54"/>
      <c r="L1009" s="54"/>
      <c r="M1009" s="54"/>
      <c r="N1009" s="171"/>
      <c r="O1009" s="54"/>
      <c r="P1009" s="54"/>
      <c r="Q1009" s="54"/>
      <c r="R1009" s="54"/>
      <c r="S1009" s="54"/>
      <c r="T1009" s="54"/>
      <c r="U1009" s="54"/>
      <c r="V1009" s="54"/>
      <c r="W1009" s="54"/>
      <c r="X1009" s="54"/>
      <c r="Y1009" s="54"/>
      <c r="Z1009" s="54"/>
      <c r="AA1009" s="54"/>
      <c r="AB1009" s="54"/>
      <c r="AC1009" s="54"/>
      <c r="AD1009" s="54"/>
      <c r="AE1009" s="54"/>
      <c r="AF1009" s="54"/>
      <c r="AG1009" s="54"/>
      <c r="AH1009" s="54"/>
      <c r="AI1009" s="54"/>
      <c r="AJ1009" s="54"/>
      <c r="AK1009" s="54"/>
      <c r="AL1009" s="54"/>
      <c r="AM1009" s="54"/>
      <c r="AN1009" s="54"/>
      <c r="AO1009" s="54"/>
      <c r="AP1009" s="54"/>
      <c r="AQ1009" s="54"/>
      <c r="AR1009" s="54"/>
      <c r="AS1009" s="54"/>
      <c r="AT1009" s="54"/>
      <c r="AU1009" s="54"/>
      <c r="AV1009" s="54"/>
      <c r="AW1009" s="54"/>
      <c r="AX1009" s="54"/>
      <c r="AY1009" s="54"/>
      <c r="AZ1009" s="54"/>
      <c r="BA1009" s="54"/>
      <c r="BB1009" s="54"/>
      <c r="BC1009" s="54"/>
      <c r="BD1009" s="54"/>
      <c r="BE1009" s="54"/>
      <c r="BF1009" s="54"/>
      <c r="BG1009" s="54"/>
      <c r="BH1009" s="54"/>
      <c r="BI1009" s="54"/>
      <c r="BJ1009" s="54"/>
      <c r="BK1009" s="54"/>
      <c r="BL1009" s="54"/>
      <c r="BM1009" s="54"/>
      <c r="BN1009" s="54"/>
      <c r="BO1009" s="54"/>
      <c r="BP1009" s="54"/>
      <c r="BQ1009" s="54"/>
    </row>
    <row r="1010">
      <c r="A1010" s="54"/>
      <c r="B1010" s="54"/>
      <c r="C1010" s="98"/>
      <c r="D1010" s="54"/>
      <c r="E1010" s="54"/>
      <c r="F1010" s="54"/>
      <c r="G1010" s="54"/>
      <c r="H1010" s="54"/>
      <c r="I1010" s="54"/>
      <c r="J1010" s="54"/>
      <c r="K1010" s="54"/>
      <c r="L1010" s="54"/>
      <c r="M1010" s="54"/>
      <c r="N1010" s="171"/>
      <c r="O1010" s="54"/>
      <c r="P1010" s="54"/>
      <c r="Q1010" s="54"/>
      <c r="R1010" s="54"/>
      <c r="S1010" s="54"/>
      <c r="T1010" s="54"/>
      <c r="U1010" s="54"/>
      <c r="V1010" s="54"/>
      <c r="W1010" s="54"/>
      <c r="X1010" s="54"/>
      <c r="Y1010" s="54"/>
      <c r="Z1010" s="54"/>
      <c r="AA1010" s="54"/>
      <c r="AB1010" s="54"/>
      <c r="AC1010" s="54"/>
      <c r="AD1010" s="54"/>
      <c r="AE1010" s="54"/>
      <c r="AF1010" s="54"/>
      <c r="AG1010" s="54"/>
      <c r="AH1010" s="54"/>
      <c r="AI1010" s="54"/>
      <c r="AJ1010" s="54"/>
      <c r="AK1010" s="54"/>
      <c r="AL1010" s="54"/>
      <c r="AM1010" s="54"/>
      <c r="AN1010" s="54"/>
      <c r="AO1010" s="54"/>
      <c r="AP1010" s="54"/>
      <c r="AQ1010" s="54"/>
      <c r="AR1010" s="54"/>
      <c r="AS1010" s="54"/>
      <c r="AT1010" s="54"/>
      <c r="AU1010" s="54"/>
      <c r="AV1010" s="54"/>
      <c r="AW1010" s="54"/>
      <c r="AX1010" s="54"/>
      <c r="AY1010" s="54"/>
      <c r="AZ1010" s="54"/>
      <c r="BA1010" s="54"/>
      <c r="BB1010" s="54"/>
      <c r="BC1010" s="54"/>
      <c r="BD1010" s="54"/>
      <c r="BE1010" s="54"/>
      <c r="BF1010" s="54"/>
      <c r="BG1010" s="54"/>
      <c r="BH1010" s="54"/>
      <c r="BI1010" s="54"/>
      <c r="BJ1010" s="54"/>
      <c r="BK1010" s="54"/>
      <c r="BL1010" s="54"/>
      <c r="BM1010" s="54"/>
      <c r="BN1010" s="54"/>
      <c r="BO1010" s="54"/>
      <c r="BP1010" s="54"/>
      <c r="BQ1010" s="54"/>
    </row>
    <row r="1011">
      <c r="A1011" s="54"/>
      <c r="B1011" s="54"/>
      <c r="C1011" s="98"/>
      <c r="D1011" s="54"/>
      <c r="E1011" s="54"/>
      <c r="F1011" s="54"/>
      <c r="G1011" s="54"/>
      <c r="H1011" s="54"/>
      <c r="I1011" s="54"/>
      <c r="J1011" s="54"/>
      <c r="K1011" s="54"/>
      <c r="L1011" s="54"/>
      <c r="M1011" s="54"/>
      <c r="N1011" s="171"/>
      <c r="O1011" s="54"/>
      <c r="P1011" s="54"/>
      <c r="Q1011" s="54"/>
      <c r="R1011" s="54"/>
      <c r="S1011" s="54"/>
      <c r="T1011" s="54"/>
      <c r="U1011" s="54"/>
      <c r="V1011" s="54"/>
      <c r="W1011" s="54"/>
      <c r="X1011" s="54"/>
      <c r="Y1011" s="54"/>
      <c r="Z1011" s="54"/>
      <c r="AA1011" s="54"/>
      <c r="AB1011" s="54"/>
      <c r="AC1011" s="54"/>
      <c r="AD1011" s="54"/>
      <c r="AE1011" s="54"/>
      <c r="AF1011" s="54"/>
      <c r="AG1011" s="54"/>
      <c r="AH1011" s="54"/>
      <c r="AI1011" s="54"/>
      <c r="AJ1011" s="54"/>
      <c r="AK1011" s="54"/>
      <c r="AL1011" s="54"/>
      <c r="AM1011" s="54"/>
      <c r="AN1011" s="54"/>
      <c r="AO1011" s="54"/>
      <c r="AP1011" s="54"/>
      <c r="AQ1011" s="54"/>
      <c r="AR1011" s="54"/>
      <c r="AS1011" s="54"/>
      <c r="AT1011" s="54"/>
      <c r="AU1011" s="54"/>
      <c r="AV1011" s="54"/>
      <c r="AW1011" s="54"/>
      <c r="AX1011" s="54"/>
      <c r="AY1011" s="54"/>
      <c r="AZ1011" s="54"/>
      <c r="BA1011" s="54"/>
      <c r="BB1011" s="54"/>
      <c r="BC1011" s="54"/>
      <c r="BD1011" s="54"/>
      <c r="BE1011" s="54"/>
      <c r="BF1011" s="54"/>
      <c r="BG1011" s="54"/>
      <c r="BH1011" s="54"/>
      <c r="BI1011" s="54"/>
      <c r="BJ1011" s="54"/>
      <c r="BK1011" s="54"/>
      <c r="BL1011" s="54"/>
      <c r="BM1011" s="54"/>
      <c r="BN1011" s="54"/>
      <c r="BO1011" s="54"/>
      <c r="BP1011" s="54"/>
      <c r="BQ1011" s="54"/>
    </row>
    <row r="1012">
      <c r="A1012" s="54"/>
      <c r="B1012" s="54"/>
      <c r="C1012" s="98"/>
      <c r="D1012" s="54"/>
      <c r="E1012" s="54"/>
      <c r="F1012" s="54"/>
      <c r="G1012" s="54"/>
      <c r="H1012" s="54"/>
      <c r="I1012" s="54"/>
      <c r="J1012" s="54"/>
      <c r="K1012" s="54"/>
      <c r="L1012" s="54"/>
      <c r="M1012" s="54"/>
      <c r="N1012" s="171"/>
      <c r="O1012" s="54"/>
      <c r="P1012" s="54"/>
      <c r="Q1012" s="54"/>
      <c r="R1012" s="54"/>
      <c r="S1012" s="54"/>
      <c r="T1012" s="54"/>
      <c r="U1012" s="54"/>
      <c r="V1012" s="54"/>
      <c r="W1012" s="54"/>
      <c r="X1012" s="54"/>
      <c r="Y1012" s="54"/>
      <c r="Z1012" s="54"/>
      <c r="AA1012" s="54"/>
      <c r="AB1012" s="54"/>
      <c r="AC1012" s="54"/>
      <c r="AD1012" s="54"/>
      <c r="AE1012" s="54"/>
      <c r="AF1012" s="54"/>
      <c r="AG1012" s="54"/>
      <c r="AH1012" s="54"/>
      <c r="AI1012" s="54"/>
      <c r="AJ1012" s="54"/>
      <c r="AK1012" s="54"/>
      <c r="AL1012" s="54"/>
      <c r="AM1012" s="54"/>
      <c r="AN1012" s="54"/>
      <c r="AO1012" s="54"/>
      <c r="AP1012" s="54"/>
      <c r="AQ1012" s="54"/>
      <c r="AR1012" s="54"/>
      <c r="AS1012" s="54"/>
      <c r="AT1012" s="54"/>
      <c r="AU1012" s="54"/>
      <c r="AV1012" s="54"/>
      <c r="AW1012" s="54"/>
      <c r="AX1012" s="54"/>
      <c r="AY1012" s="54"/>
      <c r="AZ1012" s="54"/>
      <c r="BA1012" s="54"/>
      <c r="BB1012" s="54"/>
      <c r="BC1012" s="54"/>
      <c r="BD1012" s="54"/>
      <c r="BE1012" s="54"/>
      <c r="BF1012" s="54"/>
      <c r="BG1012" s="54"/>
      <c r="BH1012" s="54"/>
      <c r="BI1012" s="54"/>
      <c r="BJ1012" s="54"/>
      <c r="BK1012" s="54"/>
      <c r="BL1012" s="54"/>
      <c r="BM1012" s="54"/>
      <c r="BN1012" s="54"/>
      <c r="BO1012" s="54"/>
      <c r="BP1012" s="54"/>
      <c r="BQ1012" s="54"/>
    </row>
    <row r="1013">
      <c r="A1013" s="54"/>
      <c r="B1013" s="54"/>
      <c r="C1013" s="98"/>
      <c r="D1013" s="54"/>
      <c r="E1013" s="54"/>
      <c r="F1013" s="54"/>
      <c r="G1013" s="54"/>
      <c r="H1013" s="54"/>
      <c r="I1013" s="54"/>
      <c r="J1013" s="54"/>
      <c r="K1013" s="54"/>
      <c r="L1013" s="54"/>
      <c r="M1013" s="54"/>
      <c r="N1013" s="171"/>
      <c r="O1013" s="54"/>
      <c r="P1013" s="54"/>
      <c r="Q1013" s="54"/>
      <c r="R1013" s="54"/>
      <c r="S1013" s="54"/>
      <c r="T1013" s="54"/>
      <c r="U1013" s="54"/>
      <c r="V1013" s="54"/>
      <c r="W1013" s="54"/>
      <c r="X1013" s="54"/>
      <c r="Y1013" s="54"/>
      <c r="Z1013" s="54"/>
      <c r="AA1013" s="54"/>
      <c r="AB1013" s="54"/>
      <c r="AC1013" s="54"/>
      <c r="AD1013" s="54"/>
      <c r="AE1013" s="54"/>
      <c r="AF1013" s="54"/>
      <c r="AG1013" s="54"/>
      <c r="AH1013" s="54"/>
      <c r="AI1013" s="54"/>
      <c r="AJ1013" s="54"/>
      <c r="AK1013" s="54"/>
      <c r="AL1013" s="54"/>
      <c r="AM1013" s="54"/>
      <c r="AN1013" s="54"/>
      <c r="AO1013" s="54"/>
      <c r="AP1013" s="54"/>
      <c r="AQ1013" s="54"/>
      <c r="AR1013" s="54"/>
      <c r="AS1013" s="54"/>
      <c r="AT1013" s="54"/>
      <c r="AU1013" s="54"/>
      <c r="AV1013" s="54"/>
      <c r="AW1013" s="54"/>
      <c r="AX1013" s="54"/>
      <c r="AY1013" s="54"/>
      <c r="AZ1013" s="54"/>
      <c r="BA1013" s="54"/>
      <c r="BB1013" s="54"/>
      <c r="BC1013" s="54"/>
      <c r="BD1013" s="54"/>
      <c r="BE1013" s="54"/>
      <c r="BF1013" s="54"/>
      <c r="BG1013" s="54"/>
      <c r="BH1013" s="54"/>
      <c r="BI1013" s="54"/>
      <c r="BJ1013" s="54"/>
      <c r="BK1013" s="54"/>
      <c r="BL1013" s="54"/>
      <c r="BM1013" s="54"/>
      <c r="BN1013" s="54"/>
      <c r="BO1013" s="54"/>
      <c r="BP1013" s="54"/>
      <c r="BQ1013" s="54"/>
    </row>
    <row r="1014">
      <c r="A1014" s="54"/>
      <c r="B1014" s="54"/>
      <c r="C1014" s="98"/>
      <c r="D1014" s="54"/>
      <c r="E1014" s="54"/>
      <c r="F1014" s="54"/>
      <c r="G1014" s="54"/>
      <c r="H1014" s="54"/>
      <c r="I1014" s="54"/>
      <c r="J1014" s="54"/>
      <c r="K1014" s="54"/>
      <c r="L1014" s="54"/>
      <c r="M1014" s="54"/>
      <c r="N1014" s="171"/>
      <c r="O1014" s="54"/>
      <c r="P1014" s="54"/>
      <c r="Q1014" s="54"/>
      <c r="R1014" s="54"/>
      <c r="S1014" s="54"/>
      <c r="T1014" s="54"/>
      <c r="U1014" s="54"/>
      <c r="V1014" s="54"/>
      <c r="W1014" s="54"/>
      <c r="X1014" s="54"/>
      <c r="Y1014" s="54"/>
      <c r="Z1014" s="54"/>
      <c r="AA1014" s="54"/>
      <c r="AB1014" s="54"/>
      <c r="AC1014" s="54"/>
      <c r="AD1014" s="54"/>
      <c r="AE1014" s="54"/>
      <c r="AF1014" s="54"/>
      <c r="AG1014" s="54"/>
      <c r="AH1014" s="54"/>
      <c r="AI1014" s="54"/>
      <c r="AJ1014" s="54"/>
      <c r="AK1014" s="54"/>
      <c r="AL1014" s="54"/>
      <c r="AM1014" s="54"/>
      <c r="AN1014" s="54"/>
      <c r="AO1014" s="54"/>
      <c r="AP1014" s="54"/>
      <c r="AQ1014" s="54"/>
      <c r="AR1014" s="54"/>
      <c r="AS1014" s="54"/>
      <c r="AT1014" s="54"/>
      <c r="AU1014" s="54"/>
      <c r="AV1014" s="54"/>
      <c r="AW1014" s="54"/>
      <c r="AX1014" s="54"/>
      <c r="AY1014" s="54"/>
      <c r="AZ1014" s="54"/>
      <c r="BA1014" s="54"/>
      <c r="BB1014" s="54"/>
      <c r="BC1014" s="54"/>
      <c r="BD1014" s="54"/>
      <c r="BE1014" s="54"/>
      <c r="BF1014" s="54"/>
      <c r="BG1014" s="54"/>
      <c r="BH1014" s="54"/>
      <c r="BI1014" s="54"/>
      <c r="BJ1014" s="54"/>
      <c r="BK1014" s="54"/>
      <c r="BL1014" s="54"/>
      <c r="BM1014" s="54"/>
      <c r="BN1014" s="54"/>
      <c r="BO1014" s="54"/>
      <c r="BP1014" s="54"/>
      <c r="BQ1014" s="54"/>
    </row>
    <row r="1015">
      <c r="A1015" s="54"/>
      <c r="B1015" s="54"/>
      <c r="C1015" s="98"/>
      <c r="D1015" s="54"/>
      <c r="E1015" s="54"/>
      <c r="F1015" s="54"/>
      <c r="G1015" s="54"/>
      <c r="H1015" s="54"/>
      <c r="I1015" s="54"/>
      <c r="J1015" s="54"/>
      <c r="K1015" s="54"/>
      <c r="L1015" s="54"/>
      <c r="M1015" s="54"/>
      <c r="N1015" s="171"/>
      <c r="O1015" s="54"/>
      <c r="P1015" s="54"/>
      <c r="Q1015" s="54"/>
      <c r="R1015" s="54"/>
      <c r="S1015" s="54"/>
      <c r="T1015" s="54"/>
      <c r="U1015" s="54"/>
      <c r="V1015" s="54"/>
      <c r="W1015" s="54"/>
      <c r="X1015" s="54"/>
      <c r="Y1015" s="54"/>
      <c r="Z1015" s="54"/>
      <c r="AA1015" s="54"/>
      <c r="AB1015" s="54"/>
      <c r="AC1015" s="54"/>
      <c r="AD1015" s="54"/>
      <c r="AE1015" s="54"/>
      <c r="AF1015" s="54"/>
      <c r="AG1015" s="54"/>
      <c r="AH1015" s="54"/>
      <c r="AI1015" s="54"/>
      <c r="AJ1015" s="54"/>
      <c r="AK1015" s="54"/>
      <c r="AL1015" s="54"/>
      <c r="AM1015" s="54"/>
      <c r="AN1015" s="54"/>
      <c r="AO1015" s="54"/>
      <c r="AP1015" s="54"/>
      <c r="AQ1015" s="54"/>
      <c r="AR1015" s="54"/>
      <c r="AS1015" s="54"/>
      <c r="AT1015" s="54"/>
      <c r="AU1015" s="54"/>
      <c r="AV1015" s="54"/>
      <c r="AW1015" s="54"/>
      <c r="AX1015" s="54"/>
      <c r="AY1015" s="54"/>
      <c r="AZ1015" s="54"/>
      <c r="BA1015" s="54"/>
      <c r="BB1015" s="54"/>
      <c r="BC1015" s="54"/>
      <c r="BD1015" s="54"/>
      <c r="BE1015" s="54"/>
      <c r="BF1015" s="54"/>
      <c r="BG1015" s="54"/>
      <c r="BH1015" s="54"/>
      <c r="BI1015" s="54"/>
      <c r="BJ1015" s="54"/>
      <c r="BK1015" s="54"/>
      <c r="BL1015" s="54"/>
      <c r="BM1015" s="54"/>
      <c r="BN1015" s="54"/>
      <c r="BO1015" s="54"/>
      <c r="BP1015" s="54"/>
      <c r="BQ1015" s="54"/>
    </row>
    <row r="1016">
      <c r="A1016" s="54"/>
      <c r="B1016" s="54"/>
      <c r="C1016" s="98"/>
      <c r="D1016" s="54"/>
      <c r="E1016" s="54"/>
      <c r="F1016" s="54"/>
      <c r="G1016" s="54"/>
      <c r="H1016" s="54"/>
      <c r="I1016" s="54"/>
      <c r="J1016" s="54"/>
      <c r="K1016" s="54"/>
      <c r="L1016" s="54"/>
      <c r="M1016" s="54"/>
      <c r="N1016" s="171"/>
      <c r="O1016" s="54"/>
      <c r="P1016" s="54"/>
      <c r="Q1016" s="54"/>
      <c r="R1016" s="54"/>
      <c r="S1016" s="54"/>
      <c r="T1016" s="54"/>
      <c r="U1016" s="54"/>
      <c r="V1016" s="54"/>
      <c r="W1016" s="54"/>
      <c r="X1016" s="54"/>
      <c r="Y1016" s="54"/>
      <c r="Z1016" s="54"/>
      <c r="AA1016" s="54"/>
      <c r="AB1016" s="54"/>
      <c r="AC1016" s="54"/>
      <c r="AD1016" s="54"/>
      <c r="AE1016" s="54"/>
      <c r="AF1016" s="54"/>
      <c r="AG1016" s="54"/>
      <c r="AH1016" s="54"/>
      <c r="AI1016" s="54"/>
      <c r="AJ1016" s="54"/>
      <c r="AK1016" s="54"/>
      <c r="AL1016" s="54"/>
      <c r="AM1016" s="54"/>
      <c r="AN1016" s="54"/>
      <c r="AO1016" s="54"/>
      <c r="AP1016" s="54"/>
      <c r="AQ1016" s="54"/>
      <c r="AR1016" s="54"/>
      <c r="AS1016" s="54"/>
      <c r="AT1016" s="54"/>
      <c r="AU1016" s="54"/>
      <c r="AV1016" s="54"/>
      <c r="AW1016" s="54"/>
      <c r="AX1016" s="54"/>
      <c r="AY1016" s="54"/>
      <c r="AZ1016" s="54"/>
      <c r="BA1016" s="54"/>
      <c r="BB1016" s="54"/>
      <c r="BC1016" s="54"/>
      <c r="BD1016" s="54"/>
      <c r="BE1016" s="54"/>
      <c r="BF1016" s="54"/>
      <c r="BG1016" s="54"/>
      <c r="BH1016" s="54"/>
      <c r="BI1016" s="54"/>
      <c r="BJ1016" s="54"/>
      <c r="BK1016" s="54"/>
      <c r="BL1016" s="54"/>
      <c r="BM1016" s="54"/>
      <c r="BN1016" s="54"/>
      <c r="BO1016" s="54"/>
      <c r="BP1016" s="54"/>
      <c r="BQ1016" s="54"/>
    </row>
    <row r="1017">
      <c r="A1017" s="54"/>
      <c r="B1017" s="54"/>
      <c r="C1017" s="98"/>
      <c r="D1017" s="54"/>
      <c r="E1017" s="54"/>
      <c r="F1017" s="54"/>
      <c r="G1017" s="54"/>
      <c r="H1017" s="54"/>
      <c r="I1017" s="54"/>
      <c r="J1017" s="54"/>
      <c r="K1017" s="54"/>
      <c r="L1017" s="54"/>
      <c r="M1017" s="54"/>
      <c r="N1017" s="171"/>
      <c r="O1017" s="54"/>
      <c r="P1017" s="54"/>
      <c r="Q1017" s="54"/>
      <c r="R1017" s="54"/>
      <c r="S1017" s="54"/>
      <c r="T1017" s="54"/>
      <c r="U1017" s="54"/>
      <c r="V1017" s="54"/>
      <c r="W1017" s="54"/>
      <c r="X1017" s="54"/>
      <c r="Y1017" s="54"/>
      <c r="Z1017" s="54"/>
      <c r="AA1017" s="54"/>
      <c r="AB1017" s="54"/>
      <c r="AC1017" s="54"/>
      <c r="AD1017" s="54"/>
      <c r="AE1017" s="54"/>
      <c r="AF1017" s="54"/>
      <c r="AG1017" s="54"/>
      <c r="AH1017" s="54"/>
      <c r="AI1017" s="54"/>
      <c r="AJ1017" s="54"/>
      <c r="AK1017" s="54"/>
      <c r="AL1017" s="54"/>
      <c r="AM1017" s="54"/>
      <c r="AN1017" s="54"/>
      <c r="AO1017" s="54"/>
      <c r="AP1017" s="54"/>
      <c r="AQ1017" s="54"/>
      <c r="AR1017" s="54"/>
      <c r="AS1017" s="54"/>
      <c r="AT1017" s="54"/>
      <c r="AU1017" s="54"/>
      <c r="AV1017" s="54"/>
      <c r="AW1017" s="54"/>
      <c r="AX1017" s="54"/>
      <c r="AY1017" s="54"/>
      <c r="AZ1017" s="54"/>
      <c r="BA1017" s="54"/>
      <c r="BB1017" s="54"/>
      <c r="BC1017" s="54"/>
      <c r="BD1017" s="54"/>
      <c r="BE1017" s="54"/>
      <c r="BF1017" s="54"/>
      <c r="BG1017" s="54"/>
      <c r="BH1017" s="54"/>
      <c r="BI1017" s="54"/>
      <c r="BJ1017" s="54"/>
      <c r="BK1017" s="54"/>
      <c r="BL1017" s="54"/>
      <c r="BM1017" s="54"/>
      <c r="BN1017" s="54"/>
      <c r="BO1017" s="54"/>
      <c r="BP1017" s="54"/>
      <c r="BQ1017" s="54"/>
    </row>
    <row r="1018">
      <c r="A1018" s="54"/>
      <c r="B1018" s="54"/>
      <c r="C1018" s="98"/>
      <c r="D1018" s="54"/>
      <c r="E1018" s="54"/>
      <c r="F1018" s="54"/>
      <c r="G1018" s="54"/>
      <c r="H1018" s="54"/>
      <c r="I1018" s="54"/>
      <c r="J1018" s="54"/>
      <c r="K1018" s="54"/>
      <c r="L1018" s="54"/>
      <c r="M1018" s="54"/>
      <c r="N1018" s="171"/>
      <c r="O1018" s="54"/>
      <c r="P1018" s="54"/>
      <c r="Q1018" s="54"/>
      <c r="R1018" s="54"/>
      <c r="S1018" s="54"/>
      <c r="T1018" s="54"/>
      <c r="U1018" s="54"/>
      <c r="V1018" s="54"/>
      <c r="W1018" s="54"/>
      <c r="X1018" s="54"/>
      <c r="Y1018" s="54"/>
      <c r="Z1018" s="54"/>
      <c r="AA1018" s="54"/>
      <c r="AB1018" s="54"/>
      <c r="AC1018" s="54"/>
      <c r="AD1018" s="54"/>
      <c r="AE1018" s="54"/>
      <c r="AF1018" s="54"/>
      <c r="AG1018" s="54"/>
      <c r="AH1018" s="54"/>
      <c r="AI1018" s="54"/>
      <c r="AJ1018" s="54"/>
      <c r="AK1018" s="54"/>
      <c r="AL1018" s="54"/>
      <c r="AM1018" s="54"/>
      <c r="AN1018" s="54"/>
      <c r="AO1018" s="54"/>
      <c r="AP1018" s="54"/>
      <c r="AQ1018" s="54"/>
      <c r="AR1018" s="54"/>
      <c r="AS1018" s="54"/>
      <c r="AT1018" s="54"/>
      <c r="AU1018" s="54"/>
      <c r="AV1018" s="54"/>
      <c r="AW1018" s="54"/>
      <c r="AX1018" s="54"/>
      <c r="AY1018" s="54"/>
      <c r="AZ1018" s="54"/>
      <c r="BA1018" s="54"/>
      <c r="BB1018" s="54"/>
      <c r="BC1018" s="54"/>
      <c r="BD1018" s="54"/>
      <c r="BE1018" s="54"/>
      <c r="BF1018" s="54"/>
      <c r="BG1018" s="54"/>
      <c r="BH1018" s="54"/>
      <c r="BI1018" s="54"/>
      <c r="BJ1018" s="54"/>
      <c r="BK1018" s="54"/>
      <c r="BL1018" s="54"/>
      <c r="BM1018" s="54"/>
      <c r="BN1018" s="54"/>
      <c r="BO1018" s="54"/>
      <c r="BP1018" s="54"/>
      <c r="BQ1018" s="54"/>
    </row>
    <row r="1019">
      <c r="A1019" s="54"/>
      <c r="B1019" s="54"/>
      <c r="C1019" s="98"/>
      <c r="D1019" s="54"/>
      <c r="E1019" s="54"/>
      <c r="F1019" s="54"/>
      <c r="G1019" s="54"/>
      <c r="H1019" s="54"/>
      <c r="I1019" s="54"/>
      <c r="J1019" s="54"/>
      <c r="K1019" s="54"/>
      <c r="L1019" s="54"/>
      <c r="M1019" s="54"/>
      <c r="N1019" s="171"/>
      <c r="O1019" s="54"/>
      <c r="P1019" s="54"/>
      <c r="Q1019" s="54"/>
      <c r="R1019" s="54"/>
      <c r="S1019" s="54"/>
      <c r="T1019" s="54"/>
      <c r="U1019" s="54"/>
      <c r="V1019" s="54"/>
      <c r="W1019" s="54"/>
      <c r="X1019" s="54"/>
      <c r="Y1019" s="54"/>
      <c r="Z1019" s="54"/>
      <c r="AA1019" s="54"/>
      <c r="AB1019" s="54"/>
      <c r="AC1019" s="54"/>
      <c r="AD1019" s="54"/>
      <c r="AE1019" s="54"/>
      <c r="AF1019" s="54"/>
      <c r="AG1019" s="54"/>
      <c r="AH1019" s="54"/>
      <c r="AI1019" s="54"/>
      <c r="AJ1019" s="54"/>
      <c r="AK1019" s="54"/>
      <c r="AL1019" s="54"/>
      <c r="AM1019" s="54"/>
      <c r="AN1019" s="54"/>
      <c r="AO1019" s="54"/>
      <c r="AP1019" s="54"/>
      <c r="AQ1019" s="54"/>
      <c r="AR1019" s="54"/>
      <c r="AS1019" s="54"/>
      <c r="AT1019" s="54"/>
      <c r="AU1019" s="54"/>
      <c r="AV1019" s="54"/>
      <c r="AW1019" s="54"/>
      <c r="AX1019" s="54"/>
      <c r="AY1019" s="54"/>
      <c r="AZ1019" s="54"/>
      <c r="BA1019" s="54"/>
      <c r="BB1019" s="54"/>
      <c r="BC1019" s="54"/>
      <c r="BD1019" s="54"/>
      <c r="BE1019" s="54"/>
      <c r="BF1019" s="54"/>
      <c r="BG1019" s="54"/>
      <c r="BH1019" s="54"/>
      <c r="BI1019" s="54"/>
      <c r="BJ1019" s="54"/>
      <c r="BK1019" s="54"/>
      <c r="BL1019" s="54"/>
      <c r="BM1019" s="54"/>
      <c r="BN1019" s="54"/>
      <c r="BO1019" s="54"/>
      <c r="BP1019" s="54"/>
      <c r="BQ1019" s="54"/>
    </row>
    <row r="1020">
      <c r="A1020" s="54"/>
      <c r="B1020" s="54"/>
      <c r="C1020" s="98"/>
      <c r="D1020" s="54"/>
      <c r="E1020" s="54"/>
      <c r="F1020" s="54"/>
      <c r="G1020" s="54"/>
      <c r="H1020" s="54"/>
      <c r="I1020" s="54"/>
      <c r="J1020" s="54"/>
      <c r="K1020" s="54"/>
      <c r="L1020" s="54"/>
      <c r="M1020" s="54"/>
      <c r="N1020" s="171"/>
      <c r="O1020" s="54"/>
      <c r="P1020" s="54"/>
      <c r="Q1020" s="54"/>
      <c r="R1020" s="54"/>
      <c r="S1020" s="54"/>
      <c r="T1020" s="54"/>
      <c r="U1020" s="54"/>
      <c r="V1020" s="54"/>
      <c r="W1020" s="54"/>
      <c r="X1020" s="54"/>
      <c r="Y1020" s="54"/>
      <c r="Z1020" s="54"/>
      <c r="AA1020" s="54"/>
      <c r="AB1020" s="54"/>
      <c r="AC1020" s="54"/>
      <c r="AD1020" s="54"/>
      <c r="AE1020" s="54"/>
      <c r="AF1020" s="54"/>
      <c r="AG1020" s="54"/>
      <c r="AH1020" s="54"/>
      <c r="AI1020" s="54"/>
      <c r="AJ1020" s="54"/>
      <c r="AK1020" s="54"/>
      <c r="AL1020" s="54"/>
      <c r="AM1020" s="54"/>
      <c r="AN1020" s="54"/>
      <c r="AO1020" s="54"/>
      <c r="AP1020" s="54"/>
      <c r="AQ1020" s="54"/>
      <c r="AR1020" s="54"/>
      <c r="AS1020" s="54"/>
      <c r="AT1020" s="54"/>
      <c r="AU1020" s="54"/>
      <c r="AV1020" s="54"/>
      <c r="AW1020" s="54"/>
      <c r="AX1020" s="54"/>
      <c r="AY1020" s="54"/>
      <c r="AZ1020" s="54"/>
      <c r="BA1020" s="54"/>
      <c r="BB1020" s="54"/>
      <c r="BC1020" s="54"/>
      <c r="BD1020" s="54"/>
      <c r="BE1020" s="54"/>
      <c r="BF1020" s="54"/>
      <c r="BG1020" s="54"/>
      <c r="BH1020" s="54"/>
      <c r="BI1020" s="54"/>
      <c r="BJ1020" s="54"/>
      <c r="BK1020" s="54"/>
      <c r="BL1020" s="54"/>
      <c r="BM1020" s="54"/>
      <c r="BN1020" s="54"/>
      <c r="BO1020" s="54"/>
      <c r="BP1020" s="54"/>
      <c r="BQ1020" s="54"/>
    </row>
    <row r="1021">
      <c r="A1021" s="54"/>
      <c r="B1021" s="54"/>
      <c r="C1021" s="98"/>
      <c r="D1021" s="54"/>
      <c r="E1021" s="54"/>
      <c r="F1021" s="54"/>
      <c r="G1021" s="54"/>
      <c r="H1021" s="54"/>
      <c r="I1021" s="54"/>
      <c r="J1021" s="54"/>
      <c r="K1021" s="54"/>
      <c r="L1021" s="54"/>
      <c r="M1021" s="54"/>
      <c r="N1021" s="171"/>
      <c r="O1021" s="54"/>
      <c r="P1021" s="54"/>
      <c r="Q1021" s="54"/>
      <c r="R1021" s="54"/>
      <c r="S1021" s="54"/>
      <c r="T1021" s="54"/>
      <c r="U1021" s="54"/>
      <c r="V1021" s="54"/>
      <c r="W1021" s="54"/>
      <c r="X1021" s="54"/>
      <c r="Y1021" s="54"/>
      <c r="Z1021" s="54"/>
      <c r="AA1021" s="54"/>
      <c r="AB1021" s="54"/>
      <c r="AC1021" s="54"/>
      <c r="AD1021" s="54"/>
      <c r="AE1021" s="54"/>
      <c r="AF1021" s="54"/>
      <c r="AG1021" s="54"/>
      <c r="AH1021" s="54"/>
      <c r="AI1021" s="54"/>
      <c r="AJ1021" s="54"/>
      <c r="AK1021" s="54"/>
      <c r="AL1021" s="54"/>
      <c r="AM1021" s="54"/>
      <c r="AN1021" s="54"/>
      <c r="AO1021" s="54"/>
      <c r="AP1021" s="54"/>
      <c r="AQ1021" s="54"/>
      <c r="AR1021" s="54"/>
      <c r="AS1021" s="54"/>
      <c r="AT1021" s="54"/>
      <c r="AU1021" s="54"/>
      <c r="AV1021" s="54"/>
      <c r="AW1021" s="54"/>
      <c r="AX1021" s="54"/>
      <c r="AY1021" s="54"/>
      <c r="AZ1021" s="54"/>
      <c r="BA1021" s="54"/>
      <c r="BB1021" s="54"/>
      <c r="BC1021" s="54"/>
      <c r="BD1021" s="54"/>
      <c r="BE1021" s="54"/>
      <c r="BF1021" s="54"/>
      <c r="BG1021" s="54"/>
      <c r="BH1021" s="54"/>
      <c r="BI1021" s="54"/>
      <c r="BJ1021" s="54"/>
      <c r="BK1021" s="54"/>
      <c r="BL1021" s="54"/>
      <c r="BM1021" s="54"/>
      <c r="BN1021" s="54"/>
      <c r="BO1021" s="54"/>
      <c r="BP1021" s="54"/>
      <c r="BQ1021" s="54"/>
    </row>
    <row r="1022">
      <c r="A1022" s="54"/>
      <c r="B1022" s="54"/>
      <c r="C1022" s="98"/>
      <c r="D1022" s="54"/>
      <c r="E1022" s="54"/>
      <c r="F1022" s="54"/>
      <c r="G1022" s="54"/>
      <c r="H1022" s="54"/>
      <c r="I1022" s="54"/>
      <c r="J1022" s="54"/>
      <c r="K1022" s="54"/>
      <c r="L1022" s="54"/>
      <c r="M1022" s="54"/>
      <c r="N1022" s="171"/>
      <c r="O1022" s="54"/>
      <c r="P1022" s="54"/>
      <c r="Q1022" s="54"/>
      <c r="R1022" s="54"/>
      <c r="S1022" s="54"/>
      <c r="T1022" s="54"/>
      <c r="U1022" s="54"/>
      <c r="V1022" s="54"/>
      <c r="W1022" s="54"/>
      <c r="X1022" s="54"/>
      <c r="Y1022" s="54"/>
      <c r="Z1022" s="54"/>
      <c r="AA1022" s="54"/>
      <c r="AB1022" s="54"/>
      <c r="AC1022" s="54"/>
      <c r="AD1022" s="54"/>
      <c r="AE1022" s="54"/>
      <c r="AF1022" s="54"/>
      <c r="AG1022" s="54"/>
      <c r="AH1022" s="54"/>
      <c r="AI1022" s="54"/>
      <c r="AJ1022" s="54"/>
      <c r="AK1022" s="54"/>
      <c r="AL1022" s="54"/>
      <c r="AM1022" s="54"/>
      <c r="AN1022" s="54"/>
      <c r="AO1022" s="54"/>
      <c r="AP1022" s="54"/>
      <c r="AQ1022" s="54"/>
      <c r="AR1022" s="54"/>
      <c r="AS1022" s="54"/>
      <c r="AT1022" s="54"/>
      <c r="AU1022" s="54"/>
      <c r="AV1022" s="54"/>
      <c r="AW1022" s="54"/>
      <c r="AX1022" s="54"/>
      <c r="AY1022" s="54"/>
      <c r="AZ1022" s="54"/>
      <c r="BA1022" s="54"/>
      <c r="BB1022" s="54"/>
      <c r="BC1022" s="54"/>
      <c r="BD1022" s="54"/>
      <c r="BE1022" s="54"/>
      <c r="BF1022" s="54"/>
      <c r="BG1022" s="54"/>
      <c r="BH1022" s="54"/>
      <c r="BI1022" s="54"/>
      <c r="BJ1022" s="54"/>
      <c r="BK1022" s="54"/>
      <c r="BL1022" s="54"/>
      <c r="BM1022" s="54"/>
      <c r="BN1022" s="54"/>
      <c r="BO1022" s="54"/>
      <c r="BP1022" s="54"/>
      <c r="BQ1022" s="54"/>
    </row>
    <row r="1023">
      <c r="A1023" s="54"/>
      <c r="B1023" s="54"/>
      <c r="C1023" s="98"/>
      <c r="D1023" s="54"/>
      <c r="E1023" s="54"/>
      <c r="F1023" s="54"/>
      <c r="G1023" s="54"/>
      <c r="H1023" s="54"/>
      <c r="I1023" s="54"/>
      <c r="J1023" s="54"/>
      <c r="K1023" s="54"/>
      <c r="L1023" s="54"/>
      <c r="M1023" s="54"/>
      <c r="N1023" s="171"/>
      <c r="O1023" s="54"/>
      <c r="P1023" s="54"/>
      <c r="Q1023" s="54"/>
      <c r="R1023" s="54"/>
      <c r="S1023" s="54"/>
      <c r="T1023" s="54"/>
      <c r="U1023" s="54"/>
      <c r="V1023" s="54"/>
      <c r="W1023" s="54"/>
      <c r="X1023" s="54"/>
      <c r="Y1023" s="54"/>
      <c r="Z1023" s="54"/>
      <c r="AA1023" s="54"/>
      <c r="AB1023" s="54"/>
      <c r="AC1023" s="54"/>
      <c r="AD1023" s="54"/>
      <c r="AE1023" s="54"/>
      <c r="AF1023" s="54"/>
      <c r="AG1023" s="54"/>
      <c r="AH1023" s="54"/>
      <c r="AI1023" s="54"/>
      <c r="AJ1023" s="54"/>
      <c r="AK1023" s="54"/>
      <c r="AL1023" s="54"/>
      <c r="AM1023" s="54"/>
      <c r="AN1023" s="54"/>
      <c r="AO1023" s="54"/>
      <c r="AP1023" s="54"/>
      <c r="AQ1023" s="54"/>
      <c r="AR1023" s="54"/>
      <c r="AS1023" s="54"/>
      <c r="AT1023" s="54"/>
      <c r="AU1023" s="54"/>
      <c r="AV1023" s="54"/>
      <c r="AW1023" s="54"/>
      <c r="AX1023" s="54"/>
      <c r="AY1023" s="54"/>
      <c r="AZ1023" s="54"/>
      <c r="BA1023" s="54"/>
      <c r="BB1023" s="54"/>
      <c r="BC1023" s="54"/>
      <c r="BD1023" s="54"/>
      <c r="BE1023" s="54"/>
      <c r="BF1023" s="54"/>
      <c r="BG1023" s="54"/>
      <c r="BH1023" s="54"/>
      <c r="BI1023" s="54"/>
      <c r="BJ1023" s="54"/>
      <c r="BK1023" s="54"/>
      <c r="BL1023" s="54"/>
      <c r="BM1023" s="54"/>
      <c r="BN1023" s="54"/>
      <c r="BO1023" s="54"/>
      <c r="BP1023" s="54"/>
      <c r="BQ1023" s="54"/>
    </row>
    <row r="1024">
      <c r="A1024" s="54"/>
      <c r="B1024" s="54"/>
      <c r="C1024" s="98"/>
      <c r="D1024" s="54"/>
      <c r="E1024" s="54"/>
      <c r="F1024" s="54"/>
      <c r="G1024" s="54"/>
      <c r="H1024" s="54"/>
      <c r="I1024" s="54"/>
      <c r="J1024" s="54"/>
      <c r="K1024" s="54"/>
      <c r="L1024" s="54"/>
      <c r="M1024" s="54"/>
      <c r="N1024" s="171"/>
      <c r="O1024" s="54"/>
      <c r="P1024" s="54"/>
      <c r="Q1024" s="54"/>
      <c r="R1024" s="54"/>
      <c r="S1024" s="54"/>
      <c r="T1024" s="54"/>
      <c r="U1024" s="54"/>
      <c r="V1024" s="54"/>
      <c r="W1024" s="54"/>
      <c r="X1024" s="54"/>
      <c r="Y1024" s="54"/>
      <c r="Z1024" s="54"/>
      <c r="AA1024" s="54"/>
      <c r="AB1024" s="54"/>
      <c r="AC1024" s="54"/>
      <c r="AD1024" s="54"/>
      <c r="AE1024" s="54"/>
      <c r="AF1024" s="54"/>
      <c r="AG1024" s="54"/>
      <c r="AH1024" s="54"/>
      <c r="AI1024" s="54"/>
      <c r="AJ1024" s="54"/>
      <c r="AK1024" s="54"/>
      <c r="AL1024" s="54"/>
      <c r="AM1024" s="54"/>
      <c r="AN1024" s="54"/>
      <c r="AO1024" s="54"/>
      <c r="AP1024" s="54"/>
      <c r="AQ1024" s="54"/>
      <c r="AR1024" s="54"/>
      <c r="AS1024" s="54"/>
      <c r="AT1024" s="54"/>
      <c r="AU1024" s="54"/>
      <c r="AV1024" s="54"/>
      <c r="AW1024" s="54"/>
      <c r="AX1024" s="54"/>
      <c r="AY1024" s="54"/>
      <c r="AZ1024" s="54"/>
      <c r="BA1024" s="54"/>
      <c r="BB1024" s="54"/>
      <c r="BC1024" s="54"/>
      <c r="BD1024" s="54"/>
      <c r="BE1024" s="54"/>
      <c r="BF1024" s="54"/>
      <c r="BG1024" s="54"/>
      <c r="BH1024" s="54"/>
      <c r="BI1024" s="54"/>
      <c r="BJ1024" s="54"/>
      <c r="BK1024" s="54"/>
      <c r="BL1024" s="54"/>
      <c r="BM1024" s="54"/>
      <c r="BN1024" s="54"/>
      <c r="BO1024" s="54"/>
      <c r="BP1024" s="54"/>
      <c r="BQ1024" s="54"/>
    </row>
    <row r="1025">
      <c r="A1025" s="54"/>
      <c r="B1025" s="54"/>
      <c r="C1025" s="98"/>
      <c r="D1025" s="54"/>
      <c r="E1025" s="54"/>
      <c r="F1025" s="54"/>
      <c r="G1025" s="54"/>
      <c r="H1025" s="54"/>
      <c r="I1025" s="54"/>
      <c r="J1025" s="54"/>
      <c r="K1025" s="54"/>
      <c r="L1025" s="54"/>
      <c r="M1025" s="54"/>
      <c r="N1025" s="171"/>
      <c r="O1025" s="54"/>
      <c r="P1025" s="54"/>
      <c r="Q1025" s="54"/>
      <c r="R1025" s="54"/>
      <c r="S1025" s="54"/>
      <c r="T1025" s="54"/>
      <c r="U1025" s="54"/>
      <c r="V1025" s="54"/>
      <c r="W1025" s="54"/>
      <c r="X1025" s="54"/>
      <c r="Y1025" s="54"/>
      <c r="Z1025" s="54"/>
      <c r="AA1025" s="54"/>
      <c r="AB1025" s="54"/>
      <c r="AC1025" s="54"/>
      <c r="AD1025" s="54"/>
      <c r="AE1025" s="54"/>
      <c r="AF1025" s="54"/>
      <c r="AG1025" s="54"/>
      <c r="AH1025" s="54"/>
      <c r="AI1025" s="54"/>
      <c r="AJ1025" s="54"/>
      <c r="AK1025" s="54"/>
      <c r="AL1025" s="54"/>
      <c r="AM1025" s="54"/>
      <c r="AN1025" s="54"/>
      <c r="AO1025" s="54"/>
      <c r="AP1025" s="54"/>
      <c r="AQ1025" s="54"/>
      <c r="AR1025" s="54"/>
      <c r="AS1025" s="54"/>
      <c r="AT1025" s="54"/>
      <c r="AU1025" s="54"/>
      <c r="AV1025" s="54"/>
      <c r="AW1025" s="54"/>
      <c r="AX1025" s="54"/>
      <c r="AY1025" s="54"/>
      <c r="AZ1025" s="54"/>
      <c r="BA1025" s="54"/>
      <c r="BB1025" s="54"/>
      <c r="BC1025" s="54"/>
      <c r="BD1025" s="54"/>
      <c r="BE1025" s="54"/>
      <c r="BF1025" s="54"/>
      <c r="BG1025" s="54"/>
      <c r="BH1025" s="54"/>
      <c r="BI1025" s="54"/>
      <c r="BJ1025" s="54"/>
      <c r="BK1025" s="54"/>
      <c r="BL1025" s="54"/>
      <c r="BM1025" s="54"/>
      <c r="BN1025" s="54"/>
      <c r="BO1025" s="54"/>
      <c r="BP1025" s="54"/>
      <c r="BQ1025" s="54"/>
    </row>
    <row r="1026">
      <c r="A1026" s="54"/>
      <c r="B1026" s="54"/>
      <c r="C1026" s="98"/>
      <c r="D1026" s="54"/>
      <c r="E1026" s="54"/>
      <c r="F1026" s="54"/>
      <c r="G1026" s="54"/>
      <c r="H1026" s="54"/>
      <c r="I1026" s="54"/>
      <c r="J1026" s="54"/>
      <c r="K1026" s="54"/>
      <c r="L1026" s="54"/>
      <c r="M1026" s="54"/>
      <c r="N1026" s="171"/>
      <c r="O1026" s="54"/>
      <c r="P1026" s="54"/>
      <c r="Q1026" s="54"/>
      <c r="R1026" s="54"/>
      <c r="S1026" s="54"/>
      <c r="T1026" s="54"/>
      <c r="U1026" s="54"/>
      <c r="V1026" s="54"/>
      <c r="W1026" s="54"/>
      <c r="X1026" s="54"/>
      <c r="Y1026" s="54"/>
      <c r="Z1026" s="54"/>
      <c r="AA1026" s="54"/>
      <c r="AB1026" s="54"/>
      <c r="AC1026" s="54"/>
      <c r="AD1026" s="54"/>
      <c r="AE1026" s="54"/>
      <c r="AF1026" s="54"/>
      <c r="AG1026" s="54"/>
      <c r="AH1026" s="54"/>
      <c r="AI1026" s="54"/>
      <c r="AJ1026" s="54"/>
      <c r="AK1026" s="54"/>
      <c r="AL1026" s="54"/>
      <c r="AM1026" s="54"/>
      <c r="AN1026" s="54"/>
      <c r="AO1026" s="54"/>
      <c r="AP1026" s="54"/>
      <c r="AQ1026" s="54"/>
      <c r="AR1026" s="54"/>
      <c r="AS1026" s="54"/>
      <c r="AT1026" s="54"/>
      <c r="AU1026" s="54"/>
      <c r="AV1026" s="54"/>
      <c r="AW1026" s="54"/>
      <c r="AX1026" s="54"/>
      <c r="AY1026" s="54"/>
      <c r="AZ1026" s="54"/>
      <c r="BA1026" s="54"/>
      <c r="BB1026" s="54"/>
      <c r="BC1026" s="54"/>
      <c r="BD1026" s="54"/>
      <c r="BE1026" s="54"/>
      <c r="BF1026" s="54"/>
      <c r="BG1026" s="54"/>
      <c r="BH1026" s="54"/>
      <c r="BI1026" s="54"/>
      <c r="BJ1026" s="54"/>
      <c r="BK1026" s="54"/>
      <c r="BL1026" s="54"/>
      <c r="BM1026" s="54"/>
      <c r="BN1026" s="54"/>
      <c r="BO1026" s="54"/>
      <c r="BP1026" s="54"/>
      <c r="BQ1026" s="54"/>
    </row>
    <row r="1027">
      <c r="A1027" s="54"/>
      <c r="B1027" s="54"/>
      <c r="C1027" s="98"/>
      <c r="D1027" s="54"/>
      <c r="E1027" s="54"/>
      <c r="F1027" s="54"/>
      <c r="G1027" s="54"/>
      <c r="H1027" s="54"/>
      <c r="I1027" s="54"/>
      <c r="J1027" s="54"/>
      <c r="K1027" s="54"/>
      <c r="L1027" s="54"/>
      <c r="M1027" s="54"/>
      <c r="N1027" s="171"/>
      <c r="O1027" s="54"/>
      <c r="P1027" s="54"/>
      <c r="Q1027" s="54"/>
      <c r="R1027" s="54"/>
      <c r="S1027" s="54"/>
      <c r="T1027" s="54"/>
      <c r="U1027" s="54"/>
      <c r="V1027" s="54"/>
      <c r="W1027" s="54"/>
      <c r="X1027" s="54"/>
      <c r="Y1027" s="54"/>
      <c r="Z1027" s="54"/>
      <c r="AA1027" s="54"/>
      <c r="AB1027" s="54"/>
      <c r="AC1027" s="54"/>
      <c r="AD1027" s="54"/>
      <c r="AE1027" s="54"/>
      <c r="AF1027" s="54"/>
      <c r="AG1027" s="54"/>
      <c r="AH1027" s="54"/>
      <c r="AI1027" s="54"/>
      <c r="AJ1027" s="54"/>
      <c r="AK1027" s="54"/>
      <c r="AL1027" s="54"/>
      <c r="AM1027" s="54"/>
      <c r="AN1027" s="54"/>
      <c r="AO1027" s="54"/>
      <c r="AP1027" s="54"/>
      <c r="AQ1027" s="54"/>
      <c r="AR1027" s="54"/>
      <c r="AS1027" s="54"/>
      <c r="AT1027" s="54"/>
      <c r="AU1027" s="54"/>
      <c r="AV1027" s="54"/>
      <c r="AW1027" s="54"/>
      <c r="AX1027" s="54"/>
      <c r="AY1027" s="54"/>
      <c r="AZ1027" s="54"/>
      <c r="BA1027" s="54"/>
      <c r="BB1027" s="54"/>
      <c r="BC1027" s="54"/>
      <c r="BD1027" s="54"/>
      <c r="BE1027" s="54"/>
      <c r="BF1027" s="54"/>
      <c r="BG1027" s="54"/>
      <c r="BH1027" s="54"/>
      <c r="BI1027" s="54"/>
      <c r="BJ1027" s="54"/>
      <c r="BK1027" s="54"/>
      <c r="BL1027" s="54"/>
      <c r="BM1027" s="54"/>
      <c r="BN1027" s="54"/>
      <c r="BO1027" s="54"/>
      <c r="BP1027" s="54"/>
      <c r="BQ1027" s="54"/>
    </row>
    <row r="1028">
      <c r="A1028" s="54"/>
      <c r="B1028" s="54"/>
      <c r="C1028" s="98"/>
      <c r="D1028" s="54"/>
      <c r="E1028" s="54"/>
      <c r="F1028" s="54"/>
      <c r="G1028" s="54"/>
      <c r="H1028" s="54"/>
      <c r="I1028" s="54"/>
      <c r="J1028" s="54"/>
      <c r="K1028" s="54"/>
      <c r="L1028" s="54"/>
      <c r="M1028" s="54"/>
      <c r="N1028" s="171"/>
      <c r="O1028" s="54"/>
      <c r="P1028" s="54"/>
      <c r="Q1028" s="54"/>
      <c r="R1028" s="54"/>
      <c r="S1028" s="54"/>
      <c r="T1028" s="54"/>
      <c r="U1028" s="54"/>
      <c r="V1028" s="54"/>
      <c r="W1028" s="54"/>
      <c r="X1028" s="54"/>
      <c r="Y1028" s="54"/>
      <c r="Z1028" s="54"/>
      <c r="AA1028" s="54"/>
      <c r="AB1028" s="54"/>
      <c r="AC1028" s="54"/>
      <c r="AD1028" s="54"/>
      <c r="AE1028" s="54"/>
      <c r="AF1028" s="54"/>
      <c r="AG1028" s="54"/>
      <c r="AH1028" s="54"/>
      <c r="AI1028" s="54"/>
      <c r="AJ1028" s="54"/>
      <c r="AK1028" s="54"/>
      <c r="AL1028" s="54"/>
      <c r="AM1028" s="54"/>
      <c r="AN1028" s="54"/>
      <c r="AO1028" s="54"/>
      <c r="AP1028" s="54"/>
      <c r="AQ1028" s="54"/>
      <c r="AR1028" s="54"/>
      <c r="AS1028" s="54"/>
      <c r="AT1028" s="54"/>
      <c r="AU1028" s="54"/>
      <c r="AV1028" s="54"/>
      <c r="AW1028" s="54"/>
      <c r="AX1028" s="54"/>
      <c r="AY1028" s="54"/>
      <c r="AZ1028" s="54"/>
      <c r="BA1028" s="54"/>
      <c r="BB1028" s="54"/>
      <c r="BC1028" s="54"/>
      <c r="BD1028" s="54"/>
      <c r="BE1028" s="54"/>
      <c r="BF1028" s="54"/>
      <c r="BG1028" s="54"/>
      <c r="BH1028" s="54"/>
      <c r="BI1028" s="54"/>
      <c r="BJ1028" s="54"/>
      <c r="BK1028" s="54"/>
      <c r="BL1028" s="54"/>
      <c r="BM1028" s="54"/>
      <c r="BN1028" s="54"/>
      <c r="BO1028" s="54"/>
      <c r="BP1028" s="54"/>
      <c r="BQ1028" s="54"/>
    </row>
    <row r="1029">
      <c r="A1029" s="54"/>
      <c r="B1029" s="54"/>
      <c r="C1029" s="98"/>
      <c r="D1029" s="54"/>
      <c r="E1029" s="54"/>
      <c r="F1029" s="54"/>
      <c r="G1029" s="54"/>
      <c r="H1029" s="54"/>
      <c r="I1029" s="54"/>
      <c r="J1029" s="54"/>
      <c r="K1029" s="54"/>
      <c r="L1029" s="54"/>
      <c r="M1029" s="54"/>
      <c r="N1029" s="171"/>
      <c r="O1029" s="54"/>
      <c r="P1029" s="54"/>
      <c r="Q1029" s="54"/>
      <c r="R1029" s="54"/>
      <c r="S1029" s="54"/>
      <c r="T1029" s="54"/>
      <c r="U1029" s="54"/>
      <c r="V1029" s="54"/>
      <c r="W1029" s="54"/>
      <c r="X1029" s="54"/>
      <c r="Y1029" s="54"/>
      <c r="Z1029" s="54"/>
      <c r="AA1029" s="54"/>
      <c r="AB1029" s="54"/>
      <c r="AC1029" s="54"/>
      <c r="AD1029" s="54"/>
      <c r="AE1029" s="54"/>
      <c r="AF1029" s="54"/>
      <c r="AG1029" s="54"/>
      <c r="AH1029" s="54"/>
      <c r="AI1029" s="54"/>
      <c r="AJ1029" s="54"/>
      <c r="AK1029" s="54"/>
      <c r="AL1029" s="54"/>
      <c r="AM1029" s="54"/>
      <c r="AN1029" s="54"/>
      <c r="AO1029" s="54"/>
      <c r="AP1029" s="54"/>
      <c r="AQ1029" s="54"/>
      <c r="AR1029" s="54"/>
      <c r="AS1029" s="54"/>
      <c r="AT1029" s="54"/>
      <c r="AU1029" s="54"/>
      <c r="AV1029" s="54"/>
      <c r="AW1029" s="54"/>
      <c r="AX1029" s="54"/>
      <c r="AY1029" s="54"/>
      <c r="AZ1029" s="54"/>
      <c r="BA1029" s="54"/>
      <c r="BB1029" s="54"/>
      <c r="BC1029" s="54"/>
      <c r="BD1029" s="54"/>
      <c r="BE1029" s="54"/>
      <c r="BF1029" s="54"/>
      <c r="BG1029" s="54"/>
      <c r="BH1029" s="54"/>
      <c r="BI1029" s="54"/>
      <c r="BJ1029" s="54"/>
      <c r="BK1029" s="54"/>
      <c r="BL1029" s="54"/>
      <c r="BM1029" s="54"/>
      <c r="BN1029" s="54"/>
      <c r="BO1029" s="54"/>
      <c r="BP1029" s="54"/>
      <c r="BQ1029" s="54"/>
    </row>
    <row r="1030">
      <c r="A1030" s="54"/>
      <c r="B1030" s="54"/>
      <c r="C1030" s="98"/>
      <c r="D1030" s="54"/>
      <c r="E1030" s="54"/>
      <c r="F1030" s="54"/>
      <c r="G1030" s="54"/>
      <c r="H1030" s="54"/>
      <c r="I1030" s="54"/>
      <c r="J1030" s="54"/>
      <c r="K1030" s="54"/>
      <c r="L1030" s="54"/>
      <c r="M1030" s="54"/>
      <c r="N1030" s="171"/>
      <c r="O1030" s="54"/>
      <c r="P1030" s="54"/>
      <c r="Q1030" s="54"/>
      <c r="R1030" s="54"/>
      <c r="S1030" s="54"/>
      <c r="T1030" s="54"/>
      <c r="U1030" s="54"/>
      <c r="V1030" s="54"/>
      <c r="W1030" s="54"/>
      <c r="X1030" s="54"/>
      <c r="Y1030" s="54"/>
      <c r="Z1030" s="54"/>
      <c r="AA1030" s="54"/>
      <c r="AB1030" s="54"/>
      <c r="AC1030" s="54"/>
      <c r="AD1030" s="54"/>
      <c r="AE1030" s="54"/>
      <c r="AF1030" s="54"/>
      <c r="AG1030" s="54"/>
      <c r="AH1030" s="54"/>
      <c r="AI1030" s="54"/>
      <c r="AJ1030" s="54"/>
      <c r="AK1030" s="54"/>
      <c r="AL1030" s="54"/>
      <c r="AM1030" s="54"/>
      <c r="AN1030" s="54"/>
      <c r="AO1030" s="54"/>
      <c r="AP1030" s="54"/>
      <c r="AQ1030" s="54"/>
      <c r="AR1030" s="54"/>
      <c r="AS1030" s="54"/>
      <c r="AT1030" s="54"/>
      <c r="AU1030" s="54"/>
      <c r="AV1030" s="54"/>
      <c r="AW1030" s="54"/>
      <c r="AX1030" s="54"/>
      <c r="AY1030" s="54"/>
      <c r="AZ1030" s="54"/>
      <c r="BA1030" s="54"/>
      <c r="BB1030" s="54"/>
      <c r="BC1030" s="54"/>
      <c r="BD1030" s="54"/>
      <c r="BE1030" s="54"/>
      <c r="BF1030" s="54"/>
      <c r="BG1030" s="54"/>
      <c r="BH1030" s="54"/>
      <c r="BI1030" s="54"/>
      <c r="BJ1030" s="54"/>
      <c r="BK1030" s="54"/>
      <c r="BL1030" s="54"/>
      <c r="BM1030" s="54"/>
      <c r="BN1030" s="54"/>
      <c r="BO1030" s="54"/>
      <c r="BP1030" s="54"/>
      <c r="BQ1030" s="54"/>
    </row>
    <row r="1031">
      <c r="A1031" s="54"/>
      <c r="B1031" s="54"/>
      <c r="C1031" s="98"/>
      <c r="D1031" s="54"/>
      <c r="E1031" s="54"/>
      <c r="F1031" s="54"/>
      <c r="G1031" s="54"/>
      <c r="H1031" s="54"/>
      <c r="I1031" s="54"/>
      <c r="J1031" s="54"/>
      <c r="K1031" s="54"/>
      <c r="L1031" s="54"/>
      <c r="M1031" s="54"/>
      <c r="N1031" s="171"/>
      <c r="O1031" s="54"/>
      <c r="P1031" s="54"/>
      <c r="Q1031" s="54"/>
      <c r="R1031" s="54"/>
      <c r="S1031" s="54"/>
      <c r="T1031" s="54"/>
      <c r="U1031" s="54"/>
      <c r="V1031" s="54"/>
      <c r="W1031" s="54"/>
      <c r="X1031" s="54"/>
      <c r="Y1031" s="54"/>
      <c r="Z1031" s="54"/>
      <c r="AA1031" s="54"/>
      <c r="AB1031" s="54"/>
      <c r="AC1031" s="54"/>
      <c r="AD1031" s="54"/>
      <c r="AE1031" s="54"/>
      <c r="AF1031" s="54"/>
      <c r="AG1031" s="54"/>
      <c r="AH1031" s="54"/>
      <c r="AI1031" s="54"/>
      <c r="AJ1031" s="54"/>
      <c r="AK1031" s="54"/>
      <c r="AL1031" s="54"/>
      <c r="AM1031" s="54"/>
      <c r="AN1031" s="54"/>
      <c r="AO1031" s="54"/>
      <c r="AP1031" s="54"/>
      <c r="AQ1031" s="54"/>
      <c r="AR1031" s="54"/>
      <c r="AS1031" s="54"/>
      <c r="AT1031" s="54"/>
      <c r="AU1031" s="54"/>
      <c r="AV1031" s="54"/>
      <c r="AW1031" s="54"/>
      <c r="AX1031" s="54"/>
      <c r="AY1031" s="54"/>
      <c r="AZ1031" s="54"/>
      <c r="BA1031" s="54"/>
      <c r="BB1031" s="54"/>
      <c r="BC1031" s="54"/>
      <c r="BD1031" s="54"/>
      <c r="BE1031" s="54"/>
      <c r="BF1031" s="54"/>
      <c r="BG1031" s="54"/>
      <c r="BH1031" s="54"/>
      <c r="BI1031" s="54"/>
      <c r="BJ1031" s="54"/>
      <c r="BK1031" s="54"/>
      <c r="BL1031" s="54"/>
      <c r="BM1031" s="54"/>
      <c r="BN1031" s="54"/>
      <c r="BO1031" s="54"/>
      <c r="BP1031" s="54"/>
      <c r="BQ1031" s="54"/>
    </row>
    <row r="1032">
      <c r="A1032" s="54"/>
      <c r="B1032" s="54"/>
      <c r="C1032" s="98"/>
      <c r="D1032" s="54"/>
      <c r="E1032" s="54"/>
      <c r="F1032" s="54"/>
      <c r="G1032" s="54"/>
      <c r="H1032" s="54"/>
      <c r="I1032" s="54"/>
      <c r="J1032" s="54"/>
      <c r="K1032" s="54"/>
      <c r="L1032" s="54"/>
      <c r="M1032" s="54"/>
      <c r="N1032" s="171"/>
      <c r="O1032" s="54"/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  <c r="AA1032" s="54"/>
      <c r="AB1032" s="54"/>
      <c r="AC1032" s="54"/>
      <c r="AD1032" s="54"/>
      <c r="AE1032" s="54"/>
      <c r="AF1032" s="54"/>
      <c r="AG1032" s="54"/>
      <c r="AH1032" s="54"/>
      <c r="AI1032" s="54"/>
      <c r="AJ1032" s="54"/>
      <c r="AK1032" s="54"/>
      <c r="AL1032" s="54"/>
      <c r="AM1032" s="54"/>
      <c r="AN1032" s="54"/>
      <c r="AO1032" s="54"/>
      <c r="AP1032" s="54"/>
      <c r="AQ1032" s="54"/>
      <c r="AR1032" s="54"/>
      <c r="AS1032" s="54"/>
      <c r="AT1032" s="54"/>
      <c r="AU1032" s="54"/>
      <c r="AV1032" s="54"/>
      <c r="AW1032" s="54"/>
      <c r="AX1032" s="54"/>
      <c r="AY1032" s="54"/>
      <c r="AZ1032" s="54"/>
      <c r="BA1032" s="54"/>
      <c r="BB1032" s="54"/>
      <c r="BC1032" s="54"/>
      <c r="BD1032" s="54"/>
      <c r="BE1032" s="54"/>
      <c r="BF1032" s="54"/>
      <c r="BG1032" s="54"/>
      <c r="BH1032" s="54"/>
      <c r="BI1032" s="54"/>
      <c r="BJ1032" s="54"/>
      <c r="BK1032" s="54"/>
      <c r="BL1032" s="54"/>
      <c r="BM1032" s="54"/>
      <c r="BN1032" s="54"/>
      <c r="BO1032" s="54"/>
      <c r="BP1032" s="54"/>
      <c r="BQ1032" s="54"/>
    </row>
    <row r="1033">
      <c r="A1033" s="54"/>
      <c r="B1033" s="54"/>
      <c r="C1033" s="98"/>
      <c r="D1033" s="54"/>
      <c r="E1033" s="54"/>
      <c r="F1033" s="54"/>
      <c r="G1033" s="54"/>
      <c r="H1033" s="54"/>
      <c r="I1033" s="54"/>
      <c r="J1033" s="54"/>
      <c r="K1033" s="54"/>
      <c r="L1033" s="54"/>
      <c r="M1033" s="54"/>
      <c r="N1033" s="171"/>
      <c r="O1033" s="54"/>
      <c r="P1033" s="54"/>
      <c r="Q1033" s="54"/>
      <c r="R1033" s="54"/>
      <c r="S1033" s="54"/>
      <c r="T1033" s="54"/>
      <c r="U1033" s="54"/>
      <c r="V1033" s="54"/>
      <c r="W1033" s="54"/>
      <c r="X1033" s="54"/>
      <c r="Y1033" s="54"/>
      <c r="Z1033" s="54"/>
      <c r="AA1033" s="54"/>
      <c r="AB1033" s="54"/>
      <c r="AC1033" s="54"/>
      <c r="AD1033" s="54"/>
      <c r="AE1033" s="54"/>
      <c r="AF1033" s="54"/>
      <c r="AG1033" s="54"/>
      <c r="AH1033" s="54"/>
      <c r="AI1033" s="54"/>
      <c r="AJ1033" s="54"/>
      <c r="AK1033" s="54"/>
      <c r="AL1033" s="54"/>
      <c r="AM1033" s="54"/>
      <c r="AN1033" s="54"/>
      <c r="AO1033" s="54"/>
      <c r="AP1033" s="54"/>
      <c r="AQ1033" s="54"/>
      <c r="AR1033" s="54"/>
      <c r="AS1033" s="54"/>
      <c r="AT1033" s="54"/>
      <c r="AU1033" s="54"/>
      <c r="AV1033" s="54"/>
      <c r="AW1033" s="54"/>
      <c r="AX1033" s="54"/>
      <c r="AY1033" s="54"/>
      <c r="AZ1033" s="54"/>
      <c r="BA1033" s="54"/>
      <c r="BB1033" s="54"/>
      <c r="BC1033" s="54"/>
      <c r="BD1033" s="54"/>
      <c r="BE1033" s="54"/>
      <c r="BF1033" s="54"/>
      <c r="BG1033" s="54"/>
      <c r="BH1033" s="54"/>
      <c r="BI1033" s="54"/>
      <c r="BJ1033" s="54"/>
      <c r="BK1033" s="54"/>
      <c r="BL1033" s="54"/>
      <c r="BM1033" s="54"/>
      <c r="BN1033" s="54"/>
      <c r="BO1033" s="54"/>
      <c r="BP1033" s="54"/>
      <c r="BQ1033" s="54"/>
    </row>
    <row r="1034">
      <c r="A1034" s="54"/>
      <c r="B1034" s="54"/>
      <c r="C1034" s="98"/>
      <c r="D1034" s="54"/>
      <c r="E1034" s="54"/>
      <c r="F1034" s="54"/>
      <c r="G1034" s="54"/>
      <c r="H1034" s="54"/>
      <c r="I1034" s="54"/>
      <c r="J1034" s="54"/>
      <c r="K1034" s="54"/>
      <c r="L1034" s="54"/>
      <c r="M1034" s="54"/>
      <c r="N1034" s="171"/>
      <c r="O1034" s="54"/>
      <c r="P1034" s="54"/>
      <c r="Q1034" s="54"/>
      <c r="R1034" s="54"/>
      <c r="S1034" s="54"/>
      <c r="T1034" s="54"/>
      <c r="U1034" s="54"/>
      <c r="V1034" s="54"/>
      <c r="W1034" s="54"/>
      <c r="X1034" s="54"/>
      <c r="Y1034" s="54"/>
      <c r="Z1034" s="54"/>
      <c r="AA1034" s="54"/>
      <c r="AB1034" s="54"/>
      <c r="AC1034" s="54"/>
      <c r="AD1034" s="54"/>
      <c r="AE1034" s="54"/>
      <c r="AF1034" s="54"/>
      <c r="AG1034" s="54"/>
      <c r="AH1034" s="54"/>
      <c r="AI1034" s="54"/>
      <c r="AJ1034" s="54"/>
      <c r="AK1034" s="54"/>
      <c r="AL1034" s="54"/>
      <c r="AM1034" s="54"/>
      <c r="AN1034" s="54"/>
      <c r="AO1034" s="54"/>
      <c r="AP1034" s="54"/>
      <c r="AQ1034" s="54"/>
      <c r="AR1034" s="54"/>
      <c r="AS1034" s="54"/>
      <c r="AT1034" s="54"/>
      <c r="AU1034" s="54"/>
      <c r="AV1034" s="54"/>
      <c r="AW1034" s="54"/>
      <c r="AX1034" s="54"/>
      <c r="AY1034" s="54"/>
      <c r="AZ1034" s="54"/>
      <c r="BA1034" s="54"/>
      <c r="BB1034" s="54"/>
      <c r="BC1034" s="54"/>
      <c r="BD1034" s="54"/>
      <c r="BE1034" s="54"/>
      <c r="BF1034" s="54"/>
      <c r="BG1034" s="54"/>
      <c r="BH1034" s="54"/>
      <c r="BI1034" s="54"/>
      <c r="BJ1034" s="54"/>
      <c r="BK1034" s="54"/>
      <c r="BL1034" s="54"/>
      <c r="BM1034" s="54"/>
      <c r="BN1034" s="54"/>
      <c r="BO1034" s="54"/>
      <c r="BP1034" s="54"/>
      <c r="BQ1034" s="54"/>
    </row>
    <row r="1035">
      <c r="A1035" s="54"/>
      <c r="B1035" s="54"/>
      <c r="C1035" s="98"/>
      <c r="D1035" s="54"/>
      <c r="E1035" s="54"/>
      <c r="F1035" s="54"/>
      <c r="G1035" s="54"/>
      <c r="H1035" s="54"/>
      <c r="I1035" s="54"/>
      <c r="J1035" s="54"/>
      <c r="K1035" s="54"/>
      <c r="L1035" s="54"/>
      <c r="M1035" s="54"/>
      <c r="N1035" s="171"/>
      <c r="O1035" s="54"/>
      <c r="P1035" s="54"/>
      <c r="Q1035" s="54"/>
      <c r="R1035" s="54"/>
      <c r="S1035" s="54"/>
      <c r="T1035" s="54"/>
      <c r="U1035" s="54"/>
      <c r="V1035" s="54"/>
      <c r="W1035" s="54"/>
      <c r="X1035" s="54"/>
      <c r="Y1035" s="54"/>
      <c r="Z1035" s="54"/>
      <c r="AA1035" s="54"/>
      <c r="AB1035" s="54"/>
      <c r="AC1035" s="54"/>
      <c r="AD1035" s="54"/>
      <c r="AE1035" s="54"/>
      <c r="AF1035" s="54"/>
      <c r="AG1035" s="54"/>
      <c r="AH1035" s="54"/>
      <c r="AI1035" s="54"/>
      <c r="AJ1035" s="54"/>
      <c r="AK1035" s="54"/>
      <c r="AL1035" s="54"/>
      <c r="AM1035" s="54"/>
      <c r="AN1035" s="54"/>
      <c r="AO1035" s="54"/>
      <c r="AP1035" s="54"/>
      <c r="AQ1035" s="54"/>
      <c r="AR1035" s="54"/>
      <c r="AS1035" s="54"/>
      <c r="AT1035" s="54"/>
      <c r="AU1035" s="54"/>
      <c r="AV1035" s="54"/>
      <c r="AW1035" s="54"/>
      <c r="AX1035" s="54"/>
      <c r="AY1035" s="54"/>
      <c r="AZ1035" s="54"/>
      <c r="BA1035" s="54"/>
      <c r="BB1035" s="54"/>
      <c r="BC1035" s="54"/>
      <c r="BD1035" s="54"/>
      <c r="BE1035" s="54"/>
      <c r="BF1035" s="54"/>
      <c r="BG1035" s="54"/>
      <c r="BH1035" s="54"/>
      <c r="BI1035" s="54"/>
      <c r="BJ1035" s="54"/>
      <c r="BK1035" s="54"/>
      <c r="BL1035" s="54"/>
      <c r="BM1035" s="54"/>
      <c r="BN1035" s="54"/>
      <c r="BO1035" s="54"/>
      <c r="BP1035" s="54"/>
      <c r="BQ1035" s="54"/>
    </row>
    <row r="1036">
      <c r="A1036" s="54"/>
      <c r="B1036" s="54"/>
      <c r="C1036" s="98"/>
      <c r="D1036" s="54"/>
      <c r="E1036" s="54"/>
      <c r="F1036" s="54"/>
      <c r="G1036" s="54"/>
      <c r="H1036" s="54"/>
      <c r="I1036" s="54"/>
      <c r="J1036" s="54"/>
      <c r="K1036" s="54"/>
      <c r="L1036" s="54"/>
      <c r="M1036" s="54"/>
      <c r="N1036" s="171"/>
      <c r="O1036" s="54"/>
      <c r="P1036" s="54"/>
      <c r="Q1036" s="54"/>
      <c r="R1036" s="54"/>
      <c r="S1036" s="54"/>
      <c r="T1036" s="54"/>
      <c r="U1036" s="54"/>
      <c r="V1036" s="54"/>
      <c r="W1036" s="54"/>
      <c r="X1036" s="54"/>
      <c r="Y1036" s="54"/>
      <c r="Z1036" s="54"/>
      <c r="AA1036" s="54"/>
      <c r="AB1036" s="54"/>
      <c r="AC1036" s="54"/>
      <c r="AD1036" s="54"/>
      <c r="AE1036" s="54"/>
      <c r="AF1036" s="54"/>
      <c r="AG1036" s="54"/>
      <c r="AH1036" s="54"/>
      <c r="AI1036" s="54"/>
      <c r="AJ1036" s="54"/>
      <c r="AK1036" s="54"/>
      <c r="AL1036" s="54"/>
      <c r="AM1036" s="54"/>
      <c r="AN1036" s="54"/>
      <c r="AO1036" s="54"/>
      <c r="AP1036" s="54"/>
      <c r="AQ1036" s="54"/>
      <c r="AR1036" s="54"/>
      <c r="AS1036" s="54"/>
      <c r="AT1036" s="54"/>
      <c r="AU1036" s="54"/>
      <c r="AV1036" s="54"/>
      <c r="AW1036" s="54"/>
      <c r="AX1036" s="54"/>
      <c r="AY1036" s="54"/>
      <c r="AZ1036" s="54"/>
      <c r="BA1036" s="54"/>
      <c r="BB1036" s="54"/>
      <c r="BC1036" s="54"/>
      <c r="BD1036" s="54"/>
      <c r="BE1036" s="54"/>
      <c r="BF1036" s="54"/>
      <c r="BG1036" s="54"/>
      <c r="BH1036" s="54"/>
      <c r="BI1036" s="54"/>
      <c r="BJ1036" s="54"/>
      <c r="BK1036" s="54"/>
      <c r="BL1036" s="54"/>
      <c r="BM1036" s="54"/>
      <c r="BN1036" s="54"/>
      <c r="BO1036" s="54"/>
      <c r="BP1036" s="54"/>
      <c r="BQ1036" s="54"/>
    </row>
    <row r="1037">
      <c r="A1037" s="54"/>
      <c r="B1037" s="54"/>
      <c r="C1037" s="98"/>
      <c r="D1037" s="54"/>
      <c r="E1037" s="54"/>
      <c r="F1037" s="54"/>
      <c r="G1037" s="54"/>
      <c r="H1037" s="54"/>
      <c r="I1037" s="54"/>
      <c r="J1037" s="54"/>
      <c r="K1037" s="54"/>
      <c r="L1037" s="54"/>
      <c r="M1037" s="54"/>
      <c r="N1037" s="171"/>
      <c r="O1037" s="54"/>
      <c r="P1037" s="54"/>
      <c r="Q1037" s="54"/>
      <c r="R1037" s="54"/>
      <c r="S1037" s="54"/>
      <c r="T1037" s="54"/>
      <c r="U1037" s="54"/>
      <c r="V1037" s="54"/>
      <c r="W1037" s="54"/>
      <c r="X1037" s="54"/>
      <c r="Y1037" s="54"/>
      <c r="Z1037" s="54"/>
      <c r="AA1037" s="54"/>
      <c r="AB1037" s="54"/>
      <c r="AC1037" s="54"/>
      <c r="AD1037" s="54"/>
      <c r="AE1037" s="54"/>
      <c r="AF1037" s="54"/>
      <c r="AG1037" s="54"/>
      <c r="AH1037" s="54"/>
      <c r="AI1037" s="54"/>
      <c r="AJ1037" s="54"/>
      <c r="AK1037" s="54"/>
      <c r="AL1037" s="54"/>
      <c r="AM1037" s="54"/>
      <c r="AN1037" s="54"/>
      <c r="AO1037" s="54"/>
      <c r="AP1037" s="54"/>
      <c r="AQ1037" s="54"/>
      <c r="AR1037" s="54"/>
      <c r="AS1037" s="54"/>
      <c r="AT1037" s="54"/>
      <c r="AU1037" s="54"/>
      <c r="AV1037" s="54"/>
      <c r="AW1037" s="54"/>
      <c r="AX1037" s="54"/>
      <c r="AY1037" s="54"/>
      <c r="AZ1037" s="54"/>
      <c r="BA1037" s="54"/>
      <c r="BB1037" s="54"/>
      <c r="BC1037" s="54"/>
      <c r="BD1037" s="54"/>
      <c r="BE1037" s="54"/>
      <c r="BF1037" s="54"/>
      <c r="BG1037" s="54"/>
      <c r="BH1037" s="54"/>
      <c r="BI1037" s="54"/>
      <c r="BJ1037" s="54"/>
      <c r="BK1037" s="54"/>
      <c r="BL1037" s="54"/>
      <c r="BM1037" s="54"/>
      <c r="BN1037" s="54"/>
      <c r="BO1037" s="54"/>
      <c r="BP1037" s="54"/>
      <c r="BQ1037" s="54"/>
    </row>
    <row r="1038">
      <c r="A1038" s="54"/>
      <c r="B1038" s="54"/>
      <c r="C1038" s="98"/>
      <c r="D1038" s="54"/>
      <c r="E1038" s="54"/>
      <c r="F1038" s="54"/>
      <c r="G1038" s="54"/>
      <c r="H1038" s="54"/>
      <c r="I1038" s="54"/>
      <c r="J1038" s="54"/>
      <c r="K1038" s="54"/>
      <c r="L1038" s="54"/>
      <c r="M1038" s="54"/>
      <c r="N1038" s="171"/>
      <c r="O1038" s="54"/>
      <c r="P1038" s="54"/>
      <c r="Q1038" s="54"/>
      <c r="R1038" s="54"/>
      <c r="S1038" s="54"/>
      <c r="T1038" s="54"/>
      <c r="U1038" s="54"/>
      <c r="V1038" s="54"/>
      <c r="W1038" s="54"/>
      <c r="X1038" s="54"/>
      <c r="Y1038" s="54"/>
      <c r="Z1038" s="54"/>
      <c r="AA1038" s="54"/>
      <c r="AB1038" s="54"/>
      <c r="AC1038" s="54"/>
      <c r="AD1038" s="54"/>
      <c r="AE1038" s="54"/>
      <c r="AF1038" s="54"/>
      <c r="AG1038" s="54"/>
      <c r="AH1038" s="54"/>
      <c r="AI1038" s="54"/>
      <c r="AJ1038" s="54"/>
      <c r="AK1038" s="54"/>
      <c r="AL1038" s="54"/>
      <c r="AM1038" s="54"/>
      <c r="AN1038" s="54"/>
      <c r="AO1038" s="54"/>
      <c r="AP1038" s="54"/>
      <c r="AQ1038" s="54"/>
      <c r="AR1038" s="54"/>
      <c r="AS1038" s="54"/>
      <c r="AT1038" s="54"/>
      <c r="AU1038" s="54"/>
      <c r="AV1038" s="54"/>
      <c r="AW1038" s="54"/>
      <c r="AX1038" s="54"/>
      <c r="AY1038" s="54"/>
      <c r="AZ1038" s="54"/>
      <c r="BA1038" s="54"/>
      <c r="BB1038" s="54"/>
      <c r="BC1038" s="54"/>
      <c r="BD1038" s="54"/>
      <c r="BE1038" s="54"/>
      <c r="BF1038" s="54"/>
      <c r="BG1038" s="54"/>
      <c r="BH1038" s="54"/>
      <c r="BI1038" s="54"/>
      <c r="BJ1038" s="54"/>
      <c r="BK1038" s="54"/>
      <c r="BL1038" s="54"/>
      <c r="BM1038" s="54"/>
      <c r="BN1038" s="54"/>
      <c r="BO1038" s="54"/>
      <c r="BP1038" s="54"/>
      <c r="BQ1038" s="54"/>
    </row>
    <row r="1039">
      <c r="A1039" s="54"/>
      <c r="B1039" s="54"/>
      <c r="C1039" s="98"/>
      <c r="D1039" s="54"/>
      <c r="E1039" s="54"/>
      <c r="F1039" s="54"/>
      <c r="G1039" s="54"/>
      <c r="H1039" s="54"/>
      <c r="I1039" s="54"/>
      <c r="J1039" s="54"/>
      <c r="K1039" s="54"/>
      <c r="L1039" s="54"/>
      <c r="M1039" s="54"/>
      <c r="N1039" s="171"/>
      <c r="O1039" s="54"/>
      <c r="P1039" s="54"/>
      <c r="Q1039" s="54"/>
      <c r="R1039" s="54"/>
      <c r="S1039" s="54"/>
      <c r="T1039" s="54"/>
      <c r="U1039" s="54"/>
      <c r="V1039" s="54"/>
      <c r="W1039" s="54"/>
      <c r="X1039" s="54"/>
      <c r="Y1039" s="54"/>
      <c r="Z1039" s="54"/>
      <c r="AA1039" s="54"/>
      <c r="AB1039" s="54"/>
      <c r="AC1039" s="54"/>
      <c r="AD1039" s="54"/>
      <c r="AE1039" s="54"/>
      <c r="AF1039" s="54"/>
      <c r="AG1039" s="54"/>
      <c r="AH1039" s="54"/>
      <c r="AI1039" s="54"/>
      <c r="AJ1039" s="54"/>
      <c r="AK1039" s="54"/>
      <c r="AL1039" s="54"/>
      <c r="AM1039" s="54"/>
      <c r="AN1039" s="54"/>
      <c r="AO1039" s="54"/>
      <c r="AP1039" s="54"/>
      <c r="AQ1039" s="54"/>
      <c r="AR1039" s="54"/>
      <c r="AS1039" s="54"/>
      <c r="AT1039" s="54"/>
      <c r="AU1039" s="54"/>
      <c r="AV1039" s="54"/>
      <c r="AW1039" s="54"/>
      <c r="AX1039" s="54"/>
      <c r="AY1039" s="54"/>
      <c r="AZ1039" s="54"/>
      <c r="BA1039" s="54"/>
      <c r="BB1039" s="54"/>
      <c r="BC1039" s="54"/>
      <c r="BD1039" s="54"/>
      <c r="BE1039" s="54"/>
      <c r="BF1039" s="54"/>
      <c r="BG1039" s="54"/>
      <c r="BH1039" s="54"/>
      <c r="BI1039" s="54"/>
      <c r="BJ1039" s="54"/>
      <c r="BK1039" s="54"/>
      <c r="BL1039" s="54"/>
      <c r="BM1039" s="54"/>
      <c r="BN1039" s="54"/>
      <c r="BO1039" s="54"/>
      <c r="BP1039" s="54"/>
      <c r="BQ1039" s="54"/>
    </row>
    <row r="1040">
      <c r="A1040" s="54"/>
      <c r="B1040" s="54"/>
      <c r="C1040" s="98"/>
      <c r="D1040" s="54"/>
      <c r="E1040" s="54"/>
      <c r="F1040" s="54"/>
      <c r="G1040" s="54"/>
      <c r="H1040" s="54"/>
      <c r="I1040" s="54"/>
      <c r="J1040" s="54"/>
      <c r="K1040" s="54"/>
      <c r="L1040" s="54"/>
      <c r="M1040" s="54"/>
      <c r="N1040" s="171"/>
      <c r="O1040" s="54"/>
      <c r="P1040" s="54"/>
      <c r="Q1040" s="54"/>
      <c r="R1040" s="54"/>
      <c r="S1040" s="54"/>
      <c r="T1040" s="54"/>
      <c r="U1040" s="54"/>
      <c r="V1040" s="54"/>
      <c r="W1040" s="54"/>
      <c r="X1040" s="54"/>
      <c r="Y1040" s="54"/>
      <c r="Z1040" s="54"/>
      <c r="AA1040" s="54"/>
      <c r="AB1040" s="54"/>
      <c r="AC1040" s="54"/>
      <c r="AD1040" s="54"/>
      <c r="AE1040" s="54"/>
      <c r="AF1040" s="54"/>
      <c r="AG1040" s="54"/>
      <c r="AH1040" s="54"/>
      <c r="AI1040" s="54"/>
      <c r="AJ1040" s="54"/>
      <c r="AK1040" s="54"/>
      <c r="AL1040" s="54"/>
      <c r="AM1040" s="54"/>
      <c r="AN1040" s="54"/>
      <c r="AO1040" s="54"/>
      <c r="AP1040" s="54"/>
      <c r="AQ1040" s="54"/>
      <c r="AR1040" s="54"/>
      <c r="AS1040" s="54"/>
      <c r="AT1040" s="54"/>
      <c r="AU1040" s="54"/>
      <c r="AV1040" s="54"/>
      <c r="AW1040" s="54"/>
      <c r="AX1040" s="54"/>
      <c r="AY1040" s="54"/>
      <c r="AZ1040" s="54"/>
      <c r="BA1040" s="54"/>
      <c r="BB1040" s="54"/>
      <c r="BC1040" s="54"/>
      <c r="BD1040" s="54"/>
      <c r="BE1040" s="54"/>
      <c r="BF1040" s="54"/>
      <c r="BG1040" s="54"/>
      <c r="BH1040" s="54"/>
      <c r="BI1040" s="54"/>
      <c r="BJ1040" s="54"/>
      <c r="BK1040" s="54"/>
      <c r="BL1040" s="54"/>
      <c r="BM1040" s="54"/>
      <c r="BN1040" s="54"/>
      <c r="BO1040" s="54"/>
      <c r="BP1040" s="54"/>
      <c r="BQ1040" s="54"/>
    </row>
    <row r="1041">
      <c r="A1041" s="54"/>
      <c r="B1041" s="54"/>
      <c r="C1041" s="98"/>
      <c r="D1041" s="54"/>
      <c r="E1041" s="54"/>
      <c r="F1041" s="54"/>
      <c r="G1041" s="54"/>
      <c r="H1041" s="54"/>
      <c r="I1041" s="54"/>
      <c r="J1041" s="54"/>
      <c r="K1041" s="54"/>
      <c r="L1041" s="54"/>
      <c r="M1041" s="54"/>
      <c r="N1041" s="171"/>
      <c r="O1041" s="54"/>
      <c r="P1041" s="54"/>
      <c r="Q1041" s="54"/>
      <c r="R1041" s="54"/>
      <c r="S1041" s="54"/>
      <c r="T1041" s="54"/>
      <c r="U1041" s="54"/>
      <c r="V1041" s="54"/>
      <c r="W1041" s="54"/>
      <c r="X1041" s="54"/>
      <c r="Y1041" s="54"/>
      <c r="Z1041" s="54"/>
      <c r="AA1041" s="54"/>
      <c r="AB1041" s="54"/>
      <c r="AC1041" s="54"/>
      <c r="AD1041" s="54"/>
      <c r="AE1041" s="54"/>
      <c r="AF1041" s="54"/>
      <c r="AG1041" s="54"/>
      <c r="AH1041" s="54"/>
      <c r="AI1041" s="54"/>
      <c r="AJ1041" s="54"/>
      <c r="AK1041" s="54"/>
      <c r="AL1041" s="54"/>
      <c r="AM1041" s="54"/>
      <c r="AN1041" s="54"/>
      <c r="AO1041" s="54"/>
      <c r="AP1041" s="54"/>
      <c r="AQ1041" s="54"/>
      <c r="AR1041" s="54"/>
      <c r="AS1041" s="54"/>
      <c r="AT1041" s="54"/>
      <c r="AU1041" s="54"/>
      <c r="AV1041" s="54"/>
      <c r="AW1041" s="54"/>
      <c r="AX1041" s="54"/>
      <c r="AY1041" s="54"/>
      <c r="AZ1041" s="54"/>
      <c r="BA1041" s="54"/>
      <c r="BB1041" s="54"/>
      <c r="BC1041" s="54"/>
      <c r="BD1041" s="54"/>
      <c r="BE1041" s="54"/>
      <c r="BF1041" s="54"/>
      <c r="BG1041" s="54"/>
      <c r="BH1041" s="54"/>
      <c r="BI1041" s="54"/>
      <c r="BJ1041" s="54"/>
      <c r="BK1041" s="54"/>
      <c r="BL1041" s="54"/>
      <c r="BM1041" s="54"/>
      <c r="BN1041" s="54"/>
      <c r="BO1041" s="54"/>
      <c r="BP1041" s="54"/>
      <c r="BQ1041" s="54"/>
    </row>
    <row r="1042">
      <c r="A1042" s="54"/>
      <c r="B1042" s="54"/>
      <c r="C1042" s="98"/>
      <c r="D1042" s="54"/>
      <c r="E1042" s="54"/>
      <c r="F1042" s="54"/>
      <c r="G1042" s="54"/>
      <c r="H1042" s="54"/>
      <c r="I1042" s="54"/>
      <c r="J1042" s="54"/>
      <c r="K1042" s="54"/>
      <c r="L1042" s="54"/>
      <c r="M1042" s="54"/>
      <c r="N1042" s="171"/>
      <c r="O1042" s="54"/>
      <c r="P1042" s="54"/>
      <c r="Q1042" s="54"/>
      <c r="R1042" s="54"/>
      <c r="S1042" s="54"/>
      <c r="T1042" s="54"/>
      <c r="U1042" s="54"/>
      <c r="V1042" s="54"/>
      <c r="W1042" s="54"/>
      <c r="X1042" s="54"/>
      <c r="Y1042" s="54"/>
      <c r="Z1042" s="54"/>
      <c r="AA1042" s="54"/>
      <c r="AB1042" s="54"/>
      <c r="AC1042" s="54"/>
      <c r="AD1042" s="54"/>
      <c r="AE1042" s="54"/>
      <c r="AF1042" s="54"/>
      <c r="AG1042" s="54"/>
      <c r="AH1042" s="54"/>
      <c r="AI1042" s="54"/>
      <c r="AJ1042" s="54"/>
      <c r="AK1042" s="54"/>
      <c r="AL1042" s="54"/>
      <c r="AM1042" s="54"/>
      <c r="AN1042" s="54"/>
      <c r="AO1042" s="54"/>
      <c r="AP1042" s="54"/>
      <c r="AQ1042" s="54"/>
      <c r="AR1042" s="54"/>
      <c r="AS1042" s="54"/>
      <c r="AT1042" s="54"/>
      <c r="AU1042" s="54"/>
      <c r="AV1042" s="54"/>
      <c r="AW1042" s="54"/>
      <c r="AX1042" s="54"/>
      <c r="AY1042" s="54"/>
      <c r="AZ1042" s="54"/>
      <c r="BA1042" s="54"/>
      <c r="BB1042" s="54"/>
      <c r="BC1042" s="54"/>
      <c r="BD1042" s="54"/>
      <c r="BE1042" s="54"/>
      <c r="BF1042" s="54"/>
      <c r="BG1042" s="54"/>
      <c r="BH1042" s="54"/>
      <c r="BI1042" s="54"/>
      <c r="BJ1042" s="54"/>
      <c r="BK1042" s="54"/>
      <c r="BL1042" s="54"/>
      <c r="BM1042" s="54"/>
      <c r="BN1042" s="54"/>
      <c r="BO1042" s="54"/>
      <c r="BP1042" s="54"/>
      <c r="BQ1042" s="54"/>
    </row>
    <row r="1043">
      <c r="A1043" s="54"/>
      <c r="B1043" s="54"/>
      <c r="C1043" s="98"/>
      <c r="D1043" s="54"/>
      <c r="E1043" s="54"/>
      <c r="F1043" s="54"/>
      <c r="G1043" s="54"/>
      <c r="H1043" s="54"/>
      <c r="I1043" s="54"/>
      <c r="J1043" s="54"/>
      <c r="K1043" s="54"/>
      <c r="L1043" s="54"/>
      <c r="M1043" s="54"/>
      <c r="N1043" s="171"/>
      <c r="O1043" s="54"/>
      <c r="P1043" s="54"/>
      <c r="Q1043" s="54"/>
      <c r="R1043" s="54"/>
      <c r="S1043" s="54"/>
      <c r="T1043" s="54"/>
      <c r="U1043" s="54"/>
      <c r="V1043" s="54"/>
      <c r="W1043" s="54"/>
      <c r="X1043" s="54"/>
      <c r="Y1043" s="54"/>
      <c r="Z1043" s="54"/>
      <c r="AA1043" s="54"/>
      <c r="AB1043" s="54"/>
      <c r="AC1043" s="54"/>
      <c r="AD1043" s="54"/>
      <c r="AE1043" s="54"/>
      <c r="AF1043" s="54"/>
      <c r="AG1043" s="54"/>
      <c r="AH1043" s="54"/>
      <c r="AI1043" s="54"/>
      <c r="AJ1043" s="54"/>
      <c r="AK1043" s="54"/>
      <c r="AL1043" s="54"/>
      <c r="AM1043" s="54"/>
      <c r="AN1043" s="54"/>
      <c r="AO1043" s="54"/>
      <c r="AP1043" s="54"/>
      <c r="AQ1043" s="54"/>
      <c r="AR1043" s="54"/>
      <c r="AS1043" s="54"/>
      <c r="AT1043" s="54"/>
      <c r="AU1043" s="54"/>
      <c r="AV1043" s="54"/>
      <c r="AW1043" s="54"/>
      <c r="AX1043" s="54"/>
      <c r="AY1043" s="54"/>
      <c r="AZ1043" s="54"/>
      <c r="BA1043" s="54"/>
      <c r="BB1043" s="54"/>
      <c r="BC1043" s="54"/>
      <c r="BD1043" s="54"/>
      <c r="BE1043" s="54"/>
      <c r="BF1043" s="54"/>
      <c r="BG1043" s="54"/>
      <c r="BH1043" s="54"/>
      <c r="BI1043" s="54"/>
      <c r="BJ1043" s="54"/>
      <c r="BK1043" s="54"/>
      <c r="BL1043" s="54"/>
      <c r="BM1043" s="54"/>
      <c r="BN1043" s="54"/>
      <c r="BO1043" s="54"/>
      <c r="BP1043" s="54"/>
      <c r="BQ1043" s="54"/>
    </row>
    <row r="1044">
      <c r="A1044" s="54"/>
      <c r="B1044" s="54"/>
      <c r="C1044" s="98"/>
      <c r="D1044" s="54"/>
      <c r="E1044" s="54"/>
      <c r="F1044" s="54"/>
      <c r="G1044" s="54"/>
      <c r="H1044" s="54"/>
      <c r="I1044" s="54"/>
      <c r="J1044" s="54"/>
      <c r="K1044" s="54"/>
      <c r="L1044" s="54"/>
      <c r="M1044" s="54"/>
      <c r="N1044" s="171"/>
      <c r="O1044" s="54"/>
      <c r="P1044" s="54"/>
      <c r="Q1044" s="54"/>
      <c r="R1044" s="54"/>
      <c r="S1044" s="54"/>
      <c r="T1044" s="54"/>
      <c r="U1044" s="54"/>
      <c r="V1044" s="54"/>
      <c r="W1044" s="54"/>
      <c r="X1044" s="54"/>
      <c r="Y1044" s="54"/>
      <c r="Z1044" s="54"/>
      <c r="AA1044" s="54"/>
      <c r="AB1044" s="54"/>
      <c r="AC1044" s="54"/>
      <c r="AD1044" s="54"/>
      <c r="AE1044" s="54"/>
      <c r="AF1044" s="54"/>
      <c r="AG1044" s="54"/>
      <c r="AH1044" s="54"/>
      <c r="AI1044" s="54"/>
      <c r="AJ1044" s="54"/>
      <c r="AK1044" s="54"/>
      <c r="AL1044" s="54"/>
      <c r="AM1044" s="54"/>
      <c r="AN1044" s="54"/>
      <c r="AO1044" s="54"/>
      <c r="AP1044" s="54"/>
      <c r="AQ1044" s="54"/>
      <c r="AR1044" s="54"/>
      <c r="AS1044" s="54"/>
      <c r="AT1044" s="54"/>
      <c r="AU1044" s="54"/>
      <c r="AV1044" s="54"/>
      <c r="AW1044" s="54"/>
      <c r="AX1044" s="54"/>
      <c r="AY1044" s="54"/>
      <c r="AZ1044" s="54"/>
      <c r="BA1044" s="54"/>
      <c r="BB1044" s="54"/>
      <c r="BC1044" s="54"/>
      <c r="BD1044" s="54"/>
      <c r="BE1044" s="54"/>
      <c r="BF1044" s="54"/>
      <c r="BG1044" s="54"/>
      <c r="BH1044" s="54"/>
      <c r="BI1044" s="54"/>
      <c r="BJ1044" s="54"/>
      <c r="BK1044" s="54"/>
      <c r="BL1044" s="54"/>
      <c r="BM1044" s="54"/>
      <c r="BN1044" s="54"/>
      <c r="BO1044" s="54"/>
      <c r="BP1044" s="54"/>
      <c r="BQ1044" s="54"/>
    </row>
    <row r="1045">
      <c r="A1045" s="54"/>
      <c r="B1045" s="54"/>
      <c r="C1045" s="98"/>
      <c r="D1045" s="54"/>
      <c r="E1045" s="54"/>
      <c r="F1045" s="54"/>
      <c r="G1045" s="54"/>
      <c r="H1045" s="54"/>
      <c r="I1045" s="54"/>
      <c r="J1045" s="54"/>
      <c r="K1045" s="54"/>
      <c r="L1045" s="54"/>
      <c r="M1045" s="54"/>
      <c r="N1045" s="171"/>
      <c r="O1045" s="54"/>
      <c r="P1045" s="54"/>
      <c r="Q1045" s="54"/>
      <c r="R1045" s="54"/>
      <c r="S1045" s="54"/>
      <c r="T1045" s="54"/>
      <c r="U1045" s="54"/>
      <c r="V1045" s="54"/>
      <c r="W1045" s="54"/>
      <c r="X1045" s="54"/>
      <c r="Y1045" s="54"/>
      <c r="Z1045" s="54"/>
      <c r="AA1045" s="54"/>
      <c r="AB1045" s="54"/>
      <c r="AC1045" s="54"/>
      <c r="AD1045" s="54"/>
      <c r="AE1045" s="54"/>
      <c r="AF1045" s="54"/>
      <c r="AG1045" s="54"/>
      <c r="AH1045" s="54"/>
      <c r="AI1045" s="54"/>
      <c r="AJ1045" s="54"/>
      <c r="AK1045" s="54"/>
      <c r="AL1045" s="54"/>
      <c r="AM1045" s="54"/>
      <c r="AN1045" s="54"/>
      <c r="AO1045" s="54"/>
      <c r="AP1045" s="54"/>
      <c r="AQ1045" s="54"/>
      <c r="AR1045" s="54"/>
      <c r="AS1045" s="54"/>
      <c r="AT1045" s="54"/>
      <c r="AU1045" s="54"/>
      <c r="AV1045" s="54"/>
      <c r="AW1045" s="54"/>
      <c r="AX1045" s="54"/>
      <c r="AY1045" s="54"/>
      <c r="AZ1045" s="54"/>
      <c r="BA1045" s="54"/>
      <c r="BB1045" s="54"/>
      <c r="BC1045" s="54"/>
      <c r="BD1045" s="54"/>
      <c r="BE1045" s="54"/>
      <c r="BF1045" s="54"/>
      <c r="BG1045" s="54"/>
      <c r="BH1045" s="54"/>
      <c r="BI1045" s="54"/>
      <c r="BJ1045" s="54"/>
      <c r="BK1045" s="54"/>
      <c r="BL1045" s="54"/>
      <c r="BM1045" s="54"/>
      <c r="BN1045" s="54"/>
      <c r="BO1045" s="54"/>
      <c r="BP1045" s="54"/>
      <c r="BQ1045" s="54"/>
    </row>
    <row r="1046">
      <c r="A1046" s="54"/>
      <c r="B1046" s="54"/>
      <c r="C1046" s="98"/>
      <c r="D1046" s="54"/>
      <c r="E1046" s="54"/>
      <c r="F1046" s="54"/>
      <c r="G1046" s="54"/>
      <c r="H1046" s="54"/>
      <c r="I1046" s="54"/>
      <c r="J1046" s="54"/>
      <c r="K1046" s="54"/>
      <c r="L1046" s="54"/>
      <c r="M1046" s="54"/>
      <c r="N1046" s="171"/>
      <c r="O1046" s="54"/>
      <c r="P1046" s="54"/>
      <c r="Q1046" s="54"/>
      <c r="R1046" s="54"/>
      <c r="S1046" s="54"/>
      <c r="T1046" s="54"/>
      <c r="U1046" s="54"/>
      <c r="V1046" s="54"/>
      <c r="W1046" s="54"/>
      <c r="X1046" s="54"/>
      <c r="Y1046" s="54"/>
      <c r="Z1046" s="54"/>
      <c r="AA1046" s="54"/>
      <c r="AB1046" s="54"/>
      <c r="AC1046" s="54"/>
      <c r="AD1046" s="54"/>
      <c r="AE1046" s="54"/>
      <c r="AF1046" s="54"/>
      <c r="AG1046" s="54"/>
      <c r="AH1046" s="54"/>
      <c r="AI1046" s="54"/>
      <c r="AJ1046" s="54"/>
      <c r="AK1046" s="54"/>
      <c r="AL1046" s="54"/>
      <c r="AM1046" s="54"/>
      <c r="AN1046" s="54"/>
      <c r="AO1046" s="54"/>
      <c r="AP1046" s="54"/>
      <c r="AQ1046" s="54"/>
      <c r="AR1046" s="54"/>
      <c r="AS1046" s="54"/>
      <c r="AT1046" s="54"/>
      <c r="AU1046" s="54"/>
      <c r="AV1046" s="54"/>
      <c r="AW1046" s="54"/>
      <c r="AX1046" s="54"/>
      <c r="AY1046" s="54"/>
      <c r="AZ1046" s="54"/>
      <c r="BA1046" s="54"/>
      <c r="BB1046" s="54"/>
      <c r="BC1046" s="54"/>
      <c r="BD1046" s="54"/>
      <c r="BE1046" s="54"/>
      <c r="BF1046" s="54"/>
      <c r="BG1046" s="54"/>
      <c r="BH1046" s="54"/>
      <c r="BI1046" s="54"/>
      <c r="BJ1046" s="54"/>
      <c r="BK1046" s="54"/>
      <c r="BL1046" s="54"/>
      <c r="BM1046" s="54"/>
      <c r="BN1046" s="54"/>
      <c r="BO1046" s="54"/>
      <c r="BP1046" s="54"/>
      <c r="BQ1046" s="54"/>
    </row>
    <row r="1047">
      <c r="A1047" s="54"/>
      <c r="B1047" s="54"/>
      <c r="C1047" s="98"/>
      <c r="D1047" s="54"/>
      <c r="E1047" s="54"/>
      <c r="F1047" s="54"/>
      <c r="G1047" s="54"/>
      <c r="H1047" s="54"/>
      <c r="I1047" s="54"/>
      <c r="J1047" s="54"/>
      <c r="K1047" s="54"/>
      <c r="L1047" s="54"/>
      <c r="M1047" s="54"/>
      <c r="N1047" s="171"/>
      <c r="O1047" s="54"/>
      <c r="P1047" s="54"/>
      <c r="Q1047" s="54"/>
      <c r="R1047" s="54"/>
      <c r="S1047" s="54"/>
      <c r="T1047" s="54"/>
      <c r="U1047" s="54"/>
      <c r="V1047" s="54"/>
      <c r="W1047" s="54"/>
      <c r="X1047" s="54"/>
      <c r="Y1047" s="54"/>
      <c r="Z1047" s="54"/>
      <c r="AA1047" s="54"/>
      <c r="AB1047" s="54"/>
      <c r="AC1047" s="54"/>
      <c r="AD1047" s="54"/>
      <c r="AE1047" s="54"/>
      <c r="AF1047" s="54"/>
      <c r="AG1047" s="54"/>
      <c r="AH1047" s="54"/>
      <c r="AI1047" s="54"/>
      <c r="AJ1047" s="54"/>
      <c r="AK1047" s="54"/>
      <c r="AL1047" s="54"/>
      <c r="AM1047" s="54"/>
      <c r="AN1047" s="54"/>
      <c r="AO1047" s="54"/>
      <c r="AP1047" s="54"/>
      <c r="AQ1047" s="54"/>
      <c r="AR1047" s="54"/>
      <c r="AS1047" s="54"/>
      <c r="AT1047" s="54"/>
      <c r="AU1047" s="54"/>
      <c r="AV1047" s="54"/>
      <c r="AW1047" s="54"/>
      <c r="AX1047" s="54"/>
      <c r="AY1047" s="54"/>
      <c r="AZ1047" s="54"/>
      <c r="BA1047" s="54"/>
      <c r="BB1047" s="54"/>
      <c r="BC1047" s="54"/>
      <c r="BD1047" s="54"/>
      <c r="BE1047" s="54"/>
      <c r="BF1047" s="54"/>
      <c r="BG1047" s="54"/>
      <c r="BH1047" s="54"/>
      <c r="BI1047" s="54"/>
      <c r="BJ1047" s="54"/>
      <c r="BK1047" s="54"/>
      <c r="BL1047" s="54"/>
      <c r="BM1047" s="54"/>
      <c r="BN1047" s="54"/>
      <c r="BO1047" s="54"/>
      <c r="BP1047" s="54"/>
      <c r="BQ1047" s="54"/>
    </row>
    <row r="1048">
      <c r="A1048" s="54"/>
      <c r="B1048" s="54"/>
      <c r="C1048" s="98"/>
      <c r="D1048" s="54"/>
      <c r="E1048" s="54"/>
      <c r="F1048" s="54"/>
      <c r="G1048" s="54"/>
      <c r="H1048" s="54"/>
      <c r="I1048" s="54"/>
      <c r="J1048" s="54"/>
      <c r="K1048" s="54"/>
      <c r="L1048" s="54"/>
      <c r="M1048" s="54"/>
      <c r="N1048" s="171"/>
      <c r="O1048" s="54"/>
      <c r="P1048" s="54"/>
      <c r="Q1048" s="54"/>
      <c r="R1048" s="54"/>
      <c r="S1048" s="54"/>
      <c r="T1048" s="54"/>
      <c r="U1048" s="54"/>
      <c r="V1048" s="54"/>
      <c r="W1048" s="54"/>
      <c r="X1048" s="54"/>
      <c r="Y1048" s="54"/>
      <c r="Z1048" s="54"/>
      <c r="AA1048" s="54"/>
      <c r="AB1048" s="54"/>
      <c r="AC1048" s="54"/>
      <c r="AD1048" s="54"/>
      <c r="AE1048" s="54"/>
      <c r="AF1048" s="54"/>
      <c r="AG1048" s="54"/>
      <c r="AH1048" s="54"/>
      <c r="AI1048" s="54"/>
      <c r="AJ1048" s="54"/>
      <c r="AK1048" s="54"/>
      <c r="AL1048" s="54"/>
      <c r="AM1048" s="54"/>
      <c r="AN1048" s="54"/>
      <c r="AO1048" s="54"/>
      <c r="AP1048" s="54"/>
      <c r="AQ1048" s="54"/>
      <c r="AR1048" s="54"/>
      <c r="AS1048" s="54"/>
      <c r="AT1048" s="54"/>
      <c r="AU1048" s="54"/>
      <c r="AV1048" s="54"/>
      <c r="AW1048" s="54"/>
      <c r="AX1048" s="54"/>
      <c r="AY1048" s="54"/>
      <c r="AZ1048" s="54"/>
      <c r="BA1048" s="54"/>
      <c r="BB1048" s="54"/>
      <c r="BC1048" s="54"/>
      <c r="BD1048" s="54"/>
      <c r="BE1048" s="54"/>
      <c r="BF1048" s="54"/>
      <c r="BG1048" s="54"/>
      <c r="BH1048" s="54"/>
      <c r="BI1048" s="54"/>
      <c r="BJ1048" s="54"/>
      <c r="BK1048" s="54"/>
      <c r="BL1048" s="54"/>
      <c r="BM1048" s="54"/>
      <c r="BN1048" s="54"/>
      <c r="BO1048" s="54"/>
      <c r="BP1048" s="54"/>
      <c r="BQ1048" s="54"/>
    </row>
    <row r="1049">
      <c r="A1049" s="54"/>
      <c r="B1049" s="54"/>
      <c r="C1049" s="98"/>
      <c r="D1049" s="54"/>
      <c r="E1049" s="54"/>
      <c r="F1049" s="54"/>
      <c r="G1049" s="54"/>
      <c r="H1049" s="54"/>
      <c r="I1049" s="54"/>
      <c r="J1049" s="54"/>
      <c r="K1049" s="54"/>
      <c r="L1049" s="54"/>
      <c r="M1049" s="54"/>
      <c r="N1049" s="171"/>
      <c r="O1049" s="54"/>
      <c r="P1049" s="54"/>
      <c r="Q1049" s="54"/>
      <c r="R1049" s="54"/>
      <c r="S1049" s="54"/>
      <c r="T1049" s="54"/>
      <c r="U1049" s="54"/>
      <c r="V1049" s="54"/>
      <c r="W1049" s="54"/>
      <c r="X1049" s="54"/>
      <c r="Y1049" s="54"/>
      <c r="Z1049" s="54"/>
      <c r="AA1049" s="54"/>
      <c r="AB1049" s="54"/>
      <c r="AC1049" s="54"/>
      <c r="AD1049" s="54"/>
      <c r="AE1049" s="54"/>
      <c r="AF1049" s="54"/>
      <c r="AG1049" s="54"/>
      <c r="AH1049" s="54"/>
      <c r="AI1049" s="54"/>
      <c r="AJ1049" s="54"/>
      <c r="AK1049" s="54"/>
      <c r="AL1049" s="54"/>
      <c r="AM1049" s="54"/>
      <c r="AN1049" s="54"/>
      <c r="AO1049" s="54"/>
      <c r="AP1049" s="54"/>
      <c r="AQ1049" s="54"/>
      <c r="AR1049" s="54"/>
      <c r="AS1049" s="54"/>
      <c r="AT1049" s="54"/>
      <c r="AU1049" s="54"/>
      <c r="AV1049" s="54"/>
      <c r="AW1049" s="54"/>
      <c r="AX1049" s="54"/>
      <c r="AY1049" s="54"/>
      <c r="AZ1049" s="54"/>
      <c r="BA1049" s="54"/>
      <c r="BB1049" s="54"/>
      <c r="BC1049" s="54"/>
      <c r="BD1049" s="54"/>
      <c r="BE1049" s="54"/>
      <c r="BF1049" s="54"/>
      <c r="BG1049" s="54"/>
      <c r="BH1049" s="54"/>
      <c r="BI1049" s="54"/>
      <c r="BJ1049" s="54"/>
      <c r="BK1049" s="54"/>
      <c r="BL1049" s="54"/>
      <c r="BM1049" s="54"/>
      <c r="BN1049" s="54"/>
      <c r="BO1049" s="54"/>
      <c r="BP1049" s="54"/>
      <c r="BQ1049" s="54"/>
    </row>
    <row r="1050">
      <c r="A1050" s="54"/>
      <c r="B1050" s="54"/>
      <c r="C1050" s="98"/>
      <c r="D1050" s="54"/>
      <c r="E1050" s="54"/>
      <c r="F1050" s="54"/>
      <c r="G1050" s="54"/>
      <c r="H1050" s="54"/>
      <c r="I1050" s="54"/>
      <c r="J1050" s="54"/>
      <c r="K1050" s="54"/>
      <c r="L1050" s="54"/>
      <c r="M1050" s="54"/>
      <c r="N1050" s="171"/>
      <c r="O1050" s="54"/>
      <c r="P1050" s="54"/>
      <c r="Q1050" s="54"/>
      <c r="R1050" s="54"/>
      <c r="S1050" s="54"/>
      <c r="T1050" s="54"/>
      <c r="U1050" s="54"/>
      <c r="V1050" s="54"/>
      <c r="W1050" s="54"/>
      <c r="X1050" s="54"/>
      <c r="Y1050" s="54"/>
      <c r="Z1050" s="54"/>
      <c r="AA1050" s="54"/>
      <c r="AB1050" s="54"/>
      <c r="AC1050" s="54"/>
      <c r="AD1050" s="54"/>
      <c r="AE1050" s="54"/>
      <c r="AF1050" s="54"/>
      <c r="AG1050" s="54"/>
      <c r="AH1050" s="54"/>
      <c r="AI1050" s="54"/>
      <c r="AJ1050" s="54"/>
      <c r="AK1050" s="54"/>
      <c r="AL1050" s="54"/>
      <c r="AM1050" s="54"/>
      <c r="AN1050" s="54"/>
      <c r="AO1050" s="54"/>
      <c r="AP1050" s="54"/>
      <c r="AQ1050" s="54"/>
      <c r="AR1050" s="54"/>
      <c r="AS1050" s="54"/>
      <c r="AT1050" s="54"/>
      <c r="AU1050" s="54"/>
      <c r="AV1050" s="54"/>
      <c r="AW1050" s="54"/>
      <c r="AX1050" s="54"/>
      <c r="AY1050" s="54"/>
      <c r="AZ1050" s="54"/>
      <c r="BA1050" s="54"/>
      <c r="BB1050" s="54"/>
      <c r="BC1050" s="54"/>
      <c r="BD1050" s="54"/>
      <c r="BE1050" s="54"/>
      <c r="BF1050" s="54"/>
      <c r="BG1050" s="54"/>
      <c r="BH1050" s="54"/>
      <c r="BI1050" s="54"/>
      <c r="BJ1050" s="54"/>
      <c r="BK1050" s="54"/>
      <c r="BL1050" s="54"/>
      <c r="BM1050" s="54"/>
      <c r="BN1050" s="54"/>
      <c r="BO1050" s="54"/>
      <c r="BP1050" s="54"/>
      <c r="BQ1050" s="54"/>
    </row>
    <row r="1051">
      <c r="A1051" s="54"/>
      <c r="B1051" s="54"/>
      <c r="C1051" s="98"/>
      <c r="D1051" s="54"/>
      <c r="E1051" s="54"/>
      <c r="F1051" s="54"/>
      <c r="G1051" s="54"/>
      <c r="H1051" s="54"/>
      <c r="I1051" s="54"/>
      <c r="J1051" s="54"/>
      <c r="K1051" s="54"/>
      <c r="L1051" s="54"/>
      <c r="M1051" s="54"/>
      <c r="N1051" s="171"/>
      <c r="O1051" s="54"/>
      <c r="P1051" s="54"/>
      <c r="Q1051" s="54"/>
      <c r="R1051" s="54"/>
      <c r="S1051" s="54"/>
      <c r="T1051" s="54"/>
      <c r="U1051" s="54"/>
      <c r="V1051" s="54"/>
      <c r="W1051" s="54"/>
      <c r="X1051" s="54"/>
      <c r="Y1051" s="54"/>
      <c r="Z1051" s="54"/>
      <c r="AA1051" s="54"/>
      <c r="AB1051" s="54"/>
      <c r="AC1051" s="54"/>
      <c r="AD1051" s="54"/>
      <c r="AE1051" s="54"/>
      <c r="AF1051" s="54"/>
      <c r="AG1051" s="54"/>
      <c r="AH1051" s="54"/>
      <c r="AI1051" s="54"/>
      <c r="AJ1051" s="54"/>
      <c r="AK1051" s="54"/>
      <c r="AL1051" s="54"/>
      <c r="AM1051" s="54"/>
      <c r="AN1051" s="54"/>
      <c r="AO1051" s="54"/>
      <c r="AP1051" s="54"/>
      <c r="AQ1051" s="54"/>
      <c r="AR1051" s="54"/>
      <c r="AS1051" s="54"/>
      <c r="AT1051" s="54"/>
      <c r="AU1051" s="54"/>
      <c r="AV1051" s="54"/>
      <c r="AW1051" s="54"/>
      <c r="AX1051" s="54"/>
      <c r="AY1051" s="54"/>
      <c r="AZ1051" s="54"/>
      <c r="BA1051" s="54"/>
      <c r="BB1051" s="54"/>
      <c r="BC1051" s="54"/>
      <c r="BD1051" s="54"/>
      <c r="BE1051" s="54"/>
      <c r="BF1051" s="54"/>
      <c r="BG1051" s="54"/>
      <c r="BH1051" s="54"/>
      <c r="BI1051" s="54"/>
      <c r="BJ1051" s="54"/>
      <c r="BK1051" s="54"/>
      <c r="BL1051" s="54"/>
      <c r="BM1051" s="54"/>
      <c r="BN1051" s="54"/>
      <c r="BO1051" s="54"/>
      <c r="BP1051" s="54"/>
      <c r="BQ1051" s="54"/>
    </row>
    <row r="1052">
      <c r="A1052" s="54"/>
      <c r="B1052" s="54"/>
      <c r="C1052" s="98"/>
      <c r="D1052" s="54"/>
      <c r="E1052" s="54"/>
      <c r="F1052" s="54"/>
      <c r="G1052" s="54"/>
      <c r="H1052" s="54"/>
      <c r="I1052" s="54"/>
      <c r="J1052" s="54"/>
      <c r="K1052" s="54"/>
      <c r="L1052" s="54"/>
      <c r="M1052" s="54"/>
      <c r="N1052" s="171"/>
      <c r="O1052" s="54"/>
      <c r="P1052" s="54"/>
      <c r="Q1052" s="54"/>
      <c r="R1052" s="54"/>
      <c r="S1052" s="54"/>
      <c r="T1052" s="54"/>
      <c r="U1052" s="54"/>
      <c r="V1052" s="54"/>
      <c r="W1052" s="54"/>
      <c r="X1052" s="54"/>
      <c r="Y1052" s="54"/>
      <c r="Z1052" s="54"/>
      <c r="AA1052" s="54"/>
      <c r="AB1052" s="54"/>
      <c r="AC1052" s="54"/>
      <c r="AD1052" s="54"/>
      <c r="AE1052" s="54"/>
      <c r="AF1052" s="54"/>
      <c r="AG1052" s="54"/>
      <c r="AH1052" s="54"/>
      <c r="AI1052" s="54"/>
      <c r="AJ1052" s="54"/>
      <c r="AK1052" s="54"/>
      <c r="AL1052" s="54"/>
      <c r="AM1052" s="54"/>
      <c r="AN1052" s="54"/>
      <c r="AO1052" s="54"/>
      <c r="AP1052" s="54"/>
      <c r="AQ1052" s="54"/>
      <c r="AR1052" s="54"/>
      <c r="AS1052" s="54"/>
      <c r="AT1052" s="54"/>
      <c r="AU1052" s="54"/>
      <c r="AV1052" s="54"/>
      <c r="AW1052" s="54"/>
      <c r="AX1052" s="54"/>
      <c r="AY1052" s="54"/>
      <c r="AZ1052" s="54"/>
      <c r="BA1052" s="54"/>
      <c r="BB1052" s="54"/>
      <c r="BC1052" s="54"/>
      <c r="BD1052" s="54"/>
      <c r="BE1052" s="54"/>
      <c r="BF1052" s="54"/>
      <c r="BG1052" s="54"/>
      <c r="BH1052" s="54"/>
      <c r="BI1052" s="54"/>
      <c r="BJ1052" s="54"/>
      <c r="BK1052" s="54"/>
      <c r="BL1052" s="54"/>
      <c r="BM1052" s="54"/>
      <c r="BN1052" s="54"/>
      <c r="BO1052" s="54"/>
      <c r="BP1052" s="54"/>
      <c r="BQ1052" s="54"/>
    </row>
    <row r="1053">
      <c r="A1053" s="54"/>
      <c r="B1053" s="54"/>
      <c r="C1053" s="98"/>
      <c r="D1053" s="54"/>
      <c r="E1053" s="54"/>
      <c r="F1053" s="54"/>
      <c r="G1053" s="54"/>
      <c r="H1053" s="54"/>
      <c r="I1053" s="54"/>
      <c r="J1053" s="54"/>
      <c r="K1053" s="54"/>
      <c r="L1053" s="54"/>
      <c r="M1053" s="54"/>
      <c r="N1053" s="171"/>
      <c r="O1053" s="54"/>
      <c r="P1053" s="54"/>
      <c r="Q1053" s="54"/>
      <c r="R1053" s="54"/>
      <c r="S1053" s="54"/>
      <c r="T1053" s="54"/>
      <c r="U1053" s="54"/>
      <c r="V1053" s="54"/>
      <c r="W1053" s="54"/>
      <c r="X1053" s="54"/>
      <c r="Y1053" s="54"/>
      <c r="Z1053" s="54"/>
      <c r="AA1053" s="54"/>
      <c r="AB1053" s="54"/>
      <c r="AC1053" s="54"/>
      <c r="AD1053" s="54"/>
      <c r="AE1053" s="54"/>
      <c r="AF1053" s="54"/>
      <c r="AG1053" s="54"/>
      <c r="AH1053" s="54"/>
      <c r="AI1053" s="54"/>
      <c r="AJ1053" s="54"/>
      <c r="AK1053" s="54"/>
      <c r="AL1053" s="54"/>
      <c r="AM1053" s="54"/>
      <c r="AN1053" s="54"/>
      <c r="AO1053" s="54"/>
      <c r="AP1053" s="54"/>
      <c r="AQ1053" s="54"/>
      <c r="AR1053" s="54"/>
      <c r="AS1053" s="54"/>
      <c r="AT1053" s="54"/>
      <c r="AU1053" s="54"/>
      <c r="AV1053" s="54"/>
      <c r="AW1053" s="54"/>
      <c r="AX1053" s="54"/>
      <c r="AY1053" s="54"/>
      <c r="AZ1053" s="54"/>
      <c r="BA1053" s="54"/>
      <c r="BB1053" s="54"/>
      <c r="BC1053" s="54"/>
      <c r="BD1053" s="54"/>
      <c r="BE1053" s="54"/>
      <c r="BF1053" s="54"/>
      <c r="BG1053" s="54"/>
      <c r="BH1053" s="54"/>
      <c r="BI1053" s="54"/>
      <c r="BJ1053" s="54"/>
      <c r="BK1053" s="54"/>
      <c r="BL1053" s="54"/>
      <c r="BM1053" s="54"/>
      <c r="BN1053" s="54"/>
      <c r="BO1053" s="54"/>
      <c r="BP1053" s="54"/>
      <c r="BQ1053" s="54"/>
    </row>
    <row r="1054">
      <c r="A1054" s="54"/>
      <c r="B1054" s="54"/>
      <c r="C1054" s="98"/>
      <c r="D1054" s="54"/>
      <c r="E1054" s="54"/>
      <c r="F1054" s="54"/>
      <c r="G1054" s="54"/>
      <c r="H1054" s="54"/>
      <c r="I1054" s="54"/>
      <c r="J1054" s="54"/>
      <c r="K1054" s="54"/>
      <c r="L1054" s="54"/>
      <c r="M1054" s="54"/>
      <c r="N1054" s="171"/>
      <c r="O1054" s="54"/>
      <c r="P1054" s="54"/>
      <c r="Q1054" s="54"/>
      <c r="R1054" s="54"/>
      <c r="S1054" s="54"/>
      <c r="T1054" s="54"/>
      <c r="U1054" s="54"/>
      <c r="V1054" s="54"/>
      <c r="W1054" s="54"/>
      <c r="X1054" s="54"/>
      <c r="Y1054" s="54"/>
      <c r="Z1054" s="54"/>
      <c r="AA1054" s="54"/>
      <c r="AB1054" s="54"/>
      <c r="AC1054" s="54"/>
      <c r="AD1054" s="54"/>
      <c r="AE1054" s="54"/>
      <c r="AF1054" s="54"/>
      <c r="AG1054" s="54"/>
      <c r="AH1054" s="54"/>
      <c r="AI1054" s="54"/>
      <c r="AJ1054" s="54"/>
      <c r="AK1054" s="54"/>
      <c r="AL1054" s="54"/>
      <c r="AM1054" s="54"/>
      <c r="AN1054" s="54"/>
      <c r="AO1054" s="54"/>
      <c r="AP1054" s="54"/>
      <c r="AQ1054" s="54"/>
      <c r="AR1054" s="54"/>
      <c r="AS1054" s="54"/>
      <c r="AT1054" s="54"/>
      <c r="AU1054" s="54"/>
      <c r="AV1054" s="54"/>
      <c r="AW1054" s="54"/>
      <c r="AX1054" s="54"/>
      <c r="AY1054" s="54"/>
      <c r="AZ1054" s="54"/>
      <c r="BA1054" s="54"/>
      <c r="BB1054" s="54"/>
      <c r="BC1054" s="54"/>
      <c r="BD1054" s="54"/>
      <c r="BE1054" s="54"/>
      <c r="BF1054" s="54"/>
      <c r="BG1054" s="54"/>
      <c r="BH1054" s="54"/>
      <c r="BI1054" s="54"/>
      <c r="BJ1054" s="54"/>
      <c r="BK1054" s="54"/>
      <c r="BL1054" s="54"/>
      <c r="BM1054" s="54"/>
      <c r="BN1054" s="54"/>
      <c r="BO1054" s="54"/>
      <c r="BP1054" s="54"/>
      <c r="BQ1054" s="54"/>
    </row>
    <row r="1055">
      <c r="A1055" s="54"/>
      <c r="B1055" s="54"/>
      <c r="C1055" s="98"/>
      <c r="D1055" s="54"/>
      <c r="E1055" s="54"/>
      <c r="F1055" s="54"/>
      <c r="G1055" s="54"/>
      <c r="H1055" s="54"/>
      <c r="I1055" s="54"/>
      <c r="J1055" s="54"/>
      <c r="K1055" s="54"/>
      <c r="L1055" s="54"/>
      <c r="M1055" s="54"/>
      <c r="N1055" s="171"/>
      <c r="O1055" s="54"/>
      <c r="P1055" s="54"/>
      <c r="Q1055" s="54"/>
      <c r="R1055" s="54"/>
      <c r="S1055" s="54"/>
      <c r="T1055" s="54"/>
      <c r="U1055" s="54"/>
      <c r="V1055" s="54"/>
      <c r="W1055" s="54"/>
      <c r="X1055" s="54"/>
      <c r="Y1055" s="54"/>
      <c r="Z1055" s="54"/>
      <c r="AA1055" s="54"/>
      <c r="AB1055" s="54"/>
      <c r="AC1055" s="54"/>
      <c r="AD1055" s="54"/>
      <c r="AE1055" s="54"/>
      <c r="AF1055" s="54"/>
      <c r="AG1055" s="54"/>
      <c r="AH1055" s="54"/>
      <c r="AI1055" s="54"/>
      <c r="AJ1055" s="54"/>
      <c r="AK1055" s="54"/>
      <c r="AL1055" s="54"/>
      <c r="AM1055" s="54"/>
      <c r="AN1055" s="54"/>
      <c r="AO1055" s="54"/>
      <c r="AP1055" s="54"/>
      <c r="AQ1055" s="54"/>
      <c r="AR1055" s="54"/>
      <c r="AS1055" s="54"/>
      <c r="AT1055" s="54"/>
      <c r="AU1055" s="54"/>
      <c r="AV1055" s="54"/>
      <c r="AW1055" s="54"/>
      <c r="AX1055" s="54"/>
      <c r="AY1055" s="54"/>
      <c r="AZ1055" s="54"/>
      <c r="BA1055" s="54"/>
      <c r="BB1055" s="54"/>
      <c r="BC1055" s="54"/>
      <c r="BD1055" s="54"/>
      <c r="BE1055" s="54"/>
      <c r="BF1055" s="54"/>
      <c r="BG1055" s="54"/>
      <c r="BH1055" s="54"/>
      <c r="BI1055" s="54"/>
      <c r="BJ1055" s="54"/>
      <c r="BK1055" s="54"/>
      <c r="BL1055" s="54"/>
      <c r="BM1055" s="54"/>
      <c r="BN1055" s="54"/>
      <c r="BO1055" s="54"/>
      <c r="BP1055" s="54"/>
      <c r="BQ1055" s="54"/>
    </row>
    <row r="1056">
      <c r="A1056" s="54"/>
      <c r="B1056" s="54"/>
      <c r="C1056" s="98"/>
      <c r="D1056" s="54"/>
      <c r="E1056" s="54"/>
      <c r="F1056" s="54"/>
      <c r="G1056" s="54"/>
      <c r="H1056" s="54"/>
      <c r="I1056" s="54"/>
      <c r="J1056" s="54"/>
      <c r="K1056" s="54"/>
      <c r="L1056" s="54"/>
      <c r="M1056" s="54"/>
      <c r="N1056" s="171"/>
      <c r="O1056" s="54"/>
      <c r="P1056" s="54"/>
      <c r="Q1056" s="54"/>
      <c r="R1056" s="54"/>
      <c r="S1056" s="54"/>
      <c r="T1056" s="54"/>
      <c r="U1056" s="54"/>
      <c r="V1056" s="54"/>
      <c r="W1056" s="54"/>
      <c r="X1056" s="54"/>
      <c r="Y1056" s="54"/>
      <c r="Z1056" s="54"/>
      <c r="AA1056" s="54"/>
      <c r="AB1056" s="54"/>
      <c r="AC1056" s="54"/>
      <c r="AD1056" s="54"/>
      <c r="AE1056" s="54"/>
      <c r="AF1056" s="54"/>
      <c r="AG1056" s="54"/>
      <c r="AH1056" s="54"/>
      <c r="AI1056" s="54"/>
      <c r="AJ1056" s="54"/>
      <c r="AK1056" s="54"/>
      <c r="AL1056" s="54"/>
      <c r="AM1056" s="54"/>
      <c r="AN1056" s="54"/>
      <c r="AO1056" s="54"/>
      <c r="AP1056" s="54"/>
      <c r="AQ1056" s="54"/>
      <c r="AR1056" s="54"/>
      <c r="AS1056" s="54"/>
      <c r="AT1056" s="54"/>
      <c r="AU1056" s="54"/>
      <c r="AV1056" s="54"/>
      <c r="AW1056" s="54"/>
      <c r="AX1056" s="54"/>
      <c r="AY1056" s="54"/>
      <c r="AZ1056" s="54"/>
      <c r="BA1056" s="54"/>
      <c r="BB1056" s="54"/>
      <c r="BC1056" s="54"/>
      <c r="BD1056" s="54"/>
      <c r="BE1056" s="54"/>
      <c r="BF1056" s="54"/>
      <c r="BG1056" s="54"/>
      <c r="BH1056" s="54"/>
      <c r="BI1056" s="54"/>
      <c r="BJ1056" s="54"/>
      <c r="BK1056" s="54"/>
      <c r="BL1056" s="54"/>
      <c r="BM1056" s="54"/>
      <c r="BN1056" s="54"/>
      <c r="BO1056" s="54"/>
      <c r="BP1056" s="54"/>
      <c r="BQ1056" s="54"/>
    </row>
    <row r="1057">
      <c r="A1057" s="54"/>
      <c r="B1057" s="54"/>
      <c r="C1057" s="98"/>
      <c r="D1057" s="54"/>
      <c r="E1057" s="54"/>
      <c r="F1057" s="54"/>
      <c r="G1057" s="54"/>
      <c r="H1057" s="54"/>
      <c r="I1057" s="54"/>
      <c r="J1057" s="54"/>
      <c r="K1057" s="54"/>
      <c r="L1057" s="54"/>
      <c r="M1057" s="54"/>
      <c r="N1057" s="171"/>
      <c r="O1057" s="54"/>
      <c r="P1057" s="54"/>
      <c r="Q1057" s="54"/>
      <c r="R1057" s="54"/>
      <c r="S1057" s="54"/>
      <c r="T1057" s="54"/>
      <c r="U1057" s="54"/>
      <c r="V1057" s="54"/>
      <c r="W1057" s="54"/>
      <c r="X1057" s="54"/>
      <c r="Y1057" s="54"/>
      <c r="Z1057" s="54"/>
      <c r="AA1057" s="54"/>
      <c r="AB1057" s="54"/>
      <c r="AC1057" s="54"/>
      <c r="AD1057" s="54"/>
      <c r="AE1057" s="54"/>
      <c r="AF1057" s="54"/>
      <c r="AG1057" s="54"/>
      <c r="AH1057" s="54"/>
      <c r="AI1057" s="54"/>
      <c r="AJ1057" s="54"/>
      <c r="AK1057" s="54"/>
      <c r="AL1057" s="54"/>
      <c r="AM1057" s="54"/>
      <c r="AN1057" s="54"/>
      <c r="AO1057" s="54"/>
      <c r="AP1057" s="54"/>
      <c r="AQ1057" s="54"/>
      <c r="AR1057" s="54"/>
      <c r="AS1057" s="54"/>
      <c r="AT1057" s="54"/>
      <c r="AU1057" s="54"/>
      <c r="AV1057" s="54"/>
      <c r="AW1057" s="54"/>
      <c r="AX1057" s="54"/>
      <c r="AY1057" s="54"/>
      <c r="AZ1057" s="54"/>
      <c r="BA1057" s="54"/>
      <c r="BB1057" s="54"/>
      <c r="BC1057" s="54"/>
      <c r="BD1057" s="54"/>
      <c r="BE1057" s="54"/>
      <c r="BF1057" s="54"/>
      <c r="BG1057" s="54"/>
      <c r="BH1057" s="54"/>
      <c r="BI1057" s="54"/>
      <c r="BJ1057" s="54"/>
      <c r="BK1057" s="54"/>
      <c r="BL1057" s="54"/>
      <c r="BM1057" s="54"/>
      <c r="BN1057" s="54"/>
      <c r="BO1057" s="54"/>
      <c r="BP1057" s="54"/>
      <c r="BQ1057" s="54"/>
    </row>
    <row r="1058">
      <c r="A1058" s="54"/>
      <c r="B1058" s="54"/>
      <c r="C1058" s="98"/>
      <c r="D1058" s="54"/>
      <c r="E1058" s="54"/>
      <c r="F1058" s="54"/>
      <c r="G1058" s="54"/>
      <c r="H1058" s="54"/>
      <c r="I1058" s="54"/>
      <c r="J1058" s="54"/>
      <c r="K1058" s="54"/>
      <c r="L1058" s="54"/>
      <c r="M1058" s="54"/>
      <c r="N1058" s="171"/>
      <c r="O1058" s="54"/>
      <c r="P1058" s="54"/>
      <c r="Q1058" s="54"/>
      <c r="R1058" s="54"/>
      <c r="S1058" s="54"/>
      <c r="T1058" s="54"/>
      <c r="U1058" s="54"/>
      <c r="V1058" s="54"/>
      <c r="W1058" s="54"/>
      <c r="X1058" s="54"/>
      <c r="Y1058" s="54"/>
      <c r="Z1058" s="54"/>
      <c r="AA1058" s="54"/>
      <c r="AB1058" s="54"/>
      <c r="AC1058" s="54"/>
      <c r="AD1058" s="54"/>
      <c r="AE1058" s="54"/>
      <c r="AF1058" s="54"/>
      <c r="AG1058" s="54"/>
      <c r="AH1058" s="54"/>
      <c r="AI1058" s="54"/>
      <c r="AJ1058" s="54"/>
      <c r="AK1058" s="54"/>
      <c r="AL1058" s="54"/>
      <c r="AM1058" s="54"/>
      <c r="AN1058" s="54"/>
      <c r="AO1058" s="54"/>
      <c r="AP1058" s="54"/>
      <c r="AQ1058" s="54"/>
      <c r="AR1058" s="54"/>
      <c r="AS1058" s="54"/>
      <c r="AT1058" s="54"/>
      <c r="AU1058" s="54"/>
      <c r="AV1058" s="54"/>
      <c r="AW1058" s="54"/>
      <c r="AX1058" s="54"/>
      <c r="AY1058" s="54"/>
      <c r="AZ1058" s="54"/>
      <c r="BA1058" s="54"/>
      <c r="BB1058" s="54"/>
      <c r="BC1058" s="54"/>
      <c r="BD1058" s="54"/>
      <c r="BE1058" s="54"/>
      <c r="BF1058" s="54"/>
      <c r="BG1058" s="54"/>
      <c r="BH1058" s="54"/>
      <c r="BI1058" s="54"/>
      <c r="BJ1058" s="54"/>
      <c r="BK1058" s="54"/>
      <c r="BL1058" s="54"/>
      <c r="BM1058" s="54"/>
      <c r="BN1058" s="54"/>
      <c r="BO1058" s="54"/>
      <c r="BP1058" s="54"/>
      <c r="BQ1058" s="54"/>
    </row>
    <row r="1059">
      <c r="A1059" s="54"/>
      <c r="B1059" s="54"/>
      <c r="C1059" s="98"/>
      <c r="D1059" s="54"/>
      <c r="E1059" s="54"/>
      <c r="F1059" s="54"/>
      <c r="G1059" s="54"/>
      <c r="H1059" s="54"/>
      <c r="I1059" s="54"/>
      <c r="J1059" s="54"/>
      <c r="K1059" s="54"/>
      <c r="L1059" s="54"/>
      <c r="M1059" s="54"/>
      <c r="N1059" s="171"/>
      <c r="O1059" s="54"/>
      <c r="P1059" s="54"/>
      <c r="Q1059" s="54"/>
      <c r="R1059" s="54"/>
      <c r="S1059" s="54"/>
      <c r="T1059" s="54"/>
      <c r="U1059" s="54"/>
      <c r="V1059" s="54"/>
      <c r="W1059" s="54"/>
      <c r="X1059" s="54"/>
      <c r="Y1059" s="54"/>
      <c r="Z1059" s="54"/>
      <c r="AA1059" s="54"/>
      <c r="AB1059" s="54"/>
      <c r="AC1059" s="54"/>
      <c r="AD1059" s="54"/>
      <c r="AE1059" s="54"/>
      <c r="AF1059" s="54"/>
      <c r="AG1059" s="54"/>
      <c r="AH1059" s="54"/>
      <c r="AI1059" s="54"/>
      <c r="AJ1059" s="54"/>
      <c r="AK1059" s="54"/>
      <c r="AL1059" s="54"/>
      <c r="AM1059" s="54"/>
      <c r="AN1059" s="54"/>
      <c r="AO1059" s="54"/>
      <c r="AP1059" s="54"/>
      <c r="AQ1059" s="54"/>
      <c r="AR1059" s="54"/>
      <c r="AS1059" s="54"/>
      <c r="AT1059" s="54"/>
      <c r="AU1059" s="54"/>
      <c r="AV1059" s="54"/>
      <c r="AW1059" s="54"/>
      <c r="AX1059" s="54"/>
      <c r="AY1059" s="54"/>
      <c r="AZ1059" s="54"/>
      <c r="BA1059" s="54"/>
      <c r="BB1059" s="54"/>
      <c r="BC1059" s="54"/>
      <c r="BD1059" s="54"/>
      <c r="BE1059" s="54"/>
      <c r="BF1059" s="54"/>
      <c r="BG1059" s="54"/>
      <c r="BH1059" s="54"/>
      <c r="BI1059" s="54"/>
      <c r="BJ1059" s="54"/>
      <c r="BK1059" s="54"/>
      <c r="BL1059" s="54"/>
      <c r="BM1059" s="54"/>
      <c r="BN1059" s="54"/>
      <c r="BO1059" s="54"/>
      <c r="BP1059" s="54"/>
      <c r="BQ1059" s="54"/>
    </row>
    <row r="1060">
      <c r="A1060" s="54"/>
      <c r="B1060" s="54"/>
      <c r="C1060" s="98"/>
      <c r="D1060" s="54"/>
      <c r="E1060" s="54"/>
      <c r="F1060" s="54"/>
      <c r="G1060" s="54"/>
      <c r="H1060" s="54"/>
      <c r="I1060" s="54"/>
      <c r="J1060" s="54"/>
      <c r="K1060" s="54"/>
      <c r="L1060" s="54"/>
      <c r="M1060" s="54"/>
      <c r="N1060" s="171"/>
      <c r="O1060" s="54"/>
      <c r="P1060" s="54"/>
      <c r="Q1060" s="54"/>
      <c r="R1060" s="54"/>
      <c r="S1060" s="54"/>
      <c r="T1060" s="54"/>
      <c r="U1060" s="54"/>
      <c r="V1060" s="54"/>
      <c r="W1060" s="54"/>
      <c r="X1060" s="54"/>
      <c r="Y1060" s="54"/>
      <c r="Z1060" s="54"/>
      <c r="AA1060" s="54"/>
      <c r="AB1060" s="54"/>
      <c r="AC1060" s="54"/>
      <c r="AD1060" s="54"/>
      <c r="AE1060" s="54"/>
      <c r="AF1060" s="54"/>
      <c r="AG1060" s="54"/>
      <c r="AH1060" s="54"/>
      <c r="AI1060" s="54"/>
      <c r="AJ1060" s="54"/>
      <c r="AK1060" s="54"/>
      <c r="AL1060" s="54"/>
      <c r="AM1060" s="54"/>
      <c r="AN1060" s="54"/>
      <c r="AO1060" s="54"/>
      <c r="AP1060" s="54"/>
      <c r="AQ1060" s="54"/>
      <c r="AR1060" s="54"/>
      <c r="AS1060" s="54"/>
      <c r="AT1060" s="54"/>
      <c r="AU1060" s="54"/>
      <c r="AV1060" s="54"/>
      <c r="AW1060" s="54"/>
      <c r="AX1060" s="54"/>
      <c r="AY1060" s="54"/>
      <c r="AZ1060" s="54"/>
      <c r="BA1060" s="54"/>
      <c r="BB1060" s="54"/>
      <c r="BC1060" s="54"/>
      <c r="BD1060" s="54"/>
      <c r="BE1060" s="54"/>
      <c r="BF1060" s="54"/>
      <c r="BG1060" s="54"/>
      <c r="BH1060" s="54"/>
      <c r="BI1060" s="54"/>
      <c r="BJ1060" s="54"/>
      <c r="BK1060" s="54"/>
      <c r="BL1060" s="54"/>
      <c r="BM1060" s="54"/>
      <c r="BN1060" s="54"/>
      <c r="BO1060" s="54"/>
      <c r="BP1060" s="54"/>
      <c r="BQ1060" s="54"/>
    </row>
    <row r="1061">
      <c r="A1061" s="54"/>
      <c r="B1061" s="54"/>
      <c r="C1061" s="98"/>
      <c r="D1061" s="54"/>
      <c r="E1061" s="54"/>
      <c r="F1061" s="54"/>
      <c r="G1061" s="54"/>
      <c r="H1061" s="54"/>
      <c r="I1061" s="54"/>
      <c r="J1061" s="54"/>
      <c r="K1061" s="54"/>
      <c r="L1061" s="54"/>
      <c r="M1061" s="54"/>
      <c r="N1061" s="171"/>
      <c r="O1061" s="54"/>
      <c r="P1061" s="54"/>
      <c r="Q1061" s="54"/>
      <c r="R1061" s="54"/>
      <c r="S1061" s="54"/>
      <c r="T1061" s="54"/>
      <c r="U1061" s="54"/>
      <c r="V1061" s="54"/>
      <c r="W1061" s="54"/>
      <c r="X1061" s="54"/>
      <c r="Y1061" s="54"/>
      <c r="Z1061" s="54"/>
      <c r="AA1061" s="54"/>
      <c r="AB1061" s="54"/>
      <c r="AC1061" s="54"/>
      <c r="AD1061" s="54"/>
      <c r="AE1061" s="54"/>
      <c r="AF1061" s="54"/>
      <c r="AG1061" s="54"/>
      <c r="AH1061" s="54"/>
      <c r="AI1061" s="54"/>
      <c r="AJ1061" s="54"/>
      <c r="AK1061" s="54"/>
      <c r="AL1061" s="54"/>
      <c r="AM1061" s="54"/>
      <c r="AN1061" s="54"/>
      <c r="AO1061" s="54"/>
      <c r="AP1061" s="54"/>
      <c r="AQ1061" s="54"/>
      <c r="AR1061" s="54"/>
      <c r="AS1061" s="54"/>
      <c r="AT1061" s="54"/>
      <c r="AU1061" s="54"/>
      <c r="AV1061" s="54"/>
      <c r="AW1061" s="54"/>
      <c r="AX1061" s="54"/>
      <c r="AY1061" s="54"/>
      <c r="AZ1061" s="54"/>
      <c r="BA1061" s="54"/>
      <c r="BB1061" s="54"/>
      <c r="BC1061" s="54"/>
      <c r="BD1061" s="54"/>
      <c r="BE1061" s="54"/>
      <c r="BF1061" s="54"/>
      <c r="BG1061" s="54"/>
      <c r="BH1061" s="54"/>
      <c r="BI1061" s="54"/>
      <c r="BJ1061" s="54"/>
      <c r="BK1061" s="54"/>
      <c r="BL1061" s="54"/>
      <c r="BM1061" s="54"/>
      <c r="BN1061" s="54"/>
      <c r="BO1061" s="54"/>
      <c r="BP1061" s="54"/>
      <c r="BQ1061" s="54"/>
    </row>
    <row r="1062">
      <c r="A1062" s="54"/>
      <c r="B1062" s="54"/>
      <c r="C1062" s="98"/>
      <c r="D1062" s="54"/>
      <c r="E1062" s="54"/>
      <c r="F1062" s="54"/>
      <c r="G1062" s="54"/>
      <c r="H1062" s="54"/>
      <c r="I1062" s="54"/>
      <c r="J1062" s="54"/>
      <c r="K1062" s="54"/>
      <c r="L1062" s="54"/>
      <c r="M1062" s="54"/>
      <c r="N1062" s="171"/>
      <c r="O1062" s="54"/>
      <c r="P1062" s="54"/>
      <c r="Q1062" s="54"/>
      <c r="R1062" s="54"/>
      <c r="S1062" s="54"/>
      <c r="T1062" s="54"/>
      <c r="U1062" s="54"/>
      <c r="V1062" s="54"/>
      <c r="W1062" s="54"/>
      <c r="X1062" s="54"/>
      <c r="Y1062" s="54"/>
      <c r="Z1062" s="54"/>
      <c r="AA1062" s="54"/>
      <c r="AB1062" s="54"/>
      <c r="AC1062" s="54"/>
      <c r="AD1062" s="54"/>
      <c r="AE1062" s="54"/>
      <c r="AF1062" s="54"/>
      <c r="AG1062" s="54"/>
      <c r="AH1062" s="54"/>
      <c r="AI1062" s="54"/>
      <c r="AJ1062" s="54"/>
      <c r="AK1062" s="54"/>
      <c r="AL1062" s="54"/>
      <c r="AM1062" s="54"/>
      <c r="AN1062" s="54"/>
      <c r="AO1062" s="54"/>
      <c r="AP1062" s="54"/>
      <c r="AQ1062" s="54"/>
      <c r="AR1062" s="54"/>
      <c r="AS1062" s="54"/>
      <c r="AT1062" s="54"/>
      <c r="AU1062" s="54"/>
      <c r="AV1062" s="54"/>
      <c r="AW1062" s="54"/>
      <c r="AX1062" s="54"/>
      <c r="AY1062" s="54"/>
      <c r="AZ1062" s="54"/>
      <c r="BA1062" s="54"/>
      <c r="BB1062" s="54"/>
      <c r="BC1062" s="54"/>
      <c r="BD1062" s="54"/>
      <c r="BE1062" s="54"/>
      <c r="BF1062" s="54"/>
      <c r="BG1062" s="54"/>
      <c r="BH1062" s="54"/>
      <c r="BI1062" s="54"/>
      <c r="BJ1062" s="54"/>
      <c r="BK1062" s="54"/>
      <c r="BL1062" s="54"/>
      <c r="BM1062" s="54"/>
      <c r="BN1062" s="54"/>
      <c r="BO1062" s="54"/>
      <c r="BP1062" s="54"/>
      <c r="BQ1062" s="54"/>
    </row>
    <row r="1063">
      <c r="A1063" s="54"/>
      <c r="B1063" s="54"/>
      <c r="C1063" s="98"/>
      <c r="D1063" s="54"/>
      <c r="E1063" s="54"/>
      <c r="F1063" s="54"/>
      <c r="G1063" s="54"/>
      <c r="H1063" s="54"/>
      <c r="I1063" s="54"/>
      <c r="J1063" s="54"/>
      <c r="K1063" s="54"/>
      <c r="L1063" s="54"/>
      <c r="M1063" s="54"/>
      <c r="N1063" s="171"/>
      <c r="O1063" s="54"/>
      <c r="P1063" s="54"/>
      <c r="Q1063" s="54"/>
      <c r="R1063" s="54"/>
      <c r="S1063" s="54"/>
      <c r="T1063" s="54"/>
      <c r="U1063" s="54"/>
      <c r="V1063" s="54"/>
      <c r="W1063" s="54"/>
      <c r="X1063" s="54"/>
      <c r="Y1063" s="54"/>
      <c r="Z1063" s="54"/>
      <c r="AA1063" s="54"/>
      <c r="AB1063" s="54"/>
      <c r="AC1063" s="54"/>
      <c r="AD1063" s="54"/>
      <c r="AE1063" s="54"/>
      <c r="AF1063" s="54"/>
      <c r="AG1063" s="54"/>
      <c r="AH1063" s="54"/>
      <c r="AI1063" s="54"/>
      <c r="AJ1063" s="54"/>
      <c r="AK1063" s="54"/>
      <c r="AL1063" s="54"/>
      <c r="AM1063" s="54"/>
      <c r="AN1063" s="54"/>
      <c r="AO1063" s="54"/>
      <c r="AP1063" s="54"/>
      <c r="AQ1063" s="54"/>
      <c r="AR1063" s="54"/>
      <c r="AS1063" s="54"/>
      <c r="AT1063" s="54"/>
      <c r="AU1063" s="54"/>
      <c r="AV1063" s="54"/>
      <c r="AW1063" s="54"/>
      <c r="AX1063" s="54"/>
      <c r="AY1063" s="54"/>
      <c r="AZ1063" s="54"/>
      <c r="BA1063" s="54"/>
      <c r="BB1063" s="54"/>
      <c r="BC1063" s="54"/>
      <c r="BD1063" s="54"/>
      <c r="BE1063" s="54"/>
      <c r="BF1063" s="54"/>
      <c r="BG1063" s="54"/>
      <c r="BH1063" s="54"/>
      <c r="BI1063" s="54"/>
      <c r="BJ1063" s="54"/>
      <c r="BK1063" s="54"/>
      <c r="BL1063" s="54"/>
      <c r="BM1063" s="54"/>
      <c r="BN1063" s="54"/>
      <c r="BO1063" s="54"/>
      <c r="BP1063" s="54"/>
      <c r="BQ1063" s="54"/>
    </row>
    <row r="1064">
      <c r="A1064" s="54"/>
      <c r="B1064" s="54"/>
      <c r="C1064" s="98"/>
      <c r="D1064" s="54"/>
      <c r="E1064" s="54"/>
      <c r="F1064" s="54"/>
      <c r="G1064" s="54"/>
      <c r="H1064" s="54"/>
      <c r="I1064" s="54"/>
      <c r="J1064" s="54"/>
      <c r="K1064" s="54"/>
      <c r="L1064" s="54"/>
      <c r="M1064" s="54"/>
      <c r="N1064" s="171"/>
      <c r="O1064" s="54"/>
      <c r="P1064" s="54"/>
      <c r="Q1064" s="54"/>
      <c r="R1064" s="54"/>
      <c r="S1064" s="54"/>
      <c r="T1064" s="54"/>
      <c r="U1064" s="54"/>
      <c r="V1064" s="54"/>
      <c r="W1064" s="54"/>
      <c r="X1064" s="54"/>
      <c r="Y1064" s="54"/>
      <c r="Z1064" s="54"/>
      <c r="AA1064" s="54"/>
      <c r="AB1064" s="54"/>
      <c r="AC1064" s="54"/>
      <c r="AD1064" s="54"/>
      <c r="AE1064" s="54"/>
      <c r="AF1064" s="54"/>
      <c r="AG1064" s="54"/>
      <c r="AH1064" s="54"/>
      <c r="AI1064" s="54"/>
      <c r="AJ1064" s="54"/>
      <c r="AK1064" s="54"/>
      <c r="AL1064" s="54"/>
      <c r="AM1064" s="54"/>
      <c r="AN1064" s="54"/>
      <c r="AO1064" s="54"/>
      <c r="AP1064" s="54"/>
      <c r="AQ1064" s="54"/>
      <c r="AR1064" s="54"/>
      <c r="AS1064" s="54"/>
      <c r="AT1064" s="54"/>
      <c r="AU1064" s="54"/>
      <c r="AV1064" s="54"/>
      <c r="AW1064" s="54"/>
      <c r="AX1064" s="54"/>
      <c r="AY1064" s="54"/>
      <c r="AZ1064" s="54"/>
      <c r="BA1064" s="54"/>
      <c r="BB1064" s="54"/>
      <c r="BC1064" s="54"/>
      <c r="BD1064" s="54"/>
      <c r="BE1064" s="54"/>
      <c r="BF1064" s="54"/>
      <c r="BG1064" s="54"/>
      <c r="BH1064" s="54"/>
      <c r="BI1064" s="54"/>
      <c r="BJ1064" s="54"/>
      <c r="BK1064" s="54"/>
      <c r="BL1064" s="54"/>
      <c r="BM1064" s="54"/>
      <c r="BN1064" s="54"/>
      <c r="BO1064" s="54"/>
      <c r="BP1064" s="54"/>
      <c r="BQ1064" s="54"/>
    </row>
    <row r="1065">
      <c r="A1065" s="54"/>
      <c r="B1065" s="54"/>
      <c r="C1065" s="98"/>
      <c r="D1065" s="54"/>
      <c r="E1065" s="54"/>
      <c r="F1065" s="54"/>
      <c r="G1065" s="54"/>
      <c r="H1065" s="54"/>
      <c r="I1065" s="54"/>
      <c r="J1065" s="54"/>
      <c r="K1065" s="54"/>
      <c r="L1065" s="54"/>
      <c r="M1065" s="54"/>
      <c r="N1065" s="171"/>
      <c r="O1065" s="54"/>
      <c r="P1065" s="54"/>
      <c r="Q1065" s="54"/>
      <c r="R1065" s="54"/>
      <c r="S1065" s="54"/>
      <c r="T1065" s="54"/>
      <c r="U1065" s="54"/>
      <c r="V1065" s="54"/>
      <c r="W1065" s="54"/>
      <c r="X1065" s="54"/>
      <c r="Y1065" s="54"/>
      <c r="Z1065" s="54"/>
      <c r="AA1065" s="54"/>
      <c r="AB1065" s="54"/>
      <c r="AC1065" s="54"/>
      <c r="AD1065" s="54"/>
      <c r="AE1065" s="54"/>
      <c r="AF1065" s="54"/>
      <c r="AG1065" s="54"/>
      <c r="AH1065" s="54"/>
      <c r="AI1065" s="54"/>
      <c r="AJ1065" s="54"/>
      <c r="AK1065" s="54"/>
      <c r="AL1065" s="54"/>
      <c r="AM1065" s="54"/>
      <c r="AN1065" s="54"/>
      <c r="AO1065" s="54"/>
      <c r="AP1065" s="54"/>
      <c r="AQ1065" s="54"/>
      <c r="AR1065" s="54"/>
      <c r="AS1065" s="54"/>
      <c r="AT1065" s="54"/>
      <c r="AU1065" s="54"/>
      <c r="AV1065" s="54"/>
      <c r="AW1065" s="54"/>
      <c r="AX1065" s="54"/>
      <c r="AY1065" s="54"/>
      <c r="AZ1065" s="54"/>
      <c r="BA1065" s="54"/>
      <c r="BB1065" s="54"/>
      <c r="BC1065" s="54"/>
      <c r="BD1065" s="54"/>
      <c r="BE1065" s="54"/>
      <c r="BF1065" s="54"/>
      <c r="BG1065" s="54"/>
      <c r="BH1065" s="54"/>
      <c r="BI1065" s="54"/>
      <c r="BJ1065" s="54"/>
      <c r="BK1065" s="54"/>
      <c r="BL1065" s="54"/>
      <c r="BM1065" s="54"/>
      <c r="BN1065" s="54"/>
      <c r="BO1065" s="54"/>
      <c r="BP1065" s="54"/>
      <c r="BQ1065" s="54"/>
    </row>
    <row r="1066">
      <c r="A1066" s="54"/>
      <c r="B1066" s="54"/>
      <c r="C1066" s="98"/>
      <c r="D1066" s="54"/>
      <c r="E1066" s="54"/>
      <c r="F1066" s="54"/>
      <c r="G1066" s="54"/>
      <c r="H1066" s="54"/>
      <c r="I1066" s="54"/>
      <c r="J1066" s="54"/>
      <c r="K1066" s="54"/>
      <c r="L1066" s="54"/>
      <c r="M1066" s="54"/>
      <c r="N1066" s="171"/>
      <c r="O1066" s="54"/>
      <c r="P1066" s="54"/>
      <c r="Q1066" s="54"/>
      <c r="R1066" s="54"/>
      <c r="S1066" s="54"/>
      <c r="T1066" s="54"/>
      <c r="U1066" s="54"/>
      <c r="V1066" s="54"/>
      <c r="W1066" s="54"/>
      <c r="X1066" s="54"/>
      <c r="Y1066" s="54"/>
      <c r="Z1066" s="54"/>
      <c r="AA1066" s="54"/>
      <c r="AB1066" s="54"/>
      <c r="AC1066" s="54"/>
      <c r="AD1066" s="54"/>
      <c r="AE1066" s="54"/>
      <c r="AF1066" s="54"/>
      <c r="AG1066" s="54"/>
      <c r="AH1066" s="54"/>
      <c r="AI1066" s="54"/>
      <c r="AJ1066" s="54"/>
      <c r="AK1066" s="54"/>
      <c r="AL1066" s="54"/>
      <c r="AM1066" s="54"/>
      <c r="AN1066" s="54"/>
      <c r="AO1066" s="54"/>
      <c r="AP1066" s="54"/>
      <c r="AQ1066" s="54"/>
      <c r="AR1066" s="54"/>
      <c r="AS1066" s="54"/>
      <c r="AT1066" s="54"/>
      <c r="AU1066" s="54"/>
      <c r="AV1066" s="54"/>
      <c r="AW1066" s="54"/>
      <c r="AX1066" s="54"/>
      <c r="AY1066" s="54"/>
      <c r="AZ1066" s="54"/>
      <c r="BA1066" s="54"/>
      <c r="BB1066" s="54"/>
      <c r="BC1066" s="54"/>
      <c r="BD1066" s="54"/>
      <c r="BE1066" s="54"/>
      <c r="BF1066" s="54"/>
      <c r="BG1066" s="54"/>
      <c r="BH1066" s="54"/>
      <c r="BI1066" s="54"/>
      <c r="BJ1066" s="54"/>
      <c r="BK1066" s="54"/>
      <c r="BL1066" s="54"/>
      <c r="BM1066" s="54"/>
      <c r="BN1066" s="54"/>
      <c r="BO1066" s="54"/>
      <c r="BP1066" s="54"/>
      <c r="BQ1066" s="54"/>
    </row>
    <row r="1067">
      <c r="A1067" s="54"/>
      <c r="B1067" s="54"/>
      <c r="C1067" s="98"/>
      <c r="D1067" s="54"/>
      <c r="E1067" s="54"/>
      <c r="F1067" s="54"/>
      <c r="G1067" s="54"/>
      <c r="H1067" s="54"/>
      <c r="I1067" s="54"/>
      <c r="J1067" s="54"/>
      <c r="K1067" s="54"/>
      <c r="L1067" s="54"/>
      <c r="M1067" s="54"/>
      <c r="N1067" s="171"/>
      <c r="O1067" s="54"/>
      <c r="P1067" s="54"/>
      <c r="Q1067" s="54"/>
      <c r="R1067" s="54"/>
      <c r="S1067" s="54"/>
      <c r="T1067" s="54"/>
      <c r="U1067" s="54"/>
      <c r="V1067" s="54"/>
      <c r="W1067" s="54"/>
      <c r="X1067" s="54"/>
      <c r="Y1067" s="54"/>
      <c r="Z1067" s="54"/>
      <c r="AA1067" s="54"/>
      <c r="AB1067" s="54"/>
      <c r="AC1067" s="54"/>
      <c r="AD1067" s="54"/>
      <c r="AE1067" s="54"/>
      <c r="AF1067" s="54"/>
      <c r="AG1067" s="54"/>
      <c r="AH1067" s="54"/>
      <c r="AI1067" s="54"/>
      <c r="AJ1067" s="54"/>
      <c r="AK1067" s="54"/>
      <c r="AL1067" s="54"/>
      <c r="AM1067" s="54"/>
      <c r="AN1067" s="54"/>
      <c r="AO1067" s="54"/>
      <c r="AP1067" s="54"/>
      <c r="AQ1067" s="54"/>
      <c r="AR1067" s="54"/>
      <c r="AS1067" s="54"/>
      <c r="AT1067" s="54"/>
      <c r="AU1067" s="54"/>
      <c r="AV1067" s="54"/>
      <c r="AW1067" s="54"/>
      <c r="AX1067" s="54"/>
      <c r="AY1067" s="54"/>
      <c r="AZ1067" s="54"/>
      <c r="BA1067" s="54"/>
      <c r="BB1067" s="54"/>
      <c r="BC1067" s="54"/>
      <c r="BD1067" s="54"/>
      <c r="BE1067" s="54"/>
      <c r="BF1067" s="54"/>
      <c r="BG1067" s="54"/>
      <c r="BH1067" s="54"/>
      <c r="BI1067" s="54"/>
      <c r="BJ1067" s="54"/>
      <c r="BK1067" s="54"/>
      <c r="BL1067" s="54"/>
      <c r="BM1067" s="54"/>
      <c r="BN1067" s="54"/>
      <c r="BO1067" s="54"/>
      <c r="BP1067" s="54"/>
      <c r="BQ1067" s="54"/>
    </row>
    <row r="1068">
      <c r="A1068" s="54"/>
      <c r="B1068" s="54"/>
      <c r="C1068" s="98"/>
      <c r="D1068" s="54"/>
      <c r="E1068" s="54"/>
      <c r="F1068" s="54"/>
      <c r="G1068" s="54"/>
      <c r="H1068" s="54"/>
      <c r="I1068" s="54"/>
      <c r="J1068" s="54"/>
      <c r="K1068" s="54"/>
      <c r="L1068" s="54"/>
      <c r="M1068" s="54"/>
      <c r="N1068" s="171"/>
      <c r="O1068" s="54"/>
      <c r="P1068" s="54"/>
      <c r="Q1068" s="54"/>
      <c r="R1068" s="54"/>
      <c r="S1068" s="54"/>
      <c r="T1068" s="54"/>
      <c r="U1068" s="54"/>
      <c r="V1068" s="54"/>
      <c r="W1068" s="54"/>
      <c r="X1068" s="54"/>
      <c r="Y1068" s="54"/>
      <c r="Z1068" s="54"/>
      <c r="AA1068" s="54"/>
      <c r="AB1068" s="54"/>
      <c r="AC1068" s="54"/>
      <c r="AD1068" s="54"/>
      <c r="AE1068" s="54"/>
      <c r="AF1068" s="54"/>
      <c r="AG1068" s="54"/>
      <c r="AH1068" s="54"/>
      <c r="AI1068" s="54"/>
      <c r="AJ1068" s="54"/>
      <c r="AK1068" s="54"/>
      <c r="AL1068" s="54"/>
      <c r="AM1068" s="54"/>
      <c r="AN1068" s="54"/>
      <c r="AO1068" s="54"/>
      <c r="AP1068" s="54"/>
      <c r="AQ1068" s="54"/>
      <c r="AR1068" s="54"/>
      <c r="AS1068" s="54"/>
      <c r="AT1068" s="54"/>
      <c r="AU1068" s="54"/>
      <c r="AV1068" s="54"/>
      <c r="AW1068" s="54"/>
      <c r="AX1068" s="54"/>
      <c r="AY1068" s="54"/>
      <c r="AZ1068" s="54"/>
      <c r="BA1068" s="54"/>
      <c r="BB1068" s="54"/>
      <c r="BC1068" s="54"/>
      <c r="BD1068" s="54"/>
      <c r="BE1068" s="54"/>
      <c r="BF1068" s="54"/>
      <c r="BG1068" s="54"/>
      <c r="BH1068" s="54"/>
      <c r="BI1068" s="54"/>
      <c r="BJ1068" s="54"/>
      <c r="BK1068" s="54"/>
      <c r="BL1068" s="54"/>
      <c r="BM1068" s="54"/>
      <c r="BN1068" s="54"/>
      <c r="BO1068" s="54"/>
      <c r="BP1068" s="54"/>
      <c r="BQ1068" s="54"/>
    </row>
    <row r="1069">
      <c r="A1069" s="54"/>
      <c r="B1069" s="54"/>
      <c r="C1069" s="98"/>
      <c r="D1069" s="54"/>
      <c r="E1069" s="54"/>
      <c r="F1069" s="54"/>
      <c r="G1069" s="54"/>
      <c r="H1069" s="54"/>
      <c r="I1069" s="54"/>
      <c r="J1069" s="54"/>
      <c r="K1069" s="54"/>
      <c r="L1069" s="54"/>
      <c r="M1069" s="54"/>
      <c r="N1069" s="171"/>
      <c r="O1069" s="54"/>
      <c r="P1069" s="54"/>
      <c r="Q1069" s="54"/>
      <c r="R1069" s="54"/>
      <c r="S1069" s="54"/>
      <c r="T1069" s="54"/>
      <c r="U1069" s="54"/>
      <c r="V1069" s="54"/>
      <c r="W1069" s="54"/>
      <c r="X1069" s="54"/>
      <c r="Y1069" s="54"/>
      <c r="Z1069" s="54"/>
      <c r="AA1069" s="54"/>
      <c r="AB1069" s="54"/>
      <c r="AC1069" s="54"/>
      <c r="AD1069" s="54"/>
      <c r="AE1069" s="54"/>
      <c r="AF1069" s="54"/>
      <c r="AG1069" s="54"/>
      <c r="AH1069" s="54"/>
      <c r="AI1069" s="54"/>
      <c r="AJ1069" s="54"/>
      <c r="AK1069" s="54"/>
      <c r="AL1069" s="54"/>
      <c r="AM1069" s="54"/>
      <c r="AN1069" s="54"/>
      <c r="AO1069" s="54"/>
      <c r="AP1069" s="54"/>
      <c r="AQ1069" s="54"/>
      <c r="AR1069" s="54"/>
      <c r="AS1069" s="54"/>
      <c r="AT1069" s="54"/>
      <c r="AU1069" s="54"/>
      <c r="AV1069" s="54"/>
      <c r="AW1069" s="54"/>
      <c r="AX1069" s="54"/>
      <c r="AY1069" s="54"/>
      <c r="AZ1069" s="54"/>
      <c r="BA1069" s="54"/>
      <c r="BB1069" s="54"/>
      <c r="BC1069" s="54"/>
      <c r="BD1069" s="54"/>
      <c r="BE1069" s="54"/>
      <c r="BF1069" s="54"/>
      <c r="BG1069" s="54"/>
      <c r="BH1069" s="54"/>
      <c r="BI1069" s="54"/>
      <c r="BJ1069" s="54"/>
      <c r="BK1069" s="54"/>
      <c r="BL1069" s="54"/>
      <c r="BM1069" s="54"/>
      <c r="BN1069" s="54"/>
      <c r="BO1069" s="54"/>
      <c r="BP1069" s="54"/>
      <c r="BQ1069" s="54"/>
    </row>
    <row r="1070">
      <c r="A1070" s="54"/>
      <c r="B1070" s="54"/>
      <c r="C1070" s="98"/>
      <c r="D1070" s="54"/>
      <c r="E1070" s="54"/>
      <c r="F1070" s="54"/>
      <c r="G1070" s="54"/>
      <c r="H1070" s="54"/>
      <c r="I1070" s="54"/>
      <c r="J1070" s="54"/>
      <c r="K1070" s="54"/>
      <c r="L1070" s="54"/>
      <c r="M1070" s="54"/>
      <c r="N1070" s="171"/>
      <c r="O1070" s="54"/>
      <c r="P1070" s="54"/>
      <c r="Q1070" s="54"/>
      <c r="R1070" s="54"/>
      <c r="S1070" s="54"/>
      <c r="T1070" s="54"/>
      <c r="U1070" s="54"/>
      <c r="V1070" s="54"/>
      <c r="W1070" s="54"/>
      <c r="X1070" s="54"/>
      <c r="Y1070" s="54"/>
      <c r="Z1070" s="54"/>
      <c r="AA1070" s="54"/>
      <c r="AB1070" s="54"/>
      <c r="AC1070" s="54"/>
      <c r="AD1070" s="54"/>
      <c r="AE1070" s="54"/>
      <c r="AF1070" s="54"/>
      <c r="AG1070" s="54"/>
      <c r="AH1070" s="54"/>
      <c r="AI1070" s="54"/>
      <c r="AJ1070" s="54"/>
      <c r="AK1070" s="54"/>
      <c r="AL1070" s="54"/>
      <c r="AM1070" s="54"/>
      <c r="AN1070" s="54"/>
      <c r="AO1070" s="54"/>
      <c r="AP1070" s="54"/>
      <c r="AQ1070" s="54"/>
      <c r="AR1070" s="54"/>
      <c r="AS1070" s="54"/>
      <c r="AT1070" s="54"/>
      <c r="AU1070" s="54"/>
      <c r="AV1070" s="54"/>
      <c r="AW1070" s="54"/>
      <c r="AX1070" s="54"/>
      <c r="AY1070" s="54"/>
      <c r="AZ1070" s="54"/>
      <c r="BA1070" s="54"/>
      <c r="BB1070" s="54"/>
      <c r="BC1070" s="54"/>
      <c r="BD1070" s="54"/>
      <c r="BE1070" s="54"/>
      <c r="BF1070" s="54"/>
      <c r="BG1070" s="54"/>
      <c r="BH1070" s="54"/>
      <c r="BI1070" s="54"/>
      <c r="BJ1070" s="54"/>
      <c r="BK1070" s="54"/>
      <c r="BL1070" s="54"/>
      <c r="BM1070" s="54"/>
      <c r="BN1070" s="54"/>
      <c r="BO1070" s="54"/>
      <c r="BP1070" s="54"/>
      <c r="BQ1070" s="54"/>
    </row>
    <row r="1071">
      <c r="A1071" s="54"/>
      <c r="B1071" s="54"/>
      <c r="C1071" s="98"/>
      <c r="D1071" s="54"/>
      <c r="E1071" s="54"/>
      <c r="F1071" s="54"/>
      <c r="G1071" s="54"/>
      <c r="H1071" s="54"/>
      <c r="I1071" s="54"/>
      <c r="J1071" s="54"/>
      <c r="K1071" s="54"/>
      <c r="L1071" s="54"/>
      <c r="M1071" s="54"/>
      <c r="N1071" s="171"/>
      <c r="O1071" s="54"/>
      <c r="P1071" s="54"/>
      <c r="Q1071" s="54"/>
      <c r="R1071" s="54"/>
      <c r="S1071" s="54"/>
      <c r="T1071" s="54"/>
      <c r="U1071" s="54"/>
      <c r="V1071" s="54"/>
      <c r="W1071" s="54"/>
      <c r="X1071" s="54"/>
      <c r="Y1071" s="54"/>
      <c r="Z1071" s="54"/>
      <c r="AA1071" s="54"/>
      <c r="AB1071" s="54"/>
      <c r="AC1071" s="54"/>
      <c r="AD1071" s="54"/>
      <c r="AE1071" s="54"/>
      <c r="AF1071" s="54"/>
      <c r="AG1071" s="54"/>
      <c r="AH1071" s="54"/>
      <c r="AI1071" s="54"/>
      <c r="AJ1071" s="54"/>
      <c r="AK1071" s="54"/>
      <c r="AL1071" s="54"/>
      <c r="AM1071" s="54"/>
      <c r="AN1071" s="54"/>
      <c r="AO1071" s="54"/>
      <c r="AP1071" s="54"/>
      <c r="AQ1071" s="54"/>
      <c r="AR1071" s="54"/>
      <c r="AS1071" s="54"/>
      <c r="AT1071" s="54"/>
      <c r="AU1071" s="54"/>
      <c r="AV1071" s="54"/>
      <c r="AW1071" s="54"/>
      <c r="AX1071" s="54"/>
      <c r="AY1071" s="54"/>
      <c r="AZ1071" s="54"/>
      <c r="BA1071" s="54"/>
      <c r="BB1071" s="54"/>
      <c r="BC1071" s="54"/>
      <c r="BD1071" s="54"/>
      <c r="BE1071" s="54"/>
      <c r="BF1071" s="54"/>
      <c r="BG1071" s="54"/>
      <c r="BH1071" s="54"/>
      <c r="BI1071" s="54"/>
      <c r="BJ1071" s="54"/>
      <c r="BK1071" s="54"/>
      <c r="BL1071" s="54"/>
      <c r="BM1071" s="54"/>
      <c r="BN1071" s="54"/>
      <c r="BO1071" s="54"/>
      <c r="BP1071" s="54"/>
      <c r="BQ1071" s="54"/>
    </row>
    <row r="1072">
      <c r="A1072" s="54"/>
      <c r="B1072" s="54"/>
      <c r="C1072" s="98"/>
      <c r="D1072" s="54"/>
      <c r="E1072" s="54"/>
      <c r="F1072" s="54"/>
      <c r="G1072" s="54"/>
      <c r="H1072" s="54"/>
      <c r="I1072" s="54"/>
      <c r="J1072" s="54"/>
      <c r="K1072" s="54"/>
      <c r="L1072" s="54"/>
      <c r="M1072" s="54"/>
      <c r="N1072" s="171"/>
      <c r="O1072" s="54"/>
      <c r="P1072" s="54"/>
      <c r="Q1072" s="54"/>
      <c r="R1072" s="54"/>
      <c r="S1072" s="54"/>
      <c r="T1072" s="54"/>
      <c r="U1072" s="54"/>
      <c r="V1072" s="54"/>
      <c r="W1072" s="54"/>
      <c r="X1072" s="54"/>
      <c r="Y1072" s="54"/>
      <c r="Z1072" s="54"/>
      <c r="AA1072" s="54"/>
      <c r="AB1072" s="54"/>
      <c r="AC1072" s="54"/>
      <c r="AD1072" s="54"/>
      <c r="AE1072" s="54"/>
      <c r="AF1072" s="54"/>
      <c r="AG1072" s="54"/>
      <c r="AH1072" s="54"/>
      <c r="AI1072" s="54"/>
      <c r="AJ1072" s="54"/>
      <c r="AK1072" s="54"/>
      <c r="AL1072" s="54"/>
      <c r="AM1072" s="54"/>
      <c r="AN1072" s="54"/>
      <c r="AO1072" s="54"/>
      <c r="AP1072" s="54"/>
      <c r="AQ1072" s="54"/>
      <c r="AR1072" s="54"/>
      <c r="AS1072" s="54"/>
      <c r="AT1072" s="54"/>
      <c r="AU1072" s="54"/>
      <c r="AV1072" s="54"/>
      <c r="AW1072" s="54"/>
      <c r="AX1072" s="54"/>
      <c r="AY1072" s="54"/>
      <c r="AZ1072" s="54"/>
      <c r="BA1072" s="54"/>
      <c r="BB1072" s="54"/>
      <c r="BC1072" s="54"/>
      <c r="BD1072" s="54"/>
      <c r="BE1072" s="54"/>
      <c r="BF1072" s="54"/>
      <c r="BG1072" s="54"/>
      <c r="BH1072" s="54"/>
      <c r="BI1072" s="54"/>
      <c r="BJ1072" s="54"/>
      <c r="BK1072" s="54"/>
      <c r="BL1072" s="54"/>
      <c r="BM1072" s="54"/>
      <c r="BN1072" s="54"/>
      <c r="BO1072" s="54"/>
      <c r="BP1072" s="54"/>
      <c r="BQ1072" s="54"/>
    </row>
    <row r="1073">
      <c r="A1073" s="54"/>
      <c r="B1073" s="54"/>
      <c r="C1073" s="98"/>
      <c r="D1073" s="54"/>
      <c r="E1073" s="54"/>
      <c r="F1073" s="54"/>
      <c r="G1073" s="54"/>
      <c r="H1073" s="54"/>
      <c r="I1073" s="54"/>
      <c r="J1073" s="54"/>
      <c r="K1073" s="54"/>
      <c r="L1073" s="54"/>
      <c r="M1073" s="54"/>
      <c r="N1073" s="171"/>
      <c r="O1073" s="54"/>
      <c r="P1073" s="54"/>
      <c r="Q1073" s="54"/>
      <c r="R1073" s="54"/>
      <c r="S1073" s="54"/>
      <c r="T1073" s="54"/>
      <c r="U1073" s="54"/>
      <c r="V1073" s="54"/>
      <c r="W1073" s="54"/>
      <c r="X1073" s="54"/>
      <c r="Y1073" s="54"/>
      <c r="Z1073" s="54"/>
      <c r="AA1073" s="54"/>
      <c r="AB1073" s="54"/>
      <c r="AC1073" s="54"/>
      <c r="AD1073" s="54"/>
      <c r="AE1073" s="54"/>
      <c r="AF1073" s="54"/>
      <c r="AG1073" s="54"/>
      <c r="AH1073" s="54"/>
      <c r="AI1073" s="54"/>
      <c r="AJ1073" s="54"/>
      <c r="AK1073" s="54"/>
      <c r="AL1073" s="54"/>
      <c r="AM1073" s="54"/>
      <c r="AN1073" s="54"/>
      <c r="AO1073" s="54"/>
      <c r="AP1073" s="54"/>
      <c r="AQ1073" s="54"/>
      <c r="AR1073" s="54"/>
      <c r="AS1073" s="54"/>
      <c r="AT1073" s="54"/>
      <c r="AU1073" s="54"/>
      <c r="AV1073" s="54"/>
      <c r="AW1073" s="54"/>
      <c r="AX1073" s="54"/>
      <c r="AY1073" s="54"/>
      <c r="AZ1073" s="54"/>
      <c r="BA1073" s="54"/>
      <c r="BB1073" s="54"/>
      <c r="BC1073" s="54"/>
      <c r="BD1073" s="54"/>
      <c r="BE1073" s="54"/>
      <c r="BF1073" s="54"/>
      <c r="BG1073" s="54"/>
      <c r="BH1073" s="54"/>
      <c r="BI1073" s="54"/>
      <c r="BJ1073" s="54"/>
      <c r="BK1073" s="54"/>
      <c r="BL1073" s="54"/>
      <c r="BM1073" s="54"/>
      <c r="BN1073" s="54"/>
      <c r="BO1073" s="54"/>
      <c r="BP1073" s="54"/>
      <c r="BQ1073" s="54"/>
    </row>
    <row r="1074">
      <c r="A1074" s="54"/>
      <c r="B1074" s="54"/>
      <c r="C1074" s="98"/>
      <c r="D1074" s="54"/>
      <c r="E1074" s="54"/>
      <c r="F1074" s="54"/>
      <c r="G1074" s="54"/>
      <c r="H1074" s="54"/>
      <c r="I1074" s="54"/>
      <c r="J1074" s="54"/>
      <c r="K1074" s="54"/>
      <c r="L1074" s="54"/>
      <c r="M1074" s="54"/>
      <c r="N1074" s="171"/>
      <c r="O1074" s="54"/>
      <c r="P1074" s="54"/>
      <c r="Q1074" s="54"/>
      <c r="R1074" s="54"/>
      <c r="S1074" s="54"/>
      <c r="T1074" s="54"/>
      <c r="U1074" s="54"/>
      <c r="V1074" s="54"/>
      <c r="W1074" s="54"/>
      <c r="X1074" s="54"/>
      <c r="Y1074" s="54"/>
      <c r="Z1074" s="54"/>
      <c r="AA1074" s="54"/>
      <c r="AB1074" s="54"/>
      <c r="AC1074" s="54"/>
      <c r="AD1074" s="54"/>
      <c r="AE1074" s="54"/>
      <c r="AF1074" s="54"/>
      <c r="AG1074" s="54"/>
      <c r="AH1074" s="54"/>
      <c r="AI1074" s="54"/>
      <c r="AJ1074" s="54"/>
      <c r="AK1074" s="54"/>
      <c r="AL1074" s="54"/>
      <c r="AM1074" s="54"/>
      <c r="AN1074" s="54"/>
      <c r="AO1074" s="54"/>
      <c r="AP1074" s="54"/>
      <c r="AQ1074" s="54"/>
      <c r="AR1074" s="54"/>
      <c r="AS1074" s="54"/>
      <c r="AT1074" s="54"/>
      <c r="AU1074" s="54"/>
      <c r="AV1074" s="54"/>
      <c r="AW1074" s="54"/>
      <c r="AX1074" s="54"/>
      <c r="AY1074" s="54"/>
      <c r="AZ1074" s="54"/>
      <c r="BA1074" s="54"/>
      <c r="BB1074" s="54"/>
      <c r="BC1074" s="54"/>
      <c r="BD1074" s="54"/>
      <c r="BE1074" s="54"/>
      <c r="BF1074" s="54"/>
      <c r="BG1074" s="54"/>
      <c r="BH1074" s="54"/>
      <c r="BI1074" s="54"/>
      <c r="BJ1074" s="54"/>
      <c r="BK1074" s="54"/>
      <c r="BL1074" s="54"/>
      <c r="BM1074" s="54"/>
      <c r="BN1074" s="54"/>
      <c r="BO1074" s="54"/>
      <c r="BP1074" s="54"/>
      <c r="BQ1074" s="54"/>
    </row>
    <row r="1075">
      <c r="A1075" s="54"/>
      <c r="B1075" s="54"/>
      <c r="C1075" s="98"/>
      <c r="D1075" s="54"/>
      <c r="E1075" s="54"/>
      <c r="F1075" s="54"/>
      <c r="G1075" s="54"/>
      <c r="H1075" s="54"/>
      <c r="I1075" s="54"/>
      <c r="J1075" s="54"/>
      <c r="K1075" s="54"/>
      <c r="L1075" s="54"/>
      <c r="M1075" s="54"/>
      <c r="N1075" s="171"/>
      <c r="O1075" s="54"/>
      <c r="P1075" s="54"/>
      <c r="Q1075" s="54"/>
      <c r="R1075" s="54"/>
      <c r="S1075" s="54"/>
      <c r="T1075" s="54"/>
      <c r="U1075" s="54"/>
      <c r="V1075" s="54"/>
      <c r="W1075" s="54"/>
      <c r="X1075" s="54"/>
      <c r="Y1075" s="54"/>
      <c r="Z1075" s="54"/>
      <c r="AA1075" s="54"/>
      <c r="AB1075" s="54"/>
      <c r="AC1075" s="54"/>
      <c r="AD1075" s="54"/>
      <c r="AE1075" s="54"/>
      <c r="AF1075" s="54"/>
      <c r="AG1075" s="54"/>
      <c r="AH1075" s="54"/>
      <c r="AI1075" s="54"/>
      <c r="AJ1075" s="54"/>
      <c r="AK1075" s="54"/>
      <c r="AL1075" s="54"/>
      <c r="AM1075" s="54"/>
      <c r="AN1075" s="54"/>
      <c r="AO1075" s="54"/>
      <c r="AP1075" s="54"/>
      <c r="AQ1075" s="54"/>
      <c r="AR1075" s="54"/>
      <c r="AS1075" s="54"/>
      <c r="AT1075" s="54"/>
      <c r="AU1075" s="54"/>
      <c r="AV1075" s="54"/>
      <c r="AW1075" s="54"/>
      <c r="AX1075" s="54"/>
      <c r="AY1075" s="54"/>
      <c r="AZ1075" s="54"/>
      <c r="BA1075" s="54"/>
      <c r="BB1075" s="54"/>
      <c r="BC1075" s="54"/>
      <c r="BD1075" s="54"/>
      <c r="BE1075" s="54"/>
      <c r="BF1075" s="54"/>
      <c r="BG1075" s="54"/>
      <c r="BH1075" s="54"/>
      <c r="BI1075" s="54"/>
      <c r="BJ1075" s="54"/>
      <c r="BK1075" s="54"/>
      <c r="BL1075" s="54"/>
      <c r="BM1075" s="54"/>
      <c r="BN1075" s="54"/>
      <c r="BO1075" s="54"/>
      <c r="BP1075" s="54"/>
      <c r="BQ1075" s="54"/>
    </row>
    <row r="1076">
      <c r="A1076" s="54"/>
      <c r="B1076" s="54"/>
      <c r="C1076" s="98"/>
      <c r="D1076" s="54"/>
      <c r="E1076" s="54"/>
      <c r="F1076" s="54"/>
      <c r="G1076" s="54"/>
      <c r="H1076" s="54"/>
      <c r="I1076" s="54"/>
      <c r="J1076" s="54"/>
      <c r="K1076" s="54"/>
      <c r="L1076" s="54"/>
      <c r="M1076" s="54"/>
      <c r="N1076" s="171"/>
      <c r="O1076" s="54"/>
      <c r="P1076" s="54"/>
      <c r="Q1076" s="54"/>
      <c r="R1076" s="54"/>
      <c r="S1076" s="54"/>
      <c r="T1076" s="54"/>
      <c r="U1076" s="54"/>
      <c r="V1076" s="54"/>
      <c r="W1076" s="54"/>
      <c r="X1076" s="54"/>
      <c r="Y1076" s="54"/>
      <c r="Z1076" s="54"/>
      <c r="AA1076" s="54"/>
      <c r="AB1076" s="54"/>
      <c r="AC1076" s="54"/>
      <c r="AD1076" s="54"/>
      <c r="AE1076" s="54"/>
      <c r="AF1076" s="54"/>
      <c r="AG1076" s="54"/>
      <c r="AH1076" s="54"/>
      <c r="AI1076" s="54"/>
      <c r="AJ1076" s="54"/>
      <c r="AK1076" s="54"/>
      <c r="AL1076" s="54"/>
      <c r="AM1076" s="54"/>
      <c r="AN1076" s="54"/>
      <c r="AO1076" s="54"/>
      <c r="AP1076" s="54"/>
      <c r="AQ1076" s="54"/>
      <c r="AR1076" s="54"/>
      <c r="AS1076" s="54"/>
      <c r="AT1076" s="54"/>
      <c r="AU1076" s="54"/>
      <c r="AV1076" s="54"/>
      <c r="AW1076" s="54"/>
      <c r="AX1076" s="54"/>
      <c r="AY1076" s="54"/>
      <c r="AZ1076" s="54"/>
      <c r="BA1076" s="54"/>
      <c r="BB1076" s="54"/>
      <c r="BC1076" s="54"/>
      <c r="BD1076" s="54"/>
      <c r="BE1076" s="54"/>
      <c r="BF1076" s="54"/>
      <c r="BG1076" s="54"/>
      <c r="BH1076" s="54"/>
      <c r="BI1076" s="54"/>
      <c r="BJ1076" s="54"/>
      <c r="BK1076" s="54"/>
      <c r="BL1076" s="54"/>
      <c r="BM1076" s="54"/>
      <c r="BN1076" s="54"/>
      <c r="BO1076" s="54"/>
      <c r="BP1076" s="54"/>
      <c r="BQ1076" s="54"/>
    </row>
    <row r="1077">
      <c r="A1077" s="54"/>
      <c r="B1077" s="54"/>
      <c r="C1077" s="98"/>
      <c r="D1077" s="54"/>
      <c r="E1077" s="54"/>
      <c r="F1077" s="54"/>
      <c r="G1077" s="54"/>
      <c r="H1077" s="54"/>
      <c r="I1077" s="54"/>
      <c r="J1077" s="54"/>
      <c r="K1077" s="54"/>
      <c r="L1077" s="54"/>
      <c r="M1077" s="54"/>
      <c r="N1077" s="171"/>
      <c r="O1077" s="54"/>
      <c r="P1077" s="54"/>
      <c r="Q1077" s="54"/>
      <c r="R1077" s="54"/>
      <c r="S1077" s="54"/>
      <c r="T1077" s="54"/>
      <c r="U1077" s="54"/>
      <c r="V1077" s="54"/>
      <c r="W1077" s="54"/>
      <c r="X1077" s="54"/>
      <c r="Y1077" s="54"/>
      <c r="Z1077" s="54"/>
      <c r="AA1077" s="54"/>
      <c r="AB1077" s="54"/>
      <c r="AC1077" s="54"/>
      <c r="AD1077" s="54"/>
      <c r="AE1077" s="54"/>
      <c r="AF1077" s="54"/>
      <c r="AG1077" s="54"/>
      <c r="AH1077" s="54"/>
      <c r="AI1077" s="54"/>
      <c r="AJ1077" s="54"/>
      <c r="AK1077" s="54"/>
      <c r="AL1077" s="54"/>
      <c r="AM1077" s="54"/>
      <c r="AN1077" s="54"/>
      <c r="AO1077" s="54"/>
      <c r="AP1077" s="54"/>
      <c r="AQ1077" s="54"/>
      <c r="AR1077" s="54"/>
      <c r="AS1077" s="54"/>
      <c r="AT1077" s="54"/>
      <c r="AU1077" s="54"/>
      <c r="AV1077" s="54"/>
      <c r="AW1077" s="54"/>
      <c r="AX1077" s="54"/>
      <c r="AY1077" s="54"/>
      <c r="AZ1077" s="54"/>
      <c r="BA1077" s="54"/>
      <c r="BB1077" s="54"/>
      <c r="BC1077" s="54"/>
      <c r="BD1077" s="54"/>
      <c r="BE1077" s="54"/>
      <c r="BF1077" s="54"/>
      <c r="BG1077" s="54"/>
      <c r="BH1077" s="54"/>
      <c r="BI1077" s="54"/>
      <c r="BJ1077" s="54"/>
      <c r="BK1077" s="54"/>
      <c r="BL1077" s="54"/>
      <c r="BM1077" s="54"/>
      <c r="BN1077" s="54"/>
      <c r="BO1077" s="54"/>
      <c r="BP1077" s="54"/>
      <c r="BQ1077" s="54"/>
    </row>
    <row r="1078">
      <c r="A1078" s="54"/>
      <c r="B1078" s="54"/>
      <c r="C1078" s="98"/>
      <c r="D1078" s="54"/>
      <c r="E1078" s="54"/>
      <c r="F1078" s="54"/>
      <c r="G1078" s="54"/>
      <c r="H1078" s="54"/>
      <c r="I1078" s="54"/>
      <c r="J1078" s="54"/>
      <c r="K1078" s="54"/>
      <c r="L1078" s="54"/>
      <c r="M1078" s="54"/>
      <c r="N1078" s="171"/>
      <c r="O1078" s="54"/>
      <c r="P1078" s="54"/>
      <c r="Q1078" s="54"/>
      <c r="R1078" s="54"/>
      <c r="S1078" s="54"/>
      <c r="T1078" s="54"/>
      <c r="U1078" s="54"/>
      <c r="V1078" s="54"/>
      <c r="W1078" s="54"/>
      <c r="X1078" s="54"/>
      <c r="Y1078" s="54"/>
      <c r="Z1078" s="54"/>
      <c r="AA1078" s="54"/>
      <c r="AB1078" s="54"/>
      <c r="AC1078" s="54"/>
      <c r="AD1078" s="54"/>
      <c r="AE1078" s="54"/>
      <c r="AF1078" s="54"/>
      <c r="AG1078" s="54"/>
      <c r="AH1078" s="54"/>
      <c r="AI1078" s="54"/>
      <c r="AJ1078" s="54"/>
      <c r="AK1078" s="54"/>
      <c r="AL1078" s="54"/>
      <c r="AM1078" s="54"/>
      <c r="AN1078" s="54"/>
      <c r="AO1078" s="54"/>
      <c r="AP1078" s="54"/>
      <c r="AQ1078" s="54"/>
      <c r="AR1078" s="54"/>
      <c r="AS1078" s="54"/>
      <c r="AT1078" s="54"/>
      <c r="AU1078" s="54"/>
      <c r="AV1078" s="54"/>
      <c r="AW1078" s="54"/>
      <c r="AX1078" s="54"/>
      <c r="AY1078" s="54"/>
      <c r="AZ1078" s="54"/>
      <c r="BA1078" s="54"/>
      <c r="BB1078" s="54"/>
      <c r="BC1078" s="54"/>
      <c r="BD1078" s="54"/>
      <c r="BE1078" s="54"/>
      <c r="BF1078" s="54"/>
      <c r="BG1078" s="54"/>
      <c r="BH1078" s="54"/>
      <c r="BI1078" s="54"/>
      <c r="BJ1078" s="54"/>
      <c r="BK1078" s="54"/>
      <c r="BL1078" s="54"/>
      <c r="BM1078" s="54"/>
      <c r="BN1078" s="54"/>
      <c r="BO1078" s="54"/>
      <c r="BP1078" s="54"/>
      <c r="BQ1078" s="54"/>
    </row>
    <row r="1079">
      <c r="A1079" s="54"/>
      <c r="B1079" s="54"/>
      <c r="C1079" s="98"/>
      <c r="D1079" s="54"/>
      <c r="E1079" s="54"/>
      <c r="F1079" s="54"/>
      <c r="G1079" s="54"/>
      <c r="H1079" s="54"/>
      <c r="I1079" s="54"/>
      <c r="J1079" s="54"/>
      <c r="K1079" s="54"/>
      <c r="L1079" s="54"/>
      <c r="M1079" s="54"/>
      <c r="N1079" s="171"/>
      <c r="O1079" s="54"/>
      <c r="P1079" s="54"/>
      <c r="Q1079" s="54"/>
      <c r="R1079" s="54"/>
      <c r="S1079" s="54"/>
      <c r="T1079" s="54"/>
      <c r="U1079" s="54"/>
      <c r="V1079" s="54"/>
      <c r="W1079" s="54"/>
      <c r="X1079" s="54"/>
      <c r="Y1079" s="54"/>
      <c r="Z1079" s="54"/>
      <c r="AA1079" s="54"/>
      <c r="AB1079" s="54"/>
      <c r="AC1079" s="54"/>
      <c r="AD1079" s="54"/>
      <c r="AE1079" s="54"/>
      <c r="AF1079" s="54"/>
      <c r="AG1079" s="54"/>
      <c r="AH1079" s="54"/>
      <c r="AI1079" s="54"/>
      <c r="AJ1079" s="54"/>
      <c r="AK1079" s="54"/>
      <c r="AL1079" s="54"/>
      <c r="AM1079" s="54"/>
      <c r="AN1079" s="54"/>
      <c r="AO1079" s="54"/>
      <c r="AP1079" s="54"/>
      <c r="AQ1079" s="54"/>
      <c r="AR1079" s="54"/>
      <c r="AS1079" s="54"/>
      <c r="AT1079" s="54"/>
      <c r="AU1079" s="54"/>
      <c r="AV1079" s="54"/>
      <c r="AW1079" s="54"/>
      <c r="AX1079" s="54"/>
      <c r="AY1079" s="54"/>
      <c r="AZ1079" s="54"/>
      <c r="BA1079" s="54"/>
      <c r="BB1079" s="54"/>
      <c r="BC1079" s="54"/>
      <c r="BD1079" s="54"/>
      <c r="BE1079" s="54"/>
      <c r="BF1079" s="54"/>
      <c r="BG1079" s="54"/>
      <c r="BH1079" s="54"/>
      <c r="BI1079" s="54"/>
      <c r="BJ1079" s="54"/>
      <c r="BK1079" s="54"/>
      <c r="BL1079" s="54"/>
      <c r="BM1079" s="54"/>
      <c r="BN1079" s="54"/>
      <c r="BO1079" s="54"/>
      <c r="BP1079" s="54"/>
      <c r="BQ1079" s="54"/>
    </row>
    <row r="1080">
      <c r="A1080" s="54"/>
      <c r="B1080" s="54"/>
      <c r="C1080" s="98"/>
      <c r="D1080" s="54"/>
      <c r="E1080" s="54"/>
      <c r="F1080" s="54"/>
      <c r="G1080" s="54"/>
      <c r="H1080" s="54"/>
      <c r="I1080" s="54"/>
      <c r="J1080" s="54"/>
      <c r="K1080" s="54"/>
      <c r="L1080" s="54"/>
      <c r="M1080" s="54"/>
      <c r="N1080" s="171"/>
      <c r="O1080" s="54"/>
      <c r="P1080" s="54"/>
      <c r="Q1080" s="54"/>
      <c r="R1080" s="54"/>
      <c r="S1080" s="54"/>
      <c r="T1080" s="54"/>
      <c r="U1080" s="54"/>
      <c r="V1080" s="54"/>
      <c r="W1080" s="54"/>
      <c r="X1080" s="54"/>
      <c r="Y1080" s="54"/>
      <c r="Z1080" s="54"/>
      <c r="AA1080" s="54"/>
      <c r="AB1080" s="54"/>
      <c r="AC1080" s="54"/>
      <c r="AD1080" s="54"/>
      <c r="AE1080" s="54"/>
      <c r="AF1080" s="54"/>
      <c r="AG1080" s="54"/>
      <c r="AH1080" s="54"/>
      <c r="AI1080" s="54"/>
      <c r="AJ1080" s="54"/>
      <c r="AK1080" s="54"/>
      <c r="AL1080" s="54"/>
      <c r="AM1080" s="54"/>
      <c r="AN1080" s="54"/>
      <c r="AO1080" s="54"/>
      <c r="AP1080" s="54"/>
      <c r="AQ1080" s="54"/>
      <c r="AR1080" s="54"/>
      <c r="AS1080" s="54"/>
      <c r="AT1080" s="54"/>
      <c r="AU1080" s="54"/>
      <c r="AV1080" s="54"/>
      <c r="AW1080" s="54"/>
      <c r="AX1080" s="54"/>
      <c r="AY1080" s="54"/>
      <c r="AZ1080" s="54"/>
      <c r="BA1080" s="54"/>
      <c r="BB1080" s="54"/>
      <c r="BC1080" s="54"/>
      <c r="BD1080" s="54"/>
      <c r="BE1080" s="54"/>
      <c r="BF1080" s="54"/>
      <c r="BG1080" s="54"/>
      <c r="BH1080" s="54"/>
      <c r="BI1080" s="54"/>
      <c r="BJ1080" s="54"/>
      <c r="BK1080" s="54"/>
      <c r="BL1080" s="54"/>
      <c r="BM1080" s="54"/>
      <c r="BN1080" s="54"/>
      <c r="BO1080" s="54"/>
      <c r="BP1080" s="54"/>
      <c r="BQ1080" s="54"/>
    </row>
    <row r="1081">
      <c r="A1081" s="54"/>
      <c r="B1081" s="54"/>
      <c r="C1081" s="98"/>
      <c r="D1081" s="54"/>
      <c r="E1081" s="54"/>
      <c r="F1081" s="54"/>
      <c r="G1081" s="54"/>
      <c r="H1081" s="54"/>
      <c r="I1081" s="54"/>
      <c r="J1081" s="54"/>
      <c r="K1081" s="54"/>
      <c r="L1081" s="54"/>
      <c r="M1081" s="54"/>
      <c r="N1081" s="171"/>
      <c r="O1081" s="54"/>
      <c r="P1081" s="54"/>
      <c r="Q1081" s="54"/>
      <c r="R1081" s="54"/>
      <c r="S1081" s="54"/>
      <c r="T1081" s="54"/>
      <c r="U1081" s="54"/>
      <c r="V1081" s="54"/>
      <c r="W1081" s="54"/>
      <c r="X1081" s="54"/>
      <c r="Y1081" s="54"/>
      <c r="Z1081" s="54"/>
      <c r="AA1081" s="54"/>
      <c r="AB1081" s="54"/>
      <c r="AC1081" s="54"/>
      <c r="AD1081" s="54"/>
      <c r="AE1081" s="54"/>
      <c r="AF1081" s="54"/>
      <c r="AG1081" s="54"/>
      <c r="AH1081" s="54"/>
      <c r="AI1081" s="54"/>
      <c r="AJ1081" s="54"/>
      <c r="AK1081" s="54"/>
      <c r="AL1081" s="54"/>
      <c r="AM1081" s="54"/>
      <c r="AN1081" s="54"/>
      <c r="AO1081" s="54"/>
      <c r="AP1081" s="54"/>
      <c r="AQ1081" s="54"/>
      <c r="AR1081" s="54"/>
      <c r="AS1081" s="54"/>
      <c r="AT1081" s="54"/>
      <c r="AU1081" s="54"/>
      <c r="AV1081" s="54"/>
      <c r="AW1081" s="54"/>
      <c r="AX1081" s="54"/>
      <c r="AY1081" s="54"/>
      <c r="AZ1081" s="54"/>
      <c r="BA1081" s="54"/>
      <c r="BB1081" s="54"/>
      <c r="BC1081" s="54"/>
      <c r="BD1081" s="54"/>
      <c r="BE1081" s="54"/>
      <c r="BF1081" s="54"/>
      <c r="BG1081" s="54"/>
      <c r="BH1081" s="54"/>
      <c r="BI1081" s="54"/>
      <c r="BJ1081" s="54"/>
      <c r="BK1081" s="54"/>
      <c r="BL1081" s="54"/>
      <c r="BM1081" s="54"/>
      <c r="BN1081" s="54"/>
      <c r="BO1081" s="54"/>
      <c r="BP1081" s="54"/>
      <c r="BQ1081" s="54"/>
    </row>
    <row r="1082">
      <c r="A1082" s="54"/>
      <c r="B1082" s="54"/>
      <c r="C1082" s="98"/>
      <c r="D1082" s="54"/>
      <c r="E1082" s="54"/>
      <c r="F1082" s="54"/>
      <c r="G1082" s="54"/>
      <c r="H1082" s="54"/>
      <c r="I1082" s="54"/>
      <c r="J1082" s="54"/>
      <c r="K1082" s="54"/>
      <c r="L1082" s="54"/>
      <c r="M1082" s="54"/>
      <c r="N1082" s="171"/>
      <c r="O1082" s="54"/>
      <c r="P1082" s="54"/>
      <c r="Q1082" s="54"/>
      <c r="R1082" s="54"/>
      <c r="S1082" s="54"/>
      <c r="T1082" s="54"/>
      <c r="U1082" s="54"/>
      <c r="V1082" s="54"/>
      <c r="W1082" s="54"/>
      <c r="X1082" s="54"/>
      <c r="Y1082" s="54"/>
      <c r="Z1082" s="54"/>
      <c r="AA1082" s="54"/>
      <c r="AB1082" s="54"/>
      <c r="AC1082" s="54"/>
      <c r="AD1082" s="54"/>
      <c r="AE1082" s="54"/>
      <c r="AF1082" s="54"/>
      <c r="AG1082" s="54"/>
      <c r="AH1082" s="54"/>
      <c r="AI1082" s="54"/>
      <c r="AJ1082" s="54"/>
      <c r="AK1082" s="54"/>
      <c r="AL1082" s="54"/>
      <c r="AM1082" s="54"/>
      <c r="AN1082" s="54"/>
      <c r="AO1082" s="54"/>
      <c r="AP1082" s="54"/>
      <c r="AQ1082" s="54"/>
      <c r="AR1082" s="54"/>
      <c r="AS1082" s="54"/>
      <c r="AT1082" s="54"/>
      <c r="AU1082" s="54"/>
      <c r="AV1082" s="54"/>
      <c r="AW1082" s="54"/>
      <c r="AX1082" s="54"/>
      <c r="AY1082" s="54"/>
      <c r="AZ1082" s="54"/>
      <c r="BA1082" s="54"/>
      <c r="BB1082" s="54"/>
      <c r="BC1082" s="54"/>
      <c r="BD1082" s="54"/>
      <c r="BE1082" s="54"/>
      <c r="BF1082" s="54"/>
      <c r="BG1082" s="54"/>
      <c r="BH1082" s="54"/>
      <c r="BI1082" s="54"/>
      <c r="BJ1082" s="54"/>
      <c r="BK1082" s="54"/>
      <c r="BL1082" s="54"/>
      <c r="BM1082" s="54"/>
      <c r="BN1082" s="54"/>
      <c r="BO1082" s="54"/>
      <c r="BP1082" s="54"/>
      <c r="BQ1082" s="54"/>
    </row>
    <row r="1083">
      <c r="A1083" s="54"/>
      <c r="B1083" s="54"/>
      <c r="C1083" s="98"/>
      <c r="D1083" s="54"/>
      <c r="E1083" s="54"/>
      <c r="F1083" s="54"/>
      <c r="G1083" s="54"/>
      <c r="H1083" s="54"/>
      <c r="I1083" s="54"/>
      <c r="J1083" s="54"/>
      <c r="K1083" s="54"/>
      <c r="L1083" s="54"/>
      <c r="M1083" s="54"/>
      <c r="N1083" s="171"/>
      <c r="O1083" s="54"/>
      <c r="P1083" s="54"/>
      <c r="Q1083" s="54"/>
      <c r="R1083" s="54"/>
      <c r="S1083" s="54"/>
      <c r="T1083" s="54"/>
      <c r="U1083" s="54"/>
      <c r="V1083" s="54"/>
      <c r="W1083" s="54"/>
      <c r="X1083" s="54"/>
      <c r="Y1083" s="54"/>
      <c r="Z1083" s="54"/>
      <c r="AA1083" s="54"/>
      <c r="AB1083" s="54"/>
      <c r="AC1083" s="54"/>
      <c r="AD1083" s="54"/>
      <c r="AE1083" s="54"/>
      <c r="AF1083" s="54"/>
      <c r="AG1083" s="54"/>
      <c r="AH1083" s="54"/>
      <c r="AI1083" s="54"/>
      <c r="AJ1083" s="54"/>
      <c r="AK1083" s="54"/>
      <c r="AL1083" s="54"/>
      <c r="AM1083" s="54"/>
      <c r="AN1083" s="54"/>
      <c r="AO1083" s="54"/>
      <c r="AP1083" s="54"/>
      <c r="AQ1083" s="54"/>
      <c r="AR1083" s="54"/>
      <c r="AS1083" s="54"/>
      <c r="AT1083" s="54"/>
      <c r="AU1083" s="54"/>
      <c r="AV1083" s="54"/>
      <c r="AW1083" s="54"/>
      <c r="AX1083" s="54"/>
      <c r="AY1083" s="54"/>
      <c r="AZ1083" s="54"/>
      <c r="BA1083" s="54"/>
      <c r="BB1083" s="54"/>
      <c r="BC1083" s="54"/>
      <c r="BD1083" s="54"/>
      <c r="BE1083" s="54"/>
      <c r="BF1083" s="54"/>
      <c r="BG1083" s="54"/>
      <c r="BH1083" s="54"/>
      <c r="BI1083" s="54"/>
      <c r="BJ1083" s="54"/>
      <c r="BK1083" s="54"/>
      <c r="BL1083" s="54"/>
      <c r="BM1083" s="54"/>
      <c r="BN1083" s="54"/>
      <c r="BO1083" s="54"/>
      <c r="BP1083" s="54"/>
      <c r="BQ1083" s="54"/>
    </row>
    <row r="1084">
      <c r="A1084" s="54"/>
      <c r="B1084" s="54"/>
      <c r="C1084" s="98"/>
      <c r="D1084" s="54"/>
      <c r="E1084" s="54"/>
      <c r="F1084" s="54"/>
      <c r="G1084" s="54"/>
      <c r="H1084" s="54"/>
      <c r="I1084" s="54"/>
      <c r="J1084" s="54"/>
      <c r="K1084" s="54"/>
      <c r="L1084" s="54"/>
      <c r="M1084" s="54"/>
      <c r="N1084" s="171"/>
      <c r="O1084" s="54"/>
      <c r="P1084" s="54"/>
      <c r="Q1084" s="54"/>
      <c r="R1084" s="54"/>
      <c r="S1084" s="54"/>
      <c r="T1084" s="54"/>
      <c r="U1084" s="54"/>
      <c r="V1084" s="54"/>
      <c r="W1084" s="54"/>
      <c r="X1084" s="54"/>
      <c r="Y1084" s="54"/>
      <c r="Z1084" s="54"/>
      <c r="AA1084" s="54"/>
      <c r="AB1084" s="54"/>
      <c r="AC1084" s="54"/>
      <c r="AD1084" s="54"/>
      <c r="AE1084" s="54"/>
      <c r="AF1084" s="54"/>
      <c r="AG1084" s="54"/>
      <c r="AH1084" s="54"/>
      <c r="AI1084" s="54"/>
      <c r="AJ1084" s="54"/>
      <c r="AK1084" s="54"/>
      <c r="AL1084" s="54"/>
      <c r="AM1084" s="54"/>
      <c r="AN1084" s="54"/>
      <c r="AO1084" s="54"/>
      <c r="AP1084" s="54"/>
      <c r="AQ1084" s="54"/>
      <c r="AR1084" s="54"/>
      <c r="AS1084" s="54"/>
      <c r="AT1084" s="54"/>
      <c r="AU1084" s="54"/>
      <c r="AV1084" s="54"/>
      <c r="AW1084" s="54"/>
      <c r="AX1084" s="54"/>
      <c r="AY1084" s="54"/>
      <c r="AZ1084" s="54"/>
      <c r="BA1084" s="54"/>
      <c r="BB1084" s="54"/>
      <c r="BC1084" s="54"/>
      <c r="BD1084" s="54"/>
      <c r="BE1084" s="54"/>
      <c r="BF1084" s="54"/>
      <c r="BG1084" s="54"/>
      <c r="BH1084" s="54"/>
      <c r="BI1084" s="54"/>
      <c r="BJ1084" s="54"/>
      <c r="BK1084" s="54"/>
      <c r="BL1084" s="54"/>
      <c r="BM1084" s="54"/>
      <c r="BN1084" s="54"/>
      <c r="BO1084" s="54"/>
      <c r="BP1084" s="54"/>
      <c r="BQ1084" s="54"/>
    </row>
    <row r="1085">
      <c r="A1085" s="54"/>
      <c r="B1085" s="54"/>
      <c r="C1085" s="98"/>
      <c r="D1085" s="54"/>
      <c r="E1085" s="54"/>
      <c r="F1085" s="54"/>
      <c r="G1085" s="54"/>
      <c r="H1085" s="54"/>
      <c r="I1085" s="54"/>
      <c r="J1085" s="54"/>
      <c r="K1085" s="54"/>
      <c r="L1085" s="54"/>
      <c r="M1085" s="54"/>
      <c r="N1085" s="171"/>
      <c r="O1085" s="54"/>
      <c r="P1085" s="54"/>
      <c r="Q1085" s="54"/>
      <c r="R1085" s="54"/>
      <c r="S1085" s="54"/>
      <c r="T1085" s="54"/>
      <c r="U1085" s="54"/>
      <c r="V1085" s="54"/>
      <c r="W1085" s="54"/>
      <c r="X1085" s="54"/>
      <c r="Y1085" s="54"/>
      <c r="Z1085" s="54"/>
      <c r="AA1085" s="54"/>
      <c r="AB1085" s="54"/>
      <c r="AC1085" s="54"/>
      <c r="AD1085" s="54"/>
      <c r="AE1085" s="54"/>
      <c r="AF1085" s="54"/>
      <c r="AG1085" s="54"/>
      <c r="AH1085" s="54"/>
      <c r="AI1085" s="54"/>
      <c r="AJ1085" s="54"/>
      <c r="AK1085" s="54"/>
      <c r="AL1085" s="54"/>
      <c r="AM1085" s="54"/>
      <c r="AN1085" s="54"/>
      <c r="AO1085" s="54"/>
      <c r="AP1085" s="54"/>
      <c r="AQ1085" s="54"/>
      <c r="AR1085" s="54"/>
      <c r="AS1085" s="54"/>
      <c r="AT1085" s="54"/>
      <c r="AU1085" s="54"/>
      <c r="AV1085" s="54"/>
      <c r="AW1085" s="54"/>
      <c r="AX1085" s="54"/>
      <c r="AY1085" s="54"/>
      <c r="AZ1085" s="54"/>
      <c r="BA1085" s="54"/>
      <c r="BB1085" s="54"/>
      <c r="BC1085" s="54"/>
      <c r="BD1085" s="54"/>
      <c r="BE1085" s="54"/>
      <c r="BF1085" s="54"/>
      <c r="BG1085" s="54"/>
      <c r="BH1085" s="54"/>
      <c r="BI1085" s="54"/>
      <c r="BJ1085" s="54"/>
      <c r="BK1085" s="54"/>
      <c r="BL1085" s="54"/>
      <c r="BM1085" s="54"/>
      <c r="BN1085" s="54"/>
      <c r="BO1085" s="54"/>
      <c r="BP1085" s="54"/>
      <c r="BQ1085" s="54"/>
    </row>
    <row r="1086">
      <c r="A1086" s="54"/>
      <c r="B1086" s="54"/>
      <c r="C1086" s="98"/>
      <c r="D1086" s="54"/>
      <c r="E1086" s="54"/>
      <c r="F1086" s="54"/>
      <c r="G1086" s="54"/>
      <c r="H1086" s="54"/>
      <c r="I1086" s="54"/>
      <c r="J1086" s="54"/>
      <c r="K1086" s="54"/>
      <c r="L1086" s="54"/>
      <c r="M1086" s="54"/>
      <c r="N1086" s="171"/>
      <c r="O1086" s="54"/>
      <c r="P1086" s="54"/>
      <c r="Q1086" s="54"/>
      <c r="R1086" s="54"/>
      <c r="S1086" s="54"/>
      <c r="T1086" s="54"/>
      <c r="U1086" s="54"/>
      <c r="V1086" s="54"/>
      <c r="W1086" s="54"/>
      <c r="X1086" s="54"/>
      <c r="Y1086" s="54"/>
      <c r="Z1086" s="54"/>
      <c r="AA1086" s="54"/>
      <c r="AB1086" s="54"/>
      <c r="AC1086" s="54"/>
      <c r="AD1086" s="54"/>
      <c r="AE1086" s="54"/>
      <c r="AF1086" s="54"/>
      <c r="AG1086" s="54"/>
      <c r="AH1086" s="54"/>
      <c r="AI1086" s="54"/>
      <c r="AJ1086" s="54"/>
      <c r="AK1086" s="54"/>
      <c r="AL1086" s="54"/>
      <c r="AM1086" s="54"/>
      <c r="AN1086" s="54"/>
      <c r="AO1086" s="54"/>
      <c r="AP1086" s="54"/>
      <c r="AQ1086" s="54"/>
      <c r="AR1086" s="54"/>
      <c r="AS1086" s="54"/>
      <c r="AT1086" s="54"/>
      <c r="AU1086" s="54"/>
      <c r="AV1086" s="54"/>
      <c r="AW1086" s="54"/>
      <c r="AX1086" s="54"/>
      <c r="AY1086" s="54"/>
      <c r="AZ1086" s="54"/>
      <c r="BA1086" s="54"/>
      <c r="BB1086" s="54"/>
      <c r="BC1086" s="54"/>
      <c r="BD1086" s="54"/>
      <c r="BE1086" s="54"/>
      <c r="BF1086" s="54"/>
      <c r="BG1086" s="54"/>
      <c r="BH1086" s="54"/>
      <c r="BI1086" s="54"/>
      <c r="BJ1086" s="54"/>
      <c r="BK1086" s="54"/>
      <c r="BL1086" s="54"/>
      <c r="BM1086" s="54"/>
      <c r="BN1086" s="54"/>
      <c r="BO1086" s="54"/>
      <c r="BP1086" s="54"/>
      <c r="BQ1086" s="54"/>
    </row>
    <row r="1087">
      <c r="A1087" s="54"/>
      <c r="B1087" s="54"/>
      <c r="C1087" s="98"/>
      <c r="D1087" s="54"/>
      <c r="E1087" s="54"/>
      <c r="F1087" s="54"/>
      <c r="G1087" s="54"/>
      <c r="H1087" s="54"/>
      <c r="I1087" s="54"/>
      <c r="J1087" s="54"/>
      <c r="K1087" s="54"/>
      <c r="L1087" s="54"/>
      <c r="M1087" s="54"/>
      <c r="N1087" s="171"/>
      <c r="O1087" s="54"/>
      <c r="P1087" s="54"/>
      <c r="Q1087" s="54"/>
      <c r="R1087" s="54"/>
      <c r="S1087" s="54"/>
      <c r="T1087" s="54"/>
      <c r="U1087" s="54"/>
      <c r="V1087" s="54"/>
      <c r="W1087" s="54"/>
      <c r="X1087" s="54"/>
      <c r="Y1087" s="54"/>
      <c r="Z1087" s="54"/>
      <c r="AA1087" s="54"/>
      <c r="AB1087" s="54"/>
      <c r="AC1087" s="54"/>
      <c r="AD1087" s="54"/>
      <c r="AE1087" s="54"/>
      <c r="AF1087" s="54"/>
      <c r="AG1087" s="54"/>
      <c r="AH1087" s="54"/>
      <c r="AI1087" s="54"/>
      <c r="AJ1087" s="54"/>
      <c r="AK1087" s="54"/>
      <c r="AL1087" s="54"/>
      <c r="AM1087" s="54"/>
      <c r="AN1087" s="54"/>
      <c r="AO1087" s="54"/>
      <c r="AP1087" s="54"/>
      <c r="AQ1087" s="54"/>
      <c r="AR1087" s="54"/>
      <c r="AS1087" s="54"/>
      <c r="AT1087" s="54"/>
      <c r="AU1087" s="54"/>
      <c r="AV1087" s="54"/>
      <c r="AW1087" s="54"/>
      <c r="AX1087" s="54"/>
      <c r="AY1087" s="54"/>
      <c r="AZ1087" s="54"/>
      <c r="BA1087" s="54"/>
      <c r="BB1087" s="54"/>
      <c r="BC1087" s="54"/>
      <c r="BD1087" s="54"/>
      <c r="BE1087" s="54"/>
      <c r="BF1087" s="54"/>
      <c r="BG1087" s="54"/>
      <c r="BH1087" s="54"/>
      <c r="BI1087" s="54"/>
      <c r="BJ1087" s="54"/>
      <c r="BK1087" s="54"/>
      <c r="BL1087" s="54"/>
      <c r="BM1087" s="54"/>
      <c r="BN1087" s="54"/>
      <c r="BO1087" s="54"/>
      <c r="BP1087" s="54"/>
      <c r="BQ1087" s="54"/>
    </row>
    <row r="1088">
      <c r="A1088" s="54"/>
      <c r="B1088" s="54"/>
      <c r="C1088" s="98"/>
      <c r="D1088" s="54"/>
      <c r="E1088" s="54"/>
      <c r="F1088" s="54"/>
      <c r="G1088" s="54"/>
      <c r="H1088" s="54"/>
      <c r="I1088" s="54"/>
      <c r="J1088" s="54"/>
      <c r="K1088" s="54"/>
      <c r="L1088" s="54"/>
      <c r="M1088" s="54"/>
      <c r="N1088" s="171"/>
      <c r="O1088" s="54"/>
      <c r="P1088" s="54"/>
      <c r="Q1088" s="54"/>
      <c r="R1088" s="54"/>
      <c r="S1088" s="54"/>
      <c r="T1088" s="54"/>
      <c r="U1088" s="54"/>
      <c r="V1088" s="54"/>
      <c r="W1088" s="54"/>
      <c r="X1088" s="54"/>
      <c r="Y1088" s="54"/>
      <c r="Z1088" s="54"/>
      <c r="AA1088" s="54"/>
      <c r="AB1088" s="54"/>
      <c r="AC1088" s="54"/>
      <c r="AD1088" s="54"/>
      <c r="AE1088" s="54"/>
      <c r="AF1088" s="54"/>
      <c r="AG1088" s="54"/>
      <c r="AH1088" s="54"/>
      <c r="AI1088" s="54"/>
      <c r="AJ1088" s="54"/>
      <c r="AK1088" s="54"/>
      <c r="AL1088" s="54"/>
      <c r="AM1088" s="54"/>
      <c r="AN1088" s="54"/>
      <c r="AO1088" s="54"/>
      <c r="AP1088" s="54"/>
      <c r="AQ1088" s="54"/>
      <c r="AR1088" s="54"/>
      <c r="AS1088" s="54"/>
      <c r="AT1088" s="54"/>
      <c r="AU1088" s="54"/>
      <c r="AV1088" s="54"/>
      <c r="AW1088" s="54"/>
      <c r="AX1088" s="54"/>
      <c r="AY1088" s="54"/>
      <c r="AZ1088" s="54"/>
      <c r="BA1088" s="54"/>
      <c r="BB1088" s="54"/>
      <c r="BC1088" s="54"/>
      <c r="BD1088" s="54"/>
      <c r="BE1088" s="54"/>
      <c r="BF1088" s="54"/>
      <c r="BG1088" s="54"/>
      <c r="BH1088" s="54"/>
      <c r="BI1088" s="54"/>
      <c r="BJ1088" s="54"/>
      <c r="BK1088" s="54"/>
      <c r="BL1088" s="54"/>
      <c r="BM1088" s="54"/>
      <c r="BN1088" s="54"/>
      <c r="BO1088" s="54"/>
      <c r="BP1088" s="54"/>
      <c r="BQ1088" s="54"/>
    </row>
    <row r="1089">
      <c r="A1089" s="54"/>
      <c r="B1089" s="54"/>
      <c r="C1089" s="98"/>
      <c r="D1089" s="54"/>
      <c r="E1089" s="54"/>
      <c r="F1089" s="54"/>
      <c r="G1089" s="54"/>
      <c r="H1089" s="54"/>
      <c r="I1089" s="54"/>
      <c r="J1089" s="54"/>
      <c r="K1089" s="54"/>
      <c r="L1089" s="54"/>
      <c r="M1089" s="54"/>
      <c r="N1089" s="171"/>
      <c r="O1089" s="54"/>
      <c r="P1089" s="54"/>
      <c r="Q1089" s="54"/>
      <c r="R1089" s="54"/>
      <c r="S1089" s="54"/>
      <c r="T1089" s="54"/>
      <c r="U1089" s="54"/>
      <c r="V1089" s="54"/>
      <c r="W1089" s="54"/>
      <c r="X1089" s="54"/>
      <c r="Y1089" s="54"/>
      <c r="Z1089" s="54"/>
      <c r="AA1089" s="54"/>
      <c r="AB1089" s="54"/>
      <c r="AC1089" s="54"/>
      <c r="AD1089" s="54"/>
      <c r="AE1089" s="54"/>
      <c r="AF1089" s="54"/>
      <c r="AG1089" s="54"/>
      <c r="AH1089" s="54"/>
      <c r="AI1089" s="54"/>
      <c r="AJ1089" s="54"/>
      <c r="AK1089" s="54"/>
      <c r="AL1089" s="54"/>
      <c r="AM1089" s="54"/>
      <c r="AN1089" s="54"/>
      <c r="AO1089" s="54"/>
      <c r="AP1089" s="54"/>
      <c r="AQ1089" s="54"/>
      <c r="AR1089" s="54"/>
      <c r="AS1089" s="54"/>
      <c r="AT1089" s="54"/>
      <c r="AU1089" s="54"/>
      <c r="AV1089" s="54"/>
      <c r="AW1089" s="54"/>
      <c r="AX1089" s="54"/>
      <c r="AY1089" s="54"/>
      <c r="AZ1089" s="54"/>
      <c r="BA1089" s="54"/>
      <c r="BB1089" s="54"/>
      <c r="BC1089" s="54"/>
      <c r="BD1089" s="54"/>
      <c r="BE1089" s="54"/>
      <c r="BF1089" s="54"/>
      <c r="BG1089" s="54"/>
      <c r="BH1089" s="54"/>
      <c r="BI1089" s="54"/>
      <c r="BJ1089" s="54"/>
      <c r="BK1089" s="54"/>
      <c r="BL1089" s="54"/>
      <c r="BM1089" s="54"/>
      <c r="BN1089" s="54"/>
      <c r="BO1089" s="54"/>
      <c r="BP1089" s="54"/>
      <c r="BQ1089" s="54"/>
    </row>
    <row r="1090">
      <c r="A1090" s="54"/>
      <c r="B1090" s="54"/>
      <c r="C1090" s="98"/>
      <c r="D1090" s="54"/>
      <c r="E1090" s="54"/>
      <c r="F1090" s="54"/>
      <c r="G1090" s="54"/>
      <c r="H1090" s="54"/>
      <c r="I1090" s="54"/>
      <c r="J1090" s="54"/>
      <c r="K1090" s="54"/>
      <c r="L1090" s="54"/>
      <c r="M1090" s="54"/>
      <c r="N1090" s="171"/>
      <c r="O1090" s="54"/>
      <c r="P1090" s="54"/>
      <c r="Q1090" s="54"/>
      <c r="R1090" s="54"/>
      <c r="S1090" s="54"/>
      <c r="T1090" s="54"/>
      <c r="U1090" s="54"/>
      <c r="V1090" s="54"/>
      <c r="W1090" s="54"/>
      <c r="X1090" s="54"/>
      <c r="Y1090" s="54"/>
      <c r="Z1090" s="54"/>
      <c r="AA1090" s="54"/>
      <c r="AB1090" s="54"/>
      <c r="AC1090" s="54"/>
      <c r="AD1090" s="54"/>
      <c r="AE1090" s="54"/>
      <c r="AF1090" s="54"/>
      <c r="AG1090" s="54"/>
      <c r="AH1090" s="54"/>
      <c r="AI1090" s="54"/>
      <c r="AJ1090" s="54"/>
      <c r="AK1090" s="54"/>
      <c r="AL1090" s="54"/>
      <c r="AM1090" s="54"/>
      <c r="AN1090" s="54"/>
      <c r="AO1090" s="54"/>
      <c r="AP1090" s="54"/>
      <c r="AQ1090" s="54"/>
      <c r="AR1090" s="54"/>
      <c r="AS1090" s="54"/>
      <c r="AT1090" s="54"/>
      <c r="AU1090" s="54"/>
      <c r="AV1090" s="54"/>
      <c r="AW1090" s="54"/>
      <c r="AX1090" s="54"/>
      <c r="AY1090" s="54"/>
      <c r="AZ1090" s="54"/>
      <c r="BA1090" s="54"/>
      <c r="BB1090" s="54"/>
      <c r="BC1090" s="54"/>
      <c r="BD1090" s="54"/>
      <c r="BE1090" s="54"/>
      <c r="BF1090" s="54"/>
      <c r="BG1090" s="54"/>
      <c r="BH1090" s="54"/>
      <c r="BI1090" s="54"/>
      <c r="BJ1090" s="54"/>
      <c r="BK1090" s="54"/>
      <c r="BL1090" s="54"/>
      <c r="BM1090" s="54"/>
      <c r="BN1090" s="54"/>
      <c r="BO1090" s="54"/>
      <c r="BP1090" s="54"/>
      <c r="BQ1090" s="54"/>
    </row>
    <row r="1091">
      <c r="A1091" s="54"/>
      <c r="B1091" s="54"/>
      <c r="C1091" s="98"/>
      <c r="D1091" s="54"/>
      <c r="E1091" s="54"/>
      <c r="F1091" s="54"/>
      <c r="G1091" s="54"/>
      <c r="H1091" s="54"/>
      <c r="I1091" s="54"/>
      <c r="J1091" s="54"/>
      <c r="K1091" s="54"/>
      <c r="L1091" s="54"/>
      <c r="M1091" s="54"/>
      <c r="N1091" s="171"/>
      <c r="O1091" s="54"/>
      <c r="P1091" s="54"/>
      <c r="Q1091" s="54"/>
      <c r="R1091" s="54"/>
      <c r="S1091" s="54"/>
      <c r="T1091" s="54"/>
      <c r="U1091" s="54"/>
      <c r="V1091" s="54"/>
      <c r="W1091" s="54"/>
      <c r="X1091" s="54"/>
      <c r="Y1091" s="54"/>
      <c r="Z1091" s="54"/>
      <c r="AA1091" s="54"/>
      <c r="AB1091" s="54"/>
      <c r="AC1091" s="54"/>
      <c r="AD1091" s="54"/>
      <c r="AE1091" s="54"/>
      <c r="AF1091" s="54"/>
      <c r="AG1091" s="54"/>
      <c r="AH1091" s="54"/>
      <c r="AI1091" s="54"/>
      <c r="AJ1091" s="54"/>
      <c r="AK1091" s="54"/>
      <c r="AL1091" s="54"/>
      <c r="AM1091" s="54"/>
      <c r="AN1091" s="54"/>
      <c r="AO1091" s="54"/>
      <c r="AP1091" s="54"/>
      <c r="AQ1091" s="54"/>
      <c r="AR1091" s="54"/>
      <c r="AS1091" s="54"/>
      <c r="AT1091" s="54"/>
      <c r="AU1091" s="54"/>
      <c r="AV1091" s="54"/>
      <c r="AW1091" s="54"/>
      <c r="AX1091" s="54"/>
      <c r="AY1091" s="54"/>
      <c r="AZ1091" s="54"/>
      <c r="BA1091" s="54"/>
      <c r="BB1091" s="54"/>
      <c r="BC1091" s="54"/>
      <c r="BD1091" s="54"/>
      <c r="BE1091" s="54"/>
      <c r="BF1091" s="54"/>
      <c r="BG1091" s="54"/>
      <c r="BH1091" s="54"/>
      <c r="BI1091" s="54"/>
      <c r="BJ1091" s="54"/>
      <c r="BK1091" s="54"/>
      <c r="BL1091" s="54"/>
      <c r="BM1091" s="54"/>
      <c r="BN1091" s="54"/>
      <c r="BO1091" s="54"/>
      <c r="BP1091" s="54"/>
      <c r="BQ1091" s="54"/>
    </row>
    <row r="1092">
      <c r="A1092" s="54"/>
      <c r="B1092" s="54"/>
      <c r="C1092" s="98"/>
      <c r="D1092" s="54"/>
      <c r="E1092" s="54"/>
      <c r="F1092" s="54"/>
      <c r="G1092" s="54"/>
      <c r="H1092" s="54"/>
      <c r="I1092" s="54"/>
      <c r="J1092" s="54"/>
      <c r="K1092" s="54"/>
      <c r="L1092" s="54"/>
      <c r="M1092" s="54"/>
      <c r="N1092" s="171"/>
      <c r="O1092" s="54"/>
      <c r="P1092" s="54"/>
      <c r="Q1092" s="54"/>
      <c r="R1092" s="54"/>
      <c r="S1092" s="54"/>
      <c r="T1092" s="54"/>
      <c r="U1092" s="54"/>
      <c r="V1092" s="54"/>
      <c r="W1092" s="54"/>
      <c r="X1092" s="54"/>
      <c r="Y1092" s="54"/>
      <c r="Z1092" s="54"/>
      <c r="AA1092" s="54"/>
      <c r="AB1092" s="54"/>
      <c r="AC1092" s="54"/>
      <c r="AD1092" s="54"/>
      <c r="AE1092" s="54"/>
      <c r="AF1092" s="54"/>
      <c r="AG1092" s="54"/>
      <c r="AH1092" s="54"/>
      <c r="AI1092" s="54"/>
      <c r="AJ1092" s="54"/>
      <c r="AK1092" s="54"/>
      <c r="AL1092" s="54"/>
      <c r="AM1092" s="54"/>
      <c r="AN1092" s="54"/>
      <c r="AO1092" s="54"/>
      <c r="AP1092" s="54"/>
      <c r="AQ1092" s="54"/>
      <c r="AR1092" s="54"/>
      <c r="AS1092" s="54"/>
      <c r="AT1092" s="54"/>
      <c r="AU1092" s="54"/>
      <c r="AV1092" s="54"/>
      <c r="AW1092" s="54"/>
      <c r="AX1092" s="54"/>
      <c r="AY1092" s="54"/>
      <c r="AZ1092" s="54"/>
      <c r="BA1092" s="54"/>
      <c r="BB1092" s="54"/>
      <c r="BC1092" s="54"/>
      <c r="BD1092" s="54"/>
      <c r="BE1092" s="54"/>
      <c r="BF1092" s="54"/>
      <c r="BG1092" s="54"/>
      <c r="BH1092" s="54"/>
      <c r="BI1092" s="54"/>
      <c r="BJ1092" s="54"/>
      <c r="BK1092" s="54"/>
      <c r="BL1092" s="54"/>
      <c r="BM1092" s="54"/>
      <c r="BN1092" s="54"/>
      <c r="BO1092" s="54"/>
      <c r="BP1092" s="54"/>
      <c r="BQ1092" s="54"/>
    </row>
    <row r="1093">
      <c r="A1093" s="54"/>
      <c r="B1093" s="54"/>
      <c r="C1093" s="98"/>
      <c r="D1093" s="54"/>
      <c r="E1093" s="54"/>
      <c r="F1093" s="54"/>
      <c r="G1093" s="54"/>
      <c r="H1093" s="54"/>
      <c r="I1093" s="54"/>
      <c r="J1093" s="54"/>
      <c r="K1093" s="54"/>
      <c r="L1093" s="54"/>
      <c r="M1093" s="54"/>
      <c r="N1093" s="171"/>
      <c r="O1093" s="54"/>
      <c r="P1093" s="54"/>
      <c r="Q1093" s="54"/>
      <c r="R1093" s="54"/>
      <c r="S1093" s="54"/>
      <c r="T1093" s="54"/>
      <c r="U1093" s="54"/>
      <c r="V1093" s="54"/>
      <c r="W1093" s="54"/>
      <c r="X1093" s="54"/>
      <c r="Y1093" s="54"/>
      <c r="Z1093" s="54"/>
      <c r="AA1093" s="54"/>
      <c r="AB1093" s="54"/>
      <c r="AC1093" s="54"/>
      <c r="AD1093" s="54"/>
      <c r="AE1093" s="54"/>
      <c r="AF1093" s="54"/>
      <c r="AG1093" s="54"/>
      <c r="AH1093" s="54"/>
      <c r="AI1093" s="54"/>
      <c r="AJ1093" s="54"/>
      <c r="AK1093" s="54"/>
      <c r="AL1093" s="54"/>
      <c r="AM1093" s="54"/>
      <c r="AN1093" s="54"/>
      <c r="AO1093" s="54"/>
      <c r="AP1093" s="54"/>
      <c r="AQ1093" s="54"/>
      <c r="AR1093" s="54"/>
      <c r="AS1093" s="54"/>
      <c r="AT1093" s="54"/>
      <c r="AU1093" s="54"/>
      <c r="AV1093" s="54"/>
      <c r="AW1093" s="54"/>
      <c r="AX1093" s="54"/>
      <c r="AY1093" s="54"/>
      <c r="AZ1093" s="54"/>
      <c r="BA1093" s="54"/>
      <c r="BB1093" s="54"/>
      <c r="BC1093" s="54"/>
      <c r="BD1093" s="54"/>
      <c r="BE1093" s="54"/>
      <c r="BF1093" s="54"/>
      <c r="BG1093" s="54"/>
      <c r="BH1093" s="54"/>
      <c r="BI1093" s="54"/>
      <c r="BJ1093" s="54"/>
      <c r="BK1093" s="54"/>
      <c r="BL1093" s="54"/>
      <c r="BM1093" s="54"/>
      <c r="BN1093" s="54"/>
      <c r="BO1093" s="54"/>
      <c r="BP1093" s="54"/>
      <c r="BQ1093" s="54"/>
    </row>
    <row r="1094">
      <c r="A1094" s="54"/>
      <c r="B1094" s="54"/>
      <c r="C1094" s="98"/>
      <c r="D1094" s="54"/>
      <c r="E1094" s="54"/>
      <c r="F1094" s="54"/>
      <c r="G1094" s="54"/>
      <c r="H1094" s="54"/>
      <c r="I1094" s="54"/>
      <c r="J1094" s="54"/>
      <c r="K1094" s="54"/>
      <c r="L1094" s="54"/>
      <c r="M1094" s="54"/>
      <c r="N1094" s="171"/>
      <c r="O1094" s="54"/>
      <c r="P1094" s="54"/>
      <c r="Q1094" s="54"/>
      <c r="R1094" s="54"/>
      <c r="S1094" s="54"/>
      <c r="T1094" s="54"/>
      <c r="U1094" s="54"/>
      <c r="V1094" s="54"/>
      <c r="W1094" s="54"/>
      <c r="X1094" s="54"/>
      <c r="Y1094" s="54"/>
      <c r="Z1094" s="54"/>
      <c r="AA1094" s="54"/>
      <c r="AB1094" s="54"/>
      <c r="AC1094" s="54"/>
      <c r="AD1094" s="54"/>
      <c r="AE1094" s="54"/>
      <c r="AF1094" s="54"/>
      <c r="AG1094" s="54"/>
      <c r="AH1094" s="54"/>
      <c r="AI1094" s="54"/>
      <c r="AJ1094" s="54"/>
      <c r="AK1094" s="54"/>
      <c r="AL1094" s="54"/>
      <c r="AM1094" s="54"/>
      <c r="AN1094" s="54"/>
      <c r="AO1094" s="54"/>
      <c r="AP1094" s="54"/>
      <c r="AQ1094" s="54"/>
      <c r="AR1094" s="54"/>
      <c r="AS1094" s="54"/>
      <c r="AT1094" s="54"/>
      <c r="AU1094" s="54"/>
      <c r="AV1094" s="54"/>
      <c r="AW1094" s="54"/>
      <c r="AX1094" s="54"/>
      <c r="AY1094" s="54"/>
      <c r="AZ1094" s="54"/>
      <c r="BA1094" s="54"/>
      <c r="BB1094" s="54"/>
      <c r="BC1094" s="54"/>
      <c r="BD1094" s="54"/>
      <c r="BE1094" s="54"/>
      <c r="BF1094" s="54"/>
      <c r="BG1094" s="54"/>
      <c r="BH1094" s="54"/>
      <c r="BI1094" s="54"/>
      <c r="BJ1094" s="54"/>
      <c r="BK1094" s="54"/>
      <c r="BL1094" s="54"/>
      <c r="BM1094" s="54"/>
      <c r="BN1094" s="54"/>
      <c r="BO1094" s="54"/>
      <c r="BP1094" s="54"/>
      <c r="BQ1094" s="54"/>
    </row>
    <row r="1095">
      <c r="A1095" s="54"/>
      <c r="B1095" s="54"/>
      <c r="C1095" s="98"/>
      <c r="D1095" s="54"/>
      <c r="E1095" s="54"/>
      <c r="F1095" s="54"/>
      <c r="G1095" s="54"/>
      <c r="H1095" s="54"/>
      <c r="I1095" s="54"/>
      <c r="J1095" s="54"/>
      <c r="K1095" s="54"/>
      <c r="L1095" s="54"/>
      <c r="M1095" s="54"/>
      <c r="N1095" s="171"/>
      <c r="O1095" s="54"/>
      <c r="P1095" s="54"/>
      <c r="Q1095" s="54"/>
      <c r="R1095" s="54"/>
      <c r="S1095" s="54"/>
      <c r="T1095" s="54"/>
      <c r="U1095" s="54"/>
      <c r="V1095" s="54"/>
      <c r="W1095" s="54"/>
      <c r="X1095" s="54"/>
      <c r="Y1095" s="54"/>
      <c r="Z1095" s="54"/>
      <c r="AA1095" s="54"/>
      <c r="AB1095" s="54"/>
      <c r="AC1095" s="54"/>
      <c r="AD1095" s="54"/>
      <c r="AE1095" s="54"/>
      <c r="AF1095" s="54"/>
      <c r="AG1095" s="54"/>
      <c r="AH1095" s="54"/>
      <c r="AI1095" s="54"/>
      <c r="AJ1095" s="54"/>
      <c r="AK1095" s="54"/>
      <c r="AL1095" s="54"/>
      <c r="AM1095" s="54"/>
      <c r="AN1095" s="54"/>
      <c r="AO1095" s="54"/>
      <c r="AP1095" s="54"/>
      <c r="AQ1095" s="54"/>
      <c r="AR1095" s="54"/>
      <c r="AS1095" s="54"/>
      <c r="AT1095" s="54"/>
      <c r="AU1095" s="54"/>
      <c r="AV1095" s="54"/>
      <c r="AW1095" s="54"/>
      <c r="AX1095" s="54"/>
      <c r="AY1095" s="54"/>
      <c r="AZ1095" s="54"/>
      <c r="BA1095" s="54"/>
      <c r="BB1095" s="54"/>
      <c r="BC1095" s="54"/>
      <c r="BD1095" s="54"/>
      <c r="BE1095" s="54"/>
      <c r="BF1095" s="54"/>
      <c r="BG1095" s="54"/>
      <c r="BH1095" s="54"/>
      <c r="BI1095" s="54"/>
      <c r="BJ1095" s="54"/>
      <c r="BK1095" s="54"/>
      <c r="BL1095" s="54"/>
      <c r="BM1095" s="54"/>
      <c r="BN1095" s="54"/>
      <c r="BO1095" s="54"/>
      <c r="BP1095" s="54"/>
      <c r="BQ1095" s="54"/>
    </row>
    <row r="1096">
      <c r="A1096" s="54"/>
      <c r="B1096" s="54"/>
      <c r="C1096" s="98"/>
      <c r="D1096" s="54"/>
      <c r="E1096" s="54"/>
      <c r="F1096" s="54"/>
      <c r="G1096" s="54"/>
      <c r="H1096" s="54"/>
      <c r="I1096" s="54"/>
      <c r="J1096" s="54"/>
      <c r="K1096" s="54"/>
      <c r="L1096" s="54"/>
      <c r="M1096" s="54"/>
      <c r="N1096" s="171"/>
      <c r="O1096" s="54"/>
      <c r="P1096" s="54"/>
      <c r="Q1096" s="54"/>
      <c r="R1096" s="54"/>
      <c r="S1096" s="54"/>
      <c r="T1096" s="54"/>
      <c r="U1096" s="54"/>
      <c r="V1096" s="54"/>
      <c r="W1096" s="54"/>
      <c r="X1096" s="54"/>
      <c r="Y1096" s="54"/>
      <c r="Z1096" s="54"/>
      <c r="AA1096" s="54"/>
      <c r="AB1096" s="54"/>
      <c r="AC1096" s="54"/>
      <c r="AD1096" s="54"/>
      <c r="AE1096" s="54"/>
      <c r="AF1096" s="54"/>
      <c r="AG1096" s="54"/>
      <c r="AH1096" s="54"/>
      <c r="AI1096" s="54"/>
      <c r="AJ1096" s="54"/>
      <c r="AK1096" s="54"/>
      <c r="AL1096" s="54"/>
      <c r="AM1096" s="54"/>
      <c r="AN1096" s="54"/>
      <c r="AO1096" s="54"/>
      <c r="AP1096" s="54"/>
      <c r="AQ1096" s="54"/>
      <c r="AR1096" s="54"/>
      <c r="AS1096" s="54"/>
      <c r="AT1096" s="54"/>
      <c r="AU1096" s="54"/>
      <c r="AV1096" s="54"/>
      <c r="AW1096" s="54"/>
      <c r="AX1096" s="54"/>
      <c r="AY1096" s="54"/>
      <c r="AZ1096" s="54"/>
      <c r="BA1096" s="54"/>
      <c r="BB1096" s="54"/>
      <c r="BC1096" s="54"/>
      <c r="BD1096" s="54"/>
      <c r="BE1096" s="54"/>
      <c r="BF1096" s="54"/>
      <c r="BG1096" s="54"/>
      <c r="BH1096" s="54"/>
      <c r="BI1096" s="54"/>
      <c r="BJ1096" s="54"/>
      <c r="BK1096" s="54"/>
      <c r="BL1096" s="54"/>
      <c r="BM1096" s="54"/>
      <c r="BN1096" s="54"/>
      <c r="BO1096" s="54"/>
      <c r="BP1096" s="54"/>
      <c r="BQ1096" s="54"/>
    </row>
    <row r="1097">
      <c r="A1097" s="54"/>
      <c r="B1097" s="54"/>
      <c r="C1097" s="98"/>
      <c r="D1097" s="54"/>
      <c r="E1097" s="54"/>
      <c r="F1097" s="54"/>
      <c r="G1097" s="54"/>
      <c r="H1097" s="54"/>
      <c r="I1097" s="54"/>
      <c r="J1097" s="54"/>
      <c r="K1097" s="54"/>
      <c r="L1097" s="54"/>
      <c r="M1097" s="54"/>
      <c r="N1097" s="171"/>
      <c r="O1097" s="54"/>
      <c r="P1097" s="54"/>
      <c r="Q1097" s="54"/>
      <c r="R1097" s="54"/>
      <c r="S1097" s="54"/>
      <c r="T1097" s="54"/>
      <c r="U1097" s="54"/>
      <c r="V1097" s="54"/>
      <c r="W1097" s="54"/>
      <c r="X1097" s="54"/>
      <c r="Y1097" s="54"/>
      <c r="Z1097" s="54"/>
      <c r="AA1097" s="54"/>
      <c r="AB1097" s="54"/>
      <c r="AC1097" s="54"/>
      <c r="AD1097" s="54"/>
      <c r="AE1097" s="54"/>
      <c r="AF1097" s="54"/>
      <c r="AG1097" s="54"/>
      <c r="AH1097" s="54"/>
      <c r="AI1097" s="54"/>
      <c r="AJ1097" s="54"/>
      <c r="AK1097" s="54"/>
      <c r="AL1097" s="54"/>
      <c r="AM1097" s="54"/>
      <c r="AN1097" s="54"/>
      <c r="AO1097" s="54"/>
      <c r="AP1097" s="54"/>
      <c r="AQ1097" s="54"/>
      <c r="AR1097" s="54"/>
      <c r="AS1097" s="54"/>
      <c r="AT1097" s="54"/>
      <c r="AU1097" s="54"/>
      <c r="AV1097" s="54"/>
      <c r="AW1097" s="54"/>
      <c r="AX1097" s="54"/>
      <c r="AY1097" s="54"/>
      <c r="AZ1097" s="54"/>
      <c r="BA1097" s="54"/>
      <c r="BB1097" s="54"/>
      <c r="BC1097" s="54"/>
      <c r="BD1097" s="54"/>
      <c r="BE1097" s="54"/>
      <c r="BF1097" s="54"/>
      <c r="BG1097" s="54"/>
      <c r="BH1097" s="54"/>
      <c r="BI1097" s="54"/>
      <c r="BJ1097" s="54"/>
      <c r="BK1097" s="54"/>
      <c r="BL1097" s="54"/>
      <c r="BM1097" s="54"/>
      <c r="BN1097" s="54"/>
      <c r="BO1097" s="54"/>
      <c r="BP1097" s="54"/>
      <c r="BQ1097" s="54"/>
    </row>
    <row r="1098">
      <c r="A1098" s="54"/>
      <c r="B1098" s="54"/>
      <c r="C1098" s="98"/>
      <c r="D1098" s="54"/>
      <c r="E1098" s="54"/>
      <c r="F1098" s="54"/>
      <c r="G1098" s="54"/>
      <c r="H1098" s="54"/>
      <c r="I1098" s="54"/>
      <c r="J1098" s="54"/>
      <c r="K1098" s="54"/>
      <c r="L1098" s="54"/>
      <c r="M1098" s="54"/>
      <c r="N1098" s="171"/>
      <c r="O1098" s="54"/>
      <c r="P1098" s="54"/>
      <c r="Q1098" s="54"/>
      <c r="R1098" s="54"/>
      <c r="S1098" s="54"/>
      <c r="T1098" s="54"/>
      <c r="U1098" s="54"/>
      <c r="V1098" s="54"/>
      <c r="W1098" s="54"/>
      <c r="X1098" s="54"/>
      <c r="Y1098" s="54"/>
      <c r="Z1098" s="54"/>
      <c r="AA1098" s="54"/>
      <c r="AB1098" s="54"/>
      <c r="AC1098" s="54"/>
      <c r="AD1098" s="54"/>
      <c r="AE1098" s="54"/>
      <c r="AF1098" s="54"/>
      <c r="AG1098" s="54"/>
      <c r="AH1098" s="54"/>
      <c r="AI1098" s="54"/>
      <c r="AJ1098" s="54"/>
      <c r="AK1098" s="54"/>
      <c r="AL1098" s="54"/>
      <c r="AM1098" s="54"/>
      <c r="AN1098" s="54"/>
      <c r="AO1098" s="54"/>
      <c r="AP1098" s="54"/>
      <c r="AQ1098" s="54"/>
      <c r="AR1098" s="54"/>
      <c r="AS1098" s="54"/>
      <c r="AT1098" s="54"/>
      <c r="AU1098" s="54"/>
      <c r="AV1098" s="54"/>
      <c r="AW1098" s="54"/>
      <c r="AX1098" s="54"/>
      <c r="AY1098" s="54"/>
      <c r="AZ1098" s="54"/>
      <c r="BA1098" s="54"/>
      <c r="BB1098" s="54"/>
      <c r="BC1098" s="54"/>
      <c r="BD1098" s="54"/>
      <c r="BE1098" s="54"/>
      <c r="BF1098" s="54"/>
      <c r="BG1098" s="54"/>
      <c r="BH1098" s="54"/>
      <c r="BI1098" s="54"/>
      <c r="BJ1098" s="54"/>
      <c r="BK1098" s="54"/>
      <c r="BL1098" s="54"/>
      <c r="BM1098" s="54"/>
      <c r="BN1098" s="54"/>
      <c r="BO1098" s="54"/>
      <c r="BP1098" s="54"/>
      <c r="BQ1098" s="54"/>
    </row>
    <row r="1099">
      <c r="A1099" s="54"/>
      <c r="B1099" s="54"/>
      <c r="C1099" s="98"/>
      <c r="D1099" s="54"/>
      <c r="E1099" s="54"/>
      <c r="F1099" s="54"/>
      <c r="G1099" s="54"/>
      <c r="H1099" s="54"/>
      <c r="I1099" s="54"/>
      <c r="J1099" s="54"/>
      <c r="K1099" s="54"/>
      <c r="L1099" s="54"/>
      <c r="M1099" s="54"/>
      <c r="N1099" s="171"/>
      <c r="O1099" s="54"/>
      <c r="P1099" s="54"/>
      <c r="Q1099" s="54"/>
      <c r="R1099" s="54"/>
      <c r="S1099" s="54"/>
      <c r="T1099" s="54"/>
      <c r="U1099" s="54"/>
      <c r="V1099" s="54"/>
      <c r="W1099" s="54"/>
      <c r="X1099" s="54"/>
      <c r="Y1099" s="54"/>
      <c r="Z1099" s="54"/>
      <c r="AA1099" s="54"/>
      <c r="AB1099" s="54"/>
      <c r="AC1099" s="54"/>
      <c r="AD1099" s="54"/>
      <c r="AE1099" s="54"/>
      <c r="AF1099" s="54"/>
      <c r="AG1099" s="54"/>
      <c r="AH1099" s="54"/>
      <c r="AI1099" s="54"/>
      <c r="AJ1099" s="54"/>
      <c r="AK1099" s="54"/>
      <c r="AL1099" s="54"/>
      <c r="AM1099" s="54"/>
      <c r="AN1099" s="54"/>
      <c r="AO1099" s="54"/>
      <c r="AP1099" s="54"/>
      <c r="AQ1099" s="54"/>
      <c r="AR1099" s="54"/>
      <c r="AS1099" s="54"/>
      <c r="AT1099" s="54"/>
      <c r="AU1099" s="54"/>
      <c r="AV1099" s="54"/>
      <c r="AW1099" s="54"/>
      <c r="AX1099" s="54"/>
      <c r="AY1099" s="54"/>
      <c r="AZ1099" s="54"/>
      <c r="BA1099" s="54"/>
      <c r="BB1099" s="54"/>
      <c r="BC1099" s="54"/>
      <c r="BD1099" s="54"/>
      <c r="BE1099" s="54"/>
      <c r="BF1099" s="54"/>
      <c r="BG1099" s="54"/>
      <c r="BH1099" s="54"/>
      <c r="BI1099" s="54"/>
      <c r="BJ1099" s="54"/>
      <c r="BK1099" s="54"/>
      <c r="BL1099" s="54"/>
      <c r="BM1099" s="54"/>
      <c r="BN1099" s="54"/>
      <c r="BO1099" s="54"/>
      <c r="BP1099" s="54"/>
      <c r="BQ1099" s="54"/>
    </row>
    <row r="1100">
      <c r="A1100" s="54"/>
      <c r="B1100" s="54"/>
      <c r="C1100" s="98"/>
      <c r="D1100" s="54"/>
      <c r="E1100" s="54"/>
      <c r="F1100" s="54"/>
      <c r="G1100" s="54"/>
      <c r="H1100" s="54"/>
      <c r="I1100" s="54"/>
      <c r="J1100" s="54"/>
      <c r="K1100" s="54"/>
      <c r="L1100" s="54"/>
      <c r="M1100" s="54"/>
      <c r="N1100" s="171"/>
      <c r="O1100" s="54"/>
      <c r="P1100" s="54"/>
      <c r="Q1100" s="54"/>
      <c r="R1100" s="54"/>
      <c r="S1100" s="54"/>
      <c r="T1100" s="54"/>
      <c r="U1100" s="54"/>
      <c r="V1100" s="54"/>
      <c r="W1100" s="54"/>
      <c r="X1100" s="54"/>
      <c r="Y1100" s="54"/>
      <c r="Z1100" s="54"/>
      <c r="AA1100" s="54"/>
      <c r="AB1100" s="54"/>
      <c r="AC1100" s="54"/>
      <c r="AD1100" s="54"/>
      <c r="AE1100" s="54"/>
      <c r="AF1100" s="54"/>
      <c r="AG1100" s="54"/>
      <c r="AH1100" s="54"/>
      <c r="AI1100" s="54"/>
      <c r="AJ1100" s="54"/>
      <c r="AK1100" s="54"/>
      <c r="AL1100" s="54"/>
      <c r="AM1100" s="54"/>
      <c r="AN1100" s="54"/>
      <c r="AO1100" s="54"/>
      <c r="AP1100" s="54"/>
      <c r="AQ1100" s="54"/>
      <c r="AR1100" s="54"/>
      <c r="AS1100" s="54"/>
      <c r="AT1100" s="54"/>
      <c r="AU1100" s="54"/>
      <c r="AV1100" s="54"/>
      <c r="AW1100" s="54"/>
      <c r="AX1100" s="54"/>
      <c r="AY1100" s="54"/>
      <c r="AZ1100" s="54"/>
      <c r="BA1100" s="54"/>
      <c r="BB1100" s="54"/>
      <c r="BC1100" s="54"/>
      <c r="BD1100" s="54"/>
      <c r="BE1100" s="54"/>
      <c r="BF1100" s="54"/>
      <c r="BG1100" s="54"/>
      <c r="BH1100" s="54"/>
      <c r="BI1100" s="54"/>
      <c r="BJ1100" s="54"/>
      <c r="BK1100" s="54"/>
      <c r="BL1100" s="54"/>
      <c r="BM1100" s="54"/>
      <c r="BN1100" s="54"/>
      <c r="BO1100" s="54"/>
      <c r="BP1100" s="54"/>
      <c r="BQ1100" s="54"/>
    </row>
    <row r="1101">
      <c r="A1101" s="54"/>
      <c r="B1101" s="54"/>
      <c r="C1101" s="98"/>
      <c r="D1101" s="54"/>
      <c r="E1101" s="54"/>
      <c r="F1101" s="54"/>
      <c r="G1101" s="54"/>
      <c r="H1101" s="54"/>
      <c r="I1101" s="54"/>
      <c r="J1101" s="54"/>
      <c r="K1101" s="54"/>
      <c r="L1101" s="54"/>
      <c r="M1101" s="54"/>
      <c r="N1101" s="171"/>
      <c r="O1101" s="54"/>
      <c r="P1101" s="54"/>
      <c r="Q1101" s="54"/>
      <c r="R1101" s="54"/>
      <c r="S1101" s="54"/>
      <c r="T1101" s="54"/>
      <c r="U1101" s="54"/>
      <c r="V1101" s="54"/>
      <c r="W1101" s="54"/>
      <c r="X1101" s="54"/>
      <c r="Y1101" s="54"/>
      <c r="Z1101" s="54"/>
      <c r="AA1101" s="54"/>
      <c r="AB1101" s="54"/>
      <c r="AC1101" s="54"/>
      <c r="AD1101" s="54"/>
      <c r="AE1101" s="54"/>
      <c r="AF1101" s="54"/>
      <c r="AG1101" s="54"/>
      <c r="AH1101" s="54"/>
      <c r="AI1101" s="54"/>
      <c r="AJ1101" s="54"/>
      <c r="AK1101" s="54"/>
      <c r="AL1101" s="54"/>
      <c r="AM1101" s="54"/>
      <c r="AN1101" s="54"/>
      <c r="AO1101" s="54"/>
      <c r="AP1101" s="54"/>
      <c r="AQ1101" s="54"/>
      <c r="AR1101" s="54"/>
      <c r="AS1101" s="54"/>
      <c r="AT1101" s="54"/>
      <c r="AU1101" s="54"/>
      <c r="AV1101" s="54"/>
      <c r="AW1101" s="54"/>
      <c r="AX1101" s="54"/>
      <c r="AY1101" s="54"/>
      <c r="AZ1101" s="54"/>
      <c r="BA1101" s="54"/>
      <c r="BB1101" s="54"/>
      <c r="BC1101" s="54"/>
      <c r="BD1101" s="54"/>
      <c r="BE1101" s="54"/>
      <c r="BF1101" s="54"/>
      <c r="BG1101" s="54"/>
      <c r="BH1101" s="54"/>
      <c r="BI1101" s="54"/>
      <c r="BJ1101" s="54"/>
      <c r="BK1101" s="54"/>
      <c r="BL1101" s="54"/>
      <c r="BM1101" s="54"/>
      <c r="BN1101" s="54"/>
      <c r="BO1101" s="54"/>
      <c r="BP1101" s="54"/>
      <c r="BQ1101" s="54"/>
    </row>
    <row r="1102">
      <c r="A1102" s="54"/>
      <c r="B1102" s="54"/>
      <c r="C1102" s="98"/>
      <c r="D1102" s="54"/>
      <c r="E1102" s="54"/>
      <c r="F1102" s="54"/>
      <c r="G1102" s="54"/>
      <c r="H1102" s="54"/>
      <c r="I1102" s="54"/>
      <c r="J1102" s="54"/>
      <c r="K1102" s="54"/>
      <c r="L1102" s="54"/>
      <c r="M1102" s="54"/>
      <c r="N1102" s="171"/>
      <c r="O1102" s="54"/>
      <c r="P1102" s="54"/>
      <c r="Q1102" s="54"/>
      <c r="R1102" s="54"/>
      <c r="S1102" s="54"/>
      <c r="T1102" s="54"/>
      <c r="U1102" s="54"/>
      <c r="V1102" s="54"/>
      <c r="W1102" s="54"/>
      <c r="X1102" s="54"/>
      <c r="Y1102" s="54"/>
      <c r="Z1102" s="54"/>
      <c r="AA1102" s="54"/>
      <c r="AB1102" s="54"/>
      <c r="AC1102" s="54"/>
      <c r="AD1102" s="54"/>
      <c r="AE1102" s="54"/>
      <c r="AF1102" s="54"/>
      <c r="AG1102" s="54"/>
      <c r="AH1102" s="54"/>
      <c r="AI1102" s="54"/>
      <c r="AJ1102" s="54"/>
      <c r="AK1102" s="54"/>
      <c r="AL1102" s="54"/>
      <c r="AM1102" s="54"/>
      <c r="AN1102" s="54"/>
      <c r="AO1102" s="54"/>
      <c r="AP1102" s="54"/>
      <c r="AQ1102" s="54"/>
      <c r="AR1102" s="54"/>
      <c r="AS1102" s="54"/>
      <c r="AT1102" s="54"/>
      <c r="AU1102" s="54"/>
      <c r="AV1102" s="54"/>
      <c r="AW1102" s="54"/>
      <c r="AX1102" s="54"/>
      <c r="AY1102" s="54"/>
      <c r="AZ1102" s="54"/>
      <c r="BA1102" s="54"/>
      <c r="BB1102" s="54"/>
      <c r="BC1102" s="54"/>
      <c r="BD1102" s="54"/>
      <c r="BE1102" s="54"/>
      <c r="BF1102" s="54"/>
      <c r="BG1102" s="54"/>
      <c r="BH1102" s="54"/>
      <c r="BI1102" s="54"/>
      <c r="BJ1102" s="54"/>
      <c r="BK1102" s="54"/>
      <c r="BL1102" s="54"/>
      <c r="BM1102" s="54"/>
      <c r="BN1102" s="54"/>
      <c r="BO1102" s="54"/>
      <c r="BP1102" s="54"/>
      <c r="BQ1102" s="54"/>
    </row>
    <row r="1103">
      <c r="A1103" s="54"/>
      <c r="B1103" s="54"/>
      <c r="C1103" s="98"/>
      <c r="D1103" s="54"/>
      <c r="E1103" s="54"/>
      <c r="F1103" s="54"/>
      <c r="G1103" s="54"/>
      <c r="H1103" s="54"/>
      <c r="I1103" s="54"/>
      <c r="J1103" s="54"/>
      <c r="K1103" s="54"/>
      <c r="L1103" s="54"/>
      <c r="M1103" s="54"/>
      <c r="N1103" s="171"/>
      <c r="O1103" s="54"/>
      <c r="P1103" s="54"/>
      <c r="Q1103" s="54"/>
      <c r="R1103" s="54"/>
      <c r="S1103" s="54"/>
      <c r="T1103" s="54"/>
      <c r="U1103" s="54"/>
      <c r="V1103" s="54"/>
      <c r="W1103" s="54"/>
      <c r="X1103" s="54"/>
      <c r="Y1103" s="54"/>
      <c r="Z1103" s="54"/>
      <c r="AA1103" s="54"/>
      <c r="AB1103" s="54"/>
      <c r="AC1103" s="54"/>
      <c r="AD1103" s="54"/>
      <c r="AE1103" s="54"/>
      <c r="AF1103" s="54"/>
      <c r="AG1103" s="54"/>
      <c r="AH1103" s="54"/>
      <c r="AI1103" s="54"/>
      <c r="AJ1103" s="54"/>
      <c r="AK1103" s="54"/>
      <c r="AL1103" s="54"/>
      <c r="AM1103" s="54"/>
      <c r="AN1103" s="54"/>
      <c r="AO1103" s="54"/>
      <c r="AP1103" s="54"/>
      <c r="AQ1103" s="54"/>
      <c r="AR1103" s="54"/>
      <c r="AS1103" s="54"/>
      <c r="AT1103" s="54"/>
      <c r="AU1103" s="54"/>
      <c r="AV1103" s="54"/>
      <c r="AW1103" s="54"/>
      <c r="AX1103" s="54"/>
      <c r="AY1103" s="54"/>
      <c r="AZ1103" s="54"/>
      <c r="BA1103" s="54"/>
      <c r="BB1103" s="54"/>
      <c r="BC1103" s="54"/>
      <c r="BD1103" s="54"/>
      <c r="BE1103" s="54"/>
      <c r="BF1103" s="54"/>
      <c r="BG1103" s="54"/>
      <c r="BH1103" s="54"/>
      <c r="BI1103" s="54"/>
      <c r="BJ1103" s="54"/>
      <c r="BK1103" s="54"/>
      <c r="BL1103" s="54"/>
      <c r="BM1103" s="54"/>
      <c r="BN1103" s="54"/>
      <c r="BO1103" s="54"/>
      <c r="BP1103" s="54"/>
      <c r="BQ1103" s="54"/>
    </row>
    <row r="1104">
      <c r="A1104" s="54"/>
      <c r="B1104" s="54"/>
      <c r="C1104" s="98"/>
      <c r="D1104" s="54"/>
      <c r="E1104" s="54"/>
      <c r="F1104" s="54"/>
      <c r="G1104" s="54"/>
      <c r="H1104" s="54"/>
      <c r="I1104" s="54"/>
      <c r="J1104" s="54"/>
      <c r="K1104" s="54"/>
      <c r="L1104" s="54"/>
      <c r="M1104" s="54"/>
      <c r="N1104" s="171"/>
      <c r="O1104" s="54"/>
      <c r="P1104" s="54"/>
      <c r="Q1104" s="54"/>
      <c r="R1104" s="54"/>
      <c r="S1104" s="54"/>
      <c r="T1104" s="54"/>
      <c r="U1104" s="54"/>
      <c r="V1104" s="54"/>
      <c r="W1104" s="54"/>
      <c r="X1104" s="54"/>
      <c r="Y1104" s="54"/>
      <c r="Z1104" s="54"/>
      <c r="AA1104" s="54"/>
      <c r="AB1104" s="54"/>
      <c r="AC1104" s="54"/>
      <c r="AD1104" s="54"/>
      <c r="AE1104" s="54"/>
      <c r="AF1104" s="54"/>
      <c r="AG1104" s="54"/>
      <c r="AH1104" s="54"/>
      <c r="AI1104" s="54"/>
      <c r="AJ1104" s="54"/>
      <c r="AK1104" s="54"/>
      <c r="AL1104" s="54"/>
      <c r="AM1104" s="54"/>
      <c r="AN1104" s="54"/>
      <c r="AO1104" s="54"/>
      <c r="AP1104" s="54"/>
      <c r="AQ1104" s="54"/>
      <c r="AR1104" s="54"/>
      <c r="AS1104" s="54"/>
      <c r="AT1104" s="54"/>
      <c r="AU1104" s="54"/>
      <c r="AV1104" s="54"/>
      <c r="AW1104" s="54"/>
      <c r="AX1104" s="54"/>
      <c r="AY1104" s="54"/>
      <c r="AZ1104" s="54"/>
      <c r="BA1104" s="54"/>
      <c r="BB1104" s="54"/>
      <c r="BC1104" s="54"/>
      <c r="BD1104" s="54"/>
      <c r="BE1104" s="54"/>
      <c r="BF1104" s="54"/>
      <c r="BG1104" s="54"/>
      <c r="BH1104" s="54"/>
      <c r="BI1104" s="54"/>
      <c r="BJ1104" s="54"/>
      <c r="BK1104" s="54"/>
      <c r="BL1104" s="54"/>
      <c r="BM1104" s="54"/>
      <c r="BN1104" s="54"/>
      <c r="BO1104" s="54"/>
      <c r="BP1104" s="54"/>
      <c r="BQ1104" s="54"/>
    </row>
    <row r="1105">
      <c r="A1105" s="54"/>
      <c r="B1105" s="54"/>
      <c r="C1105" s="98"/>
      <c r="D1105" s="54"/>
      <c r="E1105" s="54"/>
      <c r="F1105" s="54"/>
      <c r="G1105" s="54"/>
      <c r="H1105" s="54"/>
      <c r="I1105" s="54"/>
      <c r="J1105" s="54"/>
      <c r="K1105" s="54"/>
      <c r="L1105" s="54"/>
      <c r="M1105" s="54"/>
      <c r="N1105" s="171"/>
      <c r="O1105" s="54"/>
      <c r="P1105" s="54"/>
      <c r="Q1105" s="54"/>
      <c r="R1105" s="54"/>
      <c r="S1105" s="54"/>
      <c r="T1105" s="54"/>
      <c r="U1105" s="54"/>
      <c r="V1105" s="54"/>
      <c r="W1105" s="54"/>
      <c r="X1105" s="54"/>
      <c r="Y1105" s="54"/>
      <c r="Z1105" s="54"/>
      <c r="AA1105" s="54"/>
      <c r="AB1105" s="54"/>
      <c r="AC1105" s="54"/>
      <c r="AD1105" s="54"/>
      <c r="AE1105" s="54"/>
      <c r="AF1105" s="54"/>
      <c r="AG1105" s="54"/>
      <c r="AH1105" s="54"/>
      <c r="AI1105" s="54"/>
      <c r="AJ1105" s="54"/>
      <c r="AK1105" s="54"/>
      <c r="AL1105" s="54"/>
      <c r="AM1105" s="54"/>
      <c r="AN1105" s="54"/>
      <c r="AO1105" s="54"/>
      <c r="AP1105" s="54"/>
      <c r="AQ1105" s="54"/>
      <c r="AR1105" s="54"/>
      <c r="AS1105" s="54"/>
      <c r="AT1105" s="54"/>
      <c r="AU1105" s="54"/>
      <c r="AV1105" s="54"/>
      <c r="AW1105" s="54"/>
      <c r="AX1105" s="54"/>
      <c r="AY1105" s="54"/>
      <c r="AZ1105" s="54"/>
      <c r="BA1105" s="54"/>
      <c r="BB1105" s="54"/>
      <c r="BC1105" s="54"/>
      <c r="BD1105" s="54"/>
      <c r="BE1105" s="54"/>
      <c r="BF1105" s="54"/>
      <c r="BG1105" s="54"/>
      <c r="BH1105" s="54"/>
      <c r="BI1105" s="54"/>
      <c r="BJ1105" s="54"/>
      <c r="BK1105" s="54"/>
      <c r="BL1105" s="54"/>
      <c r="BM1105" s="54"/>
      <c r="BN1105" s="54"/>
      <c r="BO1105" s="54"/>
      <c r="BP1105" s="54"/>
      <c r="BQ1105" s="54"/>
    </row>
    <row r="1106">
      <c r="A1106" s="54"/>
      <c r="B1106" s="54"/>
      <c r="C1106" s="98"/>
      <c r="D1106" s="54"/>
      <c r="E1106" s="54"/>
      <c r="F1106" s="54"/>
      <c r="G1106" s="54"/>
      <c r="H1106" s="54"/>
      <c r="I1106" s="54"/>
      <c r="J1106" s="54"/>
      <c r="K1106" s="54"/>
      <c r="L1106" s="54"/>
      <c r="M1106" s="54"/>
      <c r="N1106" s="171"/>
      <c r="O1106" s="54"/>
      <c r="P1106" s="54"/>
      <c r="Q1106" s="54"/>
      <c r="R1106" s="54"/>
      <c r="S1106" s="54"/>
      <c r="T1106" s="54"/>
      <c r="U1106" s="54"/>
      <c r="V1106" s="54"/>
      <c r="W1106" s="54"/>
      <c r="X1106" s="54"/>
      <c r="Y1106" s="54"/>
      <c r="Z1106" s="54"/>
      <c r="AA1106" s="54"/>
      <c r="AB1106" s="54"/>
      <c r="AC1106" s="54"/>
      <c r="AD1106" s="54"/>
      <c r="AE1106" s="54"/>
      <c r="AF1106" s="54"/>
      <c r="AG1106" s="54"/>
      <c r="AH1106" s="54"/>
      <c r="AI1106" s="54"/>
      <c r="AJ1106" s="54"/>
      <c r="AK1106" s="54"/>
      <c r="AL1106" s="54"/>
      <c r="AM1106" s="54"/>
      <c r="AN1106" s="54"/>
      <c r="AO1106" s="54"/>
      <c r="AP1106" s="54"/>
      <c r="AQ1106" s="54"/>
      <c r="AR1106" s="54"/>
      <c r="AS1106" s="54"/>
      <c r="AT1106" s="54"/>
      <c r="AU1106" s="54"/>
      <c r="AV1106" s="54"/>
      <c r="AW1106" s="54"/>
      <c r="AX1106" s="54"/>
      <c r="AY1106" s="54"/>
      <c r="AZ1106" s="54"/>
      <c r="BA1106" s="54"/>
      <c r="BB1106" s="54"/>
      <c r="BC1106" s="54"/>
      <c r="BD1106" s="54"/>
      <c r="BE1106" s="54"/>
      <c r="BF1106" s="54"/>
      <c r="BG1106" s="54"/>
      <c r="BH1106" s="54"/>
      <c r="BI1106" s="54"/>
      <c r="BJ1106" s="54"/>
      <c r="BK1106" s="54"/>
      <c r="BL1106" s="54"/>
      <c r="BM1106" s="54"/>
      <c r="BN1106" s="54"/>
      <c r="BO1106" s="54"/>
      <c r="BP1106" s="54"/>
      <c r="BQ1106" s="54"/>
    </row>
    <row r="1107">
      <c r="A1107" s="54"/>
      <c r="B1107" s="54"/>
      <c r="C1107" s="98"/>
      <c r="D1107" s="54"/>
      <c r="E1107" s="54"/>
      <c r="F1107" s="54"/>
      <c r="G1107" s="54"/>
      <c r="H1107" s="54"/>
      <c r="I1107" s="54"/>
      <c r="J1107" s="54"/>
      <c r="K1107" s="54"/>
      <c r="L1107" s="54"/>
      <c r="M1107" s="54"/>
      <c r="N1107" s="171"/>
      <c r="O1107" s="54"/>
      <c r="P1107" s="54"/>
      <c r="Q1107" s="54"/>
      <c r="R1107" s="54"/>
      <c r="S1107" s="54"/>
      <c r="T1107" s="54"/>
      <c r="U1107" s="54"/>
      <c r="V1107" s="54"/>
      <c r="W1107" s="54"/>
      <c r="X1107" s="54"/>
      <c r="Y1107" s="54"/>
      <c r="Z1107" s="54"/>
      <c r="AA1107" s="54"/>
      <c r="AB1107" s="54"/>
      <c r="AC1107" s="54"/>
      <c r="AD1107" s="54"/>
      <c r="AE1107" s="54"/>
      <c r="AF1107" s="54"/>
      <c r="AG1107" s="54"/>
      <c r="AH1107" s="54"/>
      <c r="AI1107" s="54"/>
      <c r="AJ1107" s="54"/>
      <c r="AK1107" s="54"/>
      <c r="AL1107" s="54"/>
      <c r="AM1107" s="54"/>
      <c r="AN1107" s="54"/>
      <c r="AO1107" s="54"/>
      <c r="AP1107" s="54"/>
      <c r="AQ1107" s="54"/>
      <c r="AR1107" s="54"/>
      <c r="AS1107" s="54"/>
      <c r="AT1107" s="54"/>
      <c r="AU1107" s="54"/>
      <c r="AV1107" s="54"/>
      <c r="AW1107" s="54"/>
      <c r="AX1107" s="54"/>
      <c r="AY1107" s="54"/>
      <c r="AZ1107" s="54"/>
      <c r="BA1107" s="54"/>
      <c r="BB1107" s="54"/>
      <c r="BC1107" s="54"/>
      <c r="BD1107" s="54"/>
      <c r="BE1107" s="54"/>
      <c r="BF1107" s="54"/>
      <c r="BG1107" s="54"/>
      <c r="BH1107" s="54"/>
      <c r="BI1107" s="54"/>
      <c r="BJ1107" s="54"/>
      <c r="BK1107" s="54"/>
      <c r="BL1107" s="54"/>
      <c r="BM1107" s="54"/>
      <c r="BN1107" s="54"/>
      <c r="BO1107" s="54"/>
      <c r="BP1107" s="54"/>
      <c r="BQ1107" s="54"/>
    </row>
    <row r="1108">
      <c r="A1108" s="54"/>
      <c r="B1108" s="54"/>
      <c r="C1108" s="98"/>
      <c r="D1108" s="54"/>
      <c r="E1108" s="54"/>
      <c r="F1108" s="54"/>
      <c r="G1108" s="54"/>
      <c r="H1108" s="54"/>
      <c r="I1108" s="54"/>
      <c r="J1108" s="54"/>
      <c r="K1108" s="54"/>
      <c r="L1108" s="54"/>
      <c r="M1108" s="54"/>
      <c r="N1108" s="171"/>
      <c r="O1108" s="54"/>
      <c r="P1108" s="54"/>
      <c r="Q1108" s="54"/>
      <c r="R1108" s="54"/>
      <c r="S1108" s="54"/>
      <c r="T1108" s="54"/>
      <c r="U1108" s="54"/>
      <c r="V1108" s="54"/>
      <c r="W1108" s="54"/>
      <c r="X1108" s="54"/>
      <c r="Y1108" s="54"/>
      <c r="Z1108" s="54"/>
      <c r="AA1108" s="54"/>
      <c r="AB1108" s="54"/>
      <c r="AC1108" s="54"/>
      <c r="AD1108" s="54"/>
      <c r="AE1108" s="54"/>
      <c r="AF1108" s="54"/>
      <c r="AG1108" s="54"/>
      <c r="AH1108" s="54"/>
      <c r="AI1108" s="54"/>
      <c r="AJ1108" s="54"/>
      <c r="AK1108" s="54"/>
      <c r="AL1108" s="54"/>
      <c r="AM1108" s="54"/>
      <c r="AN1108" s="54"/>
      <c r="AO1108" s="54"/>
      <c r="AP1108" s="54"/>
      <c r="AQ1108" s="54"/>
      <c r="AR1108" s="54"/>
      <c r="AS1108" s="54"/>
      <c r="AT1108" s="54"/>
      <c r="AU1108" s="54"/>
      <c r="AV1108" s="54"/>
      <c r="AW1108" s="54"/>
      <c r="AX1108" s="54"/>
      <c r="AY1108" s="54"/>
      <c r="AZ1108" s="54"/>
      <c r="BA1108" s="54"/>
      <c r="BB1108" s="54"/>
      <c r="BC1108" s="54"/>
      <c r="BD1108" s="54"/>
      <c r="BE1108" s="54"/>
      <c r="BF1108" s="54"/>
      <c r="BG1108" s="54"/>
      <c r="BH1108" s="54"/>
      <c r="BI1108" s="54"/>
      <c r="BJ1108" s="54"/>
      <c r="BK1108" s="54"/>
      <c r="BL1108" s="54"/>
      <c r="BM1108" s="54"/>
      <c r="BN1108" s="54"/>
      <c r="BO1108" s="54"/>
      <c r="BP1108" s="54"/>
      <c r="BQ1108" s="54"/>
    </row>
    <row r="1109">
      <c r="A1109" s="54"/>
      <c r="B1109" s="54"/>
      <c r="C1109" s="98"/>
      <c r="D1109" s="54"/>
      <c r="E1109" s="54"/>
      <c r="F1109" s="54"/>
      <c r="G1109" s="54"/>
      <c r="H1109" s="54"/>
      <c r="I1109" s="54"/>
      <c r="J1109" s="54"/>
      <c r="K1109" s="54"/>
      <c r="L1109" s="54"/>
      <c r="M1109" s="54"/>
      <c r="N1109" s="171"/>
      <c r="O1109" s="54"/>
      <c r="P1109" s="54"/>
      <c r="Q1109" s="54"/>
      <c r="R1109" s="54"/>
      <c r="S1109" s="54"/>
      <c r="T1109" s="54"/>
      <c r="U1109" s="54"/>
      <c r="V1109" s="54"/>
      <c r="W1109" s="54"/>
      <c r="X1109" s="54"/>
      <c r="Y1109" s="54"/>
      <c r="Z1109" s="54"/>
      <c r="AA1109" s="54"/>
      <c r="AB1109" s="54"/>
      <c r="AC1109" s="54"/>
      <c r="AD1109" s="54"/>
      <c r="AE1109" s="54"/>
      <c r="AF1109" s="54"/>
      <c r="AG1109" s="54"/>
      <c r="AH1109" s="54"/>
      <c r="AI1109" s="54"/>
      <c r="AJ1109" s="54"/>
      <c r="AK1109" s="54"/>
      <c r="AL1109" s="54"/>
      <c r="AM1109" s="54"/>
      <c r="AN1109" s="54"/>
      <c r="AO1109" s="54"/>
      <c r="AP1109" s="54"/>
      <c r="AQ1109" s="54"/>
      <c r="AR1109" s="54"/>
      <c r="AS1109" s="54"/>
      <c r="AT1109" s="54"/>
      <c r="AU1109" s="54"/>
      <c r="AV1109" s="54"/>
      <c r="AW1109" s="54"/>
      <c r="AX1109" s="54"/>
      <c r="AY1109" s="54"/>
      <c r="AZ1109" s="54"/>
      <c r="BA1109" s="54"/>
      <c r="BB1109" s="54"/>
      <c r="BC1109" s="54"/>
      <c r="BD1109" s="54"/>
      <c r="BE1109" s="54"/>
      <c r="BF1109" s="54"/>
      <c r="BG1109" s="54"/>
      <c r="BH1109" s="54"/>
      <c r="BI1109" s="54"/>
      <c r="BJ1109" s="54"/>
      <c r="BK1109" s="54"/>
      <c r="BL1109" s="54"/>
      <c r="BM1109" s="54"/>
      <c r="BN1109" s="54"/>
      <c r="BO1109" s="54"/>
      <c r="BP1109" s="54"/>
      <c r="BQ1109" s="54"/>
    </row>
    <row r="1110">
      <c r="A1110" s="54"/>
      <c r="B1110" s="54"/>
      <c r="C1110" s="98"/>
      <c r="D1110" s="54"/>
      <c r="E1110" s="54"/>
      <c r="F1110" s="54"/>
      <c r="G1110" s="54"/>
      <c r="H1110" s="54"/>
      <c r="I1110" s="54"/>
      <c r="J1110" s="54"/>
      <c r="K1110" s="54"/>
      <c r="L1110" s="54"/>
      <c r="M1110" s="54"/>
      <c r="N1110" s="171"/>
      <c r="O1110" s="54"/>
      <c r="P1110" s="54"/>
      <c r="Q1110" s="54"/>
      <c r="R1110" s="54"/>
      <c r="S1110" s="54"/>
      <c r="T1110" s="54"/>
      <c r="U1110" s="54"/>
      <c r="V1110" s="54"/>
      <c r="W1110" s="54"/>
      <c r="X1110" s="54"/>
      <c r="Y1110" s="54"/>
      <c r="Z1110" s="54"/>
      <c r="AA1110" s="54"/>
      <c r="AB1110" s="54"/>
      <c r="AC1110" s="54"/>
      <c r="AD1110" s="54"/>
      <c r="AE1110" s="54"/>
      <c r="AF1110" s="54"/>
      <c r="AG1110" s="54"/>
      <c r="AH1110" s="54"/>
      <c r="AI1110" s="54"/>
      <c r="AJ1110" s="54"/>
      <c r="AK1110" s="54"/>
      <c r="AL1110" s="54"/>
      <c r="AM1110" s="54"/>
      <c r="AN1110" s="54"/>
      <c r="AO1110" s="54"/>
      <c r="AP1110" s="54"/>
      <c r="AQ1110" s="54"/>
      <c r="AR1110" s="54"/>
      <c r="AS1110" s="54"/>
      <c r="AT1110" s="54"/>
      <c r="AU1110" s="54"/>
      <c r="AV1110" s="54"/>
      <c r="AW1110" s="54"/>
      <c r="AX1110" s="54"/>
      <c r="AY1110" s="54"/>
      <c r="AZ1110" s="54"/>
      <c r="BA1110" s="54"/>
      <c r="BB1110" s="54"/>
      <c r="BC1110" s="54"/>
      <c r="BD1110" s="54"/>
      <c r="BE1110" s="54"/>
      <c r="BF1110" s="54"/>
      <c r="BG1110" s="54"/>
      <c r="BH1110" s="54"/>
      <c r="BI1110" s="54"/>
      <c r="BJ1110" s="54"/>
      <c r="BK1110" s="54"/>
      <c r="BL1110" s="54"/>
      <c r="BM1110" s="54"/>
      <c r="BN1110" s="54"/>
      <c r="BO1110" s="54"/>
      <c r="BP1110" s="54"/>
      <c r="BQ1110" s="54"/>
    </row>
    <row r="1111">
      <c r="A1111" s="54"/>
      <c r="B1111" s="54"/>
      <c r="C1111" s="98"/>
      <c r="D1111" s="54"/>
      <c r="E1111" s="54"/>
      <c r="F1111" s="54"/>
      <c r="G1111" s="54"/>
      <c r="H1111" s="54"/>
      <c r="I1111" s="54"/>
      <c r="J1111" s="54"/>
      <c r="K1111" s="54"/>
      <c r="L1111" s="54"/>
      <c r="M1111" s="54"/>
      <c r="N1111" s="171"/>
      <c r="O1111" s="54"/>
      <c r="P1111" s="54"/>
      <c r="Q1111" s="54"/>
      <c r="R1111" s="54"/>
      <c r="S1111" s="54"/>
      <c r="T1111" s="54"/>
      <c r="U1111" s="54"/>
      <c r="V1111" s="54"/>
      <c r="W1111" s="54"/>
      <c r="X1111" s="54"/>
      <c r="Y1111" s="54"/>
      <c r="Z1111" s="54"/>
      <c r="AA1111" s="54"/>
      <c r="AB1111" s="54"/>
      <c r="AC1111" s="54"/>
      <c r="AD1111" s="54"/>
      <c r="AE1111" s="54"/>
      <c r="AF1111" s="54"/>
      <c r="AG1111" s="54"/>
      <c r="AH1111" s="54"/>
      <c r="AI1111" s="54"/>
      <c r="AJ1111" s="54"/>
      <c r="AK1111" s="54"/>
      <c r="AL1111" s="54"/>
      <c r="AM1111" s="54"/>
      <c r="AN1111" s="54"/>
      <c r="AO1111" s="54"/>
      <c r="AP1111" s="54"/>
      <c r="AQ1111" s="54"/>
      <c r="AR1111" s="54"/>
      <c r="AS1111" s="54"/>
      <c r="AT1111" s="54"/>
      <c r="AU1111" s="54"/>
      <c r="AV1111" s="54"/>
      <c r="AW1111" s="54"/>
      <c r="AX1111" s="54"/>
      <c r="AY1111" s="54"/>
      <c r="AZ1111" s="54"/>
      <c r="BA1111" s="54"/>
      <c r="BB1111" s="54"/>
      <c r="BC1111" s="54"/>
      <c r="BD1111" s="54"/>
      <c r="BE1111" s="54"/>
      <c r="BF1111" s="54"/>
      <c r="BG1111" s="54"/>
      <c r="BH1111" s="54"/>
      <c r="BI1111" s="54"/>
      <c r="BJ1111" s="54"/>
      <c r="BK1111" s="54"/>
      <c r="BL1111" s="54"/>
      <c r="BM1111" s="54"/>
      <c r="BN1111" s="54"/>
      <c r="BO1111" s="54"/>
      <c r="BP1111" s="54"/>
      <c r="BQ1111" s="54"/>
    </row>
    <row r="1112">
      <c r="A1112" s="54"/>
      <c r="B1112" s="54"/>
      <c r="C1112" s="98"/>
      <c r="D1112" s="54"/>
      <c r="E1112" s="54"/>
      <c r="F1112" s="54"/>
      <c r="G1112" s="54"/>
      <c r="H1112" s="54"/>
      <c r="I1112" s="54"/>
      <c r="J1112" s="54"/>
      <c r="K1112" s="54"/>
      <c r="L1112" s="54"/>
      <c r="M1112" s="54"/>
      <c r="N1112" s="171"/>
      <c r="O1112" s="54"/>
      <c r="P1112" s="54"/>
      <c r="Q1112" s="54"/>
      <c r="R1112" s="54"/>
      <c r="S1112" s="54"/>
      <c r="T1112" s="54"/>
      <c r="U1112" s="54"/>
      <c r="V1112" s="54"/>
      <c r="W1112" s="54"/>
      <c r="X1112" s="54"/>
      <c r="Y1112" s="54"/>
      <c r="Z1112" s="54"/>
      <c r="AA1112" s="54"/>
      <c r="AB1112" s="54"/>
      <c r="AC1112" s="54"/>
      <c r="AD1112" s="54"/>
      <c r="AE1112" s="54"/>
      <c r="AF1112" s="54"/>
      <c r="AG1112" s="54"/>
      <c r="AH1112" s="54"/>
      <c r="AI1112" s="54"/>
      <c r="AJ1112" s="54"/>
      <c r="AK1112" s="54"/>
      <c r="AL1112" s="54"/>
      <c r="AM1112" s="54"/>
      <c r="AN1112" s="54"/>
      <c r="AO1112" s="54"/>
      <c r="AP1112" s="54"/>
      <c r="AQ1112" s="54"/>
      <c r="AR1112" s="54"/>
      <c r="AS1112" s="54"/>
      <c r="AT1112" s="54"/>
      <c r="AU1112" s="54"/>
      <c r="AV1112" s="54"/>
      <c r="AW1112" s="54"/>
      <c r="AX1112" s="54"/>
      <c r="AY1112" s="54"/>
      <c r="AZ1112" s="54"/>
      <c r="BA1112" s="54"/>
      <c r="BB1112" s="54"/>
      <c r="BC1112" s="54"/>
      <c r="BD1112" s="54"/>
      <c r="BE1112" s="54"/>
      <c r="BF1112" s="54"/>
      <c r="BG1112" s="54"/>
      <c r="BH1112" s="54"/>
      <c r="BI1112" s="54"/>
      <c r="BJ1112" s="54"/>
      <c r="BK1112" s="54"/>
      <c r="BL1112" s="54"/>
      <c r="BM1112" s="54"/>
      <c r="BN1112" s="54"/>
      <c r="BO1112" s="54"/>
      <c r="BP1112" s="54"/>
      <c r="BQ1112" s="54"/>
    </row>
    <row r="1113">
      <c r="A1113" s="54"/>
      <c r="B1113" s="54"/>
      <c r="C1113" s="98"/>
      <c r="D1113" s="54"/>
      <c r="E1113" s="54"/>
      <c r="F1113" s="54"/>
      <c r="G1113" s="54"/>
      <c r="H1113" s="54"/>
      <c r="I1113" s="54"/>
      <c r="J1113" s="54"/>
      <c r="K1113" s="54"/>
      <c r="L1113" s="54"/>
      <c r="M1113" s="54"/>
      <c r="N1113" s="171"/>
      <c r="O1113" s="54"/>
      <c r="P1113" s="54"/>
      <c r="Q1113" s="54"/>
      <c r="R1113" s="54"/>
      <c r="S1113" s="54"/>
      <c r="T1113" s="54"/>
      <c r="U1113" s="54"/>
      <c r="V1113" s="54"/>
      <c r="W1113" s="54"/>
      <c r="X1113" s="54"/>
      <c r="Y1113" s="54"/>
      <c r="Z1113" s="54"/>
      <c r="AA1113" s="54"/>
      <c r="AB1113" s="54"/>
      <c r="AC1113" s="54"/>
      <c r="AD1113" s="54"/>
      <c r="AE1113" s="54"/>
      <c r="AF1113" s="54"/>
      <c r="AG1113" s="54"/>
      <c r="AH1113" s="54"/>
      <c r="AI1113" s="54"/>
      <c r="AJ1113" s="54"/>
      <c r="AK1113" s="54"/>
      <c r="AL1113" s="54"/>
      <c r="AM1113" s="54"/>
      <c r="AN1113" s="54"/>
      <c r="AO1113" s="54"/>
      <c r="AP1113" s="54"/>
      <c r="AQ1113" s="54"/>
      <c r="AR1113" s="54"/>
      <c r="AS1113" s="54"/>
      <c r="AT1113" s="54"/>
      <c r="AU1113" s="54"/>
      <c r="AV1113" s="54"/>
      <c r="AW1113" s="54"/>
      <c r="AX1113" s="54"/>
      <c r="AY1113" s="54"/>
      <c r="AZ1113" s="54"/>
      <c r="BA1113" s="54"/>
      <c r="BB1113" s="54"/>
      <c r="BC1113" s="54"/>
      <c r="BD1113" s="54"/>
      <c r="BE1113" s="54"/>
      <c r="BF1113" s="54"/>
      <c r="BG1113" s="54"/>
      <c r="BH1113" s="54"/>
      <c r="BI1113" s="54"/>
      <c r="BJ1113" s="54"/>
      <c r="BK1113" s="54"/>
      <c r="BL1113" s="54"/>
      <c r="BM1113" s="54"/>
      <c r="BN1113" s="54"/>
      <c r="BO1113" s="54"/>
      <c r="BP1113" s="54"/>
      <c r="BQ1113" s="54"/>
    </row>
    <row r="1114">
      <c r="A1114" s="54"/>
      <c r="B1114" s="54"/>
      <c r="C1114" s="98"/>
      <c r="D1114" s="54"/>
      <c r="E1114" s="54"/>
      <c r="F1114" s="54"/>
      <c r="G1114" s="54"/>
      <c r="H1114" s="54"/>
      <c r="I1114" s="54"/>
      <c r="J1114" s="54"/>
      <c r="K1114" s="54"/>
      <c r="L1114" s="54"/>
      <c r="M1114" s="54"/>
      <c r="N1114" s="171"/>
      <c r="O1114" s="54"/>
      <c r="P1114" s="54"/>
      <c r="Q1114" s="54"/>
      <c r="R1114" s="54"/>
      <c r="S1114" s="54"/>
      <c r="T1114" s="54"/>
      <c r="U1114" s="54"/>
      <c r="V1114" s="54"/>
      <c r="W1114" s="54"/>
      <c r="X1114" s="54"/>
      <c r="Y1114" s="54"/>
      <c r="Z1114" s="54"/>
      <c r="AA1114" s="54"/>
      <c r="AB1114" s="54"/>
      <c r="AC1114" s="54"/>
      <c r="AD1114" s="54"/>
      <c r="AE1114" s="54"/>
      <c r="AF1114" s="54"/>
      <c r="AG1114" s="54"/>
      <c r="AH1114" s="54"/>
      <c r="AI1114" s="54"/>
      <c r="AJ1114" s="54"/>
      <c r="AK1114" s="54"/>
      <c r="AL1114" s="54"/>
      <c r="AM1114" s="54"/>
      <c r="AN1114" s="54"/>
      <c r="AO1114" s="54"/>
      <c r="AP1114" s="54"/>
      <c r="AQ1114" s="54"/>
      <c r="AR1114" s="54"/>
      <c r="AS1114" s="54"/>
      <c r="AT1114" s="54"/>
      <c r="AU1114" s="54"/>
      <c r="AV1114" s="54"/>
      <c r="AW1114" s="54"/>
      <c r="AX1114" s="54"/>
      <c r="AY1114" s="54"/>
      <c r="AZ1114" s="54"/>
      <c r="BA1114" s="54"/>
      <c r="BB1114" s="54"/>
      <c r="BC1114" s="54"/>
      <c r="BD1114" s="54"/>
      <c r="BE1114" s="54"/>
      <c r="BF1114" s="54"/>
      <c r="BG1114" s="54"/>
      <c r="BH1114" s="54"/>
      <c r="BI1114" s="54"/>
      <c r="BJ1114" s="54"/>
      <c r="BK1114" s="54"/>
      <c r="BL1114" s="54"/>
      <c r="BM1114" s="54"/>
      <c r="BN1114" s="54"/>
      <c r="BO1114" s="54"/>
      <c r="BP1114" s="54"/>
      <c r="BQ1114" s="54"/>
    </row>
    <row r="1115">
      <c r="A1115" s="54"/>
      <c r="B1115" s="54"/>
      <c r="C1115" s="98"/>
      <c r="D1115" s="54"/>
      <c r="E1115" s="54"/>
      <c r="F1115" s="54"/>
      <c r="G1115" s="54"/>
      <c r="H1115" s="54"/>
      <c r="I1115" s="54"/>
      <c r="J1115" s="54"/>
      <c r="K1115" s="54"/>
      <c r="L1115" s="54"/>
      <c r="M1115" s="54"/>
      <c r="N1115" s="171"/>
      <c r="O1115" s="54"/>
      <c r="P1115" s="54"/>
      <c r="Q1115" s="54"/>
      <c r="R1115" s="54"/>
      <c r="S1115" s="54"/>
      <c r="T1115" s="54"/>
      <c r="U1115" s="54"/>
      <c r="V1115" s="54"/>
      <c r="W1115" s="54"/>
      <c r="X1115" s="54"/>
      <c r="Y1115" s="54"/>
      <c r="Z1115" s="54"/>
      <c r="AA1115" s="54"/>
      <c r="AB1115" s="54"/>
      <c r="AC1115" s="54"/>
      <c r="AD1115" s="54"/>
      <c r="AE1115" s="54"/>
      <c r="AF1115" s="54"/>
      <c r="AG1115" s="54"/>
      <c r="AH1115" s="54"/>
      <c r="AI1115" s="54"/>
      <c r="AJ1115" s="54"/>
      <c r="AK1115" s="54"/>
      <c r="AL1115" s="54"/>
      <c r="AM1115" s="54"/>
      <c r="AN1115" s="54"/>
      <c r="AO1115" s="54"/>
      <c r="AP1115" s="54"/>
      <c r="AQ1115" s="54"/>
      <c r="AR1115" s="54"/>
      <c r="AS1115" s="54"/>
      <c r="AT1115" s="54"/>
      <c r="AU1115" s="54"/>
      <c r="AV1115" s="54"/>
      <c r="AW1115" s="54"/>
      <c r="AX1115" s="54"/>
      <c r="AY1115" s="54"/>
      <c r="AZ1115" s="54"/>
      <c r="BA1115" s="54"/>
      <c r="BB1115" s="54"/>
      <c r="BC1115" s="54"/>
      <c r="BD1115" s="54"/>
      <c r="BE1115" s="54"/>
      <c r="BF1115" s="54"/>
      <c r="BG1115" s="54"/>
      <c r="BH1115" s="54"/>
      <c r="BI1115" s="54"/>
      <c r="BJ1115" s="54"/>
      <c r="BK1115" s="54"/>
      <c r="BL1115" s="54"/>
      <c r="BM1115" s="54"/>
      <c r="BN1115" s="54"/>
      <c r="BO1115" s="54"/>
      <c r="BP1115" s="54"/>
      <c r="BQ1115" s="54"/>
    </row>
    <row r="1116">
      <c r="A1116" s="54"/>
      <c r="B1116" s="54"/>
      <c r="C1116" s="98"/>
      <c r="D1116" s="54"/>
      <c r="E1116" s="54"/>
      <c r="F1116" s="54"/>
      <c r="G1116" s="54"/>
      <c r="H1116" s="54"/>
      <c r="I1116" s="54"/>
      <c r="J1116" s="54"/>
      <c r="K1116" s="54"/>
      <c r="L1116" s="54"/>
      <c r="M1116" s="54"/>
      <c r="N1116" s="171"/>
      <c r="O1116" s="54"/>
      <c r="P1116" s="54"/>
      <c r="Q1116" s="54"/>
      <c r="R1116" s="54"/>
      <c r="S1116" s="54"/>
      <c r="T1116" s="54"/>
      <c r="U1116" s="54"/>
      <c r="V1116" s="54"/>
      <c r="W1116" s="54"/>
      <c r="X1116" s="54"/>
      <c r="Y1116" s="54"/>
      <c r="Z1116" s="54"/>
      <c r="AA1116" s="54"/>
      <c r="AB1116" s="54"/>
      <c r="AC1116" s="54"/>
      <c r="AD1116" s="54"/>
      <c r="AE1116" s="54"/>
      <c r="AF1116" s="54"/>
      <c r="AG1116" s="54"/>
      <c r="AH1116" s="54"/>
      <c r="AI1116" s="54"/>
      <c r="AJ1116" s="54"/>
      <c r="AK1116" s="54"/>
      <c r="AL1116" s="54"/>
      <c r="AM1116" s="54"/>
      <c r="AN1116" s="54"/>
      <c r="AO1116" s="54"/>
      <c r="AP1116" s="54"/>
      <c r="AQ1116" s="54"/>
      <c r="AR1116" s="54"/>
      <c r="AS1116" s="54"/>
      <c r="AT1116" s="54"/>
      <c r="AU1116" s="54"/>
      <c r="AV1116" s="54"/>
      <c r="AW1116" s="54"/>
      <c r="AX1116" s="54"/>
      <c r="AY1116" s="54"/>
      <c r="AZ1116" s="54"/>
      <c r="BA1116" s="54"/>
      <c r="BB1116" s="54"/>
      <c r="BC1116" s="54"/>
      <c r="BD1116" s="54"/>
      <c r="BE1116" s="54"/>
      <c r="BF1116" s="54"/>
      <c r="BG1116" s="54"/>
      <c r="BH1116" s="54"/>
      <c r="BI1116" s="54"/>
      <c r="BJ1116" s="54"/>
      <c r="BK1116" s="54"/>
      <c r="BL1116" s="54"/>
      <c r="BM1116" s="54"/>
      <c r="BN1116" s="54"/>
      <c r="BO1116" s="54"/>
      <c r="BP1116" s="54"/>
      <c r="BQ1116" s="54"/>
    </row>
    <row r="1117">
      <c r="A1117" s="54"/>
      <c r="B1117" s="54"/>
      <c r="C1117" s="98"/>
      <c r="D1117" s="54"/>
      <c r="E1117" s="54"/>
      <c r="F1117" s="54"/>
      <c r="G1117" s="54"/>
      <c r="H1117" s="54"/>
      <c r="I1117" s="54"/>
      <c r="J1117" s="54"/>
      <c r="K1117" s="54"/>
      <c r="L1117" s="54"/>
      <c r="M1117" s="54"/>
      <c r="N1117" s="171"/>
      <c r="O1117" s="54"/>
      <c r="P1117" s="54"/>
      <c r="Q1117" s="54"/>
      <c r="R1117" s="54"/>
      <c r="S1117" s="54"/>
      <c r="T1117" s="54"/>
      <c r="U1117" s="54"/>
      <c r="V1117" s="54"/>
      <c r="W1117" s="54"/>
      <c r="X1117" s="54"/>
      <c r="Y1117" s="54"/>
      <c r="Z1117" s="54"/>
      <c r="AA1117" s="54"/>
      <c r="AB1117" s="54"/>
      <c r="AC1117" s="54"/>
      <c r="AD1117" s="54"/>
      <c r="AE1117" s="54"/>
      <c r="AF1117" s="54"/>
      <c r="AG1117" s="54"/>
      <c r="AH1117" s="54"/>
      <c r="AI1117" s="54"/>
      <c r="AJ1117" s="54"/>
      <c r="AK1117" s="54"/>
      <c r="AL1117" s="54"/>
      <c r="AM1117" s="54"/>
      <c r="AN1117" s="54"/>
      <c r="AO1117" s="54"/>
      <c r="AP1117" s="54"/>
      <c r="AQ1117" s="54"/>
      <c r="AR1117" s="54"/>
      <c r="AS1117" s="54"/>
      <c r="AT1117" s="54"/>
      <c r="AU1117" s="54"/>
      <c r="AV1117" s="54"/>
      <c r="AW1117" s="54"/>
      <c r="AX1117" s="54"/>
      <c r="AY1117" s="54"/>
      <c r="AZ1117" s="54"/>
      <c r="BA1117" s="54"/>
      <c r="BB1117" s="54"/>
      <c r="BC1117" s="54"/>
      <c r="BD1117" s="54"/>
      <c r="BE1117" s="54"/>
      <c r="BF1117" s="54"/>
      <c r="BG1117" s="54"/>
      <c r="BH1117" s="54"/>
      <c r="BI1117" s="54"/>
      <c r="BJ1117" s="54"/>
      <c r="BK1117" s="54"/>
      <c r="BL1117" s="54"/>
      <c r="BM1117" s="54"/>
      <c r="BN1117" s="54"/>
      <c r="BO1117" s="54"/>
      <c r="BP1117" s="54"/>
      <c r="BQ1117" s="54"/>
    </row>
    <row r="1118">
      <c r="A1118" s="54"/>
      <c r="B1118" s="54"/>
      <c r="C1118" s="98"/>
      <c r="D1118" s="54"/>
      <c r="E1118" s="54"/>
      <c r="F1118" s="54"/>
      <c r="G1118" s="54"/>
      <c r="H1118" s="54"/>
      <c r="I1118" s="54"/>
      <c r="J1118" s="54"/>
      <c r="K1118" s="54"/>
      <c r="L1118" s="54"/>
      <c r="M1118" s="54"/>
      <c r="N1118" s="171"/>
      <c r="O1118" s="54"/>
      <c r="P1118" s="54"/>
      <c r="Q1118" s="54"/>
      <c r="R1118" s="54"/>
      <c r="S1118" s="54"/>
      <c r="T1118" s="54"/>
      <c r="U1118" s="54"/>
      <c r="V1118" s="54"/>
      <c r="W1118" s="54"/>
      <c r="X1118" s="54"/>
      <c r="Y1118" s="54"/>
      <c r="Z1118" s="54"/>
      <c r="AA1118" s="54"/>
      <c r="AB1118" s="54"/>
      <c r="AC1118" s="54"/>
      <c r="AD1118" s="54"/>
      <c r="AE1118" s="54"/>
      <c r="AF1118" s="54"/>
      <c r="AG1118" s="54"/>
      <c r="AH1118" s="54"/>
      <c r="AI1118" s="54"/>
      <c r="AJ1118" s="54"/>
      <c r="AK1118" s="54"/>
      <c r="AL1118" s="54"/>
      <c r="AM1118" s="54"/>
      <c r="AN1118" s="54"/>
      <c r="AO1118" s="54"/>
      <c r="AP1118" s="54"/>
      <c r="AQ1118" s="54"/>
      <c r="AR1118" s="54"/>
      <c r="AS1118" s="54"/>
      <c r="AT1118" s="54"/>
      <c r="AU1118" s="54"/>
      <c r="AV1118" s="54"/>
      <c r="AW1118" s="54"/>
      <c r="AX1118" s="54"/>
      <c r="AY1118" s="54"/>
      <c r="AZ1118" s="54"/>
      <c r="BA1118" s="54"/>
      <c r="BB1118" s="54"/>
      <c r="BC1118" s="54"/>
      <c r="BD1118" s="54"/>
      <c r="BE1118" s="54"/>
      <c r="BF1118" s="54"/>
      <c r="BG1118" s="54"/>
      <c r="BH1118" s="54"/>
      <c r="BI1118" s="54"/>
      <c r="BJ1118" s="54"/>
      <c r="BK1118" s="54"/>
      <c r="BL1118" s="54"/>
      <c r="BM1118" s="54"/>
      <c r="BN1118" s="54"/>
      <c r="BO1118" s="54"/>
      <c r="BP1118" s="54"/>
      <c r="BQ1118" s="54"/>
    </row>
    <row r="1119">
      <c r="A1119" s="54"/>
      <c r="B1119" s="54"/>
      <c r="C1119" s="98"/>
      <c r="D1119" s="54"/>
      <c r="E1119" s="54"/>
      <c r="F1119" s="54"/>
      <c r="G1119" s="54"/>
      <c r="H1119" s="54"/>
      <c r="I1119" s="54"/>
      <c r="J1119" s="54"/>
      <c r="K1119" s="54"/>
      <c r="L1119" s="54"/>
      <c r="M1119" s="54"/>
      <c r="N1119" s="171"/>
      <c r="O1119" s="54"/>
      <c r="P1119" s="54"/>
      <c r="Q1119" s="54"/>
      <c r="R1119" s="54"/>
      <c r="S1119" s="54"/>
      <c r="T1119" s="54"/>
      <c r="U1119" s="54"/>
      <c r="V1119" s="54"/>
      <c r="W1119" s="54"/>
      <c r="X1119" s="54"/>
      <c r="Y1119" s="54"/>
      <c r="Z1119" s="54"/>
      <c r="AA1119" s="54"/>
      <c r="AB1119" s="54"/>
      <c r="AC1119" s="54"/>
      <c r="AD1119" s="54"/>
      <c r="AE1119" s="54"/>
      <c r="AF1119" s="54"/>
      <c r="AG1119" s="54"/>
      <c r="AH1119" s="54"/>
      <c r="AI1119" s="54"/>
      <c r="AJ1119" s="54"/>
      <c r="AK1119" s="54"/>
      <c r="AL1119" s="54"/>
      <c r="AM1119" s="54"/>
      <c r="AN1119" s="54"/>
      <c r="AO1119" s="54"/>
      <c r="AP1119" s="54"/>
      <c r="AQ1119" s="54"/>
      <c r="AR1119" s="54"/>
      <c r="AS1119" s="54"/>
      <c r="AT1119" s="54"/>
      <c r="AU1119" s="54"/>
      <c r="AV1119" s="54"/>
      <c r="AW1119" s="54"/>
      <c r="AX1119" s="54"/>
      <c r="AY1119" s="54"/>
      <c r="AZ1119" s="54"/>
      <c r="BA1119" s="54"/>
      <c r="BB1119" s="54"/>
      <c r="BC1119" s="54"/>
      <c r="BD1119" s="54"/>
      <c r="BE1119" s="54"/>
      <c r="BF1119" s="54"/>
      <c r="BG1119" s="54"/>
      <c r="BH1119" s="54"/>
      <c r="BI1119" s="54"/>
      <c r="BJ1119" s="54"/>
      <c r="BK1119" s="54"/>
      <c r="BL1119" s="54"/>
      <c r="BM1119" s="54"/>
      <c r="BN1119" s="54"/>
      <c r="BO1119" s="54"/>
      <c r="BP1119" s="54"/>
      <c r="BQ1119" s="54"/>
    </row>
    <row r="1120">
      <c r="A1120" s="54"/>
      <c r="B1120" s="54"/>
      <c r="C1120" s="98"/>
      <c r="D1120" s="54"/>
      <c r="E1120" s="54"/>
      <c r="F1120" s="54"/>
      <c r="G1120" s="54"/>
      <c r="H1120" s="54"/>
      <c r="I1120" s="54"/>
      <c r="J1120" s="54"/>
      <c r="K1120" s="54"/>
      <c r="L1120" s="54"/>
      <c r="M1120" s="54"/>
      <c r="N1120" s="171"/>
      <c r="O1120" s="54"/>
      <c r="P1120" s="54"/>
      <c r="Q1120" s="54"/>
      <c r="R1120" s="54"/>
      <c r="S1120" s="54"/>
      <c r="T1120" s="54"/>
      <c r="U1120" s="54"/>
      <c r="V1120" s="54"/>
      <c r="W1120" s="54"/>
      <c r="X1120" s="54"/>
      <c r="Y1120" s="54"/>
      <c r="Z1120" s="54"/>
      <c r="AA1120" s="54"/>
      <c r="AB1120" s="54"/>
      <c r="AC1120" s="54"/>
      <c r="AD1120" s="54"/>
      <c r="AE1120" s="54"/>
      <c r="AF1120" s="54"/>
      <c r="AG1120" s="54"/>
      <c r="AH1120" s="54"/>
      <c r="AI1120" s="54"/>
      <c r="AJ1120" s="54"/>
      <c r="AK1120" s="54"/>
      <c r="AL1120" s="54"/>
      <c r="AM1120" s="54"/>
      <c r="AN1120" s="54"/>
      <c r="AO1120" s="54"/>
      <c r="AP1120" s="54"/>
      <c r="AQ1120" s="54"/>
      <c r="AR1120" s="54"/>
      <c r="AS1120" s="54"/>
      <c r="AT1120" s="54"/>
      <c r="AU1120" s="54"/>
      <c r="AV1120" s="54"/>
      <c r="AW1120" s="54"/>
      <c r="AX1120" s="54"/>
      <c r="AY1120" s="54"/>
      <c r="AZ1120" s="54"/>
      <c r="BA1120" s="54"/>
      <c r="BB1120" s="54"/>
      <c r="BC1120" s="54"/>
      <c r="BD1120" s="54"/>
      <c r="BE1120" s="54"/>
      <c r="BF1120" s="54"/>
      <c r="BG1120" s="54"/>
      <c r="BH1120" s="54"/>
      <c r="BI1120" s="54"/>
      <c r="BJ1120" s="54"/>
      <c r="BK1120" s="54"/>
      <c r="BL1120" s="54"/>
      <c r="BM1120" s="54"/>
      <c r="BN1120" s="54"/>
      <c r="BO1120" s="54"/>
      <c r="BP1120" s="54"/>
      <c r="BQ1120" s="54"/>
    </row>
    <row r="1121">
      <c r="A1121" s="54"/>
      <c r="B1121" s="54"/>
      <c r="C1121" s="98"/>
      <c r="D1121" s="54"/>
      <c r="E1121" s="54"/>
      <c r="F1121" s="54"/>
      <c r="G1121" s="54"/>
      <c r="H1121" s="54"/>
      <c r="I1121" s="54"/>
      <c r="J1121" s="54"/>
      <c r="K1121" s="54"/>
      <c r="L1121" s="54"/>
      <c r="M1121" s="54"/>
      <c r="N1121" s="171"/>
      <c r="O1121" s="54"/>
      <c r="P1121" s="54"/>
      <c r="Q1121" s="54"/>
      <c r="R1121" s="54"/>
      <c r="S1121" s="54"/>
      <c r="T1121" s="54"/>
      <c r="U1121" s="54"/>
      <c r="V1121" s="54"/>
      <c r="W1121" s="54"/>
      <c r="X1121" s="54"/>
      <c r="Y1121" s="54"/>
      <c r="Z1121" s="54"/>
      <c r="AA1121" s="54"/>
      <c r="AB1121" s="54"/>
      <c r="AC1121" s="54"/>
      <c r="AD1121" s="54"/>
      <c r="AE1121" s="54"/>
      <c r="AF1121" s="54"/>
      <c r="AG1121" s="54"/>
      <c r="AH1121" s="54"/>
      <c r="AI1121" s="54"/>
      <c r="AJ1121" s="54"/>
      <c r="AK1121" s="54"/>
      <c r="AL1121" s="54"/>
      <c r="AM1121" s="54"/>
      <c r="AN1121" s="54"/>
      <c r="AO1121" s="54"/>
      <c r="AP1121" s="54"/>
      <c r="AQ1121" s="54"/>
      <c r="AR1121" s="54"/>
      <c r="AS1121" s="54"/>
      <c r="AT1121" s="54"/>
      <c r="AU1121" s="54"/>
      <c r="AV1121" s="54"/>
      <c r="AW1121" s="54"/>
      <c r="AX1121" s="54"/>
      <c r="AY1121" s="54"/>
      <c r="AZ1121" s="54"/>
      <c r="BA1121" s="54"/>
      <c r="BB1121" s="54"/>
      <c r="BC1121" s="54"/>
      <c r="BD1121" s="54"/>
      <c r="BE1121" s="54"/>
      <c r="BF1121" s="54"/>
      <c r="BG1121" s="54"/>
      <c r="BH1121" s="54"/>
      <c r="BI1121" s="54"/>
      <c r="BJ1121" s="54"/>
      <c r="BK1121" s="54"/>
      <c r="BL1121" s="54"/>
      <c r="BM1121" s="54"/>
      <c r="BN1121" s="54"/>
      <c r="BO1121" s="54"/>
      <c r="BP1121" s="54"/>
      <c r="BQ1121" s="54"/>
    </row>
    <row r="1122">
      <c r="A1122" s="54"/>
      <c r="B1122" s="54"/>
      <c r="C1122" s="98"/>
      <c r="D1122" s="54"/>
      <c r="E1122" s="54"/>
      <c r="F1122" s="54"/>
      <c r="G1122" s="54"/>
      <c r="H1122" s="54"/>
      <c r="I1122" s="54"/>
      <c r="J1122" s="54"/>
      <c r="K1122" s="54"/>
      <c r="L1122" s="54"/>
      <c r="M1122" s="54"/>
      <c r="N1122" s="171"/>
      <c r="O1122" s="54"/>
      <c r="P1122" s="54"/>
      <c r="Q1122" s="54"/>
      <c r="R1122" s="54"/>
      <c r="S1122" s="54"/>
      <c r="T1122" s="54"/>
      <c r="U1122" s="54"/>
      <c r="V1122" s="54"/>
      <c r="W1122" s="54"/>
      <c r="X1122" s="54"/>
      <c r="Y1122" s="54"/>
      <c r="Z1122" s="54"/>
      <c r="AA1122" s="54"/>
      <c r="AB1122" s="54"/>
      <c r="AC1122" s="54"/>
      <c r="AD1122" s="54"/>
      <c r="AE1122" s="54"/>
      <c r="AF1122" s="54"/>
      <c r="AG1122" s="54"/>
      <c r="AH1122" s="54"/>
      <c r="AI1122" s="54"/>
      <c r="AJ1122" s="54"/>
      <c r="AK1122" s="54"/>
      <c r="AL1122" s="54"/>
      <c r="AM1122" s="54"/>
      <c r="AN1122" s="54"/>
      <c r="AO1122" s="54"/>
      <c r="AP1122" s="54"/>
      <c r="AQ1122" s="54"/>
      <c r="AR1122" s="54"/>
      <c r="AS1122" s="54"/>
      <c r="AT1122" s="54"/>
      <c r="AU1122" s="54"/>
      <c r="AV1122" s="54"/>
      <c r="AW1122" s="54"/>
      <c r="AX1122" s="54"/>
      <c r="AY1122" s="54"/>
      <c r="AZ1122" s="54"/>
      <c r="BA1122" s="54"/>
      <c r="BB1122" s="54"/>
      <c r="BC1122" s="54"/>
      <c r="BD1122" s="54"/>
      <c r="BE1122" s="54"/>
      <c r="BF1122" s="54"/>
      <c r="BG1122" s="54"/>
      <c r="BH1122" s="54"/>
      <c r="BI1122" s="54"/>
      <c r="BJ1122" s="54"/>
      <c r="BK1122" s="54"/>
      <c r="BL1122" s="54"/>
      <c r="BM1122" s="54"/>
      <c r="BN1122" s="54"/>
      <c r="BO1122" s="54"/>
      <c r="BP1122" s="54"/>
      <c r="BQ1122" s="54"/>
    </row>
    <row r="1123">
      <c r="A1123" s="54"/>
      <c r="B1123" s="54"/>
      <c r="C1123" s="98"/>
      <c r="D1123" s="54"/>
      <c r="E1123" s="54"/>
      <c r="F1123" s="54"/>
      <c r="G1123" s="54"/>
      <c r="H1123" s="54"/>
      <c r="I1123" s="54"/>
      <c r="J1123" s="54"/>
      <c r="K1123" s="54"/>
      <c r="L1123" s="54"/>
      <c r="M1123" s="54"/>
      <c r="N1123" s="171"/>
      <c r="O1123" s="54"/>
      <c r="P1123" s="54"/>
      <c r="Q1123" s="54"/>
      <c r="R1123" s="54"/>
      <c r="S1123" s="54"/>
      <c r="T1123" s="54"/>
      <c r="U1123" s="54"/>
      <c r="V1123" s="54"/>
      <c r="W1123" s="54"/>
      <c r="X1123" s="54"/>
      <c r="Y1123" s="54"/>
      <c r="Z1123" s="54"/>
      <c r="AA1123" s="54"/>
      <c r="AB1123" s="54"/>
      <c r="AC1123" s="54"/>
      <c r="AD1123" s="54"/>
      <c r="AE1123" s="54"/>
      <c r="AF1123" s="54"/>
      <c r="AG1123" s="54"/>
      <c r="AH1123" s="54"/>
      <c r="AI1123" s="54"/>
      <c r="AJ1123" s="54"/>
      <c r="AK1123" s="54"/>
      <c r="AL1123" s="54"/>
      <c r="AM1123" s="54"/>
      <c r="AN1123" s="54"/>
      <c r="AO1123" s="54"/>
      <c r="AP1123" s="54"/>
      <c r="AQ1123" s="54"/>
      <c r="AR1123" s="54"/>
      <c r="AS1123" s="54"/>
      <c r="AT1123" s="54"/>
      <c r="AU1123" s="54"/>
      <c r="AV1123" s="54"/>
      <c r="AW1123" s="54"/>
      <c r="AX1123" s="54"/>
      <c r="AY1123" s="54"/>
      <c r="AZ1123" s="54"/>
      <c r="BA1123" s="54"/>
      <c r="BB1123" s="54"/>
      <c r="BC1123" s="54"/>
      <c r="BD1123" s="54"/>
      <c r="BE1123" s="54"/>
      <c r="BF1123" s="54"/>
      <c r="BG1123" s="54"/>
      <c r="BH1123" s="54"/>
      <c r="BI1123" s="54"/>
      <c r="BJ1123" s="54"/>
      <c r="BK1123" s="54"/>
      <c r="BL1123" s="54"/>
      <c r="BM1123" s="54"/>
      <c r="BN1123" s="54"/>
      <c r="BO1123" s="54"/>
      <c r="BP1123" s="54"/>
      <c r="BQ1123" s="54"/>
    </row>
  </sheetData>
  <autoFilter ref="$A$1:$U$176"/>
  <conditionalFormatting sqref="G192:G239">
    <cfRule type="expression" dxfId="3" priority="1">
      <formula>F192&gt;=G192</formula>
    </cfRule>
  </conditionalFormatting>
  <dataValidations>
    <dataValidation type="list" allowBlank="1" showErrorMessage="1" sqref="Q2:Q176">
      <formula1>"EN ALMACEN 11,PENDIENTE,DIRECTO A CLIENTE,PARCIAL,ENVIADA,-"</formula1>
    </dataValidation>
    <dataValidation type="list" allowBlank="1" showErrorMessage="1" sqref="J2:J176 M2:M176">
      <formula1>"MPC,CEO,Gamit,ITH,Manprec,N/A"</formula1>
    </dataValidation>
    <dataValidation type="list" allowBlank="1" showErrorMessage="1" sqref="L2:L176">
      <formula1>"EURO,MXN,USD"</formula1>
    </dataValidation>
  </dataValidations>
  <drawing r:id="rId5"/>
  <legacy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2" max="2" width="9.38"/>
    <col customWidth="1" min="3" max="3" width="48.5"/>
    <col customWidth="1" min="6" max="6" width="14.0"/>
    <col customWidth="1" min="8" max="8" width="16.38"/>
    <col customWidth="1" min="9" max="9" width="16.63"/>
    <col customWidth="1" min="16" max="16" width="25.5"/>
    <col customWidth="1" min="17" max="17" width="23.63"/>
  </cols>
  <sheetData>
    <row r="1">
      <c r="A1" s="55" t="s">
        <v>3</v>
      </c>
      <c r="B1" s="55" t="s">
        <v>12</v>
      </c>
      <c r="C1" s="55" t="s">
        <v>7</v>
      </c>
      <c r="D1" s="55" t="s">
        <v>13</v>
      </c>
      <c r="E1" s="55" t="s">
        <v>14</v>
      </c>
      <c r="F1" s="55" t="s">
        <v>15</v>
      </c>
      <c r="G1" s="55" t="s">
        <v>16</v>
      </c>
      <c r="H1" s="56" t="s">
        <v>17</v>
      </c>
      <c r="I1" s="55" t="s">
        <v>19</v>
      </c>
      <c r="J1" s="55" t="s">
        <v>20</v>
      </c>
      <c r="K1" s="133" t="s">
        <v>21</v>
      </c>
      <c r="L1" s="55" t="s">
        <v>27</v>
      </c>
      <c r="M1" s="55" t="s">
        <v>28</v>
      </c>
      <c r="N1" s="134" t="s">
        <v>29</v>
      </c>
      <c r="O1" s="58" t="s">
        <v>30</v>
      </c>
      <c r="P1" s="59" t="s">
        <v>34</v>
      </c>
      <c r="Q1" s="61" t="s">
        <v>37</v>
      </c>
      <c r="R1" s="135" t="s">
        <v>38</v>
      </c>
      <c r="S1" s="59" t="s">
        <v>39</v>
      </c>
      <c r="T1" s="59" t="s">
        <v>40</v>
      </c>
      <c r="U1" s="59" t="s">
        <v>39</v>
      </c>
      <c r="V1" s="54"/>
      <c r="W1" s="54"/>
      <c r="X1" s="54"/>
      <c r="Y1" s="54"/>
      <c r="Z1" s="54"/>
    </row>
    <row r="2">
      <c r="A2" s="136" t="s">
        <v>764</v>
      </c>
      <c r="B2" s="137">
        <v>1.0</v>
      </c>
      <c r="C2" s="138" t="s">
        <v>397</v>
      </c>
      <c r="D2" s="139">
        <v>1.0</v>
      </c>
      <c r="E2" s="137" t="s">
        <v>575</v>
      </c>
      <c r="F2" s="136"/>
      <c r="G2" s="136"/>
      <c r="H2" s="140" t="s">
        <v>396</v>
      </c>
      <c r="I2" s="141" t="s">
        <v>35</v>
      </c>
      <c r="J2" s="120" t="s">
        <v>401</v>
      </c>
      <c r="K2" s="128">
        <v>2483.65</v>
      </c>
      <c r="L2" s="120" t="s">
        <v>363</v>
      </c>
      <c r="M2" s="120" t="s">
        <v>166</v>
      </c>
      <c r="N2" s="42" t="s">
        <v>238</v>
      </c>
      <c r="O2" s="123" t="b">
        <v>0</v>
      </c>
      <c r="P2" s="123"/>
      <c r="Q2" s="120" t="s">
        <v>595</v>
      </c>
      <c r="R2" s="42" t="s">
        <v>400</v>
      </c>
      <c r="S2" s="120" t="b">
        <v>1</v>
      </c>
      <c r="T2" s="42" t="s">
        <v>765</v>
      </c>
      <c r="U2" s="120" t="b">
        <v>1</v>
      </c>
      <c r="V2" s="124"/>
      <c r="W2" s="124"/>
      <c r="X2" s="124"/>
      <c r="Y2" s="124"/>
      <c r="Z2" s="124"/>
    </row>
    <row r="3">
      <c r="A3" s="136"/>
      <c r="B3" s="140"/>
      <c r="C3" s="142" t="s">
        <v>31</v>
      </c>
      <c r="D3" s="70">
        <v>2.0</v>
      </c>
      <c r="E3" s="63" t="s">
        <v>575</v>
      </c>
      <c r="F3" s="74"/>
      <c r="G3" s="74"/>
      <c r="H3" s="70">
        <v>867246.0</v>
      </c>
      <c r="I3" s="141" t="s">
        <v>35</v>
      </c>
      <c r="J3" s="120" t="s">
        <v>401</v>
      </c>
      <c r="K3" s="128">
        <v>553.2</v>
      </c>
      <c r="L3" s="120" t="s">
        <v>363</v>
      </c>
      <c r="M3" s="120" t="s">
        <v>166</v>
      </c>
      <c r="N3" s="73"/>
      <c r="O3" s="123" t="b">
        <v>0</v>
      </c>
      <c r="P3" s="123"/>
      <c r="Q3" s="120"/>
      <c r="R3" s="42" t="s">
        <v>400</v>
      </c>
      <c r="S3" s="120" t="b">
        <v>1</v>
      </c>
      <c r="T3" s="42" t="s">
        <v>765</v>
      </c>
      <c r="U3" s="120" t="b">
        <v>1</v>
      </c>
      <c r="V3" s="124"/>
      <c r="W3" s="124"/>
      <c r="X3" s="124"/>
      <c r="Y3" s="124"/>
      <c r="Z3" s="124"/>
    </row>
    <row r="4">
      <c r="A4" s="136"/>
      <c r="B4" s="140"/>
      <c r="C4" s="142" t="s">
        <v>407</v>
      </c>
      <c r="D4" s="70">
        <v>2.0</v>
      </c>
      <c r="E4" s="63" t="s">
        <v>575</v>
      </c>
      <c r="F4" s="74"/>
      <c r="G4" s="74"/>
      <c r="H4" s="70">
        <v>867248.0</v>
      </c>
      <c r="I4" s="141" t="s">
        <v>35</v>
      </c>
      <c r="J4" s="120" t="s">
        <v>401</v>
      </c>
      <c r="K4" s="128">
        <v>601.8</v>
      </c>
      <c r="L4" s="120" t="s">
        <v>363</v>
      </c>
      <c r="M4" s="120" t="s">
        <v>166</v>
      </c>
      <c r="N4" s="73"/>
      <c r="O4" s="123" t="b">
        <v>0</v>
      </c>
      <c r="P4" s="123"/>
      <c r="Q4" s="120"/>
      <c r="R4" s="42" t="s">
        <v>400</v>
      </c>
      <c r="S4" s="120" t="b">
        <v>1</v>
      </c>
      <c r="T4" s="42" t="s">
        <v>765</v>
      </c>
      <c r="U4" s="120" t="b">
        <v>1</v>
      </c>
      <c r="V4" s="124"/>
      <c r="W4" s="124"/>
      <c r="X4" s="124"/>
      <c r="Y4" s="124"/>
      <c r="Z4" s="124"/>
    </row>
    <row r="5">
      <c r="A5" s="136"/>
      <c r="B5" s="140"/>
      <c r="C5" s="142" t="s">
        <v>411</v>
      </c>
      <c r="D5" s="70">
        <v>1.0</v>
      </c>
      <c r="E5" s="63" t="s">
        <v>575</v>
      </c>
      <c r="F5" s="74"/>
      <c r="G5" s="74"/>
      <c r="H5" s="70">
        <v>9.89803143411E11</v>
      </c>
      <c r="I5" s="141" t="s">
        <v>35</v>
      </c>
      <c r="J5" s="120" t="s">
        <v>401</v>
      </c>
      <c r="K5" s="128">
        <v>114.0</v>
      </c>
      <c r="L5" s="120" t="s">
        <v>363</v>
      </c>
      <c r="M5" s="120" t="s">
        <v>166</v>
      </c>
      <c r="N5" s="73"/>
      <c r="O5" s="123" t="b">
        <v>0</v>
      </c>
      <c r="P5" s="123"/>
      <c r="Q5" s="120"/>
      <c r="R5" s="42" t="s">
        <v>400</v>
      </c>
      <c r="S5" s="120" t="b">
        <v>1</v>
      </c>
      <c r="T5" s="42" t="s">
        <v>765</v>
      </c>
      <c r="U5" s="120" t="b">
        <v>1</v>
      </c>
      <c r="V5" s="124"/>
      <c r="W5" s="124"/>
      <c r="X5" s="124"/>
      <c r="Y5" s="124"/>
      <c r="Z5" s="124"/>
    </row>
    <row r="6">
      <c r="A6" s="136"/>
      <c r="B6" s="140"/>
      <c r="C6" s="142" t="s">
        <v>415</v>
      </c>
      <c r="D6" s="70">
        <v>2.0</v>
      </c>
      <c r="E6" s="63" t="s">
        <v>575</v>
      </c>
      <c r="F6" s="74"/>
      <c r="G6" s="74"/>
      <c r="H6" s="70" t="s">
        <v>414</v>
      </c>
      <c r="I6" s="144" t="s">
        <v>417</v>
      </c>
      <c r="J6" s="120" t="s">
        <v>401</v>
      </c>
      <c r="K6" s="146">
        <f>1092/8</f>
        <v>136.5</v>
      </c>
      <c r="L6" s="120" t="s">
        <v>227</v>
      </c>
      <c r="M6" s="120" t="s">
        <v>166</v>
      </c>
      <c r="N6" s="42" t="s">
        <v>768</v>
      </c>
      <c r="O6" s="123" t="b">
        <v>0</v>
      </c>
      <c r="P6" s="120" t="s">
        <v>22</v>
      </c>
      <c r="Q6" s="120" t="s">
        <v>595</v>
      </c>
      <c r="R6" s="42" t="s">
        <v>400</v>
      </c>
      <c r="S6" s="120" t="b">
        <v>1</v>
      </c>
      <c r="T6" s="42" t="s">
        <v>765</v>
      </c>
      <c r="U6" s="120" t="b">
        <v>1</v>
      </c>
      <c r="V6" s="124"/>
      <c r="W6" s="124"/>
      <c r="X6" s="124"/>
      <c r="Y6" s="124"/>
      <c r="Z6" s="124"/>
    </row>
    <row r="7">
      <c r="A7" s="136"/>
      <c r="B7" s="140"/>
      <c r="C7" s="142" t="s">
        <v>421</v>
      </c>
      <c r="D7" s="70">
        <v>1.0</v>
      </c>
      <c r="E7" s="63" t="s">
        <v>575</v>
      </c>
      <c r="F7" s="74"/>
      <c r="G7" s="74"/>
      <c r="H7" s="70" t="s">
        <v>420</v>
      </c>
      <c r="I7" s="144" t="s">
        <v>321</v>
      </c>
      <c r="J7" s="120" t="s">
        <v>401</v>
      </c>
      <c r="K7" s="128">
        <v>115.0</v>
      </c>
      <c r="L7" s="120" t="s">
        <v>363</v>
      </c>
      <c r="M7" s="120" t="s">
        <v>242</v>
      </c>
      <c r="N7" s="42" t="s">
        <v>769</v>
      </c>
      <c r="O7" s="123" t="b">
        <v>0</v>
      </c>
      <c r="P7" s="123"/>
      <c r="Q7" s="120" t="s">
        <v>595</v>
      </c>
      <c r="R7" s="42" t="s">
        <v>242</v>
      </c>
      <c r="S7" s="120" t="b">
        <v>1</v>
      </c>
      <c r="T7" s="42" t="s">
        <v>242</v>
      </c>
      <c r="U7" s="120" t="b">
        <v>1</v>
      </c>
      <c r="V7" s="124"/>
      <c r="W7" s="124"/>
      <c r="X7" s="124"/>
      <c r="Y7" s="124"/>
      <c r="Z7" s="124"/>
    </row>
    <row r="8">
      <c r="A8" s="136"/>
      <c r="B8" s="140"/>
      <c r="C8" s="142" t="s">
        <v>427</v>
      </c>
      <c r="D8" s="70">
        <v>1.0</v>
      </c>
      <c r="E8" s="63" t="s">
        <v>770</v>
      </c>
      <c r="F8" s="74"/>
      <c r="G8" s="74"/>
      <c r="H8" s="70" t="s">
        <v>184</v>
      </c>
      <c r="I8" s="144" t="s">
        <v>771</v>
      </c>
      <c r="J8" s="120" t="s">
        <v>401</v>
      </c>
      <c r="K8" s="128">
        <v>2640.0</v>
      </c>
      <c r="L8" s="120" t="s">
        <v>227</v>
      </c>
      <c r="M8" s="120" t="s">
        <v>166</v>
      </c>
      <c r="N8" s="42" t="s">
        <v>772</v>
      </c>
      <c r="O8" s="123" t="b">
        <v>0</v>
      </c>
      <c r="P8" s="123"/>
      <c r="Q8" s="120" t="s">
        <v>595</v>
      </c>
      <c r="R8" s="42" t="s">
        <v>400</v>
      </c>
      <c r="S8" s="120" t="b">
        <v>1</v>
      </c>
      <c r="T8" s="42" t="s">
        <v>765</v>
      </c>
      <c r="U8" s="147" t="b">
        <v>1</v>
      </c>
      <c r="V8" s="124"/>
      <c r="W8" s="124"/>
      <c r="X8" s="124"/>
      <c r="Y8" s="124"/>
      <c r="Z8" s="124"/>
    </row>
    <row r="9">
      <c r="A9" s="148" t="s">
        <v>764</v>
      </c>
      <c r="B9" s="149">
        <v>2.0</v>
      </c>
      <c r="C9" s="150" t="s">
        <v>429</v>
      </c>
      <c r="D9" s="149">
        <v>0.0</v>
      </c>
      <c r="E9" s="115" t="s">
        <v>575</v>
      </c>
      <c r="F9" s="151"/>
      <c r="G9" s="151"/>
      <c r="H9" s="149">
        <v>866064.3</v>
      </c>
      <c r="I9" s="116" t="s">
        <v>35</v>
      </c>
      <c r="J9" s="115" t="s">
        <v>401</v>
      </c>
      <c r="K9" s="128">
        <v>3089.63</v>
      </c>
      <c r="L9" s="120" t="s">
        <v>363</v>
      </c>
      <c r="M9" s="120" t="s">
        <v>401</v>
      </c>
      <c r="N9" s="42" t="s">
        <v>776</v>
      </c>
      <c r="O9" s="123" t="b">
        <v>0</v>
      </c>
      <c r="P9" s="123"/>
      <c r="Q9" s="120" t="s">
        <v>752</v>
      </c>
      <c r="R9" s="42"/>
      <c r="S9" s="120" t="b">
        <v>0</v>
      </c>
      <c r="T9" s="123"/>
      <c r="U9" s="147" t="b">
        <v>0</v>
      </c>
      <c r="V9" s="124"/>
      <c r="W9" s="124"/>
      <c r="X9" s="124"/>
      <c r="Y9" s="124"/>
      <c r="Z9" s="124"/>
    </row>
    <row r="10">
      <c r="A10" s="148" t="s">
        <v>764</v>
      </c>
      <c r="B10" s="149">
        <v>2.1</v>
      </c>
      <c r="C10" s="150" t="s">
        <v>430</v>
      </c>
      <c r="D10" s="149">
        <v>0.0</v>
      </c>
      <c r="E10" s="115" t="s">
        <v>575</v>
      </c>
      <c r="F10" s="151"/>
      <c r="G10" s="151"/>
      <c r="H10" s="118">
        <v>867036.4</v>
      </c>
      <c r="I10" s="116" t="s">
        <v>35</v>
      </c>
      <c r="J10" s="115" t="s">
        <v>401</v>
      </c>
      <c r="K10" s="128">
        <v>2183.85</v>
      </c>
      <c r="L10" s="120" t="s">
        <v>363</v>
      </c>
      <c r="M10" s="120" t="s">
        <v>401</v>
      </c>
      <c r="N10" s="42" t="s">
        <v>776</v>
      </c>
      <c r="O10" s="123" t="b">
        <v>0</v>
      </c>
      <c r="P10" s="123"/>
      <c r="Q10" s="120" t="s">
        <v>752</v>
      </c>
      <c r="R10" s="42"/>
      <c r="S10" s="120" t="b">
        <v>0</v>
      </c>
      <c r="T10" s="123"/>
      <c r="U10" s="147" t="b">
        <v>0</v>
      </c>
      <c r="V10" s="124"/>
      <c r="W10" s="124"/>
      <c r="X10" s="124"/>
      <c r="Y10" s="124"/>
      <c r="Z10" s="124"/>
    </row>
    <row r="11">
      <c r="A11" s="148"/>
      <c r="B11" s="149"/>
      <c r="C11" s="152" t="s">
        <v>164</v>
      </c>
      <c r="D11" s="149">
        <v>0.0</v>
      </c>
      <c r="E11" s="125" t="s">
        <v>575</v>
      </c>
      <c r="F11" s="129"/>
      <c r="G11" s="129"/>
      <c r="H11" s="118" t="s">
        <v>165</v>
      </c>
      <c r="I11" s="116" t="s">
        <v>35</v>
      </c>
      <c r="J11" s="115" t="s">
        <v>401</v>
      </c>
      <c r="K11" s="128">
        <v>267.27</v>
      </c>
      <c r="L11" s="120" t="s">
        <v>363</v>
      </c>
      <c r="M11" s="120" t="s">
        <v>401</v>
      </c>
      <c r="N11" s="42" t="s">
        <v>776</v>
      </c>
      <c r="O11" s="123" t="b">
        <v>0</v>
      </c>
      <c r="P11" s="123"/>
      <c r="Q11" s="120" t="s">
        <v>752</v>
      </c>
      <c r="R11" s="42"/>
      <c r="S11" s="120" t="b">
        <v>0</v>
      </c>
      <c r="T11" s="123"/>
      <c r="U11" s="147" t="b">
        <v>0</v>
      </c>
      <c r="V11" s="124"/>
      <c r="W11" s="124"/>
      <c r="X11" s="124"/>
      <c r="Y11" s="124"/>
      <c r="Z11" s="124"/>
    </row>
    <row r="12">
      <c r="A12" s="148"/>
      <c r="B12" s="149"/>
      <c r="C12" s="153" t="s">
        <v>138</v>
      </c>
      <c r="D12" s="149">
        <v>0.0</v>
      </c>
      <c r="E12" s="125" t="s">
        <v>575</v>
      </c>
      <c r="F12" s="129"/>
      <c r="G12" s="129"/>
      <c r="H12" s="118" t="s">
        <v>142</v>
      </c>
      <c r="I12" s="116" t="s">
        <v>35</v>
      </c>
      <c r="J12" s="115" t="s">
        <v>401</v>
      </c>
      <c r="K12" s="128">
        <v>93.08</v>
      </c>
      <c r="L12" s="120" t="s">
        <v>363</v>
      </c>
      <c r="M12" s="120" t="s">
        <v>401</v>
      </c>
      <c r="N12" s="42" t="s">
        <v>776</v>
      </c>
      <c r="O12" s="123" t="b">
        <v>0</v>
      </c>
      <c r="P12" s="123"/>
      <c r="Q12" s="120" t="s">
        <v>752</v>
      </c>
      <c r="R12" s="42"/>
      <c r="S12" s="120" t="b">
        <v>0</v>
      </c>
      <c r="T12" s="123"/>
      <c r="U12" s="147" t="b">
        <v>0</v>
      </c>
      <c r="V12" s="124"/>
      <c r="W12" s="124"/>
      <c r="X12" s="124"/>
      <c r="Y12" s="124"/>
      <c r="Z12" s="124"/>
    </row>
    <row r="13">
      <c r="A13" s="148"/>
      <c r="B13" s="149"/>
      <c r="C13" s="153" t="s">
        <v>160</v>
      </c>
      <c r="D13" s="149">
        <v>0.0</v>
      </c>
      <c r="E13" s="125" t="s">
        <v>575</v>
      </c>
      <c r="F13" s="129"/>
      <c r="G13" s="129"/>
      <c r="H13" s="118">
        <v>9.89803205871E11</v>
      </c>
      <c r="I13" s="116" t="s">
        <v>35</v>
      </c>
      <c r="J13" s="115" t="s">
        <v>401</v>
      </c>
      <c r="K13" s="128">
        <v>92.54</v>
      </c>
      <c r="L13" s="120" t="s">
        <v>363</v>
      </c>
      <c r="M13" s="120" t="s">
        <v>401</v>
      </c>
      <c r="N13" s="42" t="s">
        <v>776</v>
      </c>
      <c r="O13" s="123" t="b">
        <v>0</v>
      </c>
      <c r="P13" s="123"/>
      <c r="Q13" s="120" t="s">
        <v>752</v>
      </c>
      <c r="R13" s="42"/>
      <c r="S13" s="120" t="b">
        <v>0</v>
      </c>
      <c r="T13" s="123"/>
      <c r="U13" s="147" t="b">
        <v>0</v>
      </c>
      <c r="V13" s="124"/>
      <c r="W13" s="124"/>
      <c r="X13" s="124"/>
      <c r="Y13" s="124"/>
      <c r="Z13" s="124"/>
    </row>
    <row r="14">
      <c r="A14" s="148"/>
      <c r="B14" s="149"/>
      <c r="C14" s="153" t="s">
        <v>440</v>
      </c>
      <c r="D14" s="149">
        <v>0.0</v>
      </c>
      <c r="E14" s="125" t="s">
        <v>575</v>
      </c>
      <c r="F14" s="129"/>
      <c r="G14" s="129"/>
      <c r="H14" s="118" t="s">
        <v>92</v>
      </c>
      <c r="I14" s="116" t="s">
        <v>35</v>
      </c>
      <c r="J14" s="115" t="s">
        <v>401</v>
      </c>
      <c r="K14" s="128">
        <v>41.91</v>
      </c>
      <c r="L14" s="120" t="s">
        <v>363</v>
      </c>
      <c r="M14" s="120" t="s">
        <v>401</v>
      </c>
      <c r="N14" s="42" t="s">
        <v>776</v>
      </c>
      <c r="O14" s="123" t="b">
        <v>0</v>
      </c>
      <c r="P14" s="123"/>
      <c r="Q14" s="120" t="s">
        <v>752</v>
      </c>
      <c r="R14" s="42"/>
      <c r="S14" s="120" t="b">
        <v>0</v>
      </c>
      <c r="T14" s="123"/>
      <c r="U14" s="147" t="b">
        <v>0</v>
      </c>
      <c r="V14" s="124"/>
      <c r="W14" s="124"/>
      <c r="X14" s="124"/>
      <c r="Y14" s="124"/>
      <c r="Z14" s="124"/>
    </row>
    <row r="15">
      <c r="A15" s="148"/>
      <c r="B15" s="149"/>
      <c r="C15" s="153" t="s">
        <v>318</v>
      </c>
      <c r="D15" s="149">
        <v>0.0</v>
      </c>
      <c r="E15" s="125" t="s">
        <v>575</v>
      </c>
      <c r="F15" s="129"/>
      <c r="G15" s="129"/>
      <c r="H15" s="118" t="s">
        <v>67</v>
      </c>
      <c r="I15" s="116" t="s">
        <v>35</v>
      </c>
      <c r="J15" s="115" t="s">
        <v>401</v>
      </c>
      <c r="K15" s="128">
        <v>64.23</v>
      </c>
      <c r="L15" s="120" t="s">
        <v>363</v>
      </c>
      <c r="M15" s="120" t="s">
        <v>401</v>
      </c>
      <c r="N15" s="42" t="s">
        <v>776</v>
      </c>
      <c r="O15" s="123" t="b">
        <v>0</v>
      </c>
      <c r="P15" s="123"/>
      <c r="Q15" s="120" t="s">
        <v>752</v>
      </c>
      <c r="R15" s="42"/>
      <c r="S15" s="120" t="b">
        <v>0</v>
      </c>
      <c r="T15" s="123"/>
      <c r="U15" s="147" t="b">
        <v>0</v>
      </c>
      <c r="V15" s="124"/>
      <c r="W15" s="124"/>
      <c r="X15" s="124"/>
      <c r="Y15" s="124"/>
      <c r="Z15" s="124"/>
    </row>
    <row r="16">
      <c r="A16" s="148"/>
      <c r="B16" s="149"/>
      <c r="C16" s="153" t="s">
        <v>442</v>
      </c>
      <c r="D16" s="149">
        <v>0.0</v>
      </c>
      <c r="E16" s="125" t="s">
        <v>575</v>
      </c>
      <c r="F16" s="129"/>
      <c r="G16" s="129"/>
      <c r="H16" s="118" t="s">
        <v>85</v>
      </c>
      <c r="I16" s="116" t="s">
        <v>35</v>
      </c>
      <c r="J16" s="115" t="s">
        <v>401</v>
      </c>
      <c r="K16" s="128">
        <v>61.51</v>
      </c>
      <c r="L16" s="120" t="s">
        <v>363</v>
      </c>
      <c r="M16" s="120" t="s">
        <v>401</v>
      </c>
      <c r="N16" s="42" t="s">
        <v>776</v>
      </c>
      <c r="O16" s="123" t="b">
        <v>0</v>
      </c>
      <c r="P16" s="123"/>
      <c r="Q16" s="120" t="s">
        <v>752</v>
      </c>
      <c r="R16" s="42"/>
      <c r="S16" s="120" t="b">
        <v>0</v>
      </c>
      <c r="T16" s="123"/>
      <c r="U16" s="147" t="b">
        <v>0</v>
      </c>
      <c r="V16" s="124"/>
      <c r="W16" s="124"/>
      <c r="X16" s="124"/>
      <c r="Y16" s="124"/>
      <c r="Z16" s="124"/>
    </row>
    <row r="17">
      <c r="A17" s="148"/>
      <c r="B17" s="149"/>
      <c r="C17" s="153" t="s">
        <v>32</v>
      </c>
      <c r="D17" s="149">
        <v>0.0</v>
      </c>
      <c r="E17" s="125" t="s">
        <v>575</v>
      </c>
      <c r="F17" s="129"/>
      <c r="G17" s="129"/>
      <c r="H17" s="118">
        <v>9.89803209771E11</v>
      </c>
      <c r="I17" s="116" t="s">
        <v>35</v>
      </c>
      <c r="J17" s="115" t="s">
        <v>401</v>
      </c>
      <c r="K17" s="128">
        <v>22.37</v>
      </c>
      <c r="L17" s="120" t="s">
        <v>363</v>
      </c>
      <c r="M17" s="120" t="s">
        <v>401</v>
      </c>
      <c r="N17" s="42" t="s">
        <v>776</v>
      </c>
      <c r="O17" s="123" t="b">
        <v>0</v>
      </c>
      <c r="P17" s="123"/>
      <c r="Q17" s="120" t="s">
        <v>752</v>
      </c>
      <c r="R17" s="42"/>
      <c r="S17" s="120" t="b">
        <v>0</v>
      </c>
      <c r="T17" s="123"/>
      <c r="U17" s="147" t="b">
        <v>0</v>
      </c>
      <c r="V17" s="124"/>
      <c r="W17" s="124"/>
      <c r="X17" s="124"/>
      <c r="Y17" s="124"/>
      <c r="Z17" s="124"/>
    </row>
    <row r="18">
      <c r="A18" s="148"/>
      <c r="B18" s="149"/>
      <c r="C18" s="153" t="s">
        <v>129</v>
      </c>
      <c r="D18" s="149">
        <v>0.0</v>
      </c>
      <c r="E18" s="125" t="s">
        <v>575</v>
      </c>
      <c r="F18" s="129"/>
      <c r="G18" s="129"/>
      <c r="H18" s="118" t="s">
        <v>131</v>
      </c>
      <c r="I18" s="116" t="s">
        <v>35</v>
      </c>
      <c r="J18" s="115" t="s">
        <v>401</v>
      </c>
      <c r="K18" s="128">
        <v>1340.14</v>
      </c>
      <c r="L18" s="120" t="s">
        <v>363</v>
      </c>
      <c r="M18" s="120" t="s">
        <v>401</v>
      </c>
      <c r="N18" s="42" t="s">
        <v>776</v>
      </c>
      <c r="O18" s="123" t="b">
        <v>0</v>
      </c>
      <c r="P18" s="123"/>
      <c r="Q18" s="120" t="s">
        <v>752</v>
      </c>
      <c r="R18" s="42"/>
      <c r="S18" s="120" t="b">
        <v>0</v>
      </c>
      <c r="T18" s="123"/>
      <c r="U18" s="147" t="b">
        <v>0</v>
      </c>
      <c r="V18" s="124"/>
      <c r="W18" s="124"/>
      <c r="X18" s="124"/>
      <c r="Y18" s="124"/>
      <c r="Z18" s="124"/>
    </row>
    <row r="19">
      <c r="A19" s="148"/>
      <c r="B19" s="149"/>
      <c r="C19" s="153" t="s">
        <v>49</v>
      </c>
      <c r="D19" s="149">
        <v>0.0</v>
      </c>
      <c r="E19" s="125" t="s">
        <v>575</v>
      </c>
      <c r="F19" s="129"/>
      <c r="G19" s="129"/>
      <c r="H19" s="118">
        <v>9.89803206591E11</v>
      </c>
      <c r="I19" s="116" t="s">
        <v>35</v>
      </c>
      <c r="J19" s="115" t="s">
        <v>401</v>
      </c>
      <c r="K19" s="128">
        <v>105.06</v>
      </c>
      <c r="L19" s="120" t="s">
        <v>363</v>
      </c>
      <c r="M19" s="120" t="s">
        <v>401</v>
      </c>
      <c r="N19" s="42" t="s">
        <v>776</v>
      </c>
      <c r="O19" s="123" t="b">
        <v>0</v>
      </c>
      <c r="P19" s="123"/>
      <c r="Q19" s="120" t="s">
        <v>752</v>
      </c>
      <c r="R19" s="42"/>
      <c r="S19" s="120" t="b">
        <v>0</v>
      </c>
      <c r="T19" s="123"/>
      <c r="U19" s="147" t="b">
        <v>0</v>
      </c>
      <c r="V19" s="124"/>
      <c r="W19" s="124"/>
      <c r="X19" s="124"/>
      <c r="Y19" s="124"/>
      <c r="Z19" s="124"/>
    </row>
    <row r="20">
      <c r="A20" s="148"/>
      <c r="B20" s="149"/>
      <c r="C20" s="153" t="s">
        <v>448</v>
      </c>
      <c r="D20" s="149">
        <v>0.0</v>
      </c>
      <c r="E20" s="125" t="s">
        <v>575</v>
      </c>
      <c r="F20" s="129"/>
      <c r="G20" s="129"/>
      <c r="H20" s="118" t="s">
        <v>447</v>
      </c>
      <c r="I20" s="116" t="s">
        <v>35</v>
      </c>
      <c r="J20" s="115" t="s">
        <v>401</v>
      </c>
      <c r="K20" s="128">
        <v>9.04</v>
      </c>
      <c r="L20" s="120" t="s">
        <v>363</v>
      </c>
      <c r="M20" s="120" t="s">
        <v>401</v>
      </c>
      <c r="N20" s="42" t="s">
        <v>776</v>
      </c>
      <c r="O20" s="123" t="b">
        <v>0</v>
      </c>
      <c r="P20" s="123"/>
      <c r="Q20" s="120" t="s">
        <v>752</v>
      </c>
      <c r="R20" s="42"/>
      <c r="S20" s="120" t="b">
        <v>0</v>
      </c>
      <c r="T20" s="123"/>
      <c r="U20" s="147" t="b">
        <v>0</v>
      </c>
      <c r="V20" s="124"/>
      <c r="W20" s="124"/>
      <c r="X20" s="124"/>
      <c r="Y20" s="124"/>
      <c r="Z20" s="124"/>
    </row>
    <row r="21">
      <c r="A21" s="148"/>
      <c r="B21" s="149"/>
      <c r="C21" s="153" t="s">
        <v>449</v>
      </c>
      <c r="D21" s="149">
        <v>0.0</v>
      </c>
      <c r="E21" s="125" t="s">
        <v>575</v>
      </c>
      <c r="F21" s="129"/>
      <c r="G21" s="129"/>
      <c r="H21" s="118" t="s">
        <v>115</v>
      </c>
      <c r="I21" s="116" t="s">
        <v>35</v>
      </c>
      <c r="J21" s="115" t="s">
        <v>401</v>
      </c>
      <c r="K21" s="128">
        <v>21.72</v>
      </c>
      <c r="L21" s="120" t="s">
        <v>363</v>
      </c>
      <c r="M21" s="120" t="s">
        <v>401</v>
      </c>
      <c r="N21" s="42" t="s">
        <v>776</v>
      </c>
      <c r="O21" s="123" t="b">
        <v>0</v>
      </c>
      <c r="P21" s="123"/>
      <c r="Q21" s="120" t="s">
        <v>752</v>
      </c>
      <c r="R21" s="42"/>
      <c r="S21" s="120" t="b">
        <v>0</v>
      </c>
      <c r="T21" s="123"/>
      <c r="U21" s="147" t="b">
        <v>0</v>
      </c>
      <c r="V21" s="124"/>
      <c r="W21" s="124"/>
      <c r="X21" s="124"/>
      <c r="Y21" s="124"/>
      <c r="Z21" s="124"/>
    </row>
    <row r="22">
      <c r="A22" s="148"/>
      <c r="B22" s="149"/>
      <c r="C22" s="153" t="s">
        <v>450</v>
      </c>
      <c r="D22" s="149">
        <v>0.0</v>
      </c>
      <c r="E22" s="125" t="s">
        <v>575</v>
      </c>
      <c r="F22" s="129"/>
      <c r="G22" s="129"/>
      <c r="H22" s="118" t="s">
        <v>112</v>
      </c>
      <c r="I22" s="116" t="s">
        <v>35</v>
      </c>
      <c r="J22" s="115" t="s">
        <v>401</v>
      </c>
      <c r="K22" s="128">
        <v>10.29</v>
      </c>
      <c r="L22" s="120" t="s">
        <v>363</v>
      </c>
      <c r="M22" s="120" t="s">
        <v>401</v>
      </c>
      <c r="N22" s="42" t="s">
        <v>776</v>
      </c>
      <c r="O22" s="123" t="b">
        <v>0</v>
      </c>
      <c r="P22" s="123"/>
      <c r="Q22" s="120" t="s">
        <v>752</v>
      </c>
      <c r="R22" s="42"/>
      <c r="S22" s="120" t="b">
        <v>0</v>
      </c>
      <c r="T22" s="123"/>
      <c r="U22" s="147" t="b">
        <v>0</v>
      </c>
      <c r="V22" s="124"/>
      <c r="W22" s="124"/>
      <c r="X22" s="124"/>
      <c r="Y22" s="124"/>
      <c r="Z22" s="124"/>
    </row>
    <row r="23">
      <c r="A23" s="148"/>
      <c r="B23" s="149"/>
      <c r="C23" s="153" t="s">
        <v>784</v>
      </c>
      <c r="D23" s="149">
        <v>0.0</v>
      </c>
      <c r="E23" s="125" t="s">
        <v>575</v>
      </c>
      <c r="F23" s="129"/>
      <c r="G23" s="129"/>
      <c r="H23" s="118" t="s">
        <v>312</v>
      </c>
      <c r="I23" s="155" t="s">
        <v>315</v>
      </c>
      <c r="J23" s="115" t="s">
        <v>401</v>
      </c>
      <c r="K23" s="128">
        <v>871.3</v>
      </c>
      <c r="L23" s="120" t="s">
        <v>227</v>
      </c>
      <c r="M23" s="120" t="s">
        <v>166</v>
      </c>
      <c r="N23" s="73"/>
      <c r="O23" s="123" t="b">
        <v>0</v>
      </c>
      <c r="P23" s="123"/>
      <c r="Q23" s="120"/>
      <c r="R23" s="42"/>
      <c r="S23" s="120" t="b">
        <v>0</v>
      </c>
      <c r="T23" s="123"/>
      <c r="U23" s="147" t="b">
        <v>0</v>
      </c>
      <c r="V23" s="124"/>
      <c r="W23" s="124"/>
      <c r="X23" s="124"/>
      <c r="Y23" s="124"/>
      <c r="Z23" s="124"/>
    </row>
    <row r="24">
      <c r="A24" s="148"/>
      <c r="B24" s="149"/>
      <c r="C24" s="153" t="s">
        <v>453</v>
      </c>
      <c r="D24" s="149">
        <v>0.0</v>
      </c>
      <c r="E24" s="125" t="s">
        <v>575</v>
      </c>
      <c r="F24" s="129"/>
      <c r="G24" s="129"/>
      <c r="H24" s="118" t="s">
        <v>452</v>
      </c>
      <c r="I24" s="126" t="s">
        <v>454</v>
      </c>
      <c r="J24" s="115" t="s">
        <v>401</v>
      </c>
      <c r="K24" s="128">
        <v>3142.1</v>
      </c>
      <c r="L24" s="120" t="s">
        <v>227</v>
      </c>
      <c r="M24" s="120" t="s">
        <v>166</v>
      </c>
      <c r="N24" s="42" t="s">
        <v>785</v>
      </c>
      <c r="O24" s="123" t="b">
        <v>0</v>
      </c>
      <c r="P24" s="123"/>
      <c r="Q24" s="120" t="s">
        <v>595</v>
      </c>
      <c r="R24" s="42"/>
      <c r="S24" s="120" t="b">
        <v>0</v>
      </c>
      <c r="T24" s="123"/>
      <c r="U24" s="147" t="b">
        <v>0</v>
      </c>
      <c r="V24" s="124"/>
      <c r="W24" s="124"/>
      <c r="X24" s="124"/>
      <c r="Y24" s="124"/>
      <c r="Z24" s="124"/>
    </row>
    <row r="25">
      <c r="A25" s="148"/>
      <c r="B25" s="149"/>
      <c r="C25" s="153" t="s">
        <v>456</v>
      </c>
      <c r="D25" s="149">
        <v>0.0</v>
      </c>
      <c r="E25" s="125" t="s">
        <v>575</v>
      </c>
      <c r="F25" s="129"/>
      <c r="G25" s="129"/>
      <c r="H25" s="118" t="s">
        <v>455</v>
      </c>
      <c r="I25" s="126" t="s">
        <v>454</v>
      </c>
      <c r="J25" s="115" t="s">
        <v>401</v>
      </c>
      <c r="K25" s="128">
        <v>491.9</v>
      </c>
      <c r="L25" s="120" t="s">
        <v>227</v>
      </c>
      <c r="M25" s="120" t="s">
        <v>166</v>
      </c>
      <c r="N25" s="42" t="s">
        <v>785</v>
      </c>
      <c r="O25" s="123" t="b">
        <v>0</v>
      </c>
      <c r="P25" s="123"/>
      <c r="Q25" s="120" t="s">
        <v>595</v>
      </c>
      <c r="R25" s="42"/>
      <c r="S25" s="120" t="b">
        <v>0</v>
      </c>
      <c r="T25" s="123"/>
      <c r="U25" s="147" t="b">
        <v>0</v>
      </c>
      <c r="V25" s="124"/>
      <c r="W25" s="124"/>
      <c r="X25" s="124"/>
      <c r="Y25" s="124"/>
      <c r="Z25" s="124"/>
    </row>
    <row r="26">
      <c r="A26" s="148"/>
      <c r="B26" s="149"/>
      <c r="C26" s="153" t="s">
        <v>458</v>
      </c>
      <c r="D26" s="149">
        <v>0.0</v>
      </c>
      <c r="E26" s="125" t="s">
        <v>575</v>
      </c>
      <c r="F26" s="129"/>
      <c r="G26" s="129"/>
      <c r="H26" s="118" t="s">
        <v>457</v>
      </c>
      <c r="I26" s="126" t="s">
        <v>454</v>
      </c>
      <c r="J26" s="115" t="s">
        <v>401</v>
      </c>
      <c r="K26" s="128">
        <v>337.3</v>
      </c>
      <c r="L26" s="120" t="s">
        <v>227</v>
      </c>
      <c r="M26" s="120" t="s">
        <v>166</v>
      </c>
      <c r="N26" s="42" t="s">
        <v>785</v>
      </c>
      <c r="O26" s="123" t="b">
        <v>0</v>
      </c>
      <c r="P26" s="123"/>
      <c r="Q26" s="120" t="s">
        <v>595</v>
      </c>
      <c r="R26" s="42"/>
      <c r="S26" s="120" t="b">
        <v>0</v>
      </c>
      <c r="T26" s="123"/>
      <c r="U26" s="147" t="b">
        <v>0</v>
      </c>
      <c r="V26" s="124"/>
      <c r="W26" s="124"/>
      <c r="X26" s="124"/>
      <c r="Y26" s="124"/>
      <c r="Z26" s="124"/>
    </row>
    <row r="27">
      <c r="A27" s="148"/>
      <c r="B27" s="149"/>
      <c r="C27" s="153" t="s">
        <v>460</v>
      </c>
      <c r="D27" s="149">
        <v>0.0</v>
      </c>
      <c r="E27" s="125" t="s">
        <v>575</v>
      </c>
      <c r="F27" s="129"/>
      <c r="G27" s="129"/>
      <c r="H27" s="118" t="s">
        <v>459</v>
      </c>
      <c r="I27" s="126" t="s">
        <v>454</v>
      </c>
      <c r="J27" s="115" t="s">
        <v>401</v>
      </c>
      <c r="K27" s="128">
        <v>1014.3</v>
      </c>
      <c r="L27" s="120" t="s">
        <v>227</v>
      </c>
      <c r="M27" s="120" t="s">
        <v>166</v>
      </c>
      <c r="N27" s="42" t="s">
        <v>785</v>
      </c>
      <c r="O27" s="123" t="b">
        <v>0</v>
      </c>
      <c r="P27" s="123"/>
      <c r="Q27" s="120" t="s">
        <v>595</v>
      </c>
      <c r="R27" s="42"/>
      <c r="S27" s="120" t="b">
        <v>0</v>
      </c>
      <c r="T27" s="123"/>
      <c r="U27" s="147" t="b">
        <v>0</v>
      </c>
      <c r="V27" s="124"/>
      <c r="W27" s="124"/>
      <c r="X27" s="124"/>
      <c r="Y27" s="124"/>
      <c r="Z27" s="124"/>
    </row>
    <row r="28">
      <c r="A28" s="148"/>
      <c r="B28" s="149"/>
      <c r="C28" s="153" t="s">
        <v>462</v>
      </c>
      <c r="D28" s="149">
        <v>0.0</v>
      </c>
      <c r="E28" s="125" t="s">
        <v>575</v>
      </c>
      <c r="F28" s="129"/>
      <c r="G28" s="129"/>
      <c r="H28" s="118" t="s">
        <v>461</v>
      </c>
      <c r="I28" s="126" t="s">
        <v>454</v>
      </c>
      <c r="J28" s="115" t="s">
        <v>401</v>
      </c>
      <c r="K28" s="128">
        <v>363.8</v>
      </c>
      <c r="L28" s="120" t="s">
        <v>227</v>
      </c>
      <c r="M28" s="120" t="s">
        <v>166</v>
      </c>
      <c r="N28" s="42" t="s">
        <v>785</v>
      </c>
      <c r="O28" s="123" t="b">
        <v>0</v>
      </c>
      <c r="P28" s="123"/>
      <c r="Q28" s="120" t="s">
        <v>595</v>
      </c>
      <c r="R28" s="42"/>
      <c r="S28" s="120" t="b">
        <v>0</v>
      </c>
      <c r="T28" s="123"/>
      <c r="U28" s="147" t="b">
        <v>0</v>
      </c>
      <c r="V28" s="124"/>
      <c r="W28" s="124"/>
      <c r="X28" s="124"/>
      <c r="Y28" s="124"/>
      <c r="Z28" s="124"/>
    </row>
    <row r="29">
      <c r="A29" s="148"/>
      <c r="B29" s="149"/>
      <c r="C29" s="153" t="s">
        <v>786</v>
      </c>
      <c r="D29" s="149">
        <v>0.0</v>
      </c>
      <c r="E29" s="125" t="s">
        <v>575</v>
      </c>
      <c r="F29" s="129"/>
      <c r="G29" s="129"/>
      <c r="H29" s="118" t="s">
        <v>319</v>
      </c>
      <c r="I29" s="155" t="s">
        <v>321</v>
      </c>
      <c r="J29" s="115" t="s">
        <v>401</v>
      </c>
      <c r="K29" s="128">
        <v>115.0</v>
      </c>
      <c r="L29" s="120" t="s">
        <v>363</v>
      </c>
      <c r="M29" s="120" t="s">
        <v>401</v>
      </c>
      <c r="N29" s="42" t="s">
        <v>769</v>
      </c>
      <c r="O29" s="123" t="b">
        <v>0</v>
      </c>
      <c r="P29" s="123"/>
      <c r="Q29" s="120" t="s">
        <v>752</v>
      </c>
      <c r="R29" s="42" t="s">
        <v>242</v>
      </c>
      <c r="S29" s="120" t="b">
        <v>1</v>
      </c>
      <c r="T29" s="42" t="s">
        <v>242</v>
      </c>
      <c r="U29" s="120" t="b">
        <v>1</v>
      </c>
      <c r="V29" s="124"/>
      <c r="W29" s="124"/>
      <c r="X29" s="124"/>
      <c r="Y29" s="124"/>
      <c r="Z29" s="124"/>
    </row>
    <row r="30">
      <c r="A30" s="136" t="s">
        <v>764</v>
      </c>
      <c r="B30" s="140">
        <v>3.0</v>
      </c>
      <c r="C30" s="156" t="s">
        <v>464</v>
      </c>
      <c r="D30" s="140">
        <v>1.0</v>
      </c>
      <c r="E30" s="137" t="s">
        <v>575</v>
      </c>
      <c r="F30" s="157"/>
      <c r="G30" s="157"/>
      <c r="H30" s="140">
        <v>866062.2</v>
      </c>
      <c r="I30" s="144" t="s">
        <v>35</v>
      </c>
      <c r="J30" s="120" t="s">
        <v>401</v>
      </c>
      <c r="K30" s="128">
        <v>2366.75</v>
      </c>
      <c r="L30" s="120" t="s">
        <v>363</v>
      </c>
      <c r="M30" s="120" t="s">
        <v>242</v>
      </c>
      <c r="N30" s="42" t="s">
        <v>776</v>
      </c>
      <c r="O30" s="123" t="b">
        <v>0</v>
      </c>
      <c r="P30" s="123"/>
      <c r="Q30" s="120" t="s">
        <v>595</v>
      </c>
      <c r="R30" s="42"/>
      <c r="S30" s="120" t="b">
        <v>0</v>
      </c>
      <c r="T30" s="123"/>
      <c r="U30" s="147" t="b">
        <v>0</v>
      </c>
      <c r="V30" s="124"/>
      <c r="W30" s="124"/>
      <c r="X30" s="124"/>
      <c r="Y30" s="124"/>
      <c r="Z30" s="124"/>
    </row>
    <row r="31">
      <c r="A31" s="136" t="s">
        <v>764</v>
      </c>
      <c r="B31" s="140">
        <v>3.1</v>
      </c>
      <c r="C31" s="156" t="s">
        <v>430</v>
      </c>
      <c r="D31" s="140">
        <v>1.0</v>
      </c>
      <c r="E31" s="137" t="s">
        <v>575</v>
      </c>
      <c r="F31" s="157"/>
      <c r="G31" s="157"/>
      <c r="H31" s="140">
        <v>867036.1</v>
      </c>
      <c r="I31" s="144" t="s">
        <v>35</v>
      </c>
      <c r="J31" s="120" t="s">
        <v>401</v>
      </c>
      <c r="K31" s="128">
        <v>1167.58</v>
      </c>
      <c r="L31" s="120" t="s">
        <v>363</v>
      </c>
      <c r="M31" s="120" t="s">
        <v>242</v>
      </c>
      <c r="N31" s="42" t="s">
        <v>776</v>
      </c>
      <c r="O31" s="123" t="b">
        <v>0</v>
      </c>
      <c r="P31" s="123"/>
      <c r="Q31" s="120" t="s">
        <v>595</v>
      </c>
      <c r="R31" s="42"/>
      <c r="S31" s="120" t="b">
        <v>0</v>
      </c>
      <c r="T31" s="123"/>
      <c r="U31" s="147" t="b">
        <v>0</v>
      </c>
      <c r="V31" s="124"/>
      <c r="W31" s="124"/>
      <c r="X31" s="124"/>
      <c r="Y31" s="124"/>
      <c r="Z31" s="124"/>
    </row>
    <row r="32">
      <c r="A32" s="136"/>
      <c r="B32" s="140"/>
      <c r="C32" s="142" t="s">
        <v>318</v>
      </c>
      <c r="D32" s="70">
        <v>4.0</v>
      </c>
      <c r="E32" s="63" t="s">
        <v>575</v>
      </c>
      <c r="F32" s="157"/>
      <c r="G32" s="157"/>
      <c r="H32" s="70" t="s">
        <v>67</v>
      </c>
      <c r="I32" s="144" t="s">
        <v>35</v>
      </c>
      <c r="J32" s="120" t="s">
        <v>401</v>
      </c>
      <c r="K32" s="128">
        <v>64.23</v>
      </c>
      <c r="L32" s="120" t="s">
        <v>363</v>
      </c>
      <c r="M32" s="120" t="s">
        <v>242</v>
      </c>
      <c r="N32" s="42" t="s">
        <v>776</v>
      </c>
      <c r="O32" s="123" t="b">
        <v>0</v>
      </c>
      <c r="P32" s="123"/>
      <c r="Q32" s="120" t="s">
        <v>595</v>
      </c>
      <c r="R32" s="42"/>
      <c r="S32" s="120" t="b">
        <v>0</v>
      </c>
      <c r="T32" s="123"/>
      <c r="U32" s="147" t="b">
        <v>0</v>
      </c>
      <c r="V32" s="124"/>
      <c r="W32" s="124"/>
      <c r="X32" s="124"/>
      <c r="Y32" s="124"/>
      <c r="Z32" s="124"/>
    </row>
    <row r="33">
      <c r="A33" s="136"/>
      <c r="B33" s="140"/>
      <c r="C33" s="142" t="s">
        <v>442</v>
      </c>
      <c r="D33" s="70">
        <v>4.0</v>
      </c>
      <c r="E33" s="63" t="s">
        <v>575</v>
      </c>
      <c r="F33" s="157"/>
      <c r="G33" s="157"/>
      <c r="H33" s="70" t="s">
        <v>85</v>
      </c>
      <c r="I33" s="144" t="s">
        <v>35</v>
      </c>
      <c r="J33" s="120" t="s">
        <v>401</v>
      </c>
      <c r="K33" s="128">
        <v>61.51</v>
      </c>
      <c r="L33" s="120" t="s">
        <v>363</v>
      </c>
      <c r="M33" s="120" t="s">
        <v>242</v>
      </c>
      <c r="N33" s="42" t="s">
        <v>776</v>
      </c>
      <c r="O33" s="123" t="b">
        <v>0</v>
      </c>
      <c r="P33" s="123"/>
      <c r="Q33" s="120" t="s">
        <v>595</v>
      </c>
      <c r="R33" s="42"/>
      <c r="S33" s="120" t="b">
        <v>0</v>
      </c>
      <c r="T33" s="123"/>
      <c r="U33" s="147" t="b">
        <v>0</v>
      </c>
      <c r="V33" s="124"/>
      <c r="W33" s="124"/>
      <c r="X33" s="124"/>
      <c r="Y33" s="124"/>
      <c r="Z33" s="124"/>
    </row>
    <row r="34">
      <c r="A34" s="136"/>
      <c r="B34" s="140"/>
      <c r="C34" s="142" t="s">
        <v>466</v>
      </c>
      <c r="D34" s="70">
        <v>2.0</v>
      </c>
      <c r="E34" s="63" t="s">
        <v>575</v>
      </c>
      <c r="F34" s="157"/>
      <c r="G34" s="157"/>
      <c r="H34" s="70" t="s">
        <v>61</v>
      </c>
      <c r="I34" s="144" t="s">
        <v>35</v>
      </c>
      <c r="J34" s="120" t="s">
        <v>401</v>
      </c>
      <c r="K34" s="128">
        <v>50.08</v>
      </c>
      <c r="L34" s="120" t="s">
        <v>363</v>
      </c>
      <c r="M34" s="120" t="s">
        <v>242</v>
      </c>
      <c r="N34" s="42" t="s">
        <v>776</v>
      </c>
      <c r="O34" s="123" t="b">
        <v>0</v>
      </c>
      <c r="P34" s="123"/>
      <c r="Q34" s="120" t="s">
        <v>595</v>
      </c>
      <c r="R34" s="42"/>
      <c r="S34" s="120" t="b">
        <v>0</v>
      </c>
      <c r="T34" s="123"/>
      <c r="U34" s="147" t="b">
        <v>0</v>
      </c>
      <c r="V34" s="124"/>
      <c r="W34" s="124"/>
      <c r="X34" s="124"/>
      <c r="Y34" s="124"/>
      <c r="Z34" s="124"/>
    </row>
    <row r="35">
      <c r="A35" s="136"/>
      <c r="B35" s="140"/>
      <c r="C35" s="142" t="s">
        <v>468</v>
      </c>
      <c r="D35" s="70">
        <v>2.0</v>
      </c>
      <c r="E35" s="63" t="s">
        <v>575</v>
      </c>
      <c r="F35" s="157"/>
      <c r="G35" s="157"/>
      <c r="H35" s="70" t="s">
        <v>179</v>
      </c>
      <c r="I35" s="144" t="s">
        <v>35</v>
      </c>
      <c r="J35" s="120" t="s">
        <v>401</v>
      </c>
      <c r="K35" s="128">
        <v>41.91</v>
      </c>
      <c r="L35" s="120" t="s">
        <v>363</v>
      </c>
      <c r="M35" s="120" t="s">
        <v>242</v>
      </c>
      <c r="N35" s="42" t="s">
        <v>776</v>
      </c>
      <c r="O35" s="123" t="b">
        <v>0</v>
      </c>
      <c r="P35" s="123"/>
      <c r="Q35" s="120" t="s">
        <v>595</v>
      </c>
      <c r="R35" s="42"/>
      <c r="S35" s="120" t="b">
        <v>0</v>
      </c>
      <c r="T35" s="123"/>
      <c r="U35" s="147" t="b">
        <v>0</v>
      </c>
      <c r="V35" s="124"/>
      <c r="W35" s="124"/>
      <c r="X35" s="124"/>
      <c r="Y35" s="124"/>
      <c r="Z35" s="124"/>
    </row>
    <row r="36">
      <c r="A36" s="136"/>
      <c r="B36" s="140"/>
      <c r="C36" s="142" t="s">
        <v>450</v>
      </c>
      <c r="D36" s="70">
        <v>5.0</v>
      </c>
      <c r="E36" s="63" t="s">
        <v>575</v>
      </c>
      <c r="F36" s="157"/>
      <c r="G36" s="157"/>
      <c r="H36" s="70" t="s">
        <v>112</v>
      </c>
      <c r="I36" s="144" t="s">
        <v>35</v>
      </c>
      <c r="J36" s="120" t="s">
        <v>401</v>
      </c>
      <c r="K36" s="128">
        <v>10.29</v>
      </c>
      <c r="L36" s="120" t="s">
        <v>363</v>
      </c>
      <c r="M36" s="120" t="s">
        <v>242</v>
      </c>
      <c r="N36" s="42" t="s">
        <v>776</v>
      </c>
      <c r="O36" s="123" t="b">
        <v>0</v>
      </c>
      <c r="P36" s="123"/>
      <c r="Q36" s="120" t="s">
        <v>595</v>
      </c>
      <c r="R36" s="42"/>
      <c r="S36" s="120" t="b">
        <v>0</v>
      </c>
      <c r="T36" s="123"/>
      <c r="U36" s="147" t="b">
        <v>0</v>
      </c>
      <c r="V36" s="124"/>
      <c r="W36" s="124"/>
      <c r="X36" s="124"/>
      <c r="Y36" s="124"/>
      <c r="Z36" s="124"/>
    </row>
    <row r="37">
      <c r="A37" s="136"/>
      <c r="B37" s="140"/>
      <c r="C37" s="142" t="s">
        <v>32</v>
      </c>
      <c r="D37" s="70">
        <v>1.0</v>
      </c>
      <c r="E37" s="63" t="s">
        <v>575</v>
      </c>
      <c r="F37" s="157"/>
      <c r="G37" s="157"/>
      <c r="H37" s="70">
        <v>9.89803209771E11</v>
      </c>
      <c r="I37" s="144" t="s">
        <v>35</v>
      </c>
      <c r="J37" s="120" t="s">
        <v>401</v>
      </c>
      <c r="K37" s="128">
        <v>22.37</v>
      </c>
      <c r="L37" s="120" t="s">
        <v>363</v>
      </c>
      <c r="M37" s="120" t="s">
        <v>242</v>
      </c>
      <c r="N37" s="42" t="s">
        <v>776</v>
      </c>
      <c r="O37" s="123" t="b">
        <v>0</v>
      </c>
      <c r="P37" s="123"/>
      <c r="Q37" s="120" t="s">
        <v>595</v>
      </c>
      <c r="R37" s="42"/>
      <c r="S37" s="120" t="b">
        <v>0</v>
      </c>
      <c r="T37" s="123"/>
      <c r="U37" s="147" t="b">
        <v>0</v>
      </c>
      <c r="V37" s="124"/>
      <c r="W37" s="124"/>
      <c r="X37" s="124"/>
      <c r="Y37" s="124"/>
      <c r="Z37" s="124"/>
    </row>
    <row r="38">
      <c r="A38" s="136"/>
      <c r="B38" s="140"/>
      <c r="C38" s="142" t="s">
        <v>160</v>
      </c>
      <c r="D38" s="70">
        <v>2.0</v>
      </c>
      <c r="E38" s="63" t="s">
        <v>575</v>
      </c>
      <c r="F38" s="157"/>
      <c r="G38" s="157"/>
      <c r="H38" s="70">
        <v>9.89803205871E11</v>
      </c>
      <c r="I38" s="144" t="s">
        <v>35</v>
      </c>
      <c r="J38" s="120" t="s">
        <v>401</v>
      </c>
      <c r="K38" s="128">
        <v>92.54</v>
      </c>
      <c r="L38" s="120" t="s">
        <v>363</v>
      </c>
      <c r="M38" s="120" t="s">
        <v>242</v>
      </c>
      <c r="N38" s="42" t="s">
        <v>776</v>
      </c>
      <c r="O38" s="123" t="b">
        <v>0</v>
      </c>
      <c r="P38" s="123"/>
      <c r="Q38" s="120" t="s">
        <v>595</v>
      </c>
      <c r="R38" s="42"/>
      <c r="S38" s="120" t="b">
        <v>0</v>
      </c>
      <c r="T38" s="123"/>
      <c r="U38" s="147" t="b">
        <v>0</v>
      </c>
      <c r="V38" s="124"/>
      <c r="W38" s="124"/>
      <c r="X38" s="124"/>
      <c r="Y38" s="124"/>
      <c r="Z38" s="124"/>
    </row>
    <row r="39">
      <c r="A39" s="136"/>
      <c r="B39" s="140"/>
      <c r="C39" s="142" t="s">
        <v>156</v>
      </c>
      <c r="D39" s="70">
        <v>2.0</v>
      </c>
      <c r="E39" s="63" t="s">
        <v>575</v>
      </c>
      <c r="F39" s="157"/>
      <c r="G39" s="157"/>
      <c r="H39" s="70">
        <v>9.89803205881E11</v>
      </c>
      <c r="I39" s="144" t="s">
        <v>35</v>
      </c>
      <c r="J39" s="120" t="s">
        <v>401</v>
      </c>
      <c r="K39" s="128">
        <v>91.99</v>
      </c>
      <c r="L39" s="120" t="s">
        <v>363</v>
      </c>
      <c r="M39" s="120" t="s">
        <v>242</v>
      </c>
      <c r="N39" s="42" t="s">
        <v>776</v>
      </c>
      <c r="O39" s="123" t="b">
        <v>0</v>
      </c>
      <c r="P39" s="123"/>
      <c r="Q39" s="120" t="s">
        <v>595</v>
      </c>
      <c r="R39" s="42"/>
      <c r="S39" s="120" t="b">
        <v>0</v>
      </c>
      <c r="T39" s="123"/>
      <c r="U39" s="147" t="b">
        <v>0</v>
      </c>
      <c r="V39" s="124"/>
      <c r="W39" s="124"/>
      <c r="X39" s="124"/>
      <c r="Y39" s="124"/>
      <c r="Z39" s="124"/>
    </row>
    <row r="40">
      <c r="A40" s="136"/>
      <c r="B40" s="140"/>
      <c r="C40" s="142" t="s">
        <v>440</v>
      </c>
      <c r="D40" s="70">
        <v>1.0</v>
      </c>
      <c r="E40" s="63" t="s">
        <v>575</v>
      </c>
      <c r="F40" s="157"/>
      <c r="G40" s="157"/>
      <c r="H40" s="70" t="s">
        <v>92</v>
      </c>
      <c r="I40" s="144" t="s">
        <v>35</v>
      </c>
      <c r="J40" s="120" t="s">
        <v>401</v>
      </c>
      <c r="K40" s="128">
        <v>41.91</v>
      </c>
      <c r="L40" s="120" t="s">
        <v>363</v>
      </c>
      <c r="M40" s="120" t="s">
        <v>242</v>
      </c>
      <c r="N40" s="42" t="s">
        <v>776</v>
      </c>
      <c r="O40" s="123" t="b">
        <v>0</v>
      </c>
      <c r="P40" s="123"/>
      <c r="Q40" s="120" t="s">
        <v>595</v>
      </c>
      <c r="R40" s="42"/>
      <c r="S40" s="120" t="b">
        <v>0</v>
      </c>
      <c r="T40" s="123"/>
      <c r="U40" s="147" t="b">
        <v>0</v>
      </c>
      <c r="V40" s="124"/>
      <c r="W40" s="124"/>
      <c r="X40" s="124"/>
      <c r="Y40" s="124"/>
      <c r="Z40" s="124"/>
    </row>
    <row r="41">
      <c r="A41" s="136"/>
      <c r="B41" s="140"/>
      <c r="C41" s="142" t="s">
        <v>138</v>
      </c>
      <c r="D41" s="70">
        <v>2.0</v>
      </c>
      <c r="E41" s="63" t="s">
        <v>575</v>
      </c>
      <c r="F41" s="157"/>
      <c r="G41" s="157"/>
      <c r="H41" s="70" t="s">
        <v>142</v>
      </c>
      <c r="I41" s="144" t="s">
        <v>35</v>
      </c>
      <c r="J41" s="120" t="s">
        <v>401</v>
      </c>
      <c r="K41" s="128">
        <v>93.08</v>
      </c>
      <c r="L41" s="120" t="s">
        <v>363</v>
      </c>
      <c r="M41" s="120" t="s">
        <v>242</v>
      </c>
      <c r="N41" s="42" t="s">
        <v>776</v>
      </c>
      <c r="O41" s="123" t="b">
        <v>0</v>
      </c>
      <c r="P41" s="123"/>
      <c r="Q41" s="120" t="s">
        <v>595</v>
      </c>
      <c r="R41" s="42"/>
      <c r="S41" s="120" t="b">
        <v>0</v>
      </c>
      <c r="T41" s="123"/>
      <c r="U41" s="147" t="b">
        <v>0</v>
      </c>
      <c r="V41" s="124"/>
      <c r="W41" s="124"/>
      <c r="X41" s="124"/>
      <c r="Y41" s="124"/>
      <c r="Z41" s="124"/>
    </row>
    <row r="42">
      <c r="A42" s="136"/>
      <c r="B42" s="140"/>
      <c r="C42" s="142" t="s">
        <v>448</v>
      </c>
      <c r="D42" s="70">
        <v>5.0</v>
      </c>
      <c r="E42" s="63" t="s">
        <v>575</v>
      </c>
      <c r="F42" s="157"/>
      <c r="G42" s="157"/>
      <c r="H42" s="70" t="s">
        <v>447</v>
      </c>
      <c r="I42" s="144" t="s">
        <v>35</v>
      </c>
      <c r="J42" s="120" t="s">
        <v>401</v>
      </c>
      <c r="K42" s="128">
        <v>9.04</v>
      </c>
      <c r="L42" s="120" t="s">
        <v>363</v>
      </c>
      <c r="M42" s="120" t="s">
        <v>242</v>
      </c>
      <c r="N42" s="42" t="s">
        <v>776</v>
      </c>
      <c r="O42" s="123" t="b">
        <v>0</v>
      </c>
      <c r="P42" s="123"/>
      <c r="Q42" s="120" t="s">
        <v>595</v>
      </c>
      <c r="R42" s="42"/>
      <c r="S42" s="120" t="b">
        <v>0</v>
      </c>
      <c r="T42" s="123"/>
      <c r="U42" s="147" t="b">
        <v>0</v>
      </c>
      <c r="V42" s="124"/>
      <c r="W42" s="124"/>
      <c r="X42" s="124"/>
      <c r="Y42" s="124"/>
      <c r="Z42" s="124"/>
    </row>
    <row r="43">
      <c r="A43" s="136"/>
      <c r="B43" s="140"/>
      <c r="C43" s="142" t="s">
        <v>449</v>
      </c>
      <c r="D43" s="70">
        <v>6.0</v>
      </c>
      <c r="E43" s="63" t="s">
        <v>575</v>
      </c>
      <c r="F43" s="157"/>
      <c r="G43" s="157"/>
      <c r="H43" s="70" t="s">
        <v>115</v>
      </c>
      <c r="I43" s="144" t="s">
        <v>35</v>
      </c>
      <c r="J43" s="120" t="s">
        <v>401</v>
      </c>
      <c r="K43" s="128">
        <v>21.72</v>
      </c>
      <c r="L43" s="120" t="s">
        <v>363</v>
      </c>
      <c r="M43" s="120" t="s">
        <v>242</v>
      </c>
      <c r="N43" s="42" t="s">
        <v>776</v>
      </c>
      <c r="O43" s="123" t="b">
        <v>0</v>
      </c>
      <c r="P43" s="123"/>
      <c r="Q43" s="120" t="s">
        <v>595</v>
      </c>
      <c r="R43" s="42"/>
      <c r="S43" s="120" t="b">
        <v>0</v>
      </c>
      <c r="T43" s="123"/>
      <c r="U43" s="147" t="b">
        <v>0</v>
      </c>
      <c r="V43" s="124"/>
      <c r="W43" s="124"/>
      <c r="X43" s="124"/>
      <c r="Y43" s="124"/>
      <c r="Z43" s="124"/>
    </row>
    <row r="44">
      <c r="A44" s="136"/>
      <c r="B44" s="140"/>
      <c r="C44" s="142" t="s">
        <v>784</v>
      </c>
      <c r="D44" s="70">
        <v>6.0</v>
      </c>
      <c r="E44" s="63" t="s">
        <v>575</v>
      </c>
      <c r="F44" s="157"/>
      <c r="G44" s="157"/>
      <c r="H44" s="70" t="s">
        <v>312</v>
      </c>
      <c r="I44" s="95" t="s">
        <v>315</v>
      </c>
      <c r="J44" s="120" t="s">
        <v>401</v>
      </c>
      <c r="K44" s="128">
        <v>871.3</v>
      </c>
      <c r="L44" s="120" t="s">
        <v>227</v>
      </c>
      <c r="M44" s="120" t="s">
        <v>166</v>
      </c>
      <c r="N44" s="42" t="s">
        <v>761</v>
      </c>
      <c r="O44" s="123" t="b">
        <v>0</v>
      </c>
      <c r="P44" s="123"/>
      <c r="Q44" s="120" t="s">
        <v>595</v>
      </c>
      <c r="R44" s="42"/>
      <c r="S44" s="120" t="b">
        <v>0</v>
      </c>
      <c r="T44" s="123"/>
      <c r="U44" s="147" t="b">
        <v>0</v>
      </c>
      <c r="V44" s="124"/>
      <c r="W44" s="124"/>
      <c r="X44" s="124"/>
      <c r="Y44" s="124"/>
      <c r="Z44" s="124"/>
    </row>
    <row r="45">
      <c r="A45" s="136"/>
      <c r="B45" s="140"/>
      <c r="C45" s="142" t="s">
        <v>477</v>
      </c>
      <c r="D45" s="70">
        <v>1.0</v>
      </c>
      <c r="E45" s="63" t="s">
        <v>575</v>
      </c>
      <c r="F45" s="74"/>
      <c r="G45" s="74"/>
      <c r="H45" s="70" t="s">
        <v>330</v>
      </c>
      <c r="I45" s="144" t="s">
        <v>321</v>
      </c>
      <c r="J45" s="120" t="s">
        <v>401</v>
      </c>
      <c r="K45" s="128">
        <v>115.0</v>
      </c>
      <c r="L45" s="120" t="s">
        <v>363</v>
      </c>
      <c r="M45" s="120" t="s">
        <v>242</v>
      </c>
      <c r="N45" s="42" t="s">
        <v>769</v>
      </c>
      <c r="O45" s="123" t="b">
        <v>0</v>
      </c>
      <c r="P45" s="123"/>
      <c r="Q45" s="120" t="s">
        <v>595</v>
      </c>
      <c r="R45" s="42" t="s">
        <v>242</v>
      </c>
      <c r="S45" s="120" t="b">
        <v>1</v>
      </c>
      <c r="T45" s="42" t="s">
        <v>242</v>
      </c>
      <c r="U45" s="120" t="b">
        <v>1</v>
      </c>
      <c r="V45" s="124"/>
      <c r="W45" s="124"/>
      <c r="X45" s="124"/>
      <c r="Y45" s="124"/>
      <c r="Z45" s="124"/>
    </row>
    <row r="46">
      <c r="A46" s="148" t="s">
        <v>764</v>
      </c>
      <c r="B46" s="149">
        <v>4.0</v>
      </c>
      <c r="C46" s="150" t="s">
        <v>464</v>
      </c>
      <c r="D46" s="149">
        <v>0.0</v>
      </c>
      <c r="E46" s="115" t="s">
        <v>575</v>
      </c>
      <c r="F46" s="151"/>
      <c r="G46" s="151"/>
      <c r="H46" s="149">
        <v>866062.2</v>
      </c>
      <c r="I46" s="155" t="s">
        <v>35</v>
      </c>
      <c r="J46" s="120" t="s">
        <v>401</v>
      </c>
      <c r="K46" s="128">
        <v>2366.75</v>
      </c>
      <c r="L46" s="120" t="s">
        <v>363</v>
      </c>
      <c r="M46" s="120" t="s">
        <v>401</v>
      </c>
      <c r="N46" s="42" t="s">
        <v>776</v>
      </c>
      <c r="O46" s="123" t="b">
        <v>0</v>
      </c>
      <c r="P46" s="123"/>
      <c r="Q46" s="120" t="s">
        <v>752</v>
      </c>
      <c r="R46" s="42"/>
      <c r="S46" s="120" t="b">
        <v>0</v>
      </c>
      <c r="T46" s="123"/>
      <c r="U46" s="147" t="b">
        <v>0</v>
      </c>
      <c r="V46" s="124"/>
      <c r="W46" s="124"/>
      <c r="X46" s="124"/>
      <c r="Y46" s="124"/>
      <c r="Z46" s="124"/>
    </row>
    <row r="47">
      <c r="A47" s="148" t="s">
        <v>764</v>
      </c>
      <c r="B47" s="149">
        <v>4.1</v>
      </c>
      <c r="C47" s="150" t="s">
        <v>430</v>
      </c>
      <c r="D47" s="149">
        <v>0.0</v>
      </c>
      <c r="E47" s="115" t="s">
        <v>575</v>
      </c>
      <c r="F47" s="151"/>
      <c r="G47" s="151"/>
      <c r="H47" s="149">
        <v>867036.1</v>
      </c>
      <c r="I47" s="155" t="s">
        <v>35</v>
      </c>
      <c r="J47" s="120" t="s">
        <v>401</v>
      </c>
      <c r="K47" s="128">
        <v>1167.58</v>
      </c>
      <c r="L47" s="120" t="s">
        <v>363</v>
      </c>
      <c r="M47" s="120" t="s">
        <v>401</v>
      </c>
      <c r="N47" s="42" t="s">
        <v>776</v>
      </c>
      <c r="O47" s="123" t="b">
        <v>0</v>
      </c>
      <c r="P47" s="123"/>
      <c r="Q47" s="120" t="s">
        <v>752</v>
      </c>
      <c r="R47" s="42"/>
      <c r="S47" s="120" t="b">
        <v>0</v>
      </c>
      <c r="T47" s="123"/>
      <c r="U47" s="147" t="b">
        <v>0</v>
      </c>
      <c r="V47" s="124"/>
      <c r="W47" s="124"/>
      <c r="X47" s="124"/>
      <c r="Y47" s="124"/>
      <c r="Z47" s="124"/>
    </row>
    <row r="48">
      <c r="A48" s="148"/>
      <c r="B48" s="149"/>
      <c r="C48" s="153" t="s">
        <v>318</v>
      </c>
      <c r="D48" s="149">
        <v>0.0</v>
      </c>
      <c r="E48" s="125" t="s">
        <v>575</v>
      </c>
      <c r="F48" s="151"/>
      <c r="G48" s="151"/>
      <c r="H48" s="118" t="s">
        <v>67</v>
      </c>
      <c r="I48" s="155" t="s">
        <v>35</v>
      </c>
      <c r="J48" s="120" t="s">
        <v>401</v>
      </c>
      <c r="K48" s="128">
        <v>64.23</v>
      </c>
      <c r="L48" s="120" t="s">
        <v>363</v>
      </c>
      <c r="M48" s="120" t="s">
        <v>401</v>
      </c>
      <c r="N48" s="42" t="s">
        <v>776</v>
      </c>
      <c r="O48" s="123" t="b">
        <v>0</v>
      </c>
      <c r="P48" s="123"/>
      <c r="Q48" s="120" t="s">
        <v>752</v>
      </c>
      <c r="R48" s="42"/>
      <c r="S48" s="120" t="b">
        <v>0</v>
      </c>
      <c r="T48" s="123"/>
      <c r="U48" s="147" t="b">
        <v>0</v>
      </c>
      <c r="V48" s="124"/>
      <c r="W48" s="124"/>
      <c r="X48" s="124"/>
      <c r="Y48" s="124"/>
      <c r="Z48" s="124"/>
    </row>
    <row r="49">
      <c r="A49" s="148"/>
      <c r="B49" s="149"/>
      <c r="C49" s="153" t="s">
        <v>442</v>
      </c>
      <c r="D49" s="149">
        <v>0.0</v>
      </c>
      <c r="E49" s="125" t="s">
        <v>575</v>
      </c>
      <c r="F49" s="151"/>
      <c r="G49" s="151"/>
      <c r="H49" s="118" t="s">
        <v>85</v>
      </c>
      <c r="I49" s="155" t="s">
        <v>35</v>
      </c>
      <c r="J49" s="120" t="s">
        <v>401</v>
      </c>
      <c r="K49" s="128">
        <v>61.51</v>
      </c>
      <c r="L49" s="120" t="s">
        <v>363</v>
      </c>
      <c r="M49" s="120" t="s">
        <v>401</v>
      </c>
      <c r="N49" s="42" t="s">
        <v>776</v>
      </c>
      <c r="O49" s="123" t="b">
        <v>0</v>
      </c>
      <c r="P49" s="123"/>
      <c r="Q49" s="120" t="s">
        <v>752</v>
      </c>
      <c r="R49" s="42"/>
      <c r="S49" s="120" t="b">
        <v>0</v>
      </c>
      <c r="T49" s="123"/>
      <c r="U49" s="147" t="b">
        <v>0</v>
      </c>
      <c r="V49" s="124"/>
      <c r="W49" s="124"/>
      <c r="X49" s="124"/>
      <c r="Y49" s="124"/>
      <c r="Z49" s="124"/>
    </row>
    <row r="50">
      <c r="A50" s="148"/>
      <c r="B50" s="149"/>
      <c r="C50" s="153" t="s">
        <v>466</v>
      </c>
      <c r="D50" s="149">
        <v>0.0</v>
      </c>
      <c r="E50" s="125" t="s">
        <v>575</v>
      </c>
      <c r="F50" s="151"/>
      <c r="G50" s="151"/>
      <c r="H50" s="118" t="s">
        <v>61</v>
      </c>
      <c r="I50" s="155" t="s">
        <v>35</v>
      </c>
      <c r="J50" s="120" t="s">
        <v>401</v>
      </c>
      <c r="K50" s="128">
        <v>50.08</v>
      </c>
      <c r="L50" s="120" t="s">
        <v>363</v>
      </c>
      <c r="M50" s="120" t="s">
        <v>401</v>
      </c>
      <c r="N50" s="42" t="s">
        <v>776</v>
      </c>
      <c r="O50" s="123" t="b">
        <v>0</v>
      </c>
      <c r="P50" s="123"/>
      <c r="Q50" s="120" t="s">
        <v>752</v>
      </c>
      <c r="R50" s="42"/>
      <c r="S50" s="120" t="b">
        <v>0</v>
      </c>
      <c r="T50" s="123"/>
      <c r="U50" s="147" t="b">
        <v>0</v>
      </c>
      <c r="V50" s="124"/>
      <c r="W50" s="124"/>
      <c r="X50" s="124"/>
      <c r="Y50" s="124"/>
      <c r="Z50" s="124"/>
    </row>
    <row r="51">
      <c r="A51" s="148"/>
      <c r="B51" s="149"/>
      <c r="C51" s="153" t="s">
        <v>468</v>
      </c>
      <c r="D51" s="149">
        <v>0.0</v>
      </c>
      <c r="E51" s="125" t="s">
        <v>575</v>
      </c>
      <c r="F51" s="151"/>
      <c r="G51" s="151"/>
      <c r="H51" s="118" t="s">
        <v>179</v>
      </c>
      <c r="I51" s="155" t="s">
        <v>35</v>
      </c>
      <c r="J51" s="120" t="s">
        <v>401</v>
      </c>
      <c r="K51" s="128">
        <v>41.91</v>
      </c>
      <c r="L51" s="120" t="s">
        <v>363</v>
      </c>
      <c r="M51" s="120" t="s">
        <v>401</v>
      </c>
      <c r="N51" s="42" t="s">
        <v>776</v>
      </c>
      <c r="O51" s="123" t="b">
        <v>0</v>
      </c>
      <c r="P51" s="123"/>
      <c r="Q51" s="120" t="s">
        <v>752</v>
      </c>
      <c r="R51" s="42"/>
      <c r="S51" s="120" t="b">
        <v>0</v>
      </c>
      <c r="T51" s="123"/>
      <c r="U51" s="147" t="b">
        <v>0</v>
      </c>
      <c r="V51" s="124"/>
      <c r="W51" s="124"/>
      <c r="X51" s="124"/>
      <c r="Y51" s="124"/>
      <c r="Z51" s="124"/>
    </row>
    <row r="52">
      <c r="A52" s="148"/>
      <c r="B52" s="149"/>
      <c r="C52" s="153" t="s">
        <v>450</v>
      </c>
      <c r="D52" s="149">
        <v>0.0</v>
      </c>
      <c r="E52" s="125" t="s">
        <v>575</v>
      </c>
      <c r="F52" s="151"/>
      <c r="G52" s="151"/>
      <c r="H52" s="118" t="s">
        <v>112</v>
      </c>
      <c r="I52" s="155" t="s">
        <v>35</v>
      </c>
      <c r="J52" s="120" t="s">
        <v>401</v>
      </c>
      <c r="K52" s="128">
        <v>10.29</v>
      </c>
      <c r="L52" s="120" t="s">
        <v>363</v>
      </c>
      <c r="M52" s="120" t="s">
        <v>401</v>
      </c>
      <c r="N52" s="42" t="s">
        <v>776</v>
      </c>
      <c r="O52" s="123" t="b">
        <v>0</v>
      </c>
      <c r="P52" s="123"/>
      <c r="Q52" s="120" t="s">
        <v>752</v>
      </c>
      <c r="R52" s="42"/>
      <c r="S52" s="120" t="b">
        <v>0</v>
      </c>
      <c r="T52" s="123"/>
      <c r="U52" s="147" t="b">
        <v>0</v>
      </c>
      <c r="V52" s="124"/>
      <c r="W52" s="124"/>
      <c r="X52" s="124"/>
      <c r="Y52" s="124"/>
      <c r="Z52" s="124"/>
    </row>
    <row r="53">
      <c r="A53" s="148"/>
      <c r="B53" s="149"/>
      <c r="C53" s="153" t="s">
        <v>32</v>
      </c>
      <c r="D53" s="149">
        <v>0.0</v>
      </c>
      <c r="E53" s="125" t="s">
        <v>575</v>
      </c>
      <c r="F53" s="151"/>
      <c r="G53" s="151"/>
      <c r="H53" s="118">
        <v>9.89803209771E11</v>
      </c>
      <c r="I53" s="155" t="s">
        <v>35</v>
      </c>
      <c r="J53" s="120" t="s">
        <v>401</v>
      </c>
      <c r="K53" s="128">
        <v>22.37</v>
      </c>
      <c r="L53" s="120" t="s">
        <v>363</v>
      </c>
      <c r="M53" s="120" t="s">
        <v>401</v>
      </c>
      <c r="N53" s="42" t="s">
        <v>776</v>
      </c>
      <c r="O53" s="123" t="b">
        <v>0</v>
      </c>
      <c r="P53" s="123"/>
      <c r="Q53" s="120" t="s">
        <v>752</v>
      </c>
      <c r="R53" s="42"/>
      <c r="S53" s="120" t="b">
        <v>0</v>
      </c>
      <c r="T53" s="123"/>
      <c r="U53" s="147" t="b">
        <v>0</v>
      </c>
      <c r="V53" s="124"/>
      <c r="W53" s="124"/>
      <c r="X53" s="124"/>
      <c r="Y53" s="124"/>
      <c r="Z53" s="124"/>
    </row>
    <row r="54">
      <c r="A54" s="148"/>
      <c r="B54" s="149"/>
      <c r="C54" s="153" t="s">
        <v>160</v>
      </c>
      <c r="D54" s="149">
        <v>0.0</v>
      </c>
      <c r="E54" s="125" t="s">
        <v>575</v>
      </c>
      <c r="F54" s="151"/>
      <c r="G54" s="151"/>
      <c r="H54" s="118">
        <v>9.89803205871E11</v>
      </c>
      <c r="I54" s="155" t="s">
        <v>35</v>
      </c>
      <c r="J54" s="120" t="s">
        <v>401</v>
      </c>
      <c r="K54" s="128">
        <v>92.54</v>
      </c>
      <c r="L54" s="120" t="s">
        <v>363</v>
      </c>
      <c r="M54" s="120" t="s">
        <v>401</v>
      </c>
      <c r="N54" s="42" t="s">
        <v>776</v>
      </c>
      <c r="O54" s="123" t="b">
        <v>0</v>
      </c>
      <c r="P54" s="123"/>
      <c r="Q54" s="120" t="s">
        <v>752</v>
      </c>
      <c r="R54" s="42"/>
      <c r="S54" s="120" t="b">
        <v>0</v>
      </c>
      <c r="T54" s="123"/>
      <c r="U54" s="147" t="b">
        <v>0</v>
      </c>
      <c r="V54" s="124"/>
      <c r="W54" s="124"/>
      <c r="X54" s="124"/>
      <c r="Y54" s="124"/>
      <c r="Z54" s="124"/>
    </row>
    <row r="55">
      <c r="A55" s="148"/>
      <c r="B55" s="149"/>
      <c r="C55" s="153" t="s">
        <v>156</v>
      </c>
      <c r="D55" s="149">
        <v>0.0</v>
      </c>
      <c r="E55" s="125" t="s">
        <v>575</v>
      </c>
      <c r="F55" s="151"/>
      <c r="G55" s="151"/>
      <c r="H55" s="118">
        <v>9.89803205881E11</v>
      </c>
      <c r="I55" s="155" t="s">
        <v>35</v>
      </c>
      <c r="J55" s="120" t="s">
        <v>401</v>
      </c>
      <c r="K55" s="128">
        <v>91.99</v>
      </c>
      <c r="L55" s="120" t="s">
        <v>363</v>
      </c>
      <c r="M55" s="120" t="s">
        <v>401</v>
      </c>
      <c r="N55" s="42" t="s">
        <v>776</v>
      </c>
      <c r="O55" s="123" t="b">
        <v>0</v>
      </c>
      <c r="P55" s="123"/>
      <c r="Q55" s="120" t="s">
        <v>752</v>
      </c>
      <c r="R55" s="42"/>
      <c r="S55" s="120" t="b">
        <v>0</v>
      </c>
      <c r="T55" s="123"/>
      <c r="U55" s="147" t="b">
        <v>0</v>
      </c>
      <c r="V55" s="124"/>
      <c r="W55" s="124"/>
      <c r="X55" s="124"/>
      <c r="Y55" s="124"/>
      <c r="Z55" s="124"/>
    </row>
    <row r="56">
      <c r="A56" s="148"/>
      <c r="B56" s="149"/>
      <c r="C56" s="153" t="s">
        <v>440</v>
      </c>
      <c r="D56" s="149">
        <v>0.0</v>
      </c>
      <c r="E56" s="125" t="s">
        <v>575</v>
      </c>
      <c r="F56" s="151"/>
      <c r="G56" s="151"/>
      <c r="H56" s="118" t="s">
        <v>92</v>
      </c>
      <c r="I56" s="155" t="s">
        <v>35</v>
      </c>
      <c r="J56" s="120" t="s">
        <v>401</v>
      </c>
      <c r="K56" s="128">
        <v>41.91</v>
      </c>
      <c r="L56" s="120" t="s">
        <v>363</v>
      </c>
      <c r="M56" s="120" t="s">
        <v>401</v>
      </c>
      <c r="N56" s="42" t="s">
        <v>776</v>
      </c>
      <c r="O56" s="123" t="b">
        <v>0</v>
      </c>
      <c r="P56" s="123"/>
      <c r="Q56" s="120" t="s">
        <v>752</v>
      </c>
      <c r="R56" s="42"/>
      <c r="S56" s="120" t="b">
        <v>0</v>
      </c>
      <c r="T56" s="123"/>
      <c r="U56" s="147" t="b">
        <v>0</v>
      </c>
      <c r="V56" s="124"/>
      <c r="W56" s="124"/>
      <c r="X56" s="124"/>
      <c r="Y56" s="124"/>
      <c r="Z56" s="124"/>
    </row>
    <row r="57">
      <c r="A57" s="148"/>
      <c r="B57" s="149"/>
      <c r="C57" s="153" t="s">
        <v>138</v>
      </c>
      <c r="D57" s="149">
        <v>0.0</v>
      </c>
      <c r="E57" s="125" t="s">
        <v>575</v>
      </c>
      <c r="F57" s="151"/>
      <c r="G57" s="151"/>
      <c r="H57" s="118" t="s">
        <v>142</v>
      </c>
      <c r="I57" s="155" t="s">
        <v>35</v>
      </c>
      <c r="J57" s="120" t="s">
        <v>401</v>
      </c>
      <c r="K57" s="128">
        <v>93.08</v>
      </c>
      <c r="L57" s="120" t="s">
        <v>363</v>
      </c>
      <c r="M57" s="120" t="s">
        <v>401</v>
      </c>
      <c r="N57" s="42" t="s">
        <v>776</v>
      </c>
      <c r="O57" s="123" t="b">
        <v>0</v>
      </c>
      <c r="P57" s="123"/>
      <c r="Q57" s="120" t="s">
        <v>752</v>
      </c>
      <c r="R57" s="42"/>
      <c r="S57" s="120" t="b">
        <v>0</v>
      </c>
      <c r="T57" s="123"/>
      <c r="U57" s="147" t="b">
        <v>0</v>
      </c>
      <c r="V57" s="124"/>
      <c r="W57" s="124"/>
      <c r="X57" s="124"/>
      <c r="Y57" s="124"/>
      <c r="Z57" s="124"/>
    </row>
    <row r="58">
      <c r="A58" s="148"/>
      <c r="B58" s="149"/>
      <c r="C58" s="153" t="s">
        <v>448</v>
      </c>
      <c r="D58" s="149">
        <v>0.0</v>
      </c>
      <c r="E58" s="125" t="s">
        <v>575</v>
      </c>
      <c r="F58" s="151"/>
      <c r="G58" s="151"/>
      <c r="H58" s="118" t="s">
        <v>447</v>
      </c>
      <c r="I58" s="155" t="s">
        <v>35</v>
      </c>
      <c r="J58" s="120" t="s">
        <v>401</v>
      </c>
      <c r="K58" s="128">
        <v>9.04</v>
      </c>
      <c r="L58" s="120" t="s">
        <v>363</v>
      </c>
      <c r="M58" s="120" t="s">
        <v>401</v>
      </c>
      <c r="N58" s="42" t="s">
        <v>776</v>
      </c>
      <c r="O58" s="123" t="b">
        <v>0</v>
      </c>
      <c r="P58" s="123"/>
      <c r="Q58" s="120" t="s">
        <v>752</v>
      </c>
      <c r="R58" s="42"/>
      <c r="S58" s="120" t="b">
        <v>0</v>
      </c>
      <c r="T58" s="123"/>
      <c r="U58" s="147" t="b">
        <v>0</v>
      </c>
      <c r="V58" s="124"/>
      <c r="W58" s="124"/>
      <c r="X58" s="124"/>
      <c r="Y58" s="124"/>
      <c r="Z58" s="124"/>
    </row>
    <row r="59">
      <c r="A59" s="148"/>
      <c r="B59" s="149"/>
      <c r="C59" s="153" t="s">
        <v>449</v>
      </c>
      <c r="D59" s="149">
        <v>0.0</v>
      </c>
      <c r="E59" s="125" t="s">
        <v>575</v>
      </c>
      <c r="F59" s="151"/>
      <c r="G59" s="151"/>
      <c r="H59" s="118" t="s">
        <v>115</v>
      </c>
      <c r="I59" s="155" t="s">
        <v>35</v>
      </c>
      <c r="J59" s="120" t="s">
        <v>401</v>
      </c>
      <c r="K59" s="128">
        <v>21.72</v>
      </c>
      <c r="L59" s="120" t="s">
        <v>363</v>
      </c>
      <c r="M59" s="120" t="s">
        <v>401</v>
      </c>
      <c r="N59" s="42" t="s">
        <v>776</v>
      </c>
      <c r="O59" s="123" t="b">
        <v>0</v>
      </c>
      <c r="P59" s="123"/>
      <c r="Q59" s="120" t="s">
        <v>752</v>
      </c>
      <c r="R59" s="42"/>
      <c r="S59" s="120" t="b">
        <v>0</v>
      </c>
      <c r="T59" s="123"/>
      <c r="U59" s="147" t="b">
        <v>0</v>
      </c>
      <c r="V59" s="124"/>
      <c r="W59" s="124"/>
      <c r="X59" s="124"/>
      <c r="Y59" s="124"/>
      <c r="Z59" s="124"/>
    </row>
    <row r="60">
      <c r="A60" s="148"/>
      <c r="B60" s="149"/>
      <c r="C60" s="153" t="s">
        <v>784</v>
      </c>
      <c r="D60" s="149">
        <v>0.0</v>
      </c>
      <c r="E60" s="125" t="s">
        <v>575</v>
      </c>
      <c r="F60" s="151"/>
      <c r="G60" s="151"/>
      <c r="H60" s="118" t="s">
        <v>312</v>
      </c>
      <c r="I60" s="126" t="s">
        <v>315</v>
      </c>
      <c r="J60" s="120" t="s">
        <v>401</v>
      </c>
      <c r="K60" s="128">
        <v>871.3</v>
      </c>
      <c r="L60" s="120" t="s">
        <v>363</v>
      </c>
      <c r="M60" s="120" t="s">
        <v>166</v>
      </c>
      <c r="N60" s="73"/>
      <c r="O60" s="123" t="b">
        <v>0</v>
      </c>
      <c r="P60" s="123"/>
      <c r="Q60" s="120"/>
      <c r="R60" s="42"/>
      <c r="S60" s="120" t="b">
        <v>0</v>
      </c>
      <c r="T60" s="123"/>
      <c r="U60" s="147" t="b">
        <v>0</v>
      </c>
      <c r="V60" s="124"/>
      <c r="W60" s="124"/>
      <c r="X60" s="124"/>
      <c r="Y60" s="124"/>
      <c r="Z60" s="124"/>
    </row>
    <row r="61">
      <c r="A61" s="148"/>
      <c r="B61" s="149"/>
      <c r="C61" s="153" t="s">
        <v>477</v>
      </c>
      <c r="D61" s="149">
        <v>0.0</v>
      </c>
      <c r="E61" s="125" t="s">
        <v>575</v>
      </c>
      <c r="F61" s="151"/>
      <c r="G61" s="151"/>
      <c r="H61" s="118" t="s">
        <v>330</v>
      </c>
      <c r="I61" s="155" t="s">
        <v>321</v>
      </c>
      <c r="J61" s="120" t="s">
        <v>401</v>
      </c>
      <c r="K61" s="128">
        <v>115.0</v>
      </c>
      <c r="L61" s="120" t="s">
        <v>363</v>
      </c>
      <c r="M61" s="120" t="s">
        <v>401</v>
      </c>
      <c r="N61" s="42" t="s">
        <v>769</v>
      </c>
      <c r="O61" s="123" t="b">
        <v>0</v>
      </c>
      <c r="P61" s="123"/>
      <c r="Q61" s="120" t="s">
        <v>752</v>
      </c>
      <c r="R61" s="42" t="s">
        <v>242</v>
      </c>
      <c r="S61" s="120" t="b">
        <v>1</v>
      </c>
      <c r="T61" s="42" t="s">
        <v>242</v>
      </c>
      <c r="U61" s="120" t="b">
        <v>1</v>
      </c>
      <c r="V61" s="124"/>
      <c r="W61" s="124"/>
      <c r="X61" s="124"/>
      <c r="Y61" s="124"/>
      <c r="Z61" s="124"/>
    </row>
    <row r="62">
      <c r="A62" s="148" t="s">
        <v>764</v>
      </c>
      <c r="B62" s="149">
        <v>5.0</v>
      </c>
      <c r="C62" s="150" t="s">
        <v>464</v>
      </c>
      <c r="D62" s="149">
        <v>0.0</v>
      </c>
      <c r="E62" s="115" t="s">
        <v>575</v>
      </c>
      <c r="F62" s="151"/>
      <c r="G62" s="151"/>
      <c r="H62" s="149">
        <v>866062.2</v>
      </c>
      <c r="I62" s="155" t="s">
        <v>35</v>
      </c>
      <c r="J62" s="120" t="s">
        <v>401</v>
      </c>
      <c r="K62" s="128">
        <v>2366.75</v>
      </c>
      <c r="L62" s="120" t="s">
        <v>363</v>
      </c>
      <c r="M62" s="120" t="s">
        <v>401</v>
      </c>
      <c r="N62" s="42" t="s">
        <v>776</v>
      </c>
      <c r="O62" s="123" t="b">
        <v>0</v>
      </c>
      <c r="P62" s="123"/>
      <c r="Q62" s="120" t="s">
        <v>752</v>
      </c>
      <c r="R62" s="42"/>
      <c r="S62" s="120" t="b">
        <v>0</v>
      </c>
      <c r="T62" s="123"/>
      <c r="U62" s="147" t="b">
        <v>0</v>
      </c>
      <c r="V62" s="124"/>
      <c r="W62" s="124"/>
      <c r="X62" s="124"/>
      <c r="Y62" s="124"/>
      <c r="Z62" s="124"/>
    </row>
    <row r="63">
      <c r="A63" s="148" t="s">
        <v>764</v>
      </c>
      <c r="B63" s="149">
        <v>5.1</v>
      </c>
      <c r="C63" s="150" t="s">
        <v>430</v>
      </c>
      <c r="D63" s="149">
        <v>0.0</v>
      </c>
      <c r="E63" s="115" t="s">
        <v>575</v>
      </c>
      <c r="F63" s="151"/>
      <c r="G63" s="151"/>
      <c r="H63" s="149">
        <v>867036.1</v>
      </c>
      <c r="I63" s="155" t="s">
        <v>35</v>
      </c>
      <c r="J63" s="120" t="s">
        <v>401</v>
      </c>
      <c r="K63" s="128">
        <v>1167.58</v>
      </c>
      <c r="L63" s="120" t="s">
        <v>363</v>
      </c>
      <c r="M63" s="120" t="s">
        <v>401</v>
      </c>
      <c r="N63" s="42" t="s">
        <v>776</v>
      </c>
      <c r="O63" s="123" t="b">
        <v>0</v>
      </c>
      <c r="P63" s="123"/>
      <c r="Q63" s="120" t="s">
        <v>752</v>
      </c>
      <c r="R63" s="42"/>
      <c r="S63" s="120" t="b">
        <v>0</v>
      </c>
      <c r="T63" s="123"/>
      <c r="U63" s="147" t="b">
        <v>0</v>
      </c>
      <c r="V63" s="124"/>
      <c r="W63" s="124"/>
      <c r="X63" s="124"/>
      <c r="Y63" s="124"/>
      <c r="Z63" s="124"/>
    </row>
    <row r="64">
      <c r="A64" s="160"/>
      <c r="B64" s="118"/>
      <c r="C64" s="153" t="s">
        <v>466</v>
      </c>
      <c r="D64" s="149">
        <v>0.0</v>
      </c>
      <c r="E64" s="125" t="s">
        <v>575</v>
      </c>
      <c r="F64" s="129"/>
      <c r="G64" s="129"/>
      <c r="H64" s="118" t="s">
        <v>61</v>
      </c>
      <c r="I64" s="155" t="s">
        <v>35</v>
      </c>
      <c r="J64" s="120" t="s">
        <v>401</v>
      </c>
      <c r="K64" s="128">
        <v>50.08</v>
      </c>
      <c r="L64" s="120" t="s">
        <v>363</v>
      </c>
      <c r="M64" s="120" t="s">
        <v>401</v>
      </c>
      <c r="N64" s="42" t="s">
        <v>776</v>
      </c>
      <c r="O64" s="123" t="b">
        <v>0</v>
      </c>
      <c r="P64" s="123"/>
      <c r="Q64" s="120" t="s">
        <v>752</v>
      </c>
      <c r="R64" s="42"/>
      <c r="S64" s="120" t="b">
        <v>0</v>
      </c>
      <c r="T64" s="123"/>
      <c r="U64" s="147" t="b">
        <v>0</v>
      </c>
      <c r="V64" s="124"/>
      <c r="W64" s="124"/>
      <c r="X64" s="124"/>
      <c r="Y64" s="124"/>
      <c r="Z64" s="124"/>
    </row>
    <row r="65">
      <c r="A65" s="160"/>
      <c r="B65" s="118"/>
      <c r="C65" s="153" t="s">
        <v>468</v>
      </c>
      <c r="D65" s="149">
        <v>0.0</v>
      </c>
      <c r="E65" s="125" t="s">
        <v>575</v>
      </c>
      <c r="F65" s="129"/>
      <c r="G65" s="129"/>
      <c r="H65" s="118" t="s">
        <v>179</v>
      </c>
      <c r="I65" s="155" t="s">
        <v>35</v>
      </c>
      <c r="J65" s="120" t="s">
        <v>401</v>
      </c>
      <c r="K65" s="128">
        <v>41.91</v>
      </c>
      <c r="L65" s="120" t="s">
        <v>363</v>
      </c>
      <c r="M65" s="120" t="s">
        <v>401</v>
      </c>
      <c r="N65" s="42" t="s">
        <v>776</v>
      </c>
      <c r="O65" s="123" t="b">
        <v>0</v>
      </c>
      <c r="P65" s="123"/>
      <c r="Q65" s="120" t="s">
        <v>752</v>
      </c>
      <c r="R65" s="42"/>
      <c r="S65" s="120" t="b">
        <v>0</v>
      </c>
      <c r="T65" s="123"/>
      <c r="U65" s="147" t="b">
        <v>0</v>
      </c>
      <c r="V65" s="124"/>
      <c r="W65" s="124"/>
      <c r="X65" s="124"/>
      <c r="Y65" s="124"/>
      <c r="Z65" s="124"/>
    </row>
    <row r="66">
      <c r="A66" s="160"/>
      <c r="B66" s="118"/>
      <c r="C66" s="153" t="s">
        <v>450</v>
      </c>
      <c r="D66" s="149">
        <v>0.0</v>
      </c>
      <c r="E66" s="125" t="s">
        <v>575</v>
      </c>
      <c r="F66" s="129"/>
      <c r="G66" s="129"/>
      <c r="H66" s="118" t="s">
        <v>112</v>
      </c>
      <c r="I66" s="155" t="s">
        <v>35</v>
      </c>
      <c r="J66" s="120" t="s">
        <v>401</v>
      </c>
      <c r="K66" s="128">
        <v>10.29</v>
      </c>
      <c r="L66" s="120" t="s">
        <v>363</v>
      </c>
      <c r="M66" s="120" t="s">
        <v>401</v>
      </c>
      <c r="N66" s="42" t="s">
        <v>776</v>
      </c>
      <c r="O66" s="123" t="b">
        <v>0</v>
      </c>
      <c r="P66" s="123"/>
      <c r="Q66" s="120" t="s">
        <v>752</v>
      </c>
      <c r="R66" s="42"/>
      <c r="S66" s="120" t="b">
        <v>0</v>
      </c>
      <c r="T66" s="123"/>
      <c r="U66" s="147" t="b">
        <v>0</v>
      </c>
      <c r="V66" s="124"/>
      <c r="W66" s="124"/>
      <c r="X66" s="124"/>
      <c r="Y66" s="124"/>
      <c r="Z66" s="124"/>
    </row>
    <row r="67">
      <c r="A67" s="160"/>
      <c r="B67" s="118"/>
      <c r="C67" s="153" t="s">
        <v>32</v>
      </c>
      <c r="D67" s="149">
        <v>0.0</v>
      </c>
      <c r="E67" s="125" t="s">
        <v>575</v>
      </c>
      <c r="F67" s="129"/>
      <c r="G67" s="129"/>
      <c r="H67" s="118">
        <v>9.89803209771E11</v>
      </c>
      <c r="I67" s="155" t="s">
        <v>35</v>
      </c>
      <c r="J67" s="120" t="s">
        <v>401</v>
      </c>
      <c r="K67" s="128">
        <v>22.37</v>
      </c>
      <c r="L67" s="120" t="s">
        <v>363</v>
      </c>
      <c r="M67" s="120" t="s">
        <v>401</v>
      </c>
      <c r="N67" s="42" t="s">
        <v>776</v>
      </c>
      <c r="O67" s="123" t="b">
        <v>0</v>
      </c>
      <c r="P67" s="123"/>
      <c r="Q67" s="120" t="s">
        <v>752</v>
      </c>
      <c r="R67" s="42"/>
      <c r="S67" s="120" t="b">
        <v>0</v>
      </c>
      <c r="T67" s="123"/>
      <c r="U67" s="147" t="b">
        <v>0</v>
      </c>
      <c r="V67" s="124"/>
      <c r="W67" s="124"/>
      <c r="X67" s="124"/>
      <c r="Y67" s="124"/>
      <c r="Z67" s="124"/>
    </row>
    <row r="68">
      <c r="A68" s="160"/>
      <c r="B68" s="118"/>
      <c r="C68" s="153" t="s">
        <v>138</v>
      </c>
      <c r="D68" s="149">
        <v>0.0</v>
      </c>
      <c r="E68" s="125" t="s">
        <v>575</v>
      </c>
      <c r="F68" s="129"/>
      <c r="G68" s="129"/>
      <c r="H68" s="118" t="s">
        <v>142</v>
      </c>
      <c r="I68" s="155" t="s">
        <v>35</v>
      </c>
      <c r="J68" s="120" t="s">
        <v>401</v>
      </c>
      <c r="K68" s="128">
        <v>93.08</v>
      </c>
      <c r="L68" s="120" t="s">
        <v>363</v>
      </c>
      <c r="M68" s="120" t="s">
        <v>401</v>
      </c>
      <c r="N68" s="42" t="s">
        <v>776</v>
      </c>
      <c r="O68" s="123" t="b">
        <v>0</v>
      </c>
      <c r="P68" s="123"/>
      <c r="Q68" s="120" t="s">
        <v>752</v>
      </c>
      <c r="R68" s="42"/>
      <c r="S68" s="120" t="b">
        <v>0</v>
      </c>
      <c r="T68" s="123"/>
      <c r="U68" s="147" t="b">
        <v>0</v>
      </c>
      <c r="V68" s="124"/>
      <c r="W68" s="124"/>
      <c r="X68" s="124"/>
      <c r="Y68" s="124"/>
      <c r="Z68" s="124"/>
    </row>
    <row r="69">
      <c r="A69" s="160"/>
      <c r="B69" s="118"/>
      <c r="C69" s="153" t="s">
        <v>449</v>
      </c>
      <c r="D69" s="149">
        <v>0.0</v>
      </c>
      <c r="E69" s="125" t="s">
        <v>575</v>
      </c>
      <c r="F69" s="129"/>
      <c r="G69" s="129"/>
      <c r="H69" s="118" t="s">
        <v>115</v>
      </c>
      <c r="I69" s="155" t="s">
        <v>35</v>
      </c>
      <c r="J69" s="120" t="s">
        <v>401</v>
      </c>
      <c r="K69" s="128">
        <v>21.72</v>
      </c>
      <c r="L69" s="120" t="s">
        <v>363</v>
      </c>
      <c r="M69" s="120" t="s">
        <v>401</v>
      </c>
      <c r="N69" s="42" t="s">
        <v>776</v>
      </c>
      <c r="O69" s="123" t="b">
        <v>0</v>
      </c>
      <c r="P69" s="123"/>
      <c r="Q69" s="120" t="s">
        <v>752</v>
      </c>
      <c r="R69" s="42"/>
      <c r="S69" s="120" t="b">
        <v>0</v>
      </c>
      <c r="T69" s="123"/>
      <c r="U69" s="147" t="b">
        <v>0</v>
      </c>
      <c r="V69" s="124"/>
      <c r="W69" s="124"/>
      <c r="X69" s="124"/>
      <c r="Y69" s="124"/>
      <c r="Z69" s="124"/>
    </row>
    <row r="70">
      <c r="A70" s="160"/>
      <c r="B70" s="118"/>
      <c r="C70" s="153" t="s">
        <v>784</v>
      </c>
      <c r="D70" s="149">
        <v>0.0</v>
      </c>
      <c r="E70" s="125" t="s">
        <v>575</v>
      </c>
      <c r="F70" s="129"/>
      <c r="G70" s="129"/>
      <c r="H70" s="118" t="s">
        <v>312</v>
      </c>
      <c r="I70" s="126" t="s">
        <v>315</v>
      </c>
      <c r="J70" s="120" t="s">
        <v>401</v>
      </c>
      <c r="K70" s="128">
        <v>871.3</v>
      </c>
      <c r="L70" s="120" t="s">
        <v>227</v>
      </c>
      <c r="M70" s="120" t="s">
        <v>166</v>
      </c>
      <c r="N70" s="73"/>
      <c r="O70" s="123" t="b">
        <v>0</v>
      </c>
      <c r="P70" s="123"/>
      <c r="Q70" s="120"/>
      <c r="R70" s="42"/>
      <c r="S70" s="120" t="b">
        <v>0</v>
      </c>
      <c r="T70" s="123"/>
      <c r="U70" s="147" t="b">
        <v>0</v>
      </c>
      <c r="V70" s="124"/>
      <c r="W70" s="124"/>
      <c r="X70" s="124"/>
      <c r="Y70" s="124"/>
      <c r="Z70" s="124"/>
    </row>
    <row r="71">
      <c r="A71" s="160"/>
      <c r="B71" s="118"/>
      <c r="C71" s="153" t="s">
        <v>477</v>
      </c>
      <c r="D71" s="149">
        <v>0.0</v>
      </c>
      <c r="E71" s="125" t="s">
        <v>575</v>
      </c>
      <c r="F71" s="129"/>
      <c r="G71" s="129"/>
      <c r="H71" s="118" t="s">
        <v>330</v>
      </c>
      <c r="I71" s="155" t="s">
        <v>321</v>
      </c>
      <c r="J71" s="120" t="s">
        <v>401</v>
      </c>
      <c r="K71" s="128">
        <v>115.0</v>
      </c>
      <c r="L71" s="120" t="s">
        <v>363</v>
      </c>
      <c r="M71" s="120" t="s">
        <v>401</v>
      </c>
      <c r="N71" s="42" t="s">
        <v>769</v>
      </c>
      <c r="O71" s="123" t="b">
        <v>0</v>
      </c>
      <c r="P71" s="123"/>
      <c r="Q71" s="120" t="s">
        <v>752</v>
      </c>
      <c r="R71" s="42" t="s">
        <v>242</v>
      </c>
      <c r="S71" s="120" t="b">
        <v>1</v>
      </c>
      <c r="T71" s="42" t="s">
        <v>242</v>
      </c>
      <c r="U71" s="120" t="b">
        <v>1</v>
      </c>
      <c r="V71" s="124"/>
      <c r="W71" s="124"/>
      <c r="X71" s="124"/>
      <c r="Y71" s="124"/>
      <c r="Z71" s="124"/>
    </row>
    <row r="72">
      <c r="A72" s="148" t="s">
        <v>764</v>
      </c>
      <c r="B72" s="149">
        <v>6.0</v>
      </c>
      <c r="C72" s="150" t="s">
        <v>429</v>
      </c>
      <c r="D72" s="149">
        <v>0.0</v>
      </c>
      <c r="E72" s="115" t="s">
        <v>575</v>
      </c>
      <c r="F72" s="151"/>
      <c r="G72" s="151"/>
      <c r="H72" s="149">
        <v>866064.3</v>
      </c>
      <c r="I72" s="155" t="s">
        <v>35</v>
      </c>
      <c r="J72" s="120" t="s">
        <v>401</v>
      </c>
      <c r="K72" s="128">
        <v>3089.63</v>
      </c>
      <c r="L72" s="120" t="s">
        <v>363</v>
      </c>
      <c r="M72" s="120" t="s">
        <v>401</v>
      </c>
      <c r="N72" s="42" t="s">
        <v>776</v>
      </c>
      <c r="O72" s="123" t="b">
        <v>0</v>
      </c>
      <c r="P72" s="123"/>
      <c r="Q72" s="120" t="s">
        <v>752</v>
      </c>
      <c r="R72" s="42"/>
      <c r="S72" s="120" t="b">
        <v>0</v>
      </c>
      <c r="T72" s="123"/>
      <c r="U72" s="147" t="b">
        <v>0</v>
      </c>
      <c r="V72" s="124"/>
      <c r="W72" s="124"/>
      <c r="X72" s="124"/>
      <c r="Y72" s="124"/>
      <c r="Z72" s="124"/>
    </row>
    <row r="73">
      <c r="A73" s="148" t="s">
        <v>764</v>
      </c>
      <c r="B73" s="149">
        <v>6.1</v>
      </c>
      <c r="C73" s="150" t="s">
        <v>430</v>
      </c>
      <c r="D73" s="149">
        <v>0.0</v>
      </c>
      <c r="E73" s="115" t="s">
        <v>575</v>
      </c>
      <c r="F73" s="151"/>
      <c r="G73" s="151"/>
      <c r="H73" s="149">
        <v>867036.1</v>
      </c>
      <c r="I73" s="155" t="s">
        <v>35</v>
      </c>
      <c r="J73" s="120" t="s">
        <v>401</v>
      </c>
      <c r="K73" s="128">
        <v>1232.36</v>
      </c>
      <c r="L73" s="120" t="s">
        <v>363</v>
      </c>
      <c r="M73" s="120" t="s">
        <v>401</v>
      </c>
      <c r="N73" s="42" t="s">
        <v>776</v>
      </c>
      <c r="O73" s="123" t="b">
        <v>0</v>
      </c>
      <c r="P73" s="123"/>
      <c r="Q73" s="120" t="s">
        <v>752</v>
      </c>
      <c r="R73" s="42"/>
      <c r="S73" s="120" t="b">
        <v>0</v>
      </c>
      <c r="T73" s="123"/>
      <c r="U73" s="147" t="b">
        <v>0</v>
      </c>
      <c r="V73" s="124"/>
      <c r="W73" s="124"/>
      <c r="X73" s="124"/>
      <c r="Y73" s="124"/>
      <c r="Z73" s="124"/>
    </row>
    <row r="74">
      <c r="A74" s="160"/>
      <c r="B74" s="118"/>
      <c r="C74" s="153" t="s">
        <v>164</v>
      </c>
      <c r="D74" s="149">
        <v>0.0</v>
      </c>
      <c r="E74" s="125" t="s">
        <v>575</v>
      </c>
      <c r="F74" s="129"/>
      <c r="G74" s="129"/>
      <c r="H74" s="118" t="s">
        <v>165</v>
      </c>
      <c r="I74" s="155" t="s">
        <v>35</v>
      </c>
      <c r="J74" s="120" t="s">
        <v>401</v>
      </c>
      <c r="K74" s="128">
        <v>267.27</v>
      </c>
      <c r="L74" s="120" t="s">
        <v>363</v>
      </c>
      <c r="M74" s="120" t="s">
        <v>401</v>
      </c>
      <c r="N74" s="42" t="s">
        <v>776</v>
      </c>
      <c r="O74" s="123" t="b">
        <v>0</v>
      </c>
      <c r="P74" s="123"/>
      <c r="Q74" s="120" t="s">
        <v>752</v>
      </c>
      <c r="R74" s="42"/>
      <c r="S74" s="120" t="b">
        <v>0</v>
      </c>
      <c r="T74" s="123"/>
      <c r="U74" s="147" t="b">
        <v>0</v>
      </c>
      <c r="V74" s="124"/>
      <c r="W74" s="124"/>
      <c r="X74" s="124"/>
      <c r="Y74" s="124"/>
      <c r="Z74" s="124"/>
    </row>
    <row r="75">
      <c r="A75" s="160"/>
      <c r="B75" s="118"/>
      <c r="C75" s="153" t="s">
        <v>138</v>
      </c>
      <c r="D75" s="149">
        <v>0.0</v>
      </c>
      <c r="E75" s="125" t="s">
        <v>575</v>
      </c>
      <c r="F75" s="129"/>
      <c r="G75" s="129"/>
      <c r="H75" s="118" t="s">
        <v>142</v>
      </c>
      <c r="I75" s="155" t="s">
        <v>35</v>
      </c>
      <c r="J75" s="120" t="s">
        <v>401</v>
      </c>
      <c r="K75" s="128">
        <v>93.08</v>
      </c>
      <c r="L75" s="120" t="s">
        <v>363</v>
      </c>
      <c r="M75" s="120" t="s">
        <v>401</v>
      </c>
      <c r="N75" s="42" t="s">
        <v>776</v>
      </c>
      <c r="O75" s="123" t="b">
        <v>0</v>
      </c>
      <c r="P75" s="123"/>
      <c r="Q75" s="120" t="s">
        <v>752</v>
      </c>
      <c r="R75" s="42"/>
      <c r="S75" s="120" t="b">
        <v>0</v>
      </c>
      <c r="T75" s="123"/>
      <c r="U75" s="147" t="b">
        <v>0</v>
      </c>
      <c r="V75" s="124"/>
      <c r="W75" s="124"/>
      <c r="X75" s="124"/>
      <c r="Y75" s="124"/>
      <c r="Z75" s="124"/>
    </row>
    <row r="76">
      <c r="A76" s="160"/>
      <c r="B76" s="118"/>
      <c r="C76" s="153" t="s">
        <v>156</v>
      </c>
      <c r="D76" s="149">
        <v>0.0</v>
      </c>
      <c r="E76" s="125" t="s">
        <v>575</v>
      </c>
      <c r="F76" s="129"/>
      <c r="G76" s="129"/>
      <c r="H76" s="118">
        <v>9.89803205881E11</v>
      </c>
      <c r="I76" s="155" t="s">
        <v>35</v>
      </c>
      <c r="J76" s="120" t="s">
        <v>401</v>
      </c>
      <c r="K76" s="128">
        <v>91.99</v>
      </c>
      <c r="L76" s="120" t="s">
        <v>363</v>
      </c>
      <c r="M76" s="120" t="s">
        <v>401</v>
      </c>
      <c r="N76" s="42" t="s">
        <v>776</v>
      </c>
      <c r="O76" s="123" t="b">
        <v>0</v>
      </c>
      <c r="P76" s="123"/>
      <c r="Q76" s="120" t="s">
        <v>752</v>
      </c>
      <c r="R76" s="42"/>
      <c r="S76" s="120" t="b">
        <v>0</v>
      </c>
      <c r="T76" s="123"/>
      <c r="U76" s="147" t="b">
        <v>0</v>
      </c>
      <c r="V76" s="124"/>
      <c r="W76" s="124"/>
      <c r="X76" s="124"/>
      <c r="Y76" s="124"/>
      <c r="Z76" s="124"/>
    </row>
    <row r="77">
      <c r="A77" s="160"/>
      <c r="B77" s="118"/>
      <c r="C77" s="153" t="s">
        <v>440</v>
      </c>
      <c r="D77" s="149">
        <v>0.0</v>
      </c>
      <c r="E77" s="125" t="s">
        <v>575</v>
      </c>
      <c r="F77" s="129"/>
      <c r="G77" s="129"/>
      <c r="H77" s="118" t="s">
        <v>92</v>
      </c>
      <c r="I77" s="155" t="s">
        <v>35</v>
      </c>
      <c r="J77" s="120" t="s">
        <v>401</v>
      </c>
      <c r="K77" s="128">
        <v>41.91</v>
      </c>
      <c r="L77" s="120" t="s">
        <v>363</v>
      </c>
      <c r="M77" s="120" t="s">
        <v>401</v>
      </c>
      <c r="N77" s="42" t="s">
        <v>776</v>
      </c>
      <c r="O77" s="123" t="b">
        <v>0</v>
      </c>
      <c r="P77" s="123"/>
      <c r="Q77" s="120" t="s">
        <v>752</v>
      </c>
      <c r="R77" s="42"/>
      <c r="S77" s="120" t="b">
        <v>0</v>
      </c>
      <c r="T77" s="123"/>
      <c r="U77" s="147" t="b">
        <v>0</v>
      </c>
      <c r="V77" s="124"/>
      <c r="W77" s="124"/>
      <c r="X77" s="124"/>
      <c r="Y77" s="124"/>
      <c r="Z77" s="124"/>
    </row>
    <row r="78">
      <c r="A78" s="160"/>
      <c r="B78" s="118"/>
      <c r="C78" s="153" t="s">
        <v>318</v>
      </c>
      <c r="D78" s="149">
        <v>0.0</v>
      </c>
      <c r="E78" s="125" t="s">
        <v>575</v>
      </c>
      <c r="F78" s="129"/>
      <c r="G78" s="129"/>
      <c r="H78" s="118" t="s">
        <v>67</v>
      </c>
      <c r="I78" s="155" t="s">
        <v>35</v>
      </c>
      <c r="J78" s="120" t="s">
        <v>401</v>
      </c>
      <c r="K78" s="128">
        <v>64.23</v>
      </c>
      <c r="L78" s="120" t="s">
        <v>363</v>
      </c>
      <c r="M78" s="120" t="s">
        <v>401</v>
      </c>
      <c r="N78" s="42" t="s">
        <v>776</v>
      </c>
      <c r="O78" s="123" t="b">
        <v>0</v>
      </c>
      <c r="P78" s="123"/>
      <c r="Q78" s="120" t="s">
        <v>752</v>
      </c>
      <c r="R78" s="42"/>
      <c r="S78" s="120" t="b">
        <v>0</v>
      </c>
      <c r="T78" s="123"/>
      <c r="U78" s="147" t="b">
        <v>0</v>
      </c>
      <c r="V78" s="124"/>
      <c r="W78" s="124"/>
      <c r="X78" s="124"/>
      <c r="Y78" s="124"/>
      <c r="Z78" s="124"/>
    </row>
    <row r="79">
      <c r="A79" s="160"/>
      <c r="B79" s="118"/>
      <c r="C79" s="153" t="s">
        <v>442</v>
      </c>
      <c r="D79" s="149">
        <v>0.0</v>
      </c>
      <c r="E79" s="125" t="s">
        <v>575</v>
      </c>
      <c r="F79" s="129"/>
      <c r="G79" s="129"/>
      <c r="H79" s="118" t="s">
        <v>85</v>
      </c>
      <c r="I79" s="155" t="s">
        <v>35</v>
      </c>
      <c r="J79" s="120" t="s">
        <v>401</v>
      </c>
      <c r="K79" s="128">
        <v>61.51</v>
      </c>
      <c r="L79" s="120" t="s">
        <v>363</v>
      </c>
      <c r="M79" s="120" t="s">
        <v>401</v>
      </c>
      <c r="N79" s="42" t="s">
        <v>776</v>
      </c>
      <c r="O79" s="123" t="b">
        <v>0</v>
      </c>
      <c r="P79" s="123"/>
      <c r="Q79" s="120" t="s">
        <v>752</v>
      </c>
      <c r="R79" s="42"/>
      <c r="S79" s="120" t="b">
        <v>0</v>
      </c>
      <c r="T79" s="123"/>
      <c r="U79" s="147" t="b">
        <v>0</v>
      </c>
      <c r="V79" s="124"/>
      <c r="W79" s="124"/>
      <c r="X79" s="124"/>
      <c r="Y79" s="124"/>
      <c r="Z79" s="124"/>
    </row>
    <row r="80">
      <c r="A80" s="160"/>
      <c r="B80" s="118"/>
      <c r="C80" s="153" t="s">
        <v>32</v>
      </c>
      <c r="D80" s="149">
        <v>0.0</v>
      </c>
      <c r="E80" s="125" t="s">
        <v>575</v>
      </c>
      <c r="F80" s="129"/>
      <c r="G80" s="129"/>
      <c r="H80" s="118">
        <v>9.89803209771E11</v>
      </c>
      <c r="I80" s="155" t="s">
        <v>35</v>
      </c>
      <c r="J80" s="120" t="s">
        <v>401</v>
      </c>
      <c r="K80" s="128">
        <v>22.37</v>
      </c>
      <c r="L80" s="120" t="s">
        <v>363</v>
      </c>
      <c r="M80" s="120" t="s">
        <v>401</v>
      </c>
      <c r="N80" s="42" t="s">
        <v>776</v>
      </c>
      <c r="O80" s="123" t="b">
        <v>0</v>
      </c>
      <c r="P80" s="123"/>
      <c r="Q80" s="120" t="s">
        <v>752</v>
      </c>
      <c r="R80" s="42"/>
      <c r="S80" s="120" t="b">
        <v>0</v>
      </c>
      <c r="T80" s="123"/>
      <c r="U80" s="147" t="b">
        <v>0</v>
      </c>
      <c r="V80" s="124"/>
      <c r="W80" s="124"/>
      <c r="X80" s="124"/>
      <c r="Y80" s="124"/>
      <c r="Z80" s="124"/>
    </row>
    <row r="81">
      <c r="A81" s="160"/>
      <c r="B81" s="118"/>
      <c r="C81" s="153" t="s">
        <v>448</v>
      </c>
      <c r="D81" s="149">
        <v>0.0</v>
      </c>
      <c r="E81" s="125" t="s">
        <v>575</v>
      </c>
      <c r="F81" s="129"/>
      <c r="G81" s="129"/>
      <c r="H81" s="118" t="s">
        <v>447</v>
      </c>
      <c r="I81" s="155" t="s">
        <v>35</v>
      </c>
      <c r="J81" s="120" t="s">
        <v>401</v>
      </c>
      <c r="K81" s="128">
        <v>9.04</v>
      </c>
      <c r="L81" s="120" t="s">
        <v>363</v>
      </c>
      <c r="M81" s="120" t="s">
        <v>401</v>
      </c>
      <c r="N81" s="42" t="s">
        <v>776</v>
      </c>
      <c r="O81" s="123" t="b">
        <v>0</v>
      </c>
      <c r="P81" s="123"/>
      <c r="Q81" s="120" t="s">
        <v>752</v>
      </c>
      <c r="R81" s="42"/>
      <c r="S81" s="120" t="b">
        <v>0</v>
      </c>
      <c r="T81" s="123"/>
      <c r="U81" s="147" t="b">
        <v>0</v>
      </c>
      <c r="V81" s="124"/>
      <c r="W81" s="124"/>
      <c r="X81" s="124"/>
      <c r="Y81" s="124"/>
      <c r="Z81" s="124"/>
    </row>
    <row r="82">
      <c r="A82" s="160"/>
      <c r="B82" s="118"/>
      <c r="C82" s="153" t="s">
        <v>449</v>
      </c>
      <c r="D82" s="149">
        <v>0.0</v>
      </c>
      <c r="E82" s="125" t="s">
        <v>575</v>
      </c>
      <c r="F82" s="129"/>
      <c r="G82" s="129"/>
      <c r="H82" s="118" t="s">
        <v>115</v>
      </c>
      <c r="I82" s="155" t="s">
        <v>35</v>
      </c>
      <c r="J82" s="120" t="s">
        <v>401</v>
      </c>
      <c r="K82" s="128">
        <v>21.72</v>
      </c>
      <c r="L82" s="120" t="s">
        <v>363</v>
      </c>
      <c r="M82" s="120" t="s">
        <v>401</v>
      </c>
      <c r="N82" s="42" t="s">
        <v>776</v>
      </c>
      <c r="O82" s="123" t="b">
        <v>0</v>
      </c>
      <c r="P82" s="123"/>
      <c r="Q82" s="120" t="s">
        <v>752</v>
      </c>
      <c r="R82" s="42"/>
      <c r="S82" s="120" t="b">
        <v>0</v>
      </c>
      <c r="T82" s="123"/>
      <c r="U82" s="147" t="b">
        <v>0</v>
      </c>
      <c r="V82" s="124"/>
      <c r="W82" s="124"/>
      <c r="X82" s="124"/>
      <c r="Y82" s="124"/>
      <c r="Z82" s="124"/>
    </row>
    <row r="83">
      <c r="A83" s="160"/>
      <c r="B83" s="118"/>
      <c r="C83" s="153" t="s">
        <v>450</v>
      </c>
      <c r="D83" s="149">
        <v>0.0</v>
      </c>
      <c r="E83" s="125" t="s">
        <v>575</v>
      </c>
      <c r="F83" s="129"/>
      <c r="G83" s="129"/>
      <c r="H83" s="118" t="s">
        <v>112</v>
      </c>
      <c r="I83" s="155" t="s">
        <v>35</v>
      </c>
      <c r="J83" s="120" t="s">
        <v>401</v>
      </c>
      <c r="K83" s="128">
        <v>10.29</v>
      </c>
      <c r="L83" s="120" t="s">
        <v>363</v>
      </c>
      <c r="M83" s="120" t="s">
        <v>401</v>
      </c>
      <c r="N83" s="42" t="s">
        <v>776</v>
      </c>
      <c r="O83" s="123" t="b">
        <v>0</v>
      </c>
      <c r="P83" s="123"/>
      <c r="Q83" s="120" t="s">
        <v>752</v>
      </c>
      <c r="R83" s="42"/>
      <c r="S83" s="120" t="b">
        <v>0</v>
      </c>
      <c r="T83" s="123"/>
      <c r="U83" s="147" t="b">
        <v>0</v>
      </c>
      <c r="V83" s="124"/>
      <c r="W83" s="124"/>
      <c r="X83" s="124"/>
      <c r="Y83" s="124"/>
      <c r="Z83" s="124"/>
    </row>
    <row r="84">
      <c r="A84" s="160"/>
      <c r="B84" s="118"/>
      <c r="C84" s="153" t="s">
        <v>502</v>
      </c>
      <c r="D84" s="149">
        <v>0.0</v>
      </c>
      <c r="E84" s="125" t="s">
        <v>575</v>
      </c>
      <c r="F84" s="129"/>
      <c r="G84" s="129"/>
      <c r="H84" s="118" t="s">
        <v>501</v>
      </c>
      <c r="I84" s="155" t="s">
        <v>35</v>
      </c>
      <c r="J84" s="120" t="s">
        <v>401</v>
      </c>
      <c r="K84" s="128">
        <v>30.48</v>
      </c>
      <c r="L84" s="120" t="s">
        <v>363</v>
      </c>
      <c r="M84" s="120" t="s">
        <v>401</v>
      </c>
      <c r="N84" s="42" t="s">
        <v>776</v>
      </c>
      <c r="O84" s="123" t="b">
        <v>0</v>
      </c>
      <c r="P84" s="123"/>
      <c r="Q84" s="120" t="s">
        <v>752</v>
      </c>
      <c r="R84" s="42"/>
      <c r="S84" s="120" t="b">
        <v>0</v>
      </c>
      <c r="T84" s="123"/>
      <c r="U84" s="147" t="b">
        <v>0</v>
      </c>
      <c r="V84" s="124"/>
      <c r="W84" s="124"/>
      <c r="X84" s="124"/>
      <c r="Y84" s="124"/>
      <c r="Z84" s="124"/>
    </row>
    <row r="85">
      <c r="A85" s="160"/>
      <c r="B85" s="118"/>
      <c r="C85" s="153" t="s">
        <v>784</v>
      </c>
      <c r="D85" s="149">
        <v>0.0</v>
      </c>
      <c r="E85" s="125" t="s">
        <v>575</v>
      </c>
      <c r="F85" s="129"/>
      <c r="G85" s="129"/>
      <c r="H85" s="118" t="s">
        <v>312</v>
      </c>
      <c r="I85" s="126" t="s">
        <v>315</v>
      </c>
      <c r="J85" s="120" t="s">
        <v>401</v>
      </c>
      <c r="K85" s="128">
        <v>871.3</v>
      </c>
      <c r="L85" s="120" t="s">
        <v>227</v>
      </c>
      <c r="M85" s="120" t="s">
        <v>166</v>
      </c>
      <c r="N85" s="73"/>
      <c r="O85" s="123" t="b">
        <v>0</v>
      </c>
      <c r="P85" s="123"/>
      <c r="Q85" s="120"/>
      <c r="R85" s="42"/>
      <c r="S85" s="120" t="b">
        <v>0</v>
      </c>
      <c r="T85" s="123"/>
      <c r="U85" s="147" t="b">
        <v>0</v>
      </c>
      <c r="V85" s="124"/>
      <c r="W85" s="124"/>
      <c r="X85" s="124"/>
      <c r="Y85" s="124"/>
      <c r="Z85" s="124"/>
    </row>
    <row r="86">
      <c r="A86" s="160"/>
      <c r="B86" s="118"/>
      <c r="C86" s="153" t="s">
        <v>453</v>
      </c>
      <c r="D86" s="149">
        <v>0.0</v>
      </c>
      <c r="E86" s="125" t="s">
        <v>575</v>
      </c>
      <c r="F86" s="129"/>
      <c r="G86" s="129"/>
      <c r="H86" s="118" t="s">
        <v>452</v>
      </c>
      <c r="I86" s="126" t="s">
        <v>454</v>
      </c>
      <c r="J86" s="120" t="s">
        <v>401</v>
      </c>
      <c r="K86" s="128">
        <v>3142.1</v>
      </c>
      <c r="L86" s="120" t="s">
        <v>227</v>
      </c>
      <c r="M86" s="120" t="s">
        <v>166</v>
      </c>
      <c r="N86" s="42" t="s">
        <v>785</v>
      </c>
      <c r="O86" s="123" t="b">
        <v>0</v>
      </c>
      <c r="P86" s="123"/>
      <c r="Q86" s="120" t="s">
        <v>595</v>
      </c>
      <c r="R86" s="42"/>
      <c r="S86" s="120" t="b">
        <v>0</v>
      </c>
      <c r="T86" s="123"/>
      <c r="U86" s="147" t="b">
        <v>0</v>
      </c>
      <c r="V86" s="124"/>
      <c r="W86" s="124"/>
      <c r="X86" s="124"/>
      <c r="Y86" s="124"/>
      <c r="Z86" s="124"/>
    </row>
    <row r="87">
      <c r="A87" s="160"/>
      <c r="B87" s="118"/>
      <c r="C87" s="153" t="s">
        <v>456</v>
      </c>
      <c r="D87" s="149">
        <v>0.0</v>
      </c>
      <c r="E87" s="125" t="s">
        <v>575</v>
      </c>
      <c r="F87" s="129"/>
      <c r="G87" s="129"/>
      <c r="H87" s="118" t="s">
        <v>455</v>
      </c>
      <c r="I87" s="126" t="s">
        <v>454</v>
      </c>
      <c r="J87" s="120" t="s">
        <v>401</v>
      </c>
      <c r="K87" s="128">
        <v>491.9</v>
      </c>
      <c r="L87" s="120" t="s">
        <v>227</v>
      </c>
      <c r="M87" s="120" t="s">
        <v>166</v>
      </c>
      <c r="N87" s="42" t="s">
        <v>785</v>
      </c>
      <c r="O87" s="123" t="b">
        <v>0</v>
      </c>
      <c r="P87" s="123"/>
      <c r="Q87" s="120" t="s">
        <v>595</v>
      </c>
      <c r="R87" s="42"/>
      <c r="S87" s="120" t="b">
        <v>0</v>
      </c>
      <c r="T87" s="123"/>
      <c r="U87" s="147" t="b">
        <v>0</v>
      </c>
      <c r="V87" s="124"/>
      <c r="W87" s="124"/>
      <c r="X87" s="124"/>
      <c r="Y87" s="124"/>
      <c r="Z87" s="124"/>
    </row>
    <row r="88">
      <c r="A88" s="160"/>
      <c r="B88" s="118"/>
      <c r="C88" s="153" t="s">
        <v>458</v>
      </c>
      <c r="D88" s="149">
        <v>0.0</v>
      </c>
      <c r="E88" s="125" t="s">
        <v>575</v>
      </c>
      <c r="F88" s="129"/>
      <c r="G88" s="129"/>
      <c r="H88" s="118" t="s">
        <v>457</v>
      </c>
      <c r="I88" s="126" t="s">
        <v>454</v>
      </c>
      <c r="J88" s="120" t="s">
        <v>401</v>
      </c>
      <c r="K88" s="128">
        <v>337.3</v>
      </c>
      <c r="L88" s="120" t="s">
        <v>227</v>
      </c>
      <c r="M88" s="120" t="s">
        <v>166</v>
      </c>
      <c r="N88" s="42" t="s">
        <v>785</v>
      </c>
      <c r="O88" s="123" t="b">
        <v>0</v>
      </c>
      <c r="P88" s="123"/>
      <c r="Q88" s="120" t="s">
        <v>595</v>
      </c>
      <c r="R88" s="42"/>
      <c r="S88" s="120" t="b">
        <v>0</v>
      </c>
      <c r="T88" s="123"/>
      <c r="U88" s="147" t="b">
        <v>0</v>
      </c>
      <c r="V88" s="124"/>
      <c r="W88" s="124"/>
      <c r="X88" s="124"/>
      <c r="Y88" s="124"/>
      <c r="Z88" s="124"/>
    </row>
    <row r="89">
      <c r="A89" s="160"/>
      <c r="B89" s="118"/>
      <c r="C89" s="153" t="s">
        <v>460</v>
      </c>
      <c r="D89" s="149">
        <v>0.0</v>
      </c>
      <c r="E89" s="125" t="s">
        <v>575</v>
      </c>
      <c r="F89" s="129"/>
      <c r="G89" s="129"/>
      <c r="H89" s="118" t="s">
        <v>459</v>
      </c>
      <c r="I89" s="126" t="s">
        <v>454</v>
      </c>
      <c r="J89" s="120" t="s">
        <v>401</v>
      </c>
      <c r="K89" s="128">
        <v>1014.3</v>
      </c>
      <c r="L89" s="120" t="s">
        <v>227</v>
      </c>
      <c r="M89" s="120" t="s">
        <v>166</v>
      </c>
      <c r="N89" s="42" t="s">
        <v>785</v>
      </c>
      <c r="O89" s="123" t="b">
        <v>0</v>
      </c>
      <c r="P89" s="123"/>
      <c r="Q89" s="120" t="s">
        <v>595</v>
      </c>
      <c r="R89" s="42"/>
      <c r="S89" s="120" t="b">
        <v>0</v>
      </c>
      <c r="T89" s="123"/>
      <c r="U89" s="147" t="b">
        <v>0</v>
      </c>
      <c r="V89" s="124"/>
      <c r="W89" s="124"/>
      <c r="X89" s="124"/>
      <c r="Y89" s="124"/>
      <c r="Z89" s="124"/>
    </row>
    <row r="90">
      <c r="A90" s="160"/>
      <c r="B90" s="118"/>
      <c r="C90" s="153" t="s">
        <v>462</v>
      </c>
      <c r="D90" s="149">
        <v>0.0</v>
      </c>
      <c r="E90" s="125" t="s">
        <v>575</v>
      </c>
      <c r="F90" s="129"/>
      <c r="G90" s="129"/>
      <c r="H90" s="118" t="s">
        <v>461</v>
      </c>
      <c r="I90" s="126" t="s">
        <v>454</v>
      </c>
      <c r="J90" s="120" t="s">
        <v>401</v>
      </c>
      <c r="K90" s="128">
        <v>363.8</v>
      </c>
      <c r="L90" s="120" t="s">
        <v>227</v>
      </c>
      <c r="M90" s="120" t="s">
        <v>166</v>
      </c>
      <c r="N90" s="42" t="s">
        <v>785</v>
      </c>
      <c r="O90" s="123" t="b">
        <v>0</v>
      </c>
      <c r="P90" s="123"/>
      <c r="Q90" s="120" t="s">
        <v>595</v>
      </c>
      <c r="R90" s="42"/>
      <c r="S90" s="120" t="b">
        <v>0</v>
      </c>
      <c r="T90" s="123"/>
      <c r="U90" s="147" t="b">
        <v>0</v>
      </c>
      <c r="V90" s="124"/>
      <c r="W90" s="124"/>
      <c r="X90" s="124"/>
      <c r="Y90" s="124"/>
      <c r="Z90" s="124"/>
    </row>
    <row r="91">
      <c r="A91" s="160"/>
      <c r="B91" s="118"/>
      <c r="C91" s="153" t="s">
        <v>786</v>
      </c>
      <c r="D91" s="149">
        <v>0.0</v>
      </c>
      <c r="E91" s="125" t="s">
        <v>575</v>
      </c>
      <c r="F91" s="129"/>
      <c r="G91" s="129"/>
      <c r="H91" s="118" t="s">
        <v>319</v>
      </c>
      <c r="I91" s="126" t="s">
        <v>321</v>
      </c>
      <c r="J91" s="120" t="s">
        <v>401</v>
      </c>
      <c r="K91" s="128">
        <v>78.0</v>
      </c>
      <c r="L91" s="120" t="s">
        <v>363</v>
      </c>
      <c r="M91" s="120" t="s">
        <v>401</v>
      </c>
      <c r="N91" s="42" t="s">
        <v>769</v>
      </c>
      <c r="O91" s="123" t="b">
        <v>0</v>
      </c>
      <c r="P91" s="123"/>
      <c r="Q91" s="120" t="s">
        <v>752</v>
      </c>
      <c r="R91" s="42" t="s">
        <v>242</v>
      </c>
      <c r="S91" s="120" t="b">
        <v>1</v>
      </c>
      <c r="T91" s="42" t="s">
        <v>242</v>
      </c>
      <c r="U91" s="120" t="b">
        <v>1</v>
      </c>
      <c r="V91" s="124"/>
      <c r="W91" s="124"/>
      <c r="X91" s="124"/>
      <c r="Y91" s="124"/>
      <c r="Z91" s="124"/>
    </row>
    <row r="92">
      <c r="A92" s="148" t="s">
        <v>764</v>
      </c>
      <c r="B92" s="149">
        <v>7.0</v>
      </c>
      <c r="C92" s="150" t="s">
        <v>397</v>
      </c>
      <c r="D92" s="149">
        <v>5.0</v>
      </c>
      <c r="E92" s="115" t="s">
        <v>575</v>
      </c>
      <c r="F92" s="151"/>
      <c r="G92" s="151"/>
      <c r="H92" s="149" t="s">
        <v>396</v>
      </c>
      <c r="I92" s="155" t="s">
        <v>35</v>
      </c>
      <c r="J92" s="120" t="s">
        <v>401</v>
      </c>
      <c r="K92" s="128">
        <v>2483.65</v>
      </c>
      <c r="L92" s="120" t="s">
        <v>363</v>
      </c>
      <c r="M92" s="120" t="s">
        <v>166</v>
      </c>
      <c r="N92" s="42" t="s">
        <v>238</v>
      </c>
      <c r="O92" s="123" t="b">
        <v>0</v>
      </c>
      <c r="P92" s="123"/>
      <c r="Q92" s="120" t="s">
        <v>425</v>
      </c>
      <c r="R92" s="42"/>
      <c r="S92" s="120" t="b">
        <v>0</v>
      </c>
      <c r="T92" s="123"/>
      <c r="U92" s="147" t="b">
        <v>0</v>
      </c>
      <c r="V92" s="124"/>
      <c r="W92" s="124"/>
      <c r="X92" s="124"/>
      <c r="Y92" s="124"/>
      <c r="Z92" s="124"/>
    </row>
    <row r="93">
      <c r="A93" s="148"/>
      <c r="B93" s="149"/>
      <c r="C93" s="153" t="s">
        <v>31</v>
      </c>
      <c r="D93" s="118">
        <v>10.0</v>
      </c>
      <c r="E93" s="125" t="s">
        <v>575</v>
      </c>
      <c r="F93" s="129"/>
      <c r="G93" s="129"/>
      <c r="H93" s="118">
        <v>867246.0</v>
      </c>
      <c r="I93" s="155" t="s">
        <v>35</v>
      </c>
      <c r="J93" s="120" t="s">
        <v>401</v>
      </c>
      <c r="K93" s="128">
        <v>553.2</v>
      </c>
      <c r="L93" s="120" t="s">
        <v>363</v>
      </c>
      <c r="M93" s="120" t="s">
        <v>401</v>
      </c>
      <c r="N93" s="73"/>
      <c r="O93" s="123" t="b">
        <v>0</v>
      </c>
      <c r="P93" s="123"/>
      <c r="Q93" s="120"/>
      <c r="R93" s="42"/>
      <c r="S93" s="120" t="b">
        <v>0</v>
      </c>
      <c r="T93" s="123"/>
      <c r="U93" s="147" t="b">
        <v>0</v>
      </c>
      <c r="V93" s="124"/>
      <c r="W93" s="124"/>
      <c r="X93" s="124"/>
      <c r="Y93" s="124"/>
      <c r="Z93" s="124"/>
    </row>
    <row r="94">
      <c r="A94" s="148"/>
      <c r="B94" s="149"/>
      <c r="C94" s="153" t="s">
        <v>407</v>
      </c>
      <c r="D94" s="118">
        <v>10.0</v>
      </c>
      <c r="E94" s="125" t="s">
        <v>575</v>
      </c>
      <c r="F94" s="129"/>
      <c r="G94" s="129"/>
      <c r="H94" s="118">
        <v>867248.0</v>
      </c>
      <c r="I94" s="155" t="s">
        <v>35</v>
      </c>
      <c r="J94" s="120" t="s">
        <v>401</v>
      </c>
      <c r="K94" s="128">
        <v>601.8</v>
      </c>
      <c r="L94" s="120" t="s">
        <v>363</v>
      </c>
      <c r="M94" s="120" t="s">
        <v>401</v>
      </c>
      <c r="N94" s="73"/>
      <c r="O94" s="123" t="b">
        <v>0</v>
      </c>
      <c r="P94" s="123"/>
      <c r="Q94" s="120"/>
      <c r="R94" s="42"/>
      <c r="S94" s="120" t="b">
        <v>0</v>
      </c>
      <c r="T94" s="123"/>
      <c r="U94" s="147" t="b">
        <v>0</v>
      </c>
      <c r="V94" s="124"/>
      <c r="W94" s="124"/>
      <c r="X94" s="124"/>
      <c r="Y94" s="124"/>
      <c r="Z94" s="124"/>
    </row>
    <row r="95">
      <c r="A95" s="148"/>
      <c r="B95" s="149"/>
      <c r="C95" s="153" t="s">
        <v>411</v>
      </c>
      <c r="D95" s="118">
        <v>5.0</v>
      </c>
      <c r="E95" s="125" t="s">
        <v>575</v>
      </c>
      <c r="F95" s="129"/>
      <c r="G95" s="129"/>
      <c r="H95" s="118">
        <v>9.89803143411E11</v>
      </c>
      <c r="I95" s="155" t="s">
        <v>35</v>
      </c>
      <c r="J95" s="120" t="s">
        <v>401</v>
      </c>
      <c r="K95" s="128">
        <v>114.0</v>
      </c>
      <c r="L95" s="120" t="s">
        <v>363</v>
      </c>
      <c r="M95" s="120" t="s">
        <v>401</v>
      </c>
      <c r="N95" s="73"/>
      <c r="O95" s="123" t="b">
        <v>0</v>
      </c>
      <c r="P95" s="123"/>
      <c r="Q95" s="120"/>
      <c r="R95" s="42"/>
      <c r="S95" s="120" t="b">
        <v>0</v>
      </c>
      <c r="T95" s="123"/>
      <c r="U95" s="147" t="b">
        <v>0</v>
      </c>
      <c r="V95" s="124"/>
      <c r="W95" s="124"/>
      <c r="X95" s="124"/>
      <c r="Y95" s="124"/>
      <c r="Z95" s="124"/>
    </row>
    <row r="96">
      <c r="A96" s="148"/>
      <c r="B96" s="149"/>
      <c r="C96" s="153" t="s">
        <v>415</v>
      </c>
      <c r="D96" s="118">
        <v>10.0</v>
      </c>
      <c r="E96" s="125" t="s">
        <v>575</v>
      </c>
      <c r="F96" s="129"/>
      <c r="G96" s="129"/>
      <c r="H96" s="118" t="s">
        <v>414</v>
      </c>
      <c r="I96" s="155" t="s">
        <v>417</v>
      </c>
      <c r="J96" s="120" t="s">
        <v>401</v>
      </c>
      <c r="K96" s="146">
        <f>1092/8</f>
        <v>136.5</v>
      </c>
      <c r="L96" s="120" t="s">
        <v>227</v>
      </c>
      <c r="M96" s="120" t="s">
        <v>166</v>
      </c>
      <c r="N96" s="42" t="s">
        <v>768</v>
      </c>
      <c r="O96" s="123" t="b">
        <v>0</v>
      </c>
      <c r="P96" s="120" t="s">
        <v>22</v>
      </c>
      <c r="Q96" s="120" t="s">
        <v>595</v>
      </c>
      <c r="R96" s="42" t="s">
        <v>400</v>
      </c>
      <c r="S96" s="120" t="b">
        <v>1</v>
      </c>
      <c r="T96" s="42" t="s">
        <v>765</v>
      </c>
      <c r="U96" s="147" t="b">
        <v>1</v>
      </c>
      <c r="V96" s="124"/>
      <c r="W96" s="124"/>
      <c r="X96" s="124"/>
      <c r="Y96" s="124"/>
      <c r="Z96" s="124"/>
    </row>
    <row r="97">
      <c r="A97" s="148"/>
      <c r="B97" s="149"/>
      <c r="C97" s="153" t="s">
        <v>421</v>
      </c>
      <c r="D97" s="118">
        <v>5.0</v>
      </c>
      <c r="E97" s="125" t="s">
        <v>575</v>
      </c>
      <c r="F97" s="129"/>
      <c r="G97" s="129"/>
      <c r="H97" s="118" t="s">
        <v>420</v>
      </c>
      <c r="I97" s="155" t="s">
        <v>321</v>
      </c>
      <c r="J97" s="120" t="s">
        <v>401</v>
      </c>
      <c r="K97" s="128">
        <v>115.0</v>
      </c>
      <c r="L97" s="120" t="s">
        <v>363</v>
      </c>
      <c r="M97" s="120" t="s">
        <v>401</v>
      </c>
      <c r="N97" s="42" t="s">
        <v>769</v>
      </c>
      <c r="O97" s="123" t="b">
        <v>0</v>
      </c>
      <c r="P97" s="123"/>
      <c r="Q97" s="120" t="s">
        <v>752</v>
      </c>
      <c r="R97" s="42" t="s">
        <v>242</v>
      </c>
      <c r="S97" s="120" t="b">
        <v>1</v>
      </c>
      <c r="T97" s="42" t="s">
        <v>242</v>
      </c>
      <c r="U97" s="120" t="b">
        <v>1</v>
      </c>
      <c r="V97" s="124"/>
      <c r="W97" s="124"/>
      <c r="X97" s="124"/>
      <c r="Y97" s="124"/>
      <c r="Z97" s="124"/>
    </row>
    <row r="98">
      <c r="A98" s="148"/>
      <c r="B98" s="149"/>
      <c r="C98" s="153" t="s">
        <v>427</v>
      </c>
      <c r="D98" s="118">
        <v>5.0</v>
      </c>
      <c r="E98" s="125" t="s">
        <v>770</v>
      </c>
      <c r="F98" s="129"/>
      <c r="G98" s="129"/>
      <c r="H98" s="118" t="s">
        <v>184</v>
      </c>
      <c r="I98" s="155" t="s">
        <v>771</v>
      </c>
      <c r="J98" s="120" t="s">
        <v>401</v>
      </c>
      <c r="K98" s="128">
        <v>120.0</v>
      </c>
      <c r="L98" s="120" t="s">
        <v>363</v>
      </c>
      <c r="M98" s="120" t="s">
        <v>242</v>
      </c>
      <c r="N98" s="73"/>
      <c r="O98" s="123" t="b">
        <v>0</v>
      </c>
      <c r="P98" s="123"/>
      <c r="Q98" s="120" t="s">
        <v>595</v>
      </c>
      <c r="R98" s="42"/>
      <c r="S98" s="120" t="b">
        <v>0</v>
      </c>
      <c r="T98" s="123"/>
      <c r="U98" s="147" t="b">
        <v>0</v>
      </c>
      <c r="V98" s="124"/>
      <c r="W98" s="124"/>
      <c r="X98" s="124"/>
      <c r="Y98" s="124"/>
      <c r="Z98" s="124"/>
    </row>
    <row r="99">
      <c r="A99" s="148" t="s">
        <v>764</v>
      </c>
      <c r="B99" s="149">
        <v>8.0</v>
      </c>
      <c r="C99" s="150" t="s">
        <v>504</v>
      </c>
      <c r="D99" s="149">
        <v>0.0</v>
      </c>
      <c r="E99" s="115" t="s">
        <v>575</v>
      </c>
      <c r="F99" s="151"/>
      <c r="G99" s="151"/>
      <c r="H99" s="149" t="s">
        <v>503</v>
      </c>
      <c r="I99" s="155" t="s">
        <v>35</v>
      </c>
      <c r="J99" s="120" t="s">
        <v>401</v>
      </c>
      <c r="K99" s="128">
        <v>121682.94</v>
      </c>
      <c r="L99" s="120" t="s">
        <v>363</v>
      </c>
      <c r="M99" s="120" t="s">
        <v>401</v>
      </c>
      <c r="N99" s="42" t="s">
        <v>798</v>
      </c>
      <c r="O99" s="123" t="b">
        <v>0</v>
      </c>
      <c r="P99" s="123"/>
      <c r="Q99" s="120" t="s">
        <v>425</v>
      </c>
      <c r="R99" s="42"/>
      <c r="S99" s="120" t="b">
        <v>0</v>
      </c>
      <c r="T99" s="123"/>
      <c r="U99" s="147" t="b">
        <v>0</v>
      </c>
      <c r="V99" s="124"/>
      <c r="W99" s="124"/>
      <c r="X99" s="124"/>
      <c r="Y99" s="124"/>
      <c r="Z99" s="124"/>
    </row>
    <row r="100">
      <c r="A100" s="148"/>
      <c r="B100" s="149"/>
      <c r="C100" s="153" t="s">
        <v>799</v>
      </c>
      <c r="D100" s="149">
        <v>0.0</v>
      </c>
      <c r="E100" s="125" t="s">
        <v>575</v>
      </c>
      <c r="F100" s="151"/>
      <c r="G100" s="151"/>
      <c r="H100" s="118" t="s">
        <v>616</v>
      </c>
      <c r="I100" s="155" t="s">
        <v>539</v>
      </c>
      <c r="J100" s="120" t="s">
        <v>401</v>
      </c>
      <c r="K100" s="128">
        <v>260.63</v>
      </c>
      <c r="L100" s="120" t="s">
        <v>363</v>
      </c>
      <c r="M100" s="120" t="s">
        <v>617</v>
      </c>
      <c r="N100" s="42" t="s">
        <v>800</v>
      </c>
      <c r="O100" s="123" t="b">
        <v>0</v>
      </c>
      <c r="P100" s="123"/>
      <c r="Q100" s="120"/>
      <c r="R100" s="42"/>
      <c r="S100" s="120" t="b">
        <v>0</v>
      </c>
      <c r="T100" s="123"/>
      <c r="U100" s="147" t="b">
        <v>0</v>
      </c>
      <c r="V100" s="124"/>
      <c r="W100" s="124"/>
      <c r="X100" s="124"/>
      <c r="Y100" s="124"/>
      <c r="Z100" s="124"/>
    </row>
    <row r="101">
      <c r="A101" s="148"/>
      <c r="B101" s="149"/>
      <c r="C101" s="161" t="s">
        <v>506</v>
      </c>
      <c r="D101" s="149">
        <v>0.0</v>
      </c>
      <c r="E101" s="125" t="s">
        <v>575</v>
      </c>
      <c r="F101" s="151"/>
      <c r="G101" s="151"/>
      <c r="H101" s="118" t="s">
        <v>505</v>
      </c>
      <c r="I101" s="155" t="s">
        <v>488</v>
      </c>
      <c r="J101" s="120" t="s">
        <v>401</v>
      </c>
      <c r="K101" s="128">
        <v>1783.62</v>
      </c>
      <c r="L101" s="120" t="s">
        <v>227</v>
      </c>
      <c r="M101" s="120" t="s">
        <v>242</v>
      </c>
      <c r="N101" s="42" t="s">
        <v>692</v>
      </c>
      <c r="O101" s="123" t="b">
        <v>0</v>
      </c>
      <c r="P101" s="123"/>
      <c r="Q101" s="120" t="s">
        <v>595</v>
      </c>
      <c r="R101" s="42"/>
      <c r="S101" s="120" t="b">
        <v>0</v>
      </c>
      <c r="T101" s="123"/>
      <c r="U101" s="147" t="b">
        <v>0</v>
      </c>
      <c r="V101" s="124"/>
      <c r="W101" s="124"/>
      <c r="X101" s="124"/>
      <c r="Y101" s="124"/>
      <c r="Z101" s="124"/>
    </row>
    <row r="102">
      <c r="A102" s="148"/>
      <c r="B102" s="149"/>
      <c r="C102" s="153" t="s">
        <v>507</v>
      </c>
      <c r="D102" s="149">
        <v>0.0</v>
      </c>
      <c r="E102" s="125" t="s">
        <v>626</v>
      </c>
      <c r="F102" s="151"/>
      <c r="G102" s="151"/>
      <c r="H102" s="118" t="s">
        <v>487</v>
      </c>
      <c r="I102" s="155" t="s">
        <v>488</v>
      </c>
      <c r="J102" s="120" t="s">
        <v>401</v>
      </c>
      <c r="K102" s="128">
        <v>257.33</v>
      </c>
      <c r="L102" s="120" t="s">
        <v>227</v>
      </c>
      <c r="M102" s="120" t="s">
        <v>242</v>
      </c>
      <c r="N102" s="42" t="s">
        <v>692</v>
      </c>
      <c r="O102" s="123" t="b">
        <v>0</v>
      </c>
      <c r="P102" s="123"/>
      <c r="Q102" s="120" t="s">
        <v>595</v>
      </c>
      <c r="R102" s="42"/>
      <c r="S102" s="120" t="b">
        <v>0</v>
      </c>
      <c r="T102" s="123"/>
      <c r="U102" s="147" t="b">
        <v>0</v>
      </c>
      <c r="V102" s="124"/>
      <c r="W102" s="124"/>
      <c r="X102" s="124"/>
      <c r="Y102" s="124"/>
      <c r="Z102" s="124"/>
    </row>
    <row r="103">
      <c r="A103" s="148"/>
      <c r="B103" s="149"/>
      <c r="C103" s="153" t="s">
        <v>801</v>
      </c>
      <c r="D103" s="149">
        <v>0.0</v>
      </c>
      <c r="E103" s="125" t="s">
        <v>575</v>
      </c>
      <c r="F103" s="151"/>
      <c r="G103" s="151"/>
      <c r="H103" s="118" t="s">
        <v>236</v>
      </c>
      <c r="I103" s="155" t="s">
        <v>241</v>
      </c>
      <c r="J103" s="120" t="s">
        <v>401</v>
      </c>
      <c r="K103" s="128">
        <v>413.71</v>
      </c>
      <c r="L103" s="120" t="s">
        <v>227</v>
      </c>
      <c r="M103" s="120" t="s">
        <v>242</v>
      </c>
      <c r="N103" s="42" t="s">
        <v>802</v>
      </c>
      <c r="O103" s="123" t="b">
        <v>0</v>
      </c>
      <c r="P103" s="123"/>
      <c r="Q103" s="120" t="s">
        <v>595</v>
      </c>
      <c r="R103" s="42" t="s">
        <v>242</v>
      </c>
      <c r="S103" s="120" t="b">
        <v>1</v>
      </c>
      <c r="T103" s="120" t="s">
        <v>242</v>
      </c>
      <c r="U103" s="147" t="b">
        <v>1</v>
      </c>
      <c r="V103" s="124"/>
      <c r="W103" s="124"/>
      <c r="X103" s="124"/>
      <c r="Y103" s="124"/>
      <c r="Z103" s="124"/>
    </row>
    <row r="104">
      <c r="A104" s="148"/>
      <c r="B104" s="149"/>
      <c r="C104" s="153" t="s">
        <v>508</v>
      </c>
      <c r="D104" s="149">
        <v>0.0</v>
      </c>
      <c r="E104" s="125" t="s">
        <v>575</v>
      </c>
      <c r="F104" s="151"/>
      <c r="G104" s="151"/>
      <c r="H104" s="118">
        <v>181416.0</v>
      </c>
      <c r="I104" s="155" t="s">
        <v>509</v>
      </c>
      <c r="J104" s="120" t="s">
        <v>401</v>
      </c>
      <c r="K104" s="128">
        <v>1257.76</v>
      </c>
      <c r="L104" s="120" t="s">
        <v>363</v>
      </c>
      <c r="M104" s="120" t="s">
        <v>401</v>
      </c>
      <c r="N104" s="42" t="s">
        <v>692</v>
      </c>
      <c r="O104" s="123" t="b">
        <v>0</v>
      </c>
      <c r="P104" s="123"/>
      <c r="Q104" s="120" t="s">
        <v>595</v>
      </c>
      <c r="R104" s="42" t="s">
        <v>242</v>
      </c>
      <c r="S104" s="120" t="b">
        <v>1</v>
      </c>
      <c r="T104" s="42" t="s">
        <v>242</v>
      </c>
      <c r="U104" s="147" t="b">
        <v>1</v>
      </c>
      <c r="V104" s="124"/>
      <c r="W104" s="124"/>
      <c r="X104" s="124"/>
      <c r="Y104" s="124"/>
      <c r="Z104" s="124"/>
    </row>
    <row r="105">
      <c r="A105" s="136" t="s">
        <v>764</v>
      </c>
      <c r="B105" s="140">
        <v>9.0</v>
      </c>
      <c r="C105" s="156" t="s">
        <v>429</v>
      </c>
      <c r="D105" s="140">
        <v>4.0</v>
      </c>
      <c r="E105" s="137" t="s">
        <v>575</v>
      </c>
      <c r="F105" s="157"/>
      <c r="G105" s="157"/>
      <c r="H105" s="140">
        <v>866064.3</v>
      </c>
      <c r="I105" s="144" t="s">
        <v>35</v>
      </c>
      <c r="J105" s="120" t="s">
        <v>401</v>
      </c>
      <c r="K105" s="128">
        <v>3089.63</v>
      </c>
      <c r="L105" s="120" t="s">
        <v>363</v>
      </c>
      <c r="M105" s="120" t="s">
        <v>242</v>
      </c>
      <c r="N105" s="42" t="s">
        <v>776</v>
      </c>
      <c r="O105" s="123" t="b">
        <v>0</v>
      </c>
      <c r="P105" s="123"/>
      <c r="Q105" s="120" t="s">
        <v>595</v>
      </c>
      <c r="R105" s="42"/>
      <c r="S105" s="120" t="b">
        <v>0</v>
      </c>
      <c r="T105" s="123"/>
      <c r="U105" s="147" t="b">
        <v>0</v>
      </c>
      <c r="V105" s="124"/>
      <c r="W105" s="124"/>
      <c r="X105" s="124"/>
      <c r="Y105" s="124"/>
      <c r="Z105" s="124"/>
    </row>
    <row r="106">
      <c r="A106" s="136" t="s">
        <v>764</v>
      </c>
      <c r="B106" s="140">
        <v>9.1</v>
      </c>
      <c r="C106" s="156" t="s">
        <v>430</v>
      </c>
      <c r="D106" s="140">
        <v>4.0</v>
      </c>
      <c r="E106" s="137" t="s">
        <v>575</v>
      </c>
      <c r="F106" s="157"/>
      <c r="G106" s="157"/>
      <c r="H106" s="140">
        <v>867036.1</v>
      </c>
      <c r="I106" s="144" t="s">
        <v>35</v>
      </c>
      <c r="J106" s="120" t="s">
        <v>401</v>
      </c>
      <c r="K106" s="128">
        <v>1167.58</v>
      </c>
      <c r="L106" s="120" t="s">
        <v>363</v>
      </c>
      <c r="M106" s="120" t="s">
        <v>242</v>
      </c>
      <c r="N106" s="42" t="s">
        <v>776</v>
      </c>
      <c r="O106" s="123" t="b">
        <v>0</v>
      </c>
      <c r="P106" s="123"/>
      <c r="Q106" s="120" t="s">
        <v>595</v>
      </c>
      <c r="R106" s="42"/>
      <c r="S106" s="120" t="b">
        <v>0</v>
      </c>
      <c r="T106" s="123"/>
      <c r="U106" s="147" t="b">
        <v>0</v>
      </c>
      <c r="V106" s="124"/>
      <c r="W106" s="124"/>
      <c r="X106" s="124"/>
      <c r="Y106" s="124"/>
      <c r="Z106" s="124"/>
    </row>
    <row r="107">
      <c r="A107" s="162"/>
      <c r="B107" s="70"/>
      <c r="C107" s="142" t="s">
        <v>124</v>
      </c>
      <c r="D107" s="70">
        <v>4.0</v>
      </c>
      <c r="E107" s="63" t="s">
        <v>575</v>
      </c>
      <c r="F107" s="74"/>
      <c r="G107" s="157"/>
      <c r="H107" s="70">
        <v>867040.0</v>
      </c>
      <c r="I107" s="144" t="s">
        <v>35</v>
      </c>
      <c r="J107" s="120" t="s">
        <v>401</v>
      </c>
      <c r="K107" s="128">
        <v>2179.5</v>
      </c>
      <c r="L107" s="120" t="s">
        <v>363</v>
      </c>
      <c r="M107" s="120" t="s">
        <v>242</v>
      </c>
      <c r="N107" s="42" t="s">
        <v>776</v>
      </c>
      <c r="O107" s="123" t="b">
        <v>0</v>
      </c>
      <c r="P107" s="123"/>
      <c r="Q107" s="120" t="s">
        <v>595</v>
      </c>
      <c r="R107" s="42"/>
      <c r="S107" s="120" t="b">
        <v>0</v>
      </c>
      <c r="T107" s="123"/>
      <c r="U107" s="147" t="b">
        <v>0</v>
      </c>
      <c r="V107" s="124"/>
      <c r="W107" s="124"/>
      <c r="X107" s="124"/>
      <c r="Y107" s="124"/>
      <c r="Z107" s="124"/>
    </row>
    <row r="108">
      <c r="A108" s="162"/>
      <c r="B108" s="70"/>
      <c r="C108" s="142" t="s">
        <v>511</v>
      </c>
      <c r="D108" s="70">
        <v>4.0</v>
      </c>
      <c r="E108" s="63" t="s">
        <v>575</v>
      </c>
      <c r="F108" s="74"/>
      <c r="G108" s="157"/>
      <c r="H108" s="70" t="s">
        <v>510</v>
      </c>
      <c r="I108" s="144" t="s">
        <v>35</v>
      </c>
      <c r="J108" s="120" t="s">
        <v>401</v>
      </c>
      <c r="K108" s="128">
        <v>191.6</v>
      </c>
      <c r="L108" s="120" t="s">
        <v>363</v>
      </c>
      <c r="M108" s="120" t="s">
        <v>242</v>
      </c>
      <c r="N108" s="42" t="s">
        <v>776</v>
      </c>
      <c r="O108" s="123" t="b">
        <v>0</v>
      </c>
      <c r="P108" s="123"/>
      <c r="Q108" s="120" t="s">
        <v>595</v>
      </c>
      <c r="R108" s="42"/>
      <c r="S108" s="120" t="b">
        <v>0</v>
      </c>
      <c r="T108" s="123"/>
      <c r="U108" s="147" t="b">
        <v>0</v>
      </c>
      <c r="V108" s="124"/>
      <c r="W108" s="124"/>
      <c r="X108" s="124"/>
      <c r="Y108" s="124"/>
      <c r="Z108" s="124"/>
    </row>
    <row r="109">
      <c r="A109" s="162"/>
      <c r="B109" s="70"/>
      <c r="C109" s="142" t="s">
        <v>138</v>
      </c>
      <c r="D109" s="70">
        <v>4.0</v>
      </c>
      <c r="E109" s="63" t="s">
        <v>575</v>
      </c>
      <c r="F109" s="74"/>
      <c r="G109" s="157"/>
      <c r="H109" s="70" t="s">
        <v>142</v>
      </c>
      <c r="I109" s="144" t="s">
        <v>35</v>
      </c>
      <c r="J109" s="120" t="s">
        <v>401</v>
      </c>
      <c r="K109" s="128">
        <v>93.08</v>
      </c>
      <c r="L109" s="120" t="s">
        <v>363</v>
      </c>
      <c r="M109" s="120" t="s">
        <v>242</v>
      </c>
      <c r="N109" s="42" t="s">
        <v>776</v>
      </c>
      <c r="O109" s="123" t="b">
        <v>0</v>
      </c>
      <c r="P109" s="123"/>
      <c r="Q109" s="120" t="s">
        <v>595</v>
      </c>
      <c r="R109" s="42"/>
      <c r="S109" s="120" t="b">
        <v>0</v>
      </c>
      <c r="T109" s="123"/>
      <c r="U109" s="147" t="b">
        <v>0</v>
      </c>
      <c r="V109" s="124"/>
      <c r="W109" s="124"/>
      <c r="X109" s="124"/>
      <c r="Y109" s="124"/>
      <c r="Z109" s="124"/>
    </row>
    <row r="110">
      <c r="A110" s="162"/>
      <c r="B110" s="70"/>
      <c r="C110" s="142" t="s">
        <v>160</v>
      </c>
      <c r="D110" s="70">
        <v>4.0</v>
      </c>
      <c r="E110" s="63" t="s">
        <v>575</v>
      </c>
      <c r="F110" s="74"/>
      <c r="G110" s="157"/>
      <c r="H110" s="70">
        <v>9.89803205871E11</v>
      </c>
      <c r="I110" s="144" t="s">
        <v>35</v>
      </c>
      <c r="J110" s="120" t="s">
        <v>401</v>
      </c>
      <c r="K110" s="128">
        <v>92.54</v>
      </c>
      <c r="L110" s="120" t="s">
        <v>363</v>
      </c>
      <c r="M110" s="120" t="s">
        <v>242</v>
      </c>
      <c r="N110" s="42" t="s">
        <v>776</v>
      </c>
      <c r="O110" s="123" t="b">
        <v>0</v>
      </c>
      <c r="P110" s="123"/>
      <c r="Q110" s="120" t="s">
        <v>595</v>
      </c>
      <c r="R110" s="42"/>
      <c r="S110" s="120" t="b">
        <v>0</v>
      </c>
      <c r="T110" s="123"/>
      <c r="U110" s="147" t="b">
        <v>0</v>
      </c>
      <c r="V110" s="124"/>
      <c r="W110" s="124"/>
      <c r="X110" s="124"/>
      <c r="Y110" s="124"/>
      <c r="Z110" s="124"/>
    </row>
    <row r="111">
      <c r="A111" s="162"/>
      <c r="B111" s="70"/>
      <c r="C111" s="142" t="s">
        <v>156</v>
      </c>
      <c r="D111" s="70">
        <v>4.0</v>
      </c>
      <c r="E111" s="63" t="s">
        <v>575</v>
      </c>
      <c r="F111" s="74"/>
      <c r="G111" s="157"/>
      <c r="H111" s="70">
        <v>9.89803205881E11</v>
      </c>
      <c r="I111" s="144" t="s">
        <v>35</v>
      </c>
      <c r="J111" s="120" t="s">
        <v>401</v>
      </c>
      <c r="K111" s="128">
        <v>91.99</v>
      </c>
      <c r="L111" s="120" t="s">
        <v>363</v>
      </c>
      <c r="M111" s="120" t="s">
        <v>242</v>
      </c>
      <c r="N111" s="42" t="s">
        <v>776</v>
      </c>
      <c r="O111" s="123" t="b">
        <v>0</v>
      </c>
      <c r="P111" s="123"/>
      <c r="Q111" s="120" t="s">
        <v>595</v>
      </c>
      <c r="R111" s="42"/>
      <c r="S111" s="120" t="b">
        <v>0</v>
      </c>
      <c r="T111" s="123"/>
      <c r="U111" s="147" t="b">
        <v>0</v>
      </c>
      <c r="V111" s="124"/>
      <c r="W111" s="124"/>
      <c r="X111" s="124"/>
      <c r="Y111" s="124"/>
      <c r="Z111" s="124"/>
    </row>
    <row r="112">
      <c r="A112" s="162"/>
      <c r="B112" s="70"/>
      <c r="C112" s="142" t="s">
        <v>440</v>
      </c>
      <c r="D112" s="70">
        <v>4.0</v>
      </c>
      <c r="E112" s="63" t="s">
        <v>575</v>
      </c>
      <c r="F112" s="74"/>
      <c r="G112" s="157"/>
      <c r="H112" s="70" t="s">
        <v>92</v>
      </c>
      <c r="I112" s="144" t="s">
        <v>35</v>
      </c>
      <c r="J112" s="120" t="s">
        <v>401</v>
      </c>
      <c r="K112" s="128">
        <v>41.91</v>
      </c>
      <c r="L112" s="120" t="s">
        <v>363</v>
      </c>
      <c r="M112" s="120" t="s">
        <v>242</v>
      </c>
      <c r="N112" s="42" t="s">
        <v>776</v>
      </c>
      <c r="O112" s="123" t="b">
        <v>0</v>
      </c>
      <c r="P112" s="123"/>
      <c r="Q112" s="120" t="s">
        <v>595</v>
      </c>
      <c r="R112" s="42"/>
      <c r="S112" s="120" t="b">
        <v>0</v>
      </c>
      <c r="T112" s="123"/>
      <c r="U112" s="147" t="b">
        <v>0</v>
      </c>
      <c r="V112" s="124"/>
      <c r="W112" s="124"/>
      <c r="X112" s="124"/>
      <c r="Y112" s="124"/>
      <c r="Z112" s="124"/>
    </row>
    <row r="113">
      <c r="A113" s="162"/>
      <c r="B113" s="70"/>
      <c r="C113" s="142" t="s">
        <v>318</v>
      </c>
      <c r="D113" s="70">
        <v>4.0</v>
      </c>
      <c r="E113" s="63" t="s">
        <v>575</v>
      </c>
      <c r="F113" s="74"/>
      <c r="G113" s="157"/>
      <c r="H113" s="70" t="s">
        <v>67</v>
      </c>
      <c r="I113" s="144" t="s">
        <v>35</v>
      </c>
      <c r="J113" s="120" t="s">
        <v>401</v>
      </c>
      <c r="K113" s="128">
        <v>64.23</v>
      </c>
      <c r="L113" s="120" t="s">
        <v>363</v>
      </c>
      <c r="M113" s="120" t="s">
        <v>242</v>
      </c>
      <c r="N113" s="42" t="s">
        <v>776</v>
      </c>
      <c r="O113" s="123" t="b">
        <v>0</v>
      </c>
      <c r="P113" s="123"/>
      <c r="Q113" s="120" t="s">
        <v>595</v>
      </c>
      <c r="R113" s="42"/>
      <c r="S113" s="120" t="b">
        <v>0</v>
      </c>
      <c r="T113" s="123"/>
      <c r="U113" s="147" t="b">
        <v>0</v>
      </c>
      <c r="V113" s="124"/>
      <c r="W113" s="124"/>
      <c r="X113" s="124"/>
      <c r="Y113" s="124"/>
      <c r="Z113" s="124"/>
    </row>
    <row r="114">
      <c r="A114" s="162"/>
      <c r="B114" s="70"/>
      <c r="C114" s="142" t="s">
        <v>442</v>
      </c>
      <c r="D114" s="70">
        <v>4.0</v>
      </c>
      <c r="E114" s="63" t="s">
        <v>575</v>
      </c>
      <c r="F114" s="74"/>
      <c r="G114" s="157"/>
      <c r="H114" s="70" t="s">
        <v>85</v>
      </c>
      <c r="I114" s="144" t="s">
        <v>35</v>
      </c>
      <c r="J114" s="120" t="s">
        <v>401</v>
      </c>
      <c r="K114" s="128">
        <v>61.51</v>
      </c>
      <c r="L114" s="120" t="s">
        <v>363</v>
      </c>
      <c r="M114" s="120" t="s">
        <v>242</v>
      </c>
      <c r="N114" s="42" t="s">
        <v>776</v>
      </c>
      <c r="O114" s="123" t="b">
        <v>0</v>
      </c>
      <c r="P114" s="123"/>
      <c r="Q114" s="120" t="s">
        <v>595</v>
      </c>
      <c r="R114" s="42"/>
      <c r="S114" s="120" t="b">
        <v>0</v>
      </c>
      <c r="T114" s="123"/>
      <c r="U114" s="147" t="b">
        <v>0</v>
      </c>
      <c r="V114" s="124"/>
      <c r="W114" s="124"/>
      <c r="X114" s="124"/>
      <c r="Y114" s="124"/>
      <c r="Z114" s="124"/>
    </row>
    <row r="115">
      <c r="A115" s="162"/>
      <c r="B115" s="70"/>
      <c r="C115" s="142" t="s">
        <v>32</v>
      </c>
      <c r="D115" s="70">
        <v>4.0</v>
      </c>
      <c r="E115" s="63" t="s">
        <v>575</v>
      </c>
      <c r="F115" s="74"/>
      <c r="G115" s="157"/>
      <c r="H115" s="70">
        <v>9.89803209771E11</v>
      </c>
      <c r="I115" s="144" t="s">
        <v>35</v>
      </c>
      <c r="J115" s="120" t="s">
        <v>401</v>
      </c>
      <c r="K115" s="128">
        <v>22.37</v>
      </c>
      <c r="L115" s="120" t="s">
        <v>363</v>
      </c>
      <c r="M115" s="120" t="s">
        <v>242</v>
      </c>
      <c r="N115" s="42" t="s">
        <v>776</v>
      </c>
      <c r="O115" s="123" t="b">
        <v>0</v>
      </c>
      <c r="P115" s="123"/>
      <c r="Q115" s="120" t="s">
        <v>595</v>
      </c>
      <c r="R115" s="42"/>
      <c r="S115" s="120" t="b">
        <v>0</v>
      </c>
      <c r="T115" s="123"/>
      <c r="U115" s="147" t="b">
        <v>0</v>
      </c>
      <c r="V115" s="124"/>
      <c r="W115" s="124"/>
      <c r="X115" s="124"/>
      <c r="Y115" s="124"/>
      <c r="Z115" s="124"/>
    </row>
    <row r="116">
      <c r="A116" s="162"/>
      <c r="B116" s="70"/>
      <c r="C116" s="142" t="s">
        <v>129</v>
      </c>
      <c r="D116" s="70">
        <v>4.0</v>
      </c>
      <c r="E116" s="63" t="s">
        <v>575</v>
      </c>
      <c r="F116" s="74"/>
      <c r="G116" s="157"/>
      <c r="H116" s="70" t="s">
        <v>131</v>
      </c>
      <c r="I116" s="144" t="s">
        <v>35</v>
      </c>
      <c r="J116" s="120" t="s">
        <v>401</v>
      </c>
      <c r="K116" s="128">
        <v>1340.14</v>
      </c>
      <c r="L116" s="120" t="s">
        <v>363</v>
      </c>
      <c r="M116" s="120" t="s">
        <v>242</v>
      </c>
      <c r="N116" s="42" t="s">
        <v>776</v>
      </c>
      <c r="O116" s="123" t="b">
        <v>0</v>
      </c>
      <c r="P116" s="123"/>
      <c r="Q116" s="120" t="s">
        <v>595</v>
      </c>
      <c r="R116" s="42"/>
      <c r="S116" s="120" t="b">
        <v>0</v>
      </c>
      <c r="T116" s="123"/>
      <c r="U116" s="147" t="b">
        <v>0</v>
      </c>
      <c r="V116" s="124"/>
      <c r="W116" s="124"/>
      <c r="X116" s="124"/>
      <c r="Y116" s="124"/>
      <c r="Z116" s="124"/>
    </row>
    <row r="117">
      <c r="A117" s="162"/>
      <c r="B117" s="70"/>
      <c r="C117" s="142" t="s">
        <v>49</v>
      </c>
      <c r="D117" s="70">
        <v>4.0</v>
      </c>
      <c r="E117" s="63" t="s">
        <v>575</v>
      </c>
      <c r="F117" s="74"/>
      <c r="G117" s="157"/>
      <c r="H117" s="70">
        <v>9.89803206591E11</v>
      </c>
      <c r="I117" s="144" t="s">
        <v>35</v>
      </c>
      <c r="J117" s="120" t="s">
        <v>401</v>
      </c>
      <c r="K117" s="128">
        <v>105.06</v>
      </c>
      <c r="L117" s="120" t="s">
        <v>363</v>
      </c>
      <c r="M117" s="120" t="s">
        <v>242</v>
      </c>
      <c r="N117" s="42" t="s">
        <v>776</v>
      </c>
      <c r="O117" s="123" t="b">
        <v>0</v>
      </c>
      <c r="P117" s="123"/>
      <c r="Q117" s="120" t="s">
        <v>595</v>
      </c>
      <c r="R117" s="42"/>
      <c r="S117" s="120" t="b">
        <v>0</v>
      </c>
      <c r="T117" s="123"/>
      <c r="U117" s="147" t="b">
        <v>0</v>
      </c>
      <c r="V117" s="124"/>
      <c r="W117" s="124"/>
      <c r="X117" s="124"/>
      <c r="Y117" s="124"/>
      <c r="Z117" s="124"/>
    </row>
    <row r="118">
      <c r="A118" s="162"/>
      <c r="B118" s="70"/>
      <c r="C118" s="142" t="s">
        <v>448</v>
      </c>
      <c r="D118" s="70">
        <v>4.0</v>
      </c>
      <c r="E118" s="63" t="s">
        <v>575</v>
      </c>
      <c r="F118" s="74"/>
      <c r="G118" s="157"/>
      <c r="H118" s="70" t="s">
        <v>447</v>
      </c>
      <c r="I118" s="144" t="s">
        <v>35</v>
      </c>
      <c r="J118" s="120" t="s">
        <v>401</v>
      </c>
      <c r="K118" s="128">
        <v>9.04</v>
      </c>
      <c r="L118" s="120" t="s">
        <v>363</v>
      </c>
      <c r="M118" s="120" t="s">
        <v>242</v>
      </c>
      <c r="N118" s="42" t="s">
        <v>776</v>
      </c>
      <c r="O118" s="123" t="b">
        <v>0</v>
      </c>
      <c r="P118" s="123"/>
      <c r="Q118" s="120" t="s">
        <v>595</v>
      </c>
      <c r="R118" s="42"/>
      <c r="S118" s="120" t="b">
        <v>0</v>
      </c>
      <c r="T118" s="123"/>
      <c r="U118" s="147" t="b">
        <v>0</v>
      </c>
      <c r="V118" s="124"/>
      <c r="W118" s="124"/>
      <c r="X118" s="124"/>
      <c r="Y118" s="124"/>
      <c r="Z118" s="124"/>
    </row>
    <row r="119">
      <c r="A119" s="162"/>
      <c r="B119" s="70"/>
      <c r="C119" s="142" t="s">
        <v>449</v>
      </c>
      <c r="D119" s="70">
        <v>4.0</v>
      </c>
      <c r="E119" s="63" t="s">
        <v>575</v>
      </c>
      <c r="F119" s="74"/>
      <c r="G119" s="157"/>
      <c r="H119" s="70" t="s">
        <v>115</v>
      </c>
      <c r="I119" s="144" t="s">
        <v>35</v>
      </c>
      <c r="J119" s="120" t="s">
        <v>401</v>
      </c>
      <c r="K119" s="128">
        <v>21.72</v>
      </c>
      <c r="L119" s="120" t="s">
        <v>363</v>
      </c>
      <c r="M119" s="120" t="s">
        <v>242</v>
      </c>
      <c r="N119" s="42" t="s">
        <v>776</v>
      </c>
      <c r="O119" s="123" t="b">
        <v>0</v>
      </c>
      <c r="P119" s="123"/>
      <c r="Q119" s="120" t="s">
        <v>595</v>
      </c>
      <c r="R119" s="42"/>
      <c r="S119" s="120" t="b">
        <v>0</v>
      </c>
      <c r="T119" s="123"/>
      <c r="U119" s="147" t="b">
        <v>0</v>
      </c>
      <c r="V119" s="124"/>
      <c r="W119" s="124"/>
      <c r="X119" s="124"/>
      <c r="Y119" s="124"/>
      <c r="Z119" s="124"/>
    </row>
    <row r="120">
      <c r="A120" s="162"/>
      <c r="B120" s="70"/>
      <c r="C120" s="142" t="s">
        <v>450</v>
      </c>
      <c r="D120" s="70">
        <v>4.0</v>
      </c>
      <c r="E120" s="63" t="s">
        <v>575</v>
      </c>
      <c r="F120" s="74"/>
      <c r="G120" s="157"/>
      <c r="H120" s="70" t="s">
        <v>112</v>
      </c>
      <c r="I120" s="144" t="s">
        <v>35</v>
      </c>
      <c r="J120" s="120" t="s">
        <v>401</v>
      </c>
      <c r="K120" s="128">
        <v>10.29</v>
      </c>
      <c r="L120" s="120" t="s">
        <v>363</v>
      </c>
      <c r="M120" s="120" t="s">
        <v>242</v>
      </c>
      <c r="N120" s="42" t="s">
        <v>776</v>
      </c>
      <c r="O120" s="123" t="b">
        <v>0</v>
      </c>
      <c r="P120" s="123"/>
      <c r="Q120" s="120" t="s">
        <v>595</v>
      </c>
      <c r="R120" s="42"/>
      <c r="S120" s="120" t="b">
        <v>0</v>
      </c>
      <c r="T120" s="123"/>
      <c r="U120" s="147" t="b">
        <v>0</v>
      </c>
      <c r="V120" s="124"/>
      <c r="W120" s="124"/>
      <c r="X120" s="124"/>
      <c r="Y120" s="124"/>
      <c r="Z120" s="124"/>
    </row>
    <row r="121">
      <c r="A121" s="162"/>
      <c r="B121" s="70"/>
      <c r="C121" s="142" t="s">
        <v>784</v>
      </c>
      <c r="D121" s="70">
        <v>4.0</v>
      </c>
      <c r="E121" s="63" t="s">
        <v>575</v>
      </c>
      <c r="F121" s="74"/>
      <c r="G121" s="157"/>
      <c r="H121" s="70" t="s">
        <v>312</v>
      </c>
      <c r="I121" s="95" t="s">
        <v>315</v>
      </c>
      <c r="J121" s="120" t="s">
        <v>401</v>
      </c>
      <c r="K121" s="128">
        <v>871.3</v>
      </c>
      <c r="L121" s="120" t="s">
        <v>227</v>
      </c>
      <c r="M121" s="120" t="s">
        <v>166</v>
      </c>
      <c r="N121" s="42" t="s">
        <v>761</v>
      </c>
      <c r="O121" s="123" t="b">
        <v>0</v>
      </c>
      <c r="P121" s="123"/>
      <c r="Q121" s="120" t="s">
        <v>595</v>
      </c>
      <c r="R121" s="42"/>
      <c r="S121" s="120" t="b">
        <v>0</v>
      </c>
      <c r="T121" s="123"/>
      <c r="U121" s="147" t="b">
        <v>0</v>
      </c>
      <c r="V121" s="124"/>
      <c r="W121" s="124"/>
      <c r="X121" s="124"/>
      <c r="Y121" s="124"/>
      <c r="Z121" s="124"/>
    </row>
    <row r="122">
      <c r="A122" s="162"/>
      <c r="B122" s="70"/>
      <c r="C122" s="142" t="s">
        <v>453</v>
      </c>
      <c r="D122" s="70">
        <v>4.0</v>
      </c>
      <c r="E122" s="63" t="s">
        <v>575</v>
      </c>
      <c r="F122" s="74"/>
      <c r="G122" s="157"/>
      <c r="H122" s="70" t="s">
        <v>452</v>
      </c>
      <c r="I122" s="95" t="s">
        <v>454</v>
      </c>
      <c r="J122" s="120" t="s">
        <v>401</v>
      </c>
      <c r="K122" s="128">
        <v>3142.1</v>
      </c>
      <c r="L122" s="120" t="s">
        <v>227</v>
      </c>
      <c r="M122" s="120" t="s">
        <v>166</v>
      </c>
      <c r="N122" s="42" t="s">
        <v>785</v>
      </c>
      <c r="O122" s="123" t="b">
        <v>0</v>
      </c>
      <c r="P122" s="123"/>
      <c r="Q122" s="120" t="s">
        <v>595</v>
      </c>
      <c r="R122" s="42"/>
      <c r="S122" s="120" t="b">
        <v>0</v>
      </c>
      <c r="T122" s="123"/>
      <c r="U122" s="147" t="b">
        <v>0</v>
      </c>
      <c r="V122" s="124"/>
      <c r="W122" s="124"/>
      <c r="X122" s="124"/>
      <c r="Y122" s="124"/>
      <c r="Z122" s="124"/>
    </row>
    <row r="123">
      <c r="A123" s="162"/>
      <c r="B123" s="70"/>
      <c r="C123" s="142" t="s">
        <v>456</v>
      </c>
      <c r="D123" s="70">
        <v>4.0</v>
      </c>
      <c r="E123" s="63" t="s">
        <v>575</v>
      </c>
      <c r="F123" s="74"/>
      <c r="G123" s="157"/>
      <c r="H123" s="70" t="s">
        <v>455</v>
      </c>
      <c r="I123" s="95" t="s">
        <v>454</v>
      </c>
      <c r="J123" s="120" t="s">
        <v>401</v>
      </c>
      <c r="K123" s="128">
        <v>491.9</v>
      </c>
      <c r="L123" s="120" t="s">
        <v>227</v>
      </c>
      <c r="M123" s="120" t="s">
        <v>166</v>
      </c>
      <c r="N123" s="42" t="s">
        <v>785</v>
      </c>
      <c r="O123" s="123" t="b">
        <v>0</v>
      </c>
      <c r="P123" s="123"/>
      <c r="Q123" s="120" t="s">
        <v>595</v>
      </c>
      <c r="R123" s="42"/>
      <c r="S123" s="120" t="b">
        <v>0</v>
      </c>
      <c r="T123" s="123"/>
      <c r="U123" s="147" t="b">
        <v>0</v>
      </c>
      <c r="V123" s="124"/>
      <c r="W123" s="124"/>
      <c r="X123" s="124"/>
      <c r="Y123" s="124"/>
      <c r="Z123" s="124"/>
    </row>
    <row r="124">
      <c r="A124" s="162"/>
      <c r="B124" s="70"/>
      <c r="C124" s="142" t="s">
        <v>458</v>
      </c>
      <c r="D124" s="70">
        <v>4.0</v>
      </c>
      <c r="E124" s="63" t="s">
        <v>575</v>
      </c>
      <c r="F124" s="74"/>
      <c r="G124" s="157"/>
      <c r="H124" s="70" t="s">
        <v>457</v>
      </c>
      <c r="I124" s="95" t="s">
        <v>454</v>
      </c>
      <c r="J124" s="120" t="s">
        <v>401</v>
      </c>
      <c r="K124" s="128">
        <v>337.3</v>
      </c>
      <c r="L124" s="120" t="s">
        <v>227</v>
      </c>
      <c r="M124" s="120" t="s">
        <v>166</v>
      </c>
      <c r="N124" s="42" t="s">
        <v>785</v>
      </c>
      <c r="O124" s="123" t="b">
        <v>0</v>
      </c>
      <c r="P124" s="123"/>
      <c r="Q124" s="120" t="s">
        <v>595</v>
      </c>
      <c r="R124" s="42"/>
      <c r="S124" s="120" t="b">
        <v>0</v>
      </c>
      <c r="T124" s="123"/>
      <c r="U124" s="147" t="b">
        <v>0</v>
      </c>
      <c r="V124" s="124"/>
      <c r="W124" s="124"/>
      <c r="X124" s="124"/>
      <c r="Y124" s="124"/>
      <c r="Z124" s="124"/>
    </row>
    <row r="125">
      <c r="A125" s="162"/>
      <c r="B125" s="70"/>
      <c r="C125" s="142" t="s">
        <v>460</v>
      </c>
      <c r="D125" s="70">
        <v>4.0</v>
      </c>
      <c r="E125" s="63" t="s">
        <v>575</v>
      </c>
      <c r="F125" s="74"/>
      <c r="G125" s="157"/>
      <c r="H125" s="70" t="s">
        <v>459</v>
      </c>
      <c r="I125" s="95" t="s">
        <v>454</v>
      </c>
      <c r="J125" s="120" t="s">
        <v>401</v>
      </c>
      <c r="K125" s="128">
        <v>1014.3</v>
      </c>
      <c r="L125" s="120" t="s">
        <v>227</v>
      </c>
      <c r="M125" s="120" t="s">
        <v>166</v>
      </c>
      <c r="N125" s="42" t="s">
        <v>785</v>
      </c>
      <c r="O125" s="123" t="b">
        <v>0</v>
      </c>
      <c r="P125" s="123"/>
      <c r="Q125" s="120" t="s">
        <v>595</v>
      </c>
      <c r="R125" s="42"/>
      <c r="S125" s="120" t="b">
        <v>0</v>
      </c>
      <c r="T125" s="123"/>
      <c r="U125" s="147" t="b">
        <v>0</v>
      </c>
      <c r="V125" s="124"/>
      <c r="W125" s="124"/>
      <c r="X125" s="124"/>
      <c r="Y125" s="124"/>
      <c r="Z125" s="124"/>
    </row>
    <row r="126">
      <c r="A126" s="162"/>
      <c r="B126" s="70"/>
      <c r="C126" s="142" t="s">
        <v>462</v>
      </c>
      <c r="D126" s="70">
        <v>40.0</v>
      </c>
      <c r="E126" s="63" t="s">
        <v>575</v>
      </c>
      <c r="F126" s="74"/>
      <c r="G126" s="157"/>
      <c r="H126" s="70" t="s">
        <v>461</v>
      </c>
      <c r="I126" s="95" t="s">
        <v>454</v>
      </c>
      <c r="J126" s="120" t="s">
        <v>401</v>
      </c>
      <c r="K126" s="128">
        <v>363.8</v>
      </c>
      <c r="L126" s="120" t="s">
        <v>227</v>
      </c>
      <c r="M126" s="120" t="s">
        <v>166</v>
      </c>
      <c r="N126" s="42" t="s">
        <v>785</v>
      </c>
      <c r="O126" s="123" t="b">
        <v>0</v>
      </c>
      <c r="P126" s="123"/>
      <c r="Q126" s="120" t="s">
        <v>595</v>
      </c>
      <c r="R126" s="42"/>
      <c r="S126" s="120" t="b">
        <v>0</v>
      </c>
      <c r="T126" s="123"/>
      <c r="U126" s="147" t="b">
        <v>0</v>
      </c>
      <c r="V126" s="124"/>
      <c r="W126" s="124"/>
      <c r="X126" s="124"/>
      <c r="Y126" s="124"/>
      <c r="Z126" s="124"/>
    </row>
    <row r="127">
      <c r="A127" s="162"/>
      <c r="B127" s="70"/>
      <c r="C127" s="142" t="s">
        <v>786</v>
      </c>
      <c r="D127" s="70">
        <v>4.0</v>
      </c>
      <c r="E127" s="63" t="s">
        <v>575</v>
      </c>
      <c r="F127" s="74"/>
      <c r="G127" s="74"/>
      <c r="H127" s="70" t="s">
        <v>319</v>
      </c>
      <c r="I127" s="144" t="s">
        <v>321</v>
      </c>
      <c r="J127" s="120" t="s">
        <v>401</v>
      </c>
      <c r="K127" s="128">
        <v>78.0</v>
      </c>
      <c r="L127" s="120" t="s">
        <v>363</v>
      </c>
      <c r="M127" s="120" t="s">
        <v>242</v>
      </c>
      <c r="N127" s="42" t="s">
        <v>769</v>
      </c>
      <c r="O127" s="123" t="b">
        <v>0</v>
      </c>
      <c r="P127" s="123"/>
      <c r="Q127" s="120" t="s">
        <v>595</v>
      </c>
      <c r="R127" s="42" t="s">
        <v>242</v>
      </c>
      <c r="S127" s="120" t="b">
        <v>1</v>
      </c>
      <c r="T127" s="42" t="s">
        <v>242</v>
      </c>
      <c r="U127" s="120" t="b">
        <v>1</v>
      </c>
      <c r="V127" s="124"/>
      <c r="W127" s="124"/>
      <c r="X127" s="124"/>
      <c r="Y127" s="124"/>
      <c r="Z127" s="124"/>
    </row>
    <row r="128">
      <c r="A128" s="136" t="s">
        <v>764</v>
      </c>
      <c r="B128" s="140">
        <v>10.0</v>
      </c>
      <c r="C128" s="156" t="s">
        <v>464</v>
      </c>
      <c r="D128" s="140">
        <v>3.0</v>
      </c>
      <c r="E128" s="137" t="s">
        <v>575</v>
      </c>
      <c r="F128" s="157"/>
      <c r="G128" s="157"/>
      <c r="H128" s="140">
        <v>866062.2</v>
      </c>
      <c r="I128" s="144" t="s">
        <v>35</v>
      </c>
      <c r="J128" s="120" t="s">
        <v>401</v>
      </c>
      <c r="K128" s="128">
        <v>2366.75</v>
      </c>
      <c r="L128" s="120" t="s">
        <v>363</v>
      </c>
      <c r="M128" s="120" t="s">
        <v>242</v>
      </c>
      <c r="N128" s="42" t="s">
        <v>776</v>
      </c>
      <c r="O128" s="123" t="b">
        <v>0</v>
      </c>
      <c r="P128" s="123"/>
      <c r="Q128" s="120" t="s">
        <v>595</v>
      </c>
      <c r="R128" s="42"/>
      <c r="S128" s="120" t="b">
        <v>0</v>
      </c>
      <c r="T128" s="123"/>
      <c r="U128" s="147" t="b">
        <v>0</v>
      </c>
      <c r="V128" s="124"/>
      <c r="W128" s="124"/>
      <c r="X128" s="124"/>
      <c r="Y128" s="124"/>
      <c r="Z128" s="124"/>
    </row>
    <row r="129">
      <c r="A129" s="136" t="s">
        <v>764</v>
      </c>
      <c r="B129" s="140">
        <v>10.1</v>
      </c>
      <c r="C129" s="156" t="s">
        <v>430</v>
      </c>
      <c r="D129" s="140">
        <v>3.0</v>
      </c>
      <c r="E129" s="137" t="s">
        <v>575</v>
      </c>
      <c r="F129" s="157"/>
      <c r="G129" s="157"/>
      <c r="H129" s="140">
        <v>867036.1</v>
      </c>
      <c r="I129" s="144" t="s">
        <v>35</v>
      </c>
      <c r="J129" s="120" t="s">
        <v>401</v>
      </c>
      <c r="K129" s="128">
        <v>1167.58</v>
      </c>
      <c r="L129" s="120" t="s">
        <v>363</v>
      </c>
      <c r="M129" s="120" t="s">
        <v>242</v>
      </c>
      <c r="N129" s="42" t="s">
        <v>776</v>
      </c>
      <c r="O129" s="123" t="b">
        <v>0</v>
      </c>
      <c r="P129" s="123"/>
      <c r="Q129" s="120" t="s">
        <v>595</v>
      </c>
      <c r="R129" s="42"/>
      <c r="S129" s="120" t="b">
        <v>0</v>
      </c>
      <c r="T129" s="123"/>
      <c r="U129" s="147" t="b">
        <v>0</v>
      </c>
      <c r="V129" s="124"/>
      <c r="W129" s="124"/>
      <c r="X129" s="124"/>
      <c r="Y129" s="124"/>
      <c r="Z129" s="124"/>
    </row>
    <row r="130">
      <c r="A130" s="162"/>
      <c r="B130" s="70"/>
      <c r="C130" s="142" t="s">
        <v>466</v>
      </c>
      <c r="D130" s="70">
        <v>3.0</v>
      </c>
      <c r="E130" s="63" t="s">
        <v>575</v>
      </c>
      <c r="F130" s="74"/>
      <c r="G130" s="74"/>
      <c r="H130" s="70" t="s">
        <v>61</v>
      </c>
      <c r="I130" s="144" t="s">
        <v>35</v>
      </c>
      <c r="J130" s="120" t="s">
        <v>401</v>
      </c>
      <c r="K130" s="128">
        <v>50.08</v>
      </c>
      <c r="L130" s="120" t="s">
        <v>363</v>
      </c>
      <c r="M130" s="120" t="s">
        <v>242</v>
      </c>
      <c r="N130" s="42" t="s">
        <v>776</v>
      </c>
      <c r="O130" s="123" t="b">
        <v>0</v>
      </c>
      <c r="P130" s="123"/>
      <c r="Q130" s="120" t="s">
        <v>595</v>
      </c>
      <c r="R130" s="42"/>
      <c r="S130" s="120" t="b">
        <v>0</v>
      </c>
      <c r="T130" s="123"/>
      <c r="U130" s="147" t="b">
        <v>0</v>
      </c>
      <c r="V130" s="124"/>
      <c r="W130" s="124"/>
      <c r="X130" s="124"/>
      <c r="Y130" s="124"/>
      <c r="Z130" s="124"/>
    </row>
    <row r="131">
      <c r="A131" s="162"/>
      <c r="B131" s="70"/>
      <c r="C131" s="142" t="s">
        <v>468</v>
      </c>
      <c r="D131" s="70">
        <v>3.0</v>
      </c>
      <c r="E131" s="63" t="s">
        <v>575</v>
      </c>
      <c r="F131" s="74"/>
      <c r="G131" s="74"/>
      <c r="H131" s="70" t="s">
        <v>179</v>
      </c>
      <c r="I131" s="144" t="s">
        <v>35</v>
      </c>
      <c r="J131" s="120" t="s">
        <v>401</v>
      </c>
      <c r="K131" s="128">
        <v>41.91</v>
      </c>
      <c r="L131" s="120" t="s">
        <v>363</v>
      </c>
      <c r="M131" s="120" t="s">
        <v>242</v>
      </c>
      <c r="N131" s="42" t="s">
        <v>776</v>
      </c>
      <c r="O131" s="123" t="b">
        <v>0</v>
      </c>
      <c r="P131" s="123"/>
      <c r="Q131" s="120" t="s">
        <v>595</v>
      </c>
      <c r="R131" s="42"/>
      <c r="S131" s="120" t="b">
        <v>0</v>
      </c>
      <c r="T131" s="123"/>
      <c r="U131" s="147" t="b">
        <v>0</v>
      </c>
      <c r="V131" s="124"/>
      <c r="W131" s="124"/>
      <c r="X131" s="124"/>
      <c r="Y131" s="124"/>
      <c r="Z131" s="124"/>
    </row>
    <row r="132">
      <c r="A132" s="162"/>
      <c r="B132" s="70"/>
      <c r="C132" s="142" t="s">
        <v>450</v>
      </c>
      <c r="D132" s="70">
        <v>3.0</v>
      </c>
      <c r="E132" s="63" t="s">
        <v>575</v>
      </c>
      <c r="F132" s="74"/>
      <c r="G132" s="74"/>
      <c r="H132" s="70" t="s">
        <v>112</v>
      </c>
      <c r="I132" s="144" t="s">
        <v>35</v>
      </c>
      <c r="J132" s="120" t="s">
        <v>401</v>
      </c>
      <c r="K132" s="128">
        <v>10.29</v>
      </c>
      <c r="L132" s="120" t="s">
        <v>363</v>
      </c>
      <c r="M132" s="120" t="s">
        <v>242</v>
      </c>
      <c r="N132" s="42" t="s">
        <v>776</v>
      </c>
      <c r="O132" s="123" t="b">
        <v>0</v>
      </c>
      <c r="P132" s="123"/>
      <c r="Q132" s="120" t="s">
        <v>595</v>
      </c>
      <c r="R132" s="42"/>
      <c r="S132" s="120" t="b">
        <v>0</v>
      </c>
      <c r="T132" s="123"/>
      <c r="U132" s="147" t="b">
        <v>0</v>
      </c>
      <c r="V132" s="124"/>
      <c r="W132" s="124"/>
      <c r="X132" s="124"/>
      <c r="Y132" s="124"/>
      <c r="Z132" s="124"/>
    </row>
    <row r="133">
      <c r="A133" s="162"/>
      <c r="B133" s="70"/>
      <c r="C133" s="142" t="s">
        <v>32</v>
      </c>
      <c r="D133" s="70">
        <v>3.0</v>
      </c>
      <c r="E133" s="63" t="s">
        <v>575</v>
      </c>
      <c r="F133" s="74"/>
      <c r="G133" s="74"/>
      <c r="H133" s="70">
        <v>9.89803209771E11</v>
      </c>
      <c r="I133" s="144" t="s">
        <v>35</v>
      </c>
      <c r="J133" s="120" t="s">
        <v>401</v>
      </c>
      <c r="K133" s="128">
        <v>22.37</v>
      </c>
      <c r="L133" s="120" t="s">
        <v>363</v>
      </c>
      <c r="M133" s="120" t="s">
        <v>242</v>
      </c>
      <c r="N133" s="42" t="s">
        <v>776</v>
      </c>
      <c r="O133" s="123" t="b">
        <v>0</v>
      </c>
      <c r="P133" s="123"/>
      <c r="Q133" s="120" t="s">
        <v>595</v>
      </c>
      <c r="R133" s="42"/>
      <c r="S133" s="120" t="b">
        <v>0</v>
      </c>
      <c r="T133" s="123"/>
      <c r="U133" s="147" t="b">
        <v>0</v>
      </c>
      <c r="V133" s="124"/>
      <c r="W133" s="124"/>
      <c r="X133" s="124"/>
      <c r="Y133" s="124"/>
      <c r="Z133" s="124"/>
    </row>
    <row r="134">
      <c r="A134" s="162"/>
      <c r="B134" s="70"/>
      <c r="C134" s="142" t="s">
        <v>138</v>
      </c>
      <c r="D134" s="70">
        <v>3.0</v>
      </c>
      <c r="E134" s="63" t="s">
        <v>575</v>
      </c>
      <c r="F134" s="74"/>
      <c r="G134" s="74"/>
      <c r="H134" s="70" t="s">
        <v>142</v>
      </c>
      <c r="I134" s="144" t="s">
        <v>35</v>
      </c>
      <c r="J134" s="120" t="s">
        <v>401</v>
      </c>
      <c r="K134" s="128">
        <v>93.08</v>
      </c>
      <c r="L134" s="120" t="s">
        <v>363</v>
      </c>
      <c r="M134" s="120" t="s">
        <v>242</v>
      </c>
      <c r="N134" s="42" t="s">
        <v>776</v>
      </c>
      <c r="O134" s="123" t="b">
        <v>0</v>
      </c>
      <c r="P134" s="123"/>
      <c r="Q134" s="120" t="s">
        <v>595</v>
      </c>
      <c r="R134" s="42"/>
      <c r="S134" s="120" t="b">
        <v>0</v>
      </c>
      <c r="T134" s="123"/>
      <c r="U134" s="147" t="b">
        <v>0</v>
      </c>
      <c r="V134" s="124"/>
      <c r="W134" s="124"/>
      <c r="X134" s="124"/>
      <c r="Y134" s="124"/>
      <c r="Z134" s="124"/>
    </row>
    <row r="135">
      <c r="A135" s="162"/>
      <c r="B135" s="70"/>
      <c r="C135" s="142" t="s">
        <v>449</v>
      </c>
      <c r="D135" s="70">
        <v>3.0</v>
      </c>
      <c r="E135" s="63" t="s">
        <v>575</v>
      </c>
      <c r="F135" s="74"/>
      <c r="G135" s="74"/>
      <c r="H135" s="70" t="s">
        <v>115</v>
      </c>
      <c r="I135" s="144" t="s">
        <v>35</v>
      </c>
      <c r="J135" s="120" t="s">
        <v>401</v>
      </c>
      <c r="K135" s="128">
        <v>21.72</v>
      </c>
      <c r="L135" s="120" t="s">
        <v>363</v>
      </c>
      <c r="M135" s="120" t="s">
        <v>242</v>
      </c>
      <c r="N135" s="42" t="s">
        <v>776</v>
      </c>
      <c r="O135" s="123" t="b">
        <v>0</v>
      </c>
      <c r="P135" s="123"/>
      <c r="Q135" s="120" t="s">
        <v>595</v>
      </c>
      <c r="R135" s="42"/>
      <c r="S135" s="120" t="b">
        <v>0</v>
      </c>
      <c r="T135" s="123"/>
      <c r="U135" s="147" t="b">
        <v>0</v>
      </c>
      <c r="V135" s="124"/>
      <c r="W135" s="124"/>
      <c r="X135" s="124"/>
      <c r="Y135" s="124"/>
      <c r="Z135" s="124"/>
    </row>
    <row r="136">
      <c r="A136" s="162"/>
      <c r="B136" s="70"/>
      <c r="C136" s="142" t="s">
        <v>784</v>
      </c>
      <c r="D136" s="70">
        <v>3.0</v>
      </c>
      <c r="E136" s="63" t="s">
        <v>575</v>
      </c>
      <c r="F136" s="74"/>
      <c r="G136" s="74"/>
      <c r="H136" s="70" t="s">
        <v>312</v>
      </c>
      <c r="I136" s="95" t="s">
        <v>315</v>
      </c>
      <c r="J136" s="120" t="s">
        <v>401</v>
      </c>
      <c r="K136" s="128">
        <v>871.3</v>
      </c>
      <c r="L136" s="120" t="s">
        <v>227</v>
      </c>
      <c r="M136" s="120" t="s">
        <v>166</v>
      </c>
      <c r="N136" s="42" t="s">
        <v>761</v>
      </c>
      <c r="O136" s="123" t="b">
        <v>0</v>
      </c>
      <c r="P136" s="123"/>
      <c r="Q136" s="120" t="s">
        <v>595</v>
      </c>
      <c r="R136" s="42"/>
      <c r="S136" s="120" t="b">
        <v>0</v>
      </c>
      <c r="T136" s="123"/>
      <c r="U136" s="147" t="b">
        <v>0</v>
      </c>
      <c r="V136" s="124"/>
      <c r="W136" s="124"/>
      <c r="X136" s="124"/>
      <c r="Y136" s="124"/>
      <c r="Z136" s="124"/>
    </row>
    <row r="137">
      <c r="A137" s="162"/>
      <c r="B137" s="70"/>
      <c r="C137" s="142" t="s">
        <v>477</v>
      </c>
      <c r="D137" s="70">
        <v>3.0</v>
      </c>
      <c r="E137" s="63" t="s">
        <v>575</v>
      </c>
      <c r="F137" s="74"/>
      <c r="G137" s="74"/>
      <c r="H137" s="70" t="s">
        <v>330</v>
      </c>
      <c r="I137" s="95" t="s">
        <v>321</v>
      </c>
      <c r="J137" s="120" t="s">
        <v>401</v>
      </c>
      <c r="K137" s="128">
        <v>115.0</v>
      </c>
      <c r="L137" s="120" t="s">
        <v>363</v>
      </c>
      <c r="M137" s="120" t="s">
        <v>242</v>
      </c>
      <c r="N137" s="42" t="s">
        <v>769</v>
      </c>
      <c r="O137" s="123" t="b">
        <v>0</v>
      </c>
      <c r="P137" s="123"/>
      <c r="Q137" s="120" t="s">
        <v>595</v>
      </c>
      <c r="R137" s="42" t="s">
        <v>242</v>
      </c>
      <c r="S137" s="120" t="b">
        <v>1</v>
      </c>
      <c r="T137" s="42" t="s">
        <v>242</v>
      </c>
      <c r="U137" s="120" t="b">
        <v>1</v>
      </c>
      <c r="V137" s="124"/>
      <c r="W137" s="124"/>
      <c r="X137" s="124"/>
      <c r="Y137" s="124"/>
      <c r="Z137" s="124"/>
    </row>
    <row r="138">
      <c r="A138" s="148" t="s">
        <v>764</v>
      </c>
      <c r="B138" s="149">
        <v>11.0</v>
      </c>
      <c r="C138" s="150" t="s">
        <v>464</v>
      </c>
      <c r="D138" s="149">
        <v>0.0</v>
      </c>
      <c r="E138" s="115" t="s">
        <v>575</v>
      </c>
      <c r="F138" s="151"/>
      <c r="G138" s="151"/>
      <c r="H138" s="149">
        <v>866064.3</v>
      </c>
      <c r="I138" s="155" t="s">
        <v>35</v>
      </c>
      <c r="J138" s="120" t="s">
        <v>401</v>
      </c>
      <c r="K138" s="128">
        <v>3089.63</v>
      </c>
      <c r="L138" s="120" t="s">
        <v>363</v>
      </c>
      <c r="M138" s="120" t="s">
        <v>401</v>
      </c>
      <c r="N138" s="42" t="s">
        <v>776</v>
      </c>
      <c r="O138" s="123" t="b">
        <v>0</v>
      </c>
      <c r="P138" s="123"/>
      <c r="Q138" s="120" t="s">
        <v>752</v>
      </c>
      <c r="R138" s="42"/>
      <c r="S138" s="120" t="b">
        <v>0</v>
      </c>
      <c r="T138" s="123"/>
      <c r="U138" s="147" t="b">
        <v>0</v>
      </c>
      <c r="V138" s="124"/>
      <c r="W138" s="124"/>
      <c r="X138" s="124"/>
      <c r="Y138" s="124"/>
      <c r="Z138" s="124"/>
    </row>
    <row r="139">
      <c r="A139" s="148" t="s">
        <v>764</v>
      </c>
      <c r="B139" s="149">
        <v>11.1</v>
      </c>
      <c r="C139" s="150" t="s">
        <v>430</v>
      </c>
      <c r="D139" s="149">
        <v>0.0</v>
      </c>
      <c r="E139" s="115" t="s">
        <v>575</v>
      </c>
      <c r="F139" s="151"/>
      <c r="G139" s="151"/>
      <c r="H139" s="149">
        <v>867036.1</v>
      </c>
      <c r="I139" s="155" t="s">
        <v>35</v>
      </c>
      <c r="J139" s="120" t="s">
        <v>401</v>
      </c>
      <c r="K139" s="128">
        <v>1232.36</v>
      </c>
      <c r="L139" s="120" t="s">
        <v>363</v>
      </c>
      <c r="M139" s="120" t="s">
        <v>401</v>
      </c>
      <c r="N139" s="42" t="s">
        <v>776</v>
      </c>
      <c r="O139" s="123" t="b">
        <v>0</v>
      </c>
      <c r="P139" s="123"/>
      <c r="Q139" s="120" t="s">
        <v>752</v>
      </c>
      <c r="R139" s="42"/>
      <c r="S139" s="120" t="b">
        <v>0</v>
      </c>
      <c r="T139" s="123"/>
      <c r="U139" s="147" t="b">
        <v>0</v>
      </c>
      <c r="V139" s="124"/>
      <c r="W139" s="124"/>
      <c r="X139" s="124"/>
      <c r="Y139" s="124"/>
      <c r="Z139" s="124"/>
    </row>
    <row r="140">
      <c r="A140" s="160"/>
      <c r="B140" s="118"/>
      <c r="C140" s="153" t="s">
        <v>164</v>
      </c>
      <c r="D140" s="149">
        <v>0.0</v>
      </c>
      <c r="E140" s="125" t="s">
        <v>575</v>
      </c>
      <c r="F140" s="129"/>
      <c r="G140" s="129"/>
      <c r="H140" s="118" t="s">
        <v>165</v>
      </c>
      <c r="I140" s="155" t="s">
        <v>35</v>
      </c>
      <c r="J140" s="120" t="s">
        <v>401</v>
      </c>
      <c r="K140" s="128">
        <v>267.27</v>
      </c>
      <c r="L140" s="120" t="s">
        <v>363</v>
      </c>
      <c r="M140" s="120" t="s">
        <v>401</v>
      </c>
      <c r="N140" s="42" t="s">
        <v>776</v>
      </c>
      <c r="O140" s="73" t="b">
        <v>0</v>
      </c>
      <c r="P140" s="73"/>
      <c r="Q140" s="120" t="s">
        <v>752</v>
      </c>
      <c r="R140" s="42"/>
      <c r="S140" s="42" t="b">
        <v>0</v>
      </c>
      <c r="T140" s="73"/>
      <c r="U140" s="97" t="b">
        <v>0</v>
      </c>
      <c r="V140" s="54"/>
      <c r="W140" s="54"/>
      <c r="X140" s="54"/>
      <c r="Y140" s="54"/>
      <c r="Z140" s="54"/>
    </row>
    <row r="141">
      <c r="A141" s="160"/>
      <c r="B141" s="118"/>
      <c r="C141" s="153" t="s">
        <v>138</v>
      </c>
      <c r="D141" s="149">
        <v>0.0</v>
      </c>
      <c r="E141" s="125" t="s">
        <v>575</v>
      </c>
      <c r="F141" s="129"/>
      <c r="G141" s="129"/>
      <c r="H141" s="118" t="s">
        <v>142</v>
      </c>
      <c r="I141" s="155" t="s">
        <v>35</v>
      </c>
      <c r="J141" s="120" t="s">
        <v>401</v>
      </c>
      <c r="K141" s="128">
        <v>93.08</v>
      </c>
      <c r="L141" s="120" t="s">
        <v>363</v>
      </c>
      <c r="M141" s="120" t="s">
        <v>401</v>
      </c>
      <c r="N141" s="42" t="s">
        <v>776</v>
      </c>
      <c r="O141" s="73" t="b">
        <v>0</v>
      </c>
      <c r="P141" s="73"/>
      <c r="Q141" s="120" t="s">
        <v>752</v>
      </c>
      <c r="R141" s="42"/>
      <c r="S141" s="42" t="b">
        <v>0</v>
      </c>
      <c r="T141" s="73"/>
      <c r="U141" s="97" t="b">
        <v>0</v>
      </c>
      <c r="V141" s="54"/>
      <c r="W141" s="54"/>
      <c r="X141" s="54"/>
      <c r="Y141" s="54"/>
      <c r="Z141" s="54"/>
    </row>
    <row r="142">
      <c r="A142" s="160"/>
      <c r="B142" s="118"/>
      <c r="C142" s="153" t="s">
        <v>156</v>
      </c>
      <c r="D142" s="149">
        <v>0.0</v>
      </c>
      <c r="E142" s="125" t="s">
        <v>575</v>
      </c>
      <c r="F142" s="129"/>
      <c r="G142" s="129"/>
      <c r="H142" s="118">
        <v>9.89803205881E11</v>
      </c>
      <c r="I142" s="155" t="s">
        <v>35</v>
      </c>
      <c r="J142" s="120" t="s">
        <v>401</v>
      </c>
      <c r="K142" s="128">
        <v>91.99</v>
      </c>
      <c r="L142" s="120" t="s">
        <v>363</v>
      </c>
      <c r="M142" s="120" t="s">
        <v>401</v>
      </c>
      <c r="N142" s="42" t="s">
        <v>776</v>
      </c>
      <c r="O142" s="73" t="b">
        <v>0</v>
      </c>
      <c r="P142" s="73"/>
      <c r="Q142" s="120" t="s">
        <v>752</v>
      </c>
      <c r="R142" s="42"/>
      <c r="S142" s="42" t="b">
        <v>0</v>
      </c>
      <c r="T142" s="73"/>
      <c r="U142" s="97" t="b">
        <v>0</v>
      </c>
      <c r="V142" s="54"/>
      <c r="W142" s="54"/>
      <c r="X142" s="54"/>
      <c r="Y142" s="54"/>
      <c r="Z142" s="54"/>
    </row>
    <row r="143">
      <c r="A143" s="160"/>
      <c r="B143" s="118"/>
      <c r="C143" s="153" t="s">
        <v>440</v>
      </c>
      <c r="D143" s="149">
        <v>0.0</v>
      </c>
      <c r="E143" s="125" t="s">
        <v>575</v>
      </c>
      <c r="F143" s="129"/>
      <c r="G143" s="129"/>
      <c r="H143" s="118" t="s">
        <v>92</v>
      </c>
      <c r="I143" s="155" t="s">
        <v>35</v>
      </c>
      <c r="J143" s="120" t="s">
        <v>401</v>
      </c>
      <c r="K143" s="128">
        <v>41.91</v>
      </c>
      <c r="L143" s="120" t="s">
        <v>363</v>
      </c>
      <c r="M143" s="120" t="s">
        <v>401</v>
      </c>
      <c r="N143" s="42" t="s">
        <v>776</v>
      </c>
      <c r="O143" s="73" t="b">
        <v>0</v>
      </c>
      <c r="P143" s="73"/>
      <c r="Q143" s="120" t="s">
        <v>752</v>
      </c>
      <c r="R143" s="42"/>
      <c r="S143" s="42" t="b">
        <v>0</v>
      </c>
      <c r="T143" s="73"/>
      <c r="U143" s="97" t="b">
        <v>0</v>
      </c>
      <c r="V143" s="54"/>
      <c r="W143" s="54"/>
      <c r="X143" s="54"/>
      <c r="Y143" s="54"/>
      <c r="Z143" s="54"/>
    </row>
    <row r="144">
      <c r="A144" s="160"/>
      <c r="B144" s="118"/>
      <c r="C144" s="153" t="s">
        <v>318</v>
      </c>
      <c r="D144" s="149">
        <v>0.0</v>
      </c>
      <c r="E144" s="125" t="s">
        <v>575</v>
      </c>
      <c r="F144" s="129"/>
      <c r="G144" s="129"/>
      <c r="H144" s="118" t="s">
        <v>67</v>
      </c>
      <c r="I144" s="155" t="s">
        <v>35</v>
      </c>
      <c r="J144" s="120" t="s">
        <v>401</v>
      </c>
      <c r="K144" s="128">
        <v>64.23</v>
      </c>
      <c r="L144" s="120" t="s">
        <v>363</v>
      </c>
      <c r="M144" s="120" t="s">
        <v>401</v>
      </c>
      <c r="N144" s="42" t="s">
        <v>776</v>
      </c>
      <c r="O144" s="73" t="b">
        <v>0</v>
      </c>
      <c r="P144" s="73"/>
      <c r="Q144" s="120" t="s">
        <v>752</v>
      </c>
      <c r="R144" s="42"/>
      <c r="S144" s="42" t="b">
        <v>0</v>
      </c>
      <c r="T144" s="73"/>
      <c r="U144" s="97" t="b">
        <v>0</v>
      </c>
      <c r="V144" s="54"/>
      <c r="W144" s="54"/>
      <c r="X144" s="54"/>
      <c r="Y144" s="54"/>
      <c r="Z144" s="54"/>
    </row>
    <row r="145">
      <c r="A145" s="160"/>
      <c r="B145" s="118"/>
      <c r="C145" s="153" t="s">
        <v>442</v>
      </c>
      <c r="D145" s="149">
        <v>0.0</v>
      </c>
      <c r="E145" s="125" t="s">
        <v>575</v>
      </c>
      <c r="F145" s="129"/>
      <c r="G145" s="129"/>
      <c r="H145" s="118" t="s">
        <v>85</v>
      </c>
      <c r="I145" s="155" t="s">
        <v>35</v>
      </c>
      <c r="J145" s="120" t="s">
        <v>401</v>
      </c>
      <c r="K145" s="128">
        <v>61.51</v>
      </c>
      <c r="L145" s="120" t="s">
        <v>363</v>
      </c>
      <c r="M145" s="120" t="s">
        <v>401</v>
      </c>
      <c r="N145" s="42" t="s">
        <v>776</v>
      </c>
      <c r="O145" s="73" t="b">
        <v>0</v>
      </c>
      <c r="P145" s="73"/>
      <c r="Q145" s="120" t="s">
        <v>752</v>
      </c>
      <c r="R145" s="42"/>
      <c r="S145" s="42" t="b">
        <v>0</v>
      </c>
      <c r="T145" s="73"/>
      <c r="U145" s="97" t="b">
        <v>0</v>
      </c>
      <c r="V145" s="54"/>
      <c r="W145" s="54"/>
      <c r="X145" s="54"/>
      <c r="Y145" s="54"/>
      <c r="Z145" s="54"/>
    </row>
    <row r="146">
      <c r="A146" s="160"/>
      <c r="B146" s="118"/>
      <c r="C146" s="153" t="s">
        <v>32</v>
      </c>
      <c r="D146" s="149">
        <v>0.0</v>
      </c>
      <c r="E146" s="125" t="s">
        <v>575</v>
      </c>
      <c r="F146" s="129"/>
      <c r="G146" s="129"/>
      <c r="H146" s="118">
        <v>9.89803209771E11</v>
      </c>
      <c r="I146" s="155" t="s">
        <v>35</v>
      </c>
      <c r="J146" s="120" t="s">
        <v>401</v>
      </c>
      <c r="K146" s="128">
        <v>22.37</v>
      </c>
      <c r="L146" s="120" t="s">
        <v>363</v>
      </c>
      <c r="M146" s="120" t="s">
        <v>401</v>
      </c>
      <c r="N146" s="42" t="s">
        <v>776</v>
      </c>
      <c r="O146" s="73" t="b">
        <v>0</v>
      </c>
      <c r="P146" s="73"/>
      <c r="Q146" s="120" t="s">
        <v>752</v>
      </c>
      <c r="R146" s="42"/>
      <c r="S146" s="42" t="b">
        <v>0</v>
      </c>
      <c r="T146" s="73"/>
      <c r="U146" s="97" t="b">
        <v>0</v>
      </c>
      <c r="V146" s="54"/>
      <c r="W146" s="54"/>
      <c r="X146" s="54"/>
      <c r="Y146" s="54"/>
      <c r="Z146" s="54"/>
    </row>
    <row r="147">
      <c r="A147" s="160"/>
      <c r="B147" s="118"/>
      <c r="C147" s="153" t="s">
        <v>448</v>
      </c>
      <c r="D147" s="149">
        <v>0.0</v>
      </c>
      <c r="E147" s="125" t="s">
        <v>575</v>
      </c>
      <c r="F147" s="129"/>
      <c r="G147" s="129"/>
      <c r="H147" s="118" t="s">
        <v>447</v>
      </c>
      <c r="I147" s="155" t="s">
        <v>35</v>
      </c>
      <c r="J147" s="120" t="s">
        <v>401</v>
      </c>
      <c r="K147" s="128">
        <v>9.04</v>
      </c>
      <c r="L147" s="120" t="s">
        <v>363</v>
      </c>
      <c r="M147" s="120" t="s">
        <v>401</v>
      </c>
      <c r="N147" s="42" t="s">
        <v>776</v>
      </c>
      <c r="O147" s="73" t="b">
        <v>0</v>
      </c>
      <c r="P147" s="73"/>
      <c r="Q147" s="120" t="s">
        <v>752</v>
      </c>
      <c r="R147" s="42"/>
      <c r="S147" s="42" t="b">
        <v>0</v>
      </c>
      <c r="T147" s="73"/>
      <c r="U147" s="97" t="b">
        <v>0</v>
      </c>
      <c r="V147" s="54"/>
      <c r="W147" s="54"/>
      <c r="X147" s="54"/>
      <c r="Y147" s="54"/>
      <c r="Z147" s="54"/>
    </row>
    <row r="148">
      <c r="A148" s="160"/>
      <c r="B148" s="118"/>
      <c r="C148" s="153" t="s">
        <v>449</v>
      </c>
      <c r="D148" s="149">
        <v>0.0</v>
      </c>
      <c r="E148" s="125" t="s">
        <v>575</v>
      </c>
      <c r="F148" s="129"/>
      <c r="G148" s="129"/>
      <c r="H148" s="118" t="s">
        <v>115</v>
      </c>
      <c r="I148" s="155" t="s">
        <v>35</v>
      </c>
      <c r="J148" s="120" t="s">
        <v>401</v>
      </c>
      <c r="K148" s="128">
        <v>21.72</v>
      </c>
      <c r="L148" s="120" t="s">
        <v>363</v>
      </c>
      <c r="M148" s="120" t="s">
        <v>401</v>
      </c>
      <c r="N148" s="42" t="s">
        <v>776</v>
      </c>
      <c r="O148" s="73" t="b">
        <v>0</v>
      </c>
      <c r="P148" s="73"/>
      <c r="Q148" s="120" t="s">
        <v>752</v>
      </c>
      <c r="R148" s="42"/>
      <c r="S148" s="42" t="b">
        <v>0</v>
      </c>
      <c r="T148" s="73"/>
      <c r="U148" s="97" t="b">
        <v>0</v>
      </c>
      <c r="V148" s="54"/>
      <c r="W148" s="54"/>
      <c r="X148" s="54"/>
      <c r="Y148" s="54"/>
      <c r="Z148" s="54"/>
    </row>
    <row r="149">
      <c r="A149" s="160"/>
      <c r="B149" s="118"/>
      <c r="C149" s="153" t="s">
        <v>450</v>
      </c>
      <c r="D149" s="149">
        <v>0.0</v>
      </c>
      <c r="E149" s="125" t="s">
        <v>575</v>
      </c>
      <c r="F149" s="129"/>
      <c r="G149" s="129"/>
      <c r="H149" s="118" t="s">
        <v>112</v>
      </c>
      <c r="I149" s="155" t="s">
        <v>35</v>
      </c>
      <c r="J149" s="120" t="s">
        <v>401</v>
      </c>
      <c r="K149" s="128">
        <v>10.29</v>
      </c>
      <c r="L149" s="120" t="s">
        <v>363</v>
      </c>
      <c r="M149" s="120" t="s">
        <v>401</v>
      </c>
      <c r="N149" s="42" t="s">
        <v>776</v>
      </c>
      <c r="O149" s="73" t="b">
        <v>0</v>
      </c>
      <c r="P149" s="73"/>
      <c r="Q149" s="120" t="s">
        <v>752</v>
      </c>
      <c r="R149" s="42"/>
      <c r="S149" s="42" t="b">
        <v>0</v>
      </c>
      <c r="T149" s="73"/>
      <c r="U149" s="97" t="b">
        <v>0</v>
      </c>
      <c r="V149" s="54"/>
      <c r="W149" s="54"/>
      <c r="X149" s="54"/>
      <c r="Y149" s="54"/>
      <c r="Z149" s="54"/>
    </row>
    <row r="150">
      <c r="A150" s="160"/>
      <c r="B150" s="118"/>
      <c r="C150" s="153" t="s">
        <v>502</v>
      </c>
      <c r="D150" s="149">
        <v>0.0</v>
      </c>
      <c r="E150" s="125" t="s">
        <v>575</v>
      </c>
      <c r="F150" s="129"/>
      <c r="G150" s="129"/>
      <c r="H150" s="118" t="s">
        <v>501</v>
      </c>
      <c r="I150" s="155" t="s">
        <v>35</v>
      </c>
      <c r="J150" s="120" t="s">
        <v>401</v>
      </c>
      <c r="K150" s="128">
        <v>30.48</v>
      </c>
      <c r="L150" s="120" t="s">
        <v>363</v>
      </c>
      <c r="M150" s="120" t="s">
        <v>401</v>
      </c>
      <c r="N150" s="42" t="s">
        <v>776</v>
      </c>
      <c r="O150" s="73" t="b">
        <v>0</v>
      </c>
      <c r="P150" s="73"/>
      <c r="Q150" s="120" t="s">
        <v>752</v>
      </c>
      <c r="R150" s="42"/>
      <c r="S150" s="42" t="b">
        <v>0</v>
      </c>
      <c r="T150" s="73"/>
      <c r="U150" s="97" t="b">
        <v>0</v>
      </c>
      <c r="V150" s="54"/>
      <c r="W150" s="54"/>
      <c r="X150" s="54"/>
      <c r="Y150" s="54"/>
      <c r="Z150" s="54"/>
    </row>
    <row r="151">
      <c r="A151" s="160"/>
      <c r="B151" s="118"/>
      <c r="C151" s="153" t="s">
        <v>784</v>
      </c>
      <c r="D151" s="149">
        <v>0.0</v>
      </c>
      <c r="E151" s="125" t="s">
        <v>575</v>
      </c>
      <c r="F151" s="129"/>
      <c r="G151" s="129"/>
      <c r="H151" s="118" t="s">
        <v>312</v>
      </c>
      <c r="I151" s="126" t="s">
        <v>315</v>
      </c>
      <c r="J151" s="120" t="s">
        <v>401</v>
      </c>
      <c r="K151" s="128">
        <v>871.3</v>
      </c>
      <c r="L151" s="120" t="s">
        <v>227</v>
      </c>
      <c r="M151" s="42" t="s">
        <v>166</v>
      </c>
      <c r="N151" s="73"/>
      <c r="O151" s="73" t="b">
        <v>0</v>
      </c>
      <c r="P151" s="73"/>
      <c r="Q151" s="42"/>
      <c r="R151" s="42"/>
      <c r="S151" s="42" t="b">
        <v>0</v>
      </c>
      <c r="T151" s="73"/>
      <c r="U151" s="97" t="b">
        <v>0</v>
      </c>
      <c r="V151" s="54"/>
      <c r="W151" s="54"/>
      <c r="X151" s="54"/>
      <c r="Y151" s="54"/>
      <c r="Z151" s="54"/>
    </row>
    <row r="152">
      <c r="A152" s="160"/>
      <c r="B152" s="118"/>
      <c r="C152" s="153" t="s">
        <v>453</v>
      </c>
      <c r="D152" s="149">
        <v>0.0</v>
      </c>
      <c r="E152" s="125" t="s">
        <v>575</v>
      </c>
      <c r="F152" s="129"/>
      <c r="G152" s="129"/>
      <c r="H152" s="118" t="s">
        <v>452</v>
      </c>
      <c r="I152" s="126" t="s">
        <v>454</v>
      </c>
      <c r="J152" s="120" t="s">
        <v>401</v>
      </c>
      <c r="K152" s="128">
        <v>3142.1</v>
      </c>
      <c r="L152" s="120" t="s">
        <v>227</v>
      </c>
      <c r="M152" s="120" t="s">
        <v>166</v>
      </c>
      <c r="N152" s="42" t="s">
        <v>785</v>
      </c>
      <c r="O152" s="73" t="b">
        <v>0</v>
      </c>
      <c r="P152" s="73"/>
      <c r="Q152" s="120" t="s">
        <v>595</v>
      </c>
      <c r="R152" s="42"/>
      <c r="S152" s="42" t="b">
        <v>0</v>
      </c>
      <c r="T152" s="73"/>
      <c r="U152" s="97" t="b">
        <v>0</v>
      </c>
      <c r="V152" s="54"/>
      <c r="W152" s="54"/>
      <c r="X152" s="54"/>
      <c r="Y152" s="54"/>
      <c r="Z152" s="54"/>
    </row>
    <row r="153">
      <c r="A153" s="160"/>
      <c r="B153" s="118"/>
      <c r="C153" s="153" t="s">
        <v>456</v>
      </c>
      <c r="D153" s="149">
        <v>0.0</v>
      </c>
      <c r="E153" s="125" t="s">
        <v>575</v>
      </c>
      <c r="F153" s="129"/>
      <c r="G153" s="129"/>
      <c r="H153" s="118" t="s">
        <v>455</v>
      </c>
      <c r="I153" s="126" t="s">
        <v>454</v>
      </c>
      <c r="J153" s="120" t="s">
        <v>401</v>
      </c>
      <c r="K153" s="128">
        <v>491.9</v>
      </c>
      <c r="L153" s="120" t="s">
        <v>227</v>
      </c>
      <c r="M153" s="73"/>
      <c r="N153" s="42" t="s">
        <v>785</v>
      </c>
      <c r="O153" s="73" t="b">
        <v>0</v>
      </c>
      <c r="P153" s="73"/>
      <c r="Q153" s="120" t="s">
        <v>595</v>
      </c>
      <c r="R153" s="42"/>
      <c r="S153" s="42" t="b">
        <v>0</v>
      </c>
      <c r="T153" s="73"/>
      <c r="U153" s="97" t="b">
        <v>0</v>
      </c>
      <c r="V153" s="54"/>
      <c r="W153" s="54"/>
      <c r="X153" s="54"/>
      <c r="Y153" s="54"/>
      <c r="Z153" s="54"/>
    </row>
    <row r="154">
      <c r="A154" s="160"/>
      <c r="B154" s="118"/>
      <c r="C154" s="153" t="s">
        <v>458</v>
      </c>
      <c r="D154" s="149">
        <v>0.0</v>
      </c>
      <c r="E154" s="125" t="s">
        <v>575</v>
      </c>
      <c r="F154" s="129"/>
      <c r="G154" s="129"/>
      <c r="H154" s="118" t="s">
        <v>457</v>
      </c>
      <c r="I154" s="126" t="s">
        <v>454</v>
      </c>
      <c r="J154" s="120" t="s">
        <v>401</v>
      </c>
      <c r="K154" s="128">
        <v>337.3</v>
      </c>
      <c r="L154" s="120" t="s">
        <v>227</v>
      </c>
      <c r="M154" s="120" t="s">
        <v>166</v>
      </c>
      <c r="N154" s="42" t="s">
        <v>785</v>
      </c>
      <c r="O154" s="73" t="b">
        <v>0</v>
      </c>
      <c r="P154" s="73"/>
      <c r="Q154" s="120" t="s">
        <v>595</v>
      </c>
      <c r="R154" s="42"/>
      <c r="S154" s="42" t="b">
        <v>0</v>
      </c>
      <c r="T154" s="73"/>
      <c r="U154" s="97" t="b">
        <v>0</v>
      </c>
      <c r="V154" s="54"/>
      <c r="W154" s="54"/>
      <c r="X154" s="54"/>
      <c r="Y154" s="54"/>
      <c r="Z154" s="54"/>
    </row>
    <row r="155">
      <c r="A155" s="160"/>
      <c r="B155" s="118"/>
      <c r="C155" s="153" t="s">
        <v>460</v>
      </c>
      <c r="D155" s="149">
        <v>0.0</v>
      </c>
      <c r="E155" s="125" t="s">
        <v>575</v>
      </c>
      <c r="F155" s="129"/>
      <c r="G155" s="129"/>
      <c r="H155" s="118" t="s">
        <v>459</v>
      </c>
      <c r="I155" s="126" t="s">
        <v>454</v>
      </c>
      <c r="J155" s="120" t="s">
        <v>401</v>
      </c>
      <c r="K155" s="128">
        <v>1014.3</v>
      </c>
      <c r="L155" s="120" t="s">
        <v>227</v>
      </c>
      <c r="M155" s="120" t="s">
        <v>166</v>
      </c>
      <c r="N155" s="42" t="s">
        <v>785</v>
      </c>
      <c r="O155" s="73" t="b">
        <v>0</v>
      </c>
      <c r="P155" s="73"/>
      <c r="Q155" s="120" t="s">
        <v>595</v>
      </c>
      <c r="R155" s="42"/>
      <c r="S155" s="42" t="b">
        <v>0</v>
      </c>
      <c r="T155" s="73"/>
      <c r="U155" s="97" t="b">
        <v>0</v>
      </c>
      <c r="V155" s="54"/>
      <c r="W155" s="54"/>
      <c r="X155" s="54"/>
      <c r="Y155" s="54"/>
      <c r="Z155" s="54"/>
    </row>
    <row r="156">
      <c r="A156" s="160"/>
      <c r="B156" s="118"/>
      <c r="C156" s="153" t="s">
        <v>462</v>
      </c>
      <c r="D156" s="149">
        <v>0.0</v>
      </c>
      <c r="E156" s="125" t="s">
        <v>575</v>
      </c>
      <c r="F156" s="129"/>
      <c r="G156" s="129"/>
      <c r="H156" s="118" t="s">
        <v>461</v>
      </c>
      <c r="I156" s="126" t="s">
        <v>454</v>
      </c>
      <c r="J156" s="120" t="s">
        <v>401</v>
      </c>
      <c r="K156" s="128">
        <f>3638/10</f>
        <v>363.8</v>
      </c>
      <c r="L156" s="120" t="s">
        <v>227</v>
      </c>
      <c r="M156" s="120" t="s">
        <v>166</v>
      </c>
      <c r="N156" s="42" t="s">
        <v>785</v>
      </c>
      <c r="O156" s="73" t="b">
        <v>0</v>
      </c>
      <c r="P156" s="73"/>
      <c r="Q156" s="120" t="s">
        <v>595</v>
      </c>
      <c r="R156" s="42"/>
      <c r="S156" s="42" t="b">
        <v>0</v>
      </c>
      <c r="T156" s="73"/>
      <c r="U156" s="97" t="b">
        <v>0</v>
      </c>
      <c r="V156" s="54"/>
      <c r="W156" s="54"/>
      <c r="X156" s="54"/>
      <c r="Y156" s="54"/>
      <c r="Z156" s="54"/>
    </row>
    <row r="157">
      <c r="A157" s="160"/>
      <c r="B157" s="118"/>
      <c r="C157" s="153" t="s">
        <v>786</v>
      </c>
      <c r="D157" s="149">
        <v>0.0</v>
      </c>
      <c r="E157" s="125" t="s">
        <v>575</v>
      </c>
      <c r="F157" s="129"/>
      <c r="G157" s="129"/>
      <c r="H157" s="118" t="s">
        <v>319</v>
      </c>
      <c r="I157" s="126" t="s">
        <v>321</v>
      </c>
      <c r="J157" s="120" t="s">
        <v>401</v>
      </c>
      <c r="K157" s="128">
        <v>78.0</v>
      </c>
      <c r="L157" s="120" t="s">
        <v>363</v>
      </c>
      <c r="M157" s="120" t="s">
        <v>401</v>
      </c>
      <c r="N157" s="42" t="s">
        <v>769</v>
      </c>
      <c r="O157" s="73" t="b">
        <v>0</v>
      </c>
      <c r="P157" s="73"/>
      <c r="Q157" s="120" t="s">
        <v>752</v>
      </c>
      <c r="R157" s="42" t="s">
        <v>242</v>
      </c>
      <c r="S157" s="120" t="b">
        <v>1</v>
      </c>
      <c r="T157" s="42" t="s">
        <v>242</v>
      </c>
      <c r="U157" s="120" t="b">
        <v>1</v>
      </c>
      <c r="V157" s="54"/>
      <c r="W157" s="54"/>
      <c r="X157" s="54"/>
      <c r="Y157" s="54"/>
      <c r="Z157" s="54"/>
    </row>
    <row r="158">
      <c r="A158" s="148" t="s">
        <v>764</v>
      </c>
      <c r="B158" s="149">
        <v>12.0</v>
      </c>
      <c r="C158" s="150" t="s">
        <v>504</v>
      </c>
      <c r="D158" s="149">
        <v>0.0</v>
      </c>
      <c r="E158" s="115" t="s">
        <v>575</v>
      </c>
      <c r="F158" s="151"/>
      <c r="G158" s="151"/>
      <c r="H158" s="149" t="s">
        <v>512</v>
      </c>
      <c r="I158" s="155" t="s">
        <v>35</v>
      </c>
      <c r="J158" s="120" t="s">
        <v>401</v>
      </c>
      <c r="K158" s="128">
        <f>21559.06+4900</f>
        <v>26459.06</v>
      </c>
      <c r="L158" s="120" t="s">
        <v>363</v>
      </c>
      <c r="M158" s="120" t="s">
        <v>401</v>
      </c>
      <c r="N158" s="42" t="s">
        <v>798</v>
      </c>
      <c r="O158" s="123" t="b">
        <v>0</v>
      </c>
      <c r="P158" s="123"/>
      <c r="Q158" s="120" t="s">
        <v>595</v>
      </c>
      <c r="R158" s="42"/>
      <c r="S158" s="120" t="b">
        <v>0</v>
      </c>
      <c r="T158" s="123"/>
      <c r="U158" s="120" t="b">
        <v>0</v>
      </c>
      <c r="V158" s="124"/>
      <c r="W158" s="124"/>
      <c r="X158" s="124"/>
      <c r="Y158" s="124"/>
      <c r="Z158" s="124"/>
    </row>
    <row r="159">
      <c r="A159" s="148"/>
      <c r="B159" s="118"/>
      <c r="C159" s="153" t="s">
        <v>805</v>
      </c>
      <c r="D159" s="149">
        <v>0.0</v>
      </c>
      <c r="E159" s="125" t="s">
        <v>575</v>
      </c>
      <c r="F159" s="129"/>
      <c r="G159" s="129"/>
      <c r="H159" s="118" t="s">
        <v>616</v>
      </c>
      <c r="I159" s="155" t="s">
        <v>539</v>
      </c>
      <c r="J159" s="120" t="s">
        <v>401</v>
      </c>
      <c r="K159" s="128">
        <v>260.63</v>
      </c>
      <c r="L159" s="120" t="s">
        <v>363</v>
      </c>
      <c r="M159" s="120" t="s">
        <v>617</v>
      </c>
      <c r="N159" s="42" t="s">
        <v>800</v>
      </c>
      <c r="O159" s="123" t="b">
        <v>0</v>
      </c>
      <c r="P159" s="123"/>
      <c r="Q159" s="120"/>
      <c r="R159" s="42"/>
      <c r="S159" s="120" t="b">
        <v>0</v>
      </c>
      <c r="T159" s="123"/>
      <c r="U159" s="120" t="b">
        <v>0</v>
      </c>
      <c r="V159" s="124"/>
      <c r="W159" s="124"/>
      <c r="X159" s="124"/>
      <c r="Y159" s="124"/>
      <c r="Z159" s="124"/>
    </row>
    <row r="160">
      <c r="A160" s="148"/>
      <c r="B160" s="118"/>
      <c r="C160" s="153" t="s">
        <v>513</v>
      </c>
      <c r="D160" s="149">
        <v>0.0</v>
      </c>
      <c r="E160" s="125" t="s">
        <v>626</v>
      </c>
      <c r="F160" s="129"/>
      <c r="G160" s="129"/>
      <c r="H160" s="118" t="s">
        <v>487</v>
      </c>
      <c r="I160" s="155" t="s">
        <v>488</v>
      </c>
      <c r="J160" s="120" t="s">
        <v>401</v>
      </c>
      <c r="K160" s="128">
        <v>257.33</v>
      </c>
      <c r="L160" s="120" t="s">
        <v>227</v>
      </c>
      <c r="M160" s="120" t="s">
        <v>242</v>
      </c>
      <c r="N160" s="42" t="s">
        <v>692</v>
      </c>
      <c r="O160" s="123" t="b">
        <v>0</v>
      </c>
      <c r="P160" s="123"/>
      <c r="Q160" s="120" t="s">
        <v>595</v>
      </c>
      <c r="R160" s="42"/>
      <c r="S160" s="120" t="b">
        <v>0</v>
      </c>
      <c r="T160" s="123"/>
      <c r="U160" s="120" t="b">
        <v>0</v>
      </c>
      <c r="V160" s="124"/>
      <c r="W160" s="124"/>
      <c r="X160" s="124"/>
      <c r="Y160" s="124"/>
      <c r="Z160" s="124"/>
    </row>
    <row r="161">
      <c r="A161" s="148"/>
      <c r="B161" s="118"/>
      <c r="C161" s="153" t="s">
        <v>806</v>
      </c>
      <c r="D161" s="149">
        <v>0.0</v>
      </c>
      <c r="E161" s="125" t="s">
        <v>575</v>
      </c>
      <c r="F161" s="129"/>
      <c r="G161" s="129"/>
      <c r="H161" s="118" t="s">
        <v>236</v>
      </c>
      <c r="I161" s="155" t="s">
        <v>241</v>
      </c>
      <c r="J161" s="120" t="s">
        <v>401</v>
      </c>
      <c r="K161" s="128">
        <v>413.71</v>
      </c>
      <c r="L161" s="120" t="s">
        <v>227</v>
      </c>
      <c r="M161" s="120" t="s">
        <v>242</v>
      </c>
      <c r="N161" s="42" t="s">
        <v>802</v>
      </c>
      <c r="O161" s="123" t="b">
        <v>0</v>
      </c>
      <c r="P161" s="123"/>
      <c r="Q161" s="120" t="s">
        <v>595</v>
      </c>
      <c r="R161" s="42" t="s">
        <v>242</v>
      </c>
      <c r="S161" s="120" t="b">
        <v>1</v>
      </c>
      <c r="T161" s="120" t="s">
        <v>242</v>
      </c>
      <c r="U161" s="120" t="b">
        <v>1</v>
      </c>
      <c r="V161" s="124"/>
      <c r="W161" s="124"/>
      <c r="X161" s="124"/>
      <c r="Y161" s="124"/>
      <c r="Z161" s="124"/>
    </row>
    <row r="162">
      <c r="A162" s="160"/>
      <c r="B162" s="118"/>
      <c r="C162" s="153" t="s">
        <v>514</v>
      </c>
      <c r="D162" s="149">
        <v>0.0</v>
      </c>
      <c r="E162" s="125" t="s">
        <v>575</v>
      </c>
      <c r="F162" s="129"/>
      <c r="G162" s="129"/>
      <c r="H162" s="118" t="s">
        <v>505</v>
      </c>
      <c r="I162" s="155" t="s">
        <v>488</v>
      </c>
      <c r="J162" s="120" t="s">
        <v>401</v>
      </c>
      <c r="K162" s="128">
        <v>1783.62</v>
      </c>
      <c r="L162" s="120" t="s">
        <v>227</v>
      </c>
      <c r="M162" s="120" t="s">
        <v>242</v>
      </c>
      <c r="N162" s="42" t="s">
        <v>692</v>
      </c>
      <c r="O162" s="123" t="b">
        <v>0</v>
      </c>
      <c r="P162" s="123"/>
      <c r="Q162" s="120" t="s">
        <v>595</v>
      </c>
      <c r="R162" s="42"/>
      <c r="S162" s="120" t="b">
        <v>0</v>
      </c>
      <c r="T162" s="123"/>
      <c r="U162" s="120" t="b">
        <v>0</v>
      </c>
      <c r="V162" s="124"/>
      <c r="W162" s="124"/>
      <c r="X162" s="124"/>
      <c r="Y162" s="124"/>
      <c r="Z162" s="124"/>
    </row>
    <row r="163">
      <c r="A163" s="148" t="s">
        <v>764</v>
      </c>
      <c r="B163" s="149">
        <v>13.0</v>
      </c>
      <c r="C163" s="150" t="s">
        <v>515</v>
      </c>
      <c r="D163" s="149">
        <v>0.0</v>
      </c>
      <c r="E163" s="115" t="s">
        <v>575</v>
      </c>
      <c r="F163" s="151"/>
      <c r="G163" s="151"/>
      <c r="H163" s="163" t="s">
        <v>807</v>
      </c>
      <c r="I163" s="155" t="s">
        <v>516</v>
      </c>
      <c r="J163" s="120" t="s">
        <v>401</v>
      </c>
      <c r="K163" s="128">
        <v>16000.0</v>
      </c>
      <c r="L163" s="120" t="s">
        <v>328</v>
      </c>
      <c r="M163" s="120" t="s">
        <v>166</v>
      </c>
      <c r="N163" s="42" t="s">
        <v>808</v>
      </c>
      <c r="O163" s="123" t="b">
        <v>0</v>
      </c>
      <c r="P163" s="123"/>
      <c r="Q163" s="120" t="s">
        <v>741</v>
      </c>
      <c r="R163" s="42"/>
      <c r="S163" s="120" t="b">
        <v>0</v>
      </c>
      <c r="T163" s="123"/>
      <c r="U163" s="120" t="b">
        <v>0</v>
      </c>
      <c r="V163" s="124"/>
      <c r="W163" s="124"/>
      <c r="X163" s="124"/>
      <c r="Y163" s="124"/>
      <c r="Z163" s="124"/>
    </row>
    <row r="164">
      <c r="A164" s="160"/>
      <c r="B164" s="118"/>
      <c r="C164" s="153" t="s">
        <v>518</v>
      </c>
      <c r="D164" s="149">
        <v>0.0</v>
      </c>
      <c r="E164" s="115" t="s">
        <v>575</v>
      </c>
      <c r="F164" s="129"/>
      <c r="G164" s="129"/>
      <c r="H164" s="118" t="s">
        <v>517</v>
      </c>
      <c r="I164" s="126" t="s">
        <v>519</v>
      </c>
      <c r="J164" s="120" t="s">
        <v>401</v>
      </c>
      <c r="K164" s="128">
        <v>26877.0</v>
      </c>
      <c r="L164" s="120" t="s">
        <v>227</v>
      </c>
      <c r="M164" s="120" t="s">
        <v>166</v>
      </c>
      <c r="N164" s="42" t="s">
        <v>238</v>
      </c>
      <c r="O164" s="123" t="b">
        <v>0</v>
      </c>
      <c r="P164" s="120"/>
      <c r="Q164" s="120" t="s">
        <v>595</v>
      </c>
      <c r="R164" s="42"/>
      <c r="S164" s="120" t="b">
        <v>0</v>
      </c>
      <c r="T164" s="123"/>
      <c r="U164" s="120" t="b">
        <v>0</v>
      </c>
      <c r="V164" s="124"/>
      <c r="W164" s="124"/>
      <c r="X164" s="124"/>
      <c r="Y164" s="124"/>
      <c r="Z164" s="124"/>
    </row>
    <row r="165">
      <c r="A165" s="160"/>
      <c r="B165" s="118"/>
      <c r="C165" s="153" t="s">
        <v>521</v>
      </c>
      <c r="D165" s="149">
        <v>0.0</v>
      </c>
      <c r="E165" s="115" t="s">
        <v>575</v>
      </c>
      <c r="F165" s="129"/>
      <c r="G165" s="129"/>
      <c r="H165" s="118" t="s">
        <v>520</v>
      </c>
      <c r="I165" s="126" t="s">
        <v>519</v>
      </c>
      <c r="J165" s="120" t="s">
        <v>401</v>
      </c>
      <c r="K165" s="128">
        <v>2898.0</v>
      </c>
      <c r="L165" s="120" t="s">
        <v>227</v>
      </c>
      <c r="M165" s="120" t="s">
        <v>166</v>
      </c>
      <c r="N165" s="42" t="s">
        <v>238</v>
      </c>
      <c r="O165" s="123" t="b">
        <v>0</v>
      </c>
      <c r="P165" s="120"/>
      <c r="Q165" s="120" t="s">
        <v>595</v>
      </c>
      <c r="R165" s="42"/>
      <c r="S165" s="120" t="b">
        <v>0</v>
      </c>
      <c r="T165" s="123"/>
      <c r="U165" s="120" t="b">
        <v>0</v>
      </c>
      <c r="V165" s="124"/>
      <c r="W165" s="124"/>
      <c r="X165" s="124"/>
      <c r="Y165" s="124"/>
      <c r="Z165" s="124"/>
    </row>
    <row r="166">
      <c r="A166" s="160"/>
      <c r="B166" s="118"/>
      <c r="C166" s="153" t="s">
        <v>523</v>
      </c>
      <c r="D166" s="149">
        <v>0.0</v>
      </c>
      <c r="E166" s="115" t="s">
        <v>575</v>
      </c>
      <c r="F166" s="129"/>
      <c r="G166" s="129"/>
      <c r="H166" s="118" t="s">
        <v>522</v>
      </c>
      <c r="I166" s="126" t="s">
        <v>519</v>
      </c>
      <c r="J166" s="120" t="s">
        <v>401</v>
      </c>
      <c r="K166" s="128">
        <v>3796.0</v>
      </c>
      <c r="L166" s="120" t="s">
        <v>227</v>
      </c>
      <c r="M166" s="120" t="s">
        <v>166</v>
      </c>
      <c r="N166" s="42" t="s">
        <v>238</v>
      </c>
      <c r="O166" s="123" t="b">
        <v>0</v>
      </c>
      <c r="P166" s="120"/>
      <c r="Q166" s="120" t="s">
        <v>595</v>
      </c>
      <c r="R166" s="42"/>
      <c r="S166" s="120" t="b">
        <v>0</v>
      </c>
      <c r="T166" s="123"/>
      <c r="U166" s="120" t="b">
        <v>0</v>
      </c>
      <c r="V166" s="124"/>
      <c r="W166" s="124"/>
      <c r="X166" s="124"/>
      <c r="Y166" s="124"/>
      <c r="Z166" s="124"/>
    </row>
    <row r="167">
      <c r="A167" s="160"/>
      <c r="B167" s="118"/>
      <c r="C167" s="153" t="s">
        <v>525</v>
      </c>
      <c r="D167" s="149">
        <v>0.0</v>
      </c>
      <c r="E167" s="115" t="s">
        <v>575</v>
      </c>
      <c r="F167" s="129"/>
      <c r="G167" s="129"/>
      <c r="H167" s="118" t="s">
        <v>524</v>
      </c>
      <c r="I167" s="126" t="s">
        <v>519</v>
      </c>
      <c r="J167" s="120" t="s">
        <v>401</v>
      </c>
      <c r="K167" s="128">
        <v>8984.0</v>
      </c>
      <c r="L167" s="120" t="s">
        <v>227</v>
      </c>
      <c r="M167" s="120" t="s">
        <v>166</v>
      </c>
      <c r="N167" s="42" t="s">
        <v>238</v>
      </c>
      <c r="O167" s="123" t="b">
        <v>0</v>
      </c>
      <c r="P167" s="120"/>
      <c r="Q167" s="120" t="s">
        <v>595</v>
      </c>
      <c r="R167" s="42"/>
      <c r="S167" s="120" t="b">
        <v>0</v>
      </c>
      <c r="T167" s="123"/>
      <c r="U167" s="120" t="b">
        <v>0</v>
      </c>
      <c r="V167" s="124"/>
      <c r="W167" s="124"/>
      <c r="X167" s="124"/>
      <c r="Y167" s="124"/>
      <c r="Z167" s="124"/>
    </row>
    <row r="168">
      <c r="A168" s="160"/>
      <c r="B168" s="118"/>
      <c r="C168" s="153" t="s">
        <v>809</v>
      </c>
      <c r="D168" s="149">
        <v>0.0</v>
      </c>
      <c r="E168" s="115" t="s">
        <v>575</v>
      </c>
      <c r="F168" s="129"/>
      <c r="G168" s="129"/>
      <c r="H168" s="118" t="s">
        <v>526</v>
      </c>
      <c r="I168" s="126" t="s">
        <v>519</v>
      </c>
      <c r="J168" s="120" t="s">
        <v>401</v>
      </c>
      <c r="K168" s="128">
        <v>645.0</v>
      </c>
      <c r="L168" s="120" t="s">
        <v>227</v>
      </c>
      <c r="M168" s="120" t="s">
        <v>166</v>
      </c>
      <c r="N168" s="42" t="s">
        <v>238</v>
      </c>
      <c r="O168" s="123" t="b">
        <v>0</v>
      </c>
      <c r="P168" s="120"/>
      <c r="Q168" s="120" t="s">
        <v>595</v>
      </c>
      <c r="R168" s="42"/>
      <c r="S168" s="120" t="b">
        <v>0</v>
      </c>
      <c r="T168" s="123"/>
      <c r="U168" s="120" t="b">
        <v>0</v>
      </c>
      <c r="V168" s="124"/>
      <c r="W168" s="124"/>
      <c r="X168" s="124"/>
      <c r="Y168" s="124"/>
      <c r="Z168" s="124"/>
    </row>
    <row r="169">
      <c r="A169" s="160"/>
      <c r="B169" s="118"/>
      <c r="C169" s="153" t="s">
        <v>529</v>
      </c>
      <c r="D169" s="149">
        <v>0.0</v>
      </c>
      <c r="E169" s="115" t="s">
        <v>575</v>
      </c>
      <c r="F169" s="129"/>
      <c r="G169" s="129"/>
      <c r="H169" s="118" t="s">
        <v>528</v>
      </c>
      <c r="I169" s="164"/>
      <c r="J169" s="120" t="s">
        <v>401</v>
      </c>
      <c r="K169" s="146"/>
      <c r="L169" s="120" t="s">
        <v>227</v>
      </c>
      <c r="M169" s="120" t="s">
        <v>166</v>
      </c>
      <c r="N169" s="73"/>
      <c r="O169" s="123" t="b">
        <v>0</v>
      </c>
      <c r="P169" s="123"/>
      <c r="Q169" s="120"/>
      <c r="R169" s="42"/>
      <c r="S169" s="120" t="b">
        <v>0</v>
      </c>
      <c r="T169" s="123"/>
      <c r="U169" s="120" t="b">
        <v>0</v>
      </c>
      <c r="V169" s="124"/>
      <c r="W169" s="124"/>
      <c r="X169" s="124"/>
      <c r="Y169" s="124"/>
      <c r="Z169" s="124"/>
    </row>
    <row r="170">
      <c r="A170" s="160"/>
      <c r="B170" s="118"/>
      <c r="C170" s="153" t="s">
        <v>531</v>
      </c>
      <c r="D170" s="149">
        <v>0.0</v>
      </c>
      <c r="E170" s="115" t="s">
        <v>575</v>
      </c>
      <c r="F170" s="129"/>
      <c r="G170" s="129"/>
      <c r="H170" s="118" t="s">
        <v>530</v>
      </c>
      <c r="I170" s="164"/>
      <c r="J170" s="120" t="s">
        <v>401</v>
      </c>
      <c r="K170" s="146"/>
      <c r="L170" s="120" t="s">
        <v>227</v>
      </c>
      <c r="M170" s="120" t="s">
        <v>166</v>
      </c>
      <c r="N170" s="73"/>
      <c r="O170" s="123" t="b">
        <v>0</v>
      </c>
      <c r="P170" s="123"/>
      <c r="Q170" s="120"/>
      <c r="R170" s="42"/>
      <c r="S170" s="120" t="b">
        <v>0</v>
      </c>
      <c r="T170" s="123"/>
      <c r="U170" s="120" t="b">
        <v>0</v>
      </c>
      <c r="V170" s="124"/>
      <c r="W170" s="124"/>
      <c r="X170" s="124"/>
      <c r="Y170" s="124"/>
      <c r="Z170" s="124"/>
    </row>
    <row r="171">
      <c r="A171" s="160"/>
      <c r="B171" s="118"/>
      <c r="C171" s="153" t="s">
        <v>810</v>
      </c>
      <c r="D171" s="149">
        <v>0.0</v>
      </c>
      <c r="E171" s="115" t="s">
        <v>575</v>
      </c>
      <c r="F171" s="129"/>
      <c r="G171" s="129"/>
      <c r="H171" s="118" t="s">
        <v>811</v>
      </c>
      <c r="I171" s="126" t="s">
        <v>540</v>
      </c>
      <c r="J171" s="120" t="s">
        <v>401</v>
      </c>
      <c r="K171" s="128">
        <v>2141.0</v>
      </c>
      <c r="L171" s="120" t="s">
        <v>227</v>
      </c>
      <c r="M171" s="120" t="s">
        <v>242</v>
      </c>
      <c r="N171" s="42" t="s">
        <v>812</v>
      </c>
      <c r="O171" s="123" t="b">
        <v>0</v>
      </c>
      <c r="P171" s="123"/>
      <c r="Q171" s="120" t="s">
        <v>595</v>
      </c>
      <c r="R171" s="42" t="s">
        <v>242</v>
      </c>
      <c r="S171" s="120" t="b">
        <v>1</v>
      </c>
      <c r="T171" s="120" t="s">
        <v>242</v>
      </c>
      <c r="U171" s="120" t="b">
        <v>1</v>
      </c>
      <c r="V171" s="124"/>
      <c r="W171" s="124"/>
      <c r="X171" s="124"/>
      <c r="Y171" s="124"/>
      <c r="Z171" s="124"/>
    </row>
    <row r="172">
      <c r="A172" s="160"/>
      <c r="B172" s="118"/>
      <c r="C172" s="153" t="s">
        <v>813</v>
      </c>
      <c r="D172" s="149">
        <v>0.0</v>
      </c>
      <c r="E172" s="115" t="s">
        <v>575</v>
      </c>
      <c r="F172" s="129"/>
      <c r="G172" s="129"/>
      <c r="H172" s="118" t="s">
        <v>814</v>
      </c>
      <c r="I172" s="126" t="s">
        <v>540</v>
      </c>
      <c r="J172" s="120" t="s">
        <v>401</v>
      </c>
      <c r="K172" s="128">
        <v>2829.0</v>
      </c>
      <c r="L172" s="120" t="s">
        <v>227</v>
      </c>
      <c r="M172" s="120" t="s">
        <v>242</v>
      </c>
      <c r="N172" s="42" t="s">
        <v>812</v>
      </c>
      <c r="O172" s="123" t="b">
        <v>0</v>
      </c>
      <c r="P172" s="123"/>
      <c r="Q172" s="120" t="s">
        <v>595</v>
      </c>
      <c r="R172" s="42" t="s">
        <v>242</v>
      </c>
      <c r="S172" s="120" t="b">
        <v>1</v>
      </c>
      <c r="T172" s="120" t="s">
        <v>242</v>
      </c>
      <c r="U172" s="120" t="b">
        <v>1</v>
      </c>
      <c r="V172" s="124"/>
      <c r="W172" s="124"/>
      <c r="X172" s="124"/>
      <c r="Y172" s="124"/>
      <c r="Z172" s="124"/>
    </row>
    <row r="173">
      <c r="A173" s="160"/>
      <c r="B173" s="118"/>
      <c r="C173" s="153" t="s">
        <v>533</v>
      </c>
      <c r="D173" s="149">
        <v>0.0</v>
      </c>
      <c r="E173" s="115" t="s">
        <v>575</v>
      </c>
      <c r="F173" s="129"/>
      <c r="G173" s="129"/>
      <c r="H173" s="118" t="s">
        <v>815</v>
      </c>
      <c r="I173" s="155" t="s">
        <v>534</v>
      </c>
      <c r="J173" s="120" t="s">
        <v>401</v>
      </c>
      <c r="K173" s="146"/>
      <c r="L173" s="120" t="s">
        <v>227</v>
      </c>
      <c r="M173" s="120" t="s">
        <v>166</v>
      </c>
      <c r="N173" s="73"/>
      <c r="O173" s="123" t="b">
        <v>0</v>
      </c>
      <c r="P173" s="123"/>
      <c r="Q173" s="120"/>
      <c r="R173" s="42"/>
      <c r="S173" s="120" t="b">
        <v>0</v>
      </c>
      <c r="T173" s="123"/>
      <c r="U173" s="120" t="b">
        <v>0</v>
      </c>
      <c r="V173" s="124"/>
      <c r="W173" s="124"/>
      <c r="X173" s="124"/>
      <c r="Y173" s="124"/>
      <c r="Z173" s="124"/>
    </row>
    <row r="174">
      <c r="A174" s="160"/>
      <c r="B174" s="118"/>
      <c r="C174" s="153" t="s">
        <v>536</v>
      </c>
      <c r="D174" s="149">
        <v>0.0</v>
      </c>
      <c r="E174" s="115" t="s">
        <v>575</v>
      </c>
      <c r="F174" s="129"/>
      <c r="G174" s="129"/>
      <c r="H174" s="118" t="s">
        <v>535</v>
      </c>
      <c r="I174" s="155" t="s">
        <v>534</v>
      </c>
      <c r="J174" s="120" t="s">
        <v>401</v>
      </c>
      <c r="K174" s="146"/>
      <c r="L174" s="120" t="s">
        <v>227</v>
      </c>
      <c r="M174" s="120" t="s">
        <v>166</v>
      </c>
      <c r="N174" s="73"/>
      <c r="O174" s="123" t="b">
        <v>0</v>
      </c>
      <c r="P174" s="123"/>
      <c r="Q174" s="120"/>
      <c r="R174" s="42"/>
      <c r="S174" s="120" t="b">
        <v>0</v>
      </c>
      <c r="T174" s="123"/>
      <c r="U174" s="120" t="b">
        <v>0</v>
      </c>
      <c r="V174" s="124"/>
      <c r="W174" s="124"/>
      <c r="X174" s="124"/>
      <c r="Y174" s="124"/>
      <c r="Z174" s="124"/>
    </row>
    <row r="175">
      <c r="A175" s="136" t="s">
        <v>764</v>
      </c>
      <c r="B175" s="140">
        <v>14.0</v>
      </c>
      <c r="C175" s="156" t="s">
        <v>538</v>
      </c>
      <c r="D175" s="140">
        <v>2.0</v>
      </c>
      <c r="E175" s="137" t="s">
        <v>575</v>
      </c>
      <c r="F175" s="157"/>
      <c r="G175" s="157"/>
      <c r="H175" s="140" t="s">
        <v>537</v>
      </c>
      <c r="I175" s="144" t="s">
        <v>247</v>
      </c>
      <c r="J175" s="120" t="s">
        <v>401</v>
      </c>
      <c r="K175" s="128">
        <f>52934/7</f>
        <v>7562</v>
      </c>
      <c r="L175" s="120" t="s">
        <v>328</v>
      </c>
      <c r="M175" s="120" t="s">
        <v>242</v>
      </c>
      <c r="N175" s="42" t="s">
        <v>238</v>
      </c>
      <c r="O175" s="123" t="b">
        <v>0</v>
      </c>
      <c r="P175" s="120"/>
      <c r="Q175" s="120" t="s">
        <v>595</v>
      </c>
      <c r="R175" s="42"/>
      <c r="S175" s="120" t="b">
        <v>0</v>
      </c>
      <c r="T175" s="123"/>
      <c r="U175" s="120" t="b">
        <v>0</v>
      </c>
      <c r="V175" s="124"/>
      <c r="W175" s="124"/>
      <c r="X175" s="124"/>
      <c r="Y175" s="124"/>
      <c r="Z175" s="124"/>
    </row>
    <row r="176">
      <c r="A176" s="54"/>
      <c r="B176" s="54"/>
      <c r="C176" s="168"/>
      <c r="D176" s="54"/>
      <c r="E176" s="54"/>
      <c r="F176" s="54"/>
      <c r="G176" s="54"/>
      <c r="H176" s="54"/>
      <c r="I176" s="98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168"/>
      <c r="D177" s="54"/>
      <c r="E177" s="54"/>
      <c r="F177" s="54"/>
      <c r="G177" s="47"/>
      <c r="H177" s="54"/>
      <c r="I177" s="98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168"/>
      <c r="D178" s="54"/>
      <c r="E178" s="54"/>
      <c r="F178" s="54"/>
      <c r="G178" s="54"/>
      <c r="H178" s="54"/>
      <c r="I178" s="98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168"/>
      <c r="D179" s="54"/>
      <c r="E179" s="54"/>
      <c r="F179" s="54"/>
      <c r="G179" s="54"/>
      <c r="H179" s="54"/>
      <c r="I179" s="98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168"/>
      <c r="D180" s="54"/>
      <c r="E180" s="54"/>
      <c r="F180" s="54"/>
      <c r="G180" s="54"/>
      <c r="H180" s="54"/>
      <c r="I180" s="98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168"/>
      <c r="D181" s="54"/>
      <c r="E181" s="54"/>
      <c r="F181" s="54"/>
      <c r="G181" s="54"/>
      <c r="H181" s="54"/>
      <c r="I181" s="98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168"/>
      <c r="D182" s="54"/>
      <c r="E182" s="54"/>
      <c r="F182" s="54"/>
      <c r="G182" s="54"/>
      <c r="H182" s="54"/>
      <c r="I182" s="98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168"/>
      <c r="D183" s="54"/>
      <c r="E183" s="54"/>
      <c r="F183" s="54"/>
      <c r="G183" s="54"/>
      <c r="H183" s="54"/>
      <c r="I183" s="98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168"/>
      <c r="H184" s="54"/>
      <c r="I184" s="173" t="s">
        <v>22</v>
      </c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168"/>
      <c r="H185" s="47" t="s">
        <v>425</v>
      </c>
      <c r="I185" s="98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168"/>
      <c r="H186" s="47" t="s">
        <v>425</v>
      </c>
      <c r="I186" s="98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168"/>
      <c r="H187" s="47" t="s">
        <v>425</v>
      </c>
      <c r="I187" s="98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168"/>
      <c r="H188" s="47" t="s">
        <v>425</v>
      </c>
      <c r="I188" s="98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168"/>
      <c r="H189" s="47" t="s">
        <v>425</v>
      </c>
      <c r="I189" s="98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168"/>
      <c r="H190" s="47" t="s">
        <v>425</v>
      </c>
      <c r="I190" s="98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168"/>
      <c r="H191" s="47" t="s">
        <v>425</v>
      </c>
      <c r="I191" s="98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168"/>
      <c r="H192" s="47" t="s">
        <v>425</v>
      </c>
      <c r="I192" s="98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168"/>
      <c r="H193" s="47" t="s">
        <v>425</v>
      </c>
      <c r="I193" s="98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168"/>
      <c r="H194" s="47" t="s">
        <v>425</v>
      </c>
      <c r="I194" s="98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168"/>
      <c r="H195" s="47" t="s">
        <v>425</v>
      </c>
      <c r="I195" s="98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168"/>
      <c r="H196" s="47" t="s">
        <v>425</v>
      </c>
      <c r="I196" s="98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168"/>
      <c r="H197" s="47" t="s">
        <v>425</v>
      </c>
      <c r="I197" s="98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168"/>
      <c r="H198" s="47" t="s">
        <v>425</v>
      </c>
      <c r="I198" s="98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168"/>
      <c r="H199" s="47" t="s">
        <v>425</v>
      </c>
      <c r="I199" s="98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168"/>
      <c r="H200" s="47" t="s">
        <v>425</v>
      </c>
      <c r="I200" s="98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168"/>
      <c r="H201" s="47" t="s">
        <v>425</v>
      </c>
      <c r="I201" s="173">
        <v>17.0</v>
      </c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168"/>
      <c r="H202" s="54" t="str">
        <f>VLOOKUP(E202,'IMSS BIENESTAR TABASCO 053'!M192:M242,1,0)</f>
        <v>#N/A</v>
      </c>
      <c r="I202" s="173">
        <v>2.0</v>
      </c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168"/>
      <c r="H203" s="54" t="str">
        <f>VLOOKUP(E203,'IMSS BIENESTAR TABASCO 053'!M193:M243,1,0)</f>
        <v>#N/A</v>
      </c>
      <c r="I203" s="173">
        <v>5.0</v>
      </c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168"/>
      <c r="H204" s="54" t="str">
        <f>VLOOKUP(E204,'IMSS BIENESTAR TABASCO 053'!M194:M244,1,0)</f>
        <v>#N/A</v>
      </c>
      <c r="I204" s="173">
        <v>2.0</v>
      </c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168"/>
      <c r="H205" s="54" t="str">
        <f>VLOOKUP(E205,'IMSS BIENESTAR TABASCO 053'!M195:M245,1,0)</f>
        <v>#N/A</v>
      </c>
      <c r="I205" s="173">
        <v>216.0</v>
      </c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168"/>
      <c r="H206" s="54" t="str">
        <f>VLOOKUP(E206,'IMSS BIENESTAR TABASCO 053'!M196:M246,1,0)</f>
        <v>#N/A</v>
      </c>
      <c r="I206" s="98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168"/>
      <c r="H207" s="54" t="str">
        <f>VLOOKUP(E207,'IMSS BIENESTAR TABASCO 053'!M197:M247,1,0)</f>
        <v>21078ST</v>
      </c>
      <c r="I207" s="98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168"/>
      <c r="H208" s="54" t="str">
        <f>VLOOKUP(E208,'IMSS BIENESTAR TABASCO 053'!M198:M248,1,0)</f>
        <v>#N/A</v>
      </c>
      <c r="I208" s="98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168"/>
      <c r="H209" s="54" t="str">
        <f>VLOOKUP(E209,'IMSS BIENESTAR TABASCO 053'!M199:M249,1,0)</f>
        <v>#N/A</v>
      </c>
      <c r="I209" s="98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168"/>
      <c r="H210" s="54" t="str">
        <f>VLOOKUP(E210,'IMSS BIENESTAR TABASCO 053'!M200:M250,1,0)</f>
        <v>#N/A</v>
      </c>
      <c r="I210" s="98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168"/>
      <c r="H211" s="54" t="str">
        <f>VLOOKUP(E211,'IMSS BIENESTAR TABASCO 053'!M201:M251,1,0)</f>
        <v>#N/A</v>
      </c>
      <c r="I211" s="98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168"/>
      <c r="H212" s="54">
        <f>VLOOKUP(E212,'IMSS BIENESTAR TABASCO 053'!M202:M252,1,0)</f>
        <v>866062.2</v>
      </c>
      <c r="I212" s="98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168"/>
      <c r="H213" s="54" t="str">
        <f>VLOOKUP(E213,'IMSS BIENESTAR TABASCO 053'!M203:M253,1,0)</f>
        <v>#N/A</v>
      </c>
      <c r="I213" s="98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168"/>
      <c r="H214" s="54" t="str">
        <f>VLOOKUP(E214,'IMSS BIENESTAR TABASCO 053'!M204:M254,1,0)</f>
        <v>#N/A</v>
      </c>
      <c r="I214" s="98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168"/>
      <c r="H215" s="54">
        <f>VLOOKUP(E215,'IMSS BIENESTAR TABASCO 053'!M205:M255,1,0)</f>
        <v>867036.1</v>
      </c>
      <c r="I215" s="98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168"/>
      <c r="H216" s="54">
        <f>VLOOKUP(E216,'IMSS BIENESTAR TABASCO 053'!M206:M256,1,0)</f>
        <v>867036.4</v>
      </c>
      <c r="I216" s="98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168"/>
      <c r="H217" s="54">
        <f>VLOOKUP(E217,'IMSS BIENESTAR TABASCO 053'!M207:M257,1,0)</f>
        <v>867040</v>
      </c>
      <c r="I217" s="98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168"/>
      <c r="H218" s="54" t="str">
        <f>VLOOKUP(E218,'IMSS BIENESTAR TABASCO 053'!M208:M258,1,0)</f>
        <v>#N/A</v>
      </c>
      <c r="I218" s="98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168"/>
      <c r="H219" s="54" t="str">
        <f>VLOOKUP(E219,'IMSS BIENESTAR TABASCO 053'!M209:M259,1,0)</f>
        <v>#N/A</v>
      </c>
      <c r="I219" s="98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168"/>
      <c r="H220" s="54" t="str">
        <f>VLOOKUP(E220,'IMSS BIENESTAR TABASCO 053'!M210:M260,1,0)</f>
        <v>#N/A</v>
      </c>
      <c r="I220" s="98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168"/>
      <c r="H221" s="54">
        <f>VLOOKUP(E221,'IMSS BIENESTAR TABASCO 053'!M211:M261,1,0)</f>
        <v>989803205871</v>
      </c>
      <c r="I221" s="98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168"/>
      <c r="H222" s="54">
        <f>VLOOKUP(E222,'IMSS BIENESTAR TABASCO 053'!M212:M262,1,0)</f>
        <v>989803205881</v>
      </c>
      <c r="I222" s="98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168"/>
      <c r="H223" s="54">
        <f>VLOOKUP(E223,'IMSS BIENESTAR TABASCO 053'!M213:M263,1,0)</f>
        <v>989803206591</v>
      </c>
      <c r="I223" s="98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168"/>
      <c r="H224" s="54">
        <f>VLOOKUP(E224,'IMSS BIENESTAR TABASCO 053'!M214:M264,1,0)</f>
        <v>989803209771</v>
      </c>
      <c r="I224" s="98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168"/>
      <c r="H225" s="54" t="str">
        <f>VLOOKUP(E225,'IMSS BIENESTAR TABASCO 053'!M215:M265,1,0)</f>
        <v>M1029A</v>
      </c>
      <c r="I225" s="98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168"/>
      <c r="H226" s="54" t="str">
        <f>VLOOKUP(E226,'IMSS BIENESTAR TABASCO 053'!M216:M266,1,0)</f>
        <v>#N/A</v>
      </c>
      <c r="I226" s="98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168"/>
      <c r="H227" s="54" t="str">
        <f>VLOOKUP(E227,'IMSS BIENESTAR TABASCO 053'!M217:M267,1,0)</f>
        <v>#N/A</v>
      </c>
      <c r="I227" s="98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168"/>
      <c r="H228" s="54" t="str">
        <f>VLOOKUP(E228,'IMSS BIENESTAR TABASCO 053'!M218:M268,1,0)</f>
        <v>M1644A</v>
      </c>
      <c r="I228" s="98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168"/>
      <c r="H229" s="54" t="str">
        <f>VLOOKUP(E229,'IMSS BIENESTAR TABASCO 053'!M219:M269,1,0)</f>
        <v>M1668A</v>
      </c>
      <c r="I229" s="98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168"/>
      <c r="H230" s="54" t="str">
        <f>VLOOKUP(E230,'IMSS BIENESTAR TABASCO 053'!M220:M270,1,0)</f>
        <v>M1669A</v>
      </c>
      <c r="I230" s="98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168"/>
      <c r="H231" s="54" t="str">
        <f>VLOOKUP(E231,'IMSS BIENESTAR TABASCO 053'!M221:M271,1,0)</f>
        <v>#N/A</v>
      </c>
      <c r="I231" s="98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168"/>
      <c r="H232" s="54" t="str">
        <f>VLOOKUP(E232,'IMSS BIENESTAR TABASCO 053'!M222:M272,1,0)</f>
        <v>M1941A</v>
      </c>
      <c r="I232" s="98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168"/>
      <c r="H233" s="54" t="str">
        <f>VLOOKUP(E233,'IMSS BIENESTAR TABASCO 053'!M223:M273,1,0)</f>
        <v>M2501A</v>
      </c>
      <c r="I233" s="98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168"/>
      <c r="H234" s="54" t="str">
        <f>VLOOKUP(E234,'IMSS BIENESTAR TABASCO 053'!M224:M274,1,0)</f>
        <v>#N/A</v>
      </c>
      <c r="I234" s="98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168"/>
      <c r="H235" s="54" t="str">
        <f>VLOOKUP(E235,'IMSS BIENESTAR TABASCO 053'!M225:M275,1,0)</f>
        <v>#N/A</v>
      </c>
      <c r="I235" s="98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168"/>
      <c r="H236" s="54" t="str">
        <f>VLOOKUP(E236,'IMSS BIENESTAR TABASCO 053'!M226:M276,1,0)</f>
        <v>M4553B</v>
      </c>
      <c r="I236" s="98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168"/>
      <c r="H237" s="54" t="str">
        <f>VLOOKUP(E237,'IMSS BIENESTAR TABASCO 053'!M227:M277,1,0)</f>
        <v>M4555B</v>
      </c>
      <c r="I237" s="98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168"/>
      <c r="H238" s="54" t="str">
        <f>VLOOKUP(E238,'IMSS BIENESTAR TABASCO 053'!M228:M278,1,0)</f>
        <v>#N/A</v>
      </c>
      <c r="I238" s="98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168"/>
      <c r="H239" s="54" t="str">
        <f>VLOOKUP(E239,'IMSS BIENESTAR TABASCO 053'!M229:M279,1,0)</f>
        <v>#N/A</v>
      </c>
      <c r="I239" s="98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168"/>
      <c r="H240" s="54" t="str">
        <f>VLOOKUP(E240,'IMSS BIENESTAR TABASCO 053'!M230:M280,1,0)</f>
        <v>#N/A</v>
      </c>
      <c r="I240" s="98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168"/>
      <c r="H241" s="54" t="str">
        <f>VLOOKUP(E241,'IMSS BIENESTAR TABASCO 053'!M231:M281,1,0)</f>
        <v>#N/A</v>
      </c>
      <c r="I241" s="98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168"/>
      <c r="H242" s="54" t="str">
        <f>VLOOKUP(E242,'IMSS BIENESTAR TABASCO 053'!M232:M282,1,0)</f>
        <v>#N/A</v>
      </c>
      <c r="I242" s="98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168"/>
      <c r="H243" s="54" t="str">
        <f>VLOOKUP(E243,'IMSS BIENESTAR TABASCO 053'!M233:M283,1,0)</f>
        <v>#N/A</v>
      </c>
      <c r="I243" s="98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168"/>
      <c r="H244" s="54" t="str">
        <f>VLOOKUP(E244,'IMSS BIENESTAR TABASCO 053'!M234:M284,1,0)</f>
        <v>RP050</v>
      </c>
      <c r="I244" s="98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168"/>
      <c r="H245" s="54" t="str">
        <f>VLOOKUP(E245,'IMSS BIENESTAR TABASCO 053'!M235:M285,1,0)</f>
        <v>#N/A</v>
      </c>
      <c r="I245" s="98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168"/>
      <c r="H246" s="54" t="str">
        <f>VLOOKUP(E246,'IMSS BIENESTAR TABASCO 053'!M236:M286,1,0)</f>
        <v>WP010-MX</v>
      </c>
      <c r="I246" s="98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168"/>
      <c r="D247" s="171"/>
      <c r="E247" s="171"/>
      <c r="F247" s="171"/>
      <c r="G247" s="171"/>
      <c r="H247" s="54"/>
      <c r="I247" s="98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168"/>
      <c r="D248" s="171"/>
      <c r="E248" s="171"/>
      <c r="F248" s="171"/>
      <c r="G248" s="171"/>
      <c r="H248" s="54"/>
      <c r="I248" s="98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168"/>
      <c r="D249" s="171"/>
      <c r="E249" s="171"/>
      <c r="F249" s="171"/>
      <c r="G249" s="171"/>
      <c r="H249" s="54"/>
      <c r="I249" s="98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168"/>
      <c r="D250" s="171"/>
      <c r="E250" s="171"/>
      <c r="F250" s="171"/>
      <c r="G250" s="171"/>
      <c r="H250" s="54"/>
      <c r="I250" s="98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168"/>
      <c r="D251" s="171"/>
      <c r="E251" s="171"/>
      <c r="F251" s="171"/>
      <c r="G251" s="171"/>
      <c r="H251" s="54"/>
      <c r="I251" s="98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168"/>
      <c r="D252" s="171"/>
      <c r="E252" s="171"/>
      <c r="F252" s="171"/>
      <c r="G252" s="171"/>
      <c r="H252" s="54"/>
      <c r="I252" s="98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168"/>
      <c r="D253" s="171"/>
      <c r="E253" s="171"/>
      <c r="F253" s="171"/>
      <c r="G253" s="171"/>
      <c r="H253" s="54"/>
      <c r="I253" s="98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168"/>
      <c r="D254" s="171"/>
      <c r="E254" s="171"/>
      <c r="F254" s="171"/>
      <c r="G254" s="171"/>
      <c r="H254" s="54"/>
      <c r="I254" s="98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168"/>
      <c r="D255" s="171"/>
      <c r="E255" s="171"/>
      <c r="F255" s="171"/>
      <c r="G255" s="171"/>
      <c r="H255" s="54"/>
      <c r="I255" s="98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168"/>
      <c r="D256" s="171"/>
      <c r="E256" s="171"/>
      <c r="F256" s="171"/>
      <c r="G256" s="171"/>
      <c r="H256" s="54"/>
      <c r="I256" s="98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168"/>
      <c r="D257" s="171"/>
      <c r="E257" s="171"/>
      <c r="F257" s="171"/>
      <c r="G257" s="171"/>
      <c r="H257" s="54"/>
      <c r="I257" s="98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168"/>
      <c r="D258" s="171"/>
      <c r="E258" s="171"/>
      <c r="F258" s="171"/>
      <c r="G258" s="171"/>
      <c r="H258" s="54"/>
      <c r="I258" s="98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168"/>
      <c r="D259" s="171"/>
      <c r="E259" s="171"/>
      <c r="F259" s="171"/>
      <c r="G259" s="171"/>
      <c r="H259" s="54"/>
      <c r="I259" s="98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168"/>
      <c r="D260" s="171"/>
      <c r="E260" s="171"/>
      <c r="F260" s="171"/>
      <c r="G260" s="171"/>
      <c r="H260" s="54"/>
      <c r="I260" s="98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168"/>
      <c r="D261" s="171"/>
      <c r="E261" s="171"/>
      <c r="F261" s="171"/>
      <c r="G261" s="171"/>
      <c r="H261" s="54"/>
      <c r="I261" s="98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168"/>
      <c r="D262" s="171"/>
      <c r="E262" s="171"/>
      <c r="F262" s="171"/>
      <c r="G262" s="171"/>
      <c r="H262" s="54"/>
      <c r="I262" s="98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168"/>
      <c r="D263" s="171"/>
      <c r="E263" s="171"/>
      <c r="F263" s="171"/>
      <c r="G263" s="171"/>
      <c r="H263" s="54"/>
      <c r="I263" s="98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168"/>
      <c r="D264" s="171"/>
      <c r="E264" s="171"/>
      <c r="F264" s="171"/>
      <c r="G264" s="171"/>
      <c r="H264" s="54"/>
      <c r="I264" s="98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168"/>
      <c r="D265" s="171"/>
      <c r="E265" s="171"/>
      <c r="F265" s="171"/>
      <c r="G265" s="171"/>
      <c r="H265" s="54"/>
      <c r="I265" s="98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168"/>
      <c r="D266" s="171"/>
      <c r="E266" s="171"/>
      <c r="F266" s="171"/>
      <c r="G266" s="171"/>
      <c r="H266" s="54"/>
      <c r="I266" s="98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168"/>
      <c r="D267" s="171"/>
      <c r="E267" s="171"/>
      <c r="F267" s="171"/>
      <c r="G267" s="171"/>
      <c r="H267" s="54"/>
      <c r="I267" s="98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168"/>
      <c r="D268" s="171"/>
      <c r="E268" s="171"/>
      <c r="F268" s="171"/>
      <c r="G268" s="171"/>
      <c r="H268" s="54"/>
      <c r="I268" s="98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168"/>
      <c r="D269" s="171"/>
      <c r="E269" s="171"/>
      <c r="F269" s="171"/>
      <c r="G269" s="171"/>
      <c r="H269" s="54"/>
      <c r="I269" s="98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168"/>
      <c r="D270" s="171"/>
      <c r="E270" s="171"/>
      <c r="F270" s="171"/>
      <c r="G270" s="171"/>
      <c r="H270" s="54"/>
      <c r="I270" s="98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168"/>
      <c r="D271" s="171"/>
      <c r="E271" s="171"/>
      <c r="F271" s="171"/>
      <c r="G271" s="171"/>
      <c r="H271" s="54"/>
      <c r="I271" s="98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168"/>
      <c r="D272" s="171"/>
      <c r="E272" s="171"/>
      <c r="F272" s="171"/>
      <c r="G272" s="171"/>
      <c r="H272" s="54"/>
      <c r="I272" s="98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168"/>
      <c r="D273" s="171"/>
      <c r="E273" s="171"/>
      <c r="F273" s="171"/>
      <c r="G273" s="171"/>
      <c r="H273" s="54"/>
      <c r="I273" s="98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168"/>
      <c r="D274" s="171"/>
      <c r="E274" s="171"/>
      <c r="F274" s="171"/>
      <c r="G274" s="171"/>
      <c r="H274" s="54"/>
      <c r="I274" s="98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168"/>
      <c r="D275" s="171"/>
      <c r="E275" s="171"/>
      <c r="F275" s="171"/>
      <c r="G275" s="171"/>
      <c r="H275" s="54"/>
      <c r="I275" s="98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168"/>
      <c r="D276" s="171"/>
      <c r="E276" s="171"/>
      <c r="F276" s="171"/>
      <c r="G276" s="171"/>
      <c r="H276" s="54"/>
      <c r="I276" s="98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168"/>
      <c r="D277" s="171"/>
      <c r="E277" s="171"/>
      <c r="F277" s="171"/>
      <c r="G277" s="171"/>
      <c r="H277" s="54"/>
      <c r="I277" s="98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168"/>
      <c r="D278" s="171"/>
      <c r="E278" s="171"/>
      <c r="F278" s="171"/>
      <c r="G278" s="171"/>
      <c r="H278" s="54"/>
      <c r="I278" s="98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168"/>
      <c r="D279" s="171"/>
      <c r="E279" s="171"/>
      <c r="F279" s="171"/>
      <c r="G279" s="171"/>
      <c r="H279" s="54"/>
      <c r="I279" s="98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168"/>
      <c r="D280" s="171"/>
      <c r="E280" s="171"/>
      <c r="F280" s="171"/>
      <c r="G280" s="171"/>
      <c r="H280" s="54"/>
      <c r="I280" s="98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168"/>
      <c r="D281" s="171"/>
      <c r="E281" s="171"/>
      <c r="F281" s="171"/>
      <c r="G281" s="171"/>
      <c r="H281" s="54"/>
      <c r="I281" s="98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168"/>
      <c r="D282" s="171"/>
      <c r="E282" s="171"/>
      <c r="F282" s="171"/>
      <c r="G282" s="171"/>
      <c r="H282" s="54"/>
      <c r="I282" s="98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168"/>
      <c r="D283" s="171"/>
      <c r="E283" s="171"/>
      <c r="F283" s="171"/>
      <c r="G283" s="171"/>
      <c r="H283" s="54"/>
      <c r="I283" s="98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168"/>
      <c r="D284" s="171"/>
      <c r="E284" s="171"/>
      <c r="F284" s="171"/>
      <c r="G284" s="171"/>
      <c r="H284" s="54"/>
      <c r="I284" s="98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168"/>
      <c r="D285" s="171"/>
      <c r="E285" s="171"/>
      <c r="F285" s="171"/>
      <c r="G285" s="171"/>
      <c r="H285" s="54"/>
      <c r="I285" s="98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168"/>
      <c r="D286" s="171"/>
      <c r="E286" s="171"/>
      <c r="F286" s="171"/>
      <c r="G286" s="171"/>
      <c r="H286" s="54"/>
      <c r="I286" s="98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168"/>
      <c r="D287" s="171"/>
      <c r="E287" s="171"/>
      <c r="F287" s="171"/>
      <c r="G287" s="171"/>
      <c r="H287" s="54"/>
      <c r="I287" s="98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168"/>
      <c r="D288" s="171"/>
      <c r="E288" s="171"/>
      <c r="F288" s="171"/>
      <c r="G288" s="171"/>
      <c r="H288" s="54"/>
      <c r="I288" s="98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168"/>
      <c r="D289" s="171"/>
      <c r="E289" s="171"/>
      <c r="F289" s="171"/>
      <c r="G289" s="171"/>
      <c r="H289" s="54"/>
      <c r="I289" s="98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168"/>
      <c r="D290" s="171"/>
      <c r="E290" s="171"/>
      <c r="F290" s="171"/>
      <c r="G290" s="171"/>
      <c r="H290" s="54"/>
      <c r="I290" s="98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168"/>
      <c r="D291" s="171"/>
      <c r="E291" s="171"/>
      <c r="F291" s="171"/>
      <c r="G291" s="171"/>
      <c r="H291" s="54"/>
      <c r="I291" s="98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168"/>
      <c r="D292" s="171"/>
      <c r="E292" s="171"/>
      <c r="F292" s="171"/>
      <c r="G292" s="171"/>
      <c r="H292" s="54"/>
      <c r="I292" s="98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168"/>
      <c r="D293" s="171"/>
      <c r="E293" s="171"/>
      <c r="F293" s="171"/>
      <c r="G293" s="171"/>
      <c r="H293" s="54"/>
      <c r="I293" s="98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168"/>
      <c r="D294" s="171"/>
      <c r="E294" s="171"/>
      <c r="F294" s="171"/>
      <c r="G294" s="171"/>
      <c r="H294" s="54"/>
      <c r="I294" s="98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168"/>
      <c r="D295" s="171"/>
      <c r="E295" s="171"/>
      <c r="F295" s="171"/>
      <c r="G295" s="171"/>
      <c r="H295" s="54"/>
      <c r="I295" s="98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168"/>
      <c r="D296" s="171"/>
      <c r="E296" s="171"/>
      <c r="F296" s="171"/>
      <c r="G296" s="171"/>
      <c r="H296" s="54"/>
      <c r="I296" s="98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168"/>
      <c r="D297" s="171"/>
      <c r="E297" s="171"/>
      <c r="F297" s="171"/>
      <c r="G297" s="171"/>
      <c r="H297" s="54"/>
      <c r="I297" s="98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168"/>
      <c r="D298" s="171"/>
      <c r="E298" s="171"/>
      <c r="F298" s="171"/>
      <c r="G298" s="171"/>
      <c r="H298" s="54"/>
      <c r="I298" s="98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168"/>
      <c r="D299" s="171"/>
      <c r="E299" s="171"/>
      <c r="F299" s="171"/>
      <c r="G299" s="171"/>
      <c r="H299" s="54"/>
      <c r="I299" s="98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168"/>
      <c r="D300" s="171"/>
      <c r="E300" s="171"/>
      <c r="F300" s="171"/>
      <c r="G300" s="171"/>
      <c r="H300" s="54"/>
      <c r="I300" s="98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168"/>
      <c r="D301" s="171"/>
      <c r="E301" s="171"/>
      <c r="F301" s="171"/>
      <c r="G301" s="171"/>
      <c r="H301" s="54"/>
      <c r="I301" s="98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168"/>
      <c r="D302" s="171"/>
      <c r="E302" s="171"/>
      <c r="F302" s="171"/>
      <c r="G302" s="171"/>
      <c r="H302" s="54"/>
      <c r="I302" s="98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168"/>
      <c r="D303" s="171"/>
      <c r="E303" s="171"/>
      <c r="F303" s="171"/>
      <c r="G303" s="171"/>
      <c r="H303" s="54"/>
      <c r="I303" s="98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168"/>
      <c r="D304" s="171"/>
      <c r="E304" s="171"/>
      <c r="F304" s="171"/>
      <c r="G304" s="171"/>
      <c r="H304" s="54"/>
      <c r="I304" s="98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168"/>
      <c r="D305" s="171"/>
      <c r="E305" s="171"/>
      <c r="F305" s="171"/>
      <c r="G305" s="171"/>
      <c r="H305" s="54"/>
      <c r="I305" s="98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168"/>
      <c r="D306" s="171"/>
      <c r="E306" s="171"/>
      <c r="F306" s="171"/>
      <c r="G306" s="171"/>
      <c r="H306" s="54"/>
      <c r="I306" s="98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168"/>
      <c r="D307" s="171"/>
      <c r="E307" s="171"/>
      <c r="F307" s="171"/>
      <c r="G307" s="171"/>
      <c r="H307" s="54"/>
      <c r="I307" s="98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168"/>
      <c r="D308" s="171"/>
      <c r="E308" s="171"/>
      <c r="F308" s="171"/>
      <c r="G308" s="171"/>
      <c r="H308" s="54"/>
      <c r="I308" s="98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168"/>
      <c r="D309" s="171"/>
      <c r="E309" s="171"/>
      <c r="F309" s="171"/>
      <c r="G309" s="171"/>
      <c r="H309" s="54"/>
      <c r="I309" s="98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168"/>
      <c r="D310" s="171"/>
      <c r="E310" s="171"/>
      <c r="F310" s="171"/>
      <c r="G310" s="171"/>
      <c r="H310" s="54"/>
      <c r="I310" s="98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168"/>
      <c r="D311" s="171"/>
      <c r="E311" s="171"/>
      <c r="F311" s="171"/>
      <c r="G311" s="171"/>
      <c r="H311" s="54"/>
      <c r="I311" s="98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168"/>
      <c r="D312" s="171"/>
      <c r="E312" s="171"/>
      <c r="F312" s="171"/>
      <c r="G312" s="171"/>
      <c r="H312" s="54"/>
      <c r="I312" s="98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168"/>
      <c r="D313" s="171"/>
      <c r="E313" s="171"/>
      <c r="F313" s="171"/>
      <c r="G313" s="171"/>
      <c r="H313" s="54"/>
      <c r="I313" s="98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168"/>
      <c r="D314" s="171"/>
      <c r="E314" s="171"/>
      <c r="F314" s="171"/>
      <c r="G314" s="171"/>
      <c r="H314" s="54"/>
      <c r="I314" s="98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168"/>
      <c r="D315" s="171"/>
      <c r="E315" s="171"/>
      <c r="F315" s="171"/>
      <c r="G315" s="171"/>
      <c r="H315" s="54"/>
      <c r="I315" s="98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168"/>
      <c r="D316" s="171"/>
      <c r="E316" s="171"/>
      <c r="F316" s="171"/>
      <c r="G316" s="171"/>
      <c r="H316" s="54"/>
      <c r="I316" s="98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168"/>
      <c r="D317" s="171"/>
      <c r="E317" s="171"/>
      <c r="F317" s="171"/>
      <c r="G317" s="171"/>
      <c r="H317" s="54"/>
      <c r="I317" s="98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168"/>
      <c r="D318" s="171"/>
      <c r="E318" s="171"/>
      <c r="F318" s="171"/>
      <c r="G318" s="171"/>
      <c r="H318" s="54"/>
      <c r="I318" s="98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168"/>
      <c r="D319" s="171"/>
      <c r="E319" s="171"/>
      <c r="F319" s="171"/>
      <c r="G319" s="171"/>
      <c r="H319" s="54"/>
      <c r="I319" s="98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168"/>
      <c r="D320" s="171"/>
      <c r="E320" s="171"/>
      <c r="F320" s="171"/>
      <c r="G320" s="171"/>
      <c r="H320" s="54"/>
      <c r="I320" s="98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168"/>
      <c r="D321" s="171"/>
      <c r="E321" s="171"/>
      <c r="F321" s="171"/>
      <c r="G321" s="171"/>
      <c r="H321" s="54"/>
      <c r="I321" s="98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168"/>
      <c r="D322" s="171"/>
      <c r="E322" s="171"/>
      <c r="F322" s="171"/>
      <c r="G322" s="171"/>
      <c r="H322" s="54"/>
      <c r="I322" s="98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168"/>
      <c r="D323" s="171"/>
      <c r="E323" s="171"/>
      <c r="F323" s="171"/>
      <c r="G323" s="171"/>
      <c r="H323" s="54"/>
      <c r="I323" s="98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168"/>
      <c r="D324" s="171"/>
      <c r="E324" s="171"/>
      <c r="F324" s="171"/>
      <c r="G324" s="171"/>
      <c r="H324" s="54"/>
      <c r="I324" s="98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168"/>
      <c r="D325" s="171"/>
      <c r="E325" s="171"/>
      <c r="F325" s="171"/>
      <c r="G325" s="171"/>
      <c r="H325" s="54"/>
      <c r="I325" s="98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168"/>
      <c r="D326" s="171"/>
      <c r="E326" s="171"/>
      <c r="F326" s="171"/>
      <c r="G326" s="171"/>
      <c r="H326" s="54"/>
      <c r="I326" s="98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168"/>
      <c r="D327" s="171"/>
      <c r="E327" s="171"/>
      <c r="F327" s="171"/>
      <c r="G327" s="171"/>
      <c r="H327" s="54"/>
      <c r="I327" s="98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168"/>
      <c r="D328" s="171"/>
      <c r="E328" s="171"/>
      <c r="F328" s="171"/>
      <c r="G328" s="171"/>
      <c r="H328" s="54"/>
      <c r="I328" s="98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168"/>
      <c r="D329" s="171"/>
      <c r="E329" s="171"/>
      <c r="F329" s="171"/>
      <c r="G329" s="171"/>
      <c r="H329" s="54"/>
      <c r="I329" s="98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168"/>
      <c r="D330" s="171"/>
      <c r="E330" s="171"/>
      <c r="F330" s="171"/>
      <c r="G330" s="171"/>
      <c r="H330" s="54"/>
      <c r="I330" s="98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168"/>
      <c r="D331" s="171"/>
      <c r="E331" s="171"/>
      <c r="F331" s="171"/>
      <c r="G331" s="171"/>
      <c r="H331" s="54"/>
      <c r="I331" s="98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168"/>
      <c r="D332" s="171"/>
      <c r="E332" s="171"/>
      <c r="F332" s="171"/>
      <c r="G332" s="171"/>
      <c r="H332" s="54"/>
      <c r="I332" s="98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168"/>
      <c r="D333" s="171"/>
      <c r="E333" s="171"/>
      <c r="F333" s="171"/>
      <c r="G333" s="171"/>
      <c r="H333" s="54"/>
      <c r="I333" s="98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168"/>
      <c r="D334" s="171"/>
      <c r="E334" s="171"/>
      <c r="F334" s="171"/>
      <c r="G334" s="171"/>
      <c r="H334" s="54"/>
      <c r="I334" s="98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168"/>
      <c r="D335" s="171"/>
      <c r="E335" s="171"/>
      <c r="F335" s="171"/>
      <c r="G335" s="171"/>
      <c r="H335" s="54"/>
      <c r="I335" s="98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168"/>
      <c r="D336" s="171"/>
      <c r="E336" s="171"/>
      <c r="F336" s="171"/>
      <c r="G336" s="171"/>
      <c r="H336" s="54"/>
      <c r="I336" s="98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168"/>
      <c r="D337" s="171"/>
      <c r="E337" s="171"/>
      <c r="F337" s="171"/>
      <c r="G337" s="171"/>
      <c r="H337" s="54"/>
      <c r="I337" s="98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168"/>
      <c r="D338" s="171"/>
      <c r="E338" s="171"/>
      <c r="F338" s="171"/>
      <c r="G338" s="171"/>
      <c r="H338" s="54"/>
      <c r="I338" s="98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168"/>
      <c r="D339" s="171"/>
      <c r="E339" s="171"/>
      <c r="F339" s="171"/>
      <c r="G339" s="171"/>
      <c r="H339" s="54"/>
      <c r="I339" s="98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168"/>
      <c r="D340" s="171"/>
      <c r="E340" s="171"/>
      <c r="F340" s="171"/>
      <c r="G340" s="171"/>
      <c r="H340" s="54"/>
      <c r="I340" s="98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168"/>
      <c r="D341" s="171"/>
      <c r="E341" s="171"/>
      <c r="F341" s="171"/>
      <c r="G341" s="171"/>
      <c r="H341" s="54"/>
      <c r="I341" s="98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168"/>
      <c r="D342" s="171"/>
      <c r="E342" s="171"/>
      <c r="F342" s="171"/>
      <c r="G342" s="171"/>
      <c r="H342" s="54"/>
      <c r="I342" s="98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168"/>
      <c r="D343" s="171"/>
      <c r="E343" s="171"/>
      <c r="F343" s="171"/>
      <c r="G343" s="171"/>
      <c r="H343" s="54"/>
      <c r="I343" s="98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168"/>
      <c r="D344" s="171"/>
      <c r="E344" s="171"/>
      <c r="F344" s="171"/>
      <c r="G344" s="171"/>
      <c r="H344" s="54"/>
      <c r="I344" s="98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168"/>
      <c r="D345" s="171"/>
      <c r="E345" s="171"/>
      <c r="F345" s="171"/>
      <c r="G345" s="171"/>
      <c r="H345" s="54"/>
      <c r="I345" s="98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168"/>
      <c r="D346" s="171"/>
      <c r="E346" s="171"/>
      <c r="F346" s="171"/>
      <c r="G346" s="171"/>
      <c r="H346" s="54"/>
      <c r="I346" s="98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168"/>
      <c r="D347" s="171"/>
      <c r="E347" s="171"/>
      <c r="F347" s="171"/>
      <c r="G347" s="171"/>
      <c r="H347" s="54"/>
      <c r="I347" s="98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168"/>
      <c r="D348" s="171"/>
      <c r="E348" s="171"/>
      <c r="F348" s="171"/>
      <c r="G348" s="171"/>
      <c r="H348" s="54"/>
      <c r="I348" s="98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168"/>
      <c r="D349" s="171"/>
      <c r="E349" s="171"/>
      <c r="F349" s="171"/>
      <c r="G349" s="171"/>
      <c r="H349" s="54"/>
      <c r="I349" s="98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168"/>
      <c r="D350" s="171"/>
      <c r="E350" s="171"/>
      <c r="F350" s="171"/>
      <c r="G350" s="171"/>
      <c r="H350" s="54"/>
      <c r="I350" s="98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168"/>
      <c r="D351" s="171"/>
      <c r="E351" s="171"/>
      <c r="F351" s="171"/>
      <c r="G351" s="171"/>
      <c r="H351" s="54"/>
      <c r="I351" s="98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168"/>
      <c r="D352" s="171"/>
      <c r="E352" s="171"/>
      <c r="F352" s="171"/>
      <c r="G352" s="171"/>
      <c r="H352" s="54"/>
      <c r="I352" s="98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168"/>
      <c r="D353" s="171"/>
      <c r="E353" s="171"/>
      <c r="F353" s="171"/>
      <c r="G353" s="171"/>
      <c r="H353" s="54"/>
      <c r="I353" s="98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168"/>
      <c r="D354" s="171"/>
      <c r="E354" s="171"/>
      <c r="F354" s="171"/>
      <c r="G354" s="171"/>
      <c r="H354" s="54"/>
      <c r="I354" s="98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168"/>
      <c r="D355" s="171"/>
      <c r="E355" s="171"/>
      <c r="F355" s="171"/>
      <c r="G355" s="171"/>
      <c r="H355" s="54"/>
      <c r="I355" s="98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168"/>
      <c r="D356" s="171"/>
      <c r="E356" s="171"/>
      <c r="F356" s="171"/>
      <c r="G356" s="171"/>
      <c r="H356" s="54"/>
      <c r="I356" s="98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168"/>
      <c r="D357" s="171"/>
      <c r="E357" s="171"/>
      <c r="F357" s="171"/>
      <c r="G357" s="171"/>
      <c r="H357" s="54"/>
      <c r="I357" s="98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168"/>
      <c r="D358" s="171"/>
      <c r="E358" s="171"/>
      <c r="F358" s="171"/>
      <c r="G358" s="171"/>
      <c r="H358" s="54"/>
      <c r="I358" s="98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168"/>
      <c r="D359" s="171"/>
      <c r="E359" s="171"/>
      <c r="F359" s="171"/>
      <c r="G359" s="171"/>
      <c r="H359" s="54"/>
      <c r="I359" s="98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168"/>
      <c r="D360" s="171"/>
      <c r="E360" s="171"/>
      <c r="F360" s="171"/>
      <c r="G360" s="171"/>
      <c r="H360" s="54"/>
      <c r="I360" s="98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168"/>
      <c r="D361" s="171"/>
      <c r="E361" s="171"/>
      <c r="F361" s="171"/>
      <c r="G361" s="171"/>
      <c r="H361" s="54"/>
      <c r="I361" s="98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168"/>
      <c r="D362" s="171"/>
      <c r="E362" s="171"/>
      <c r="F362" s="171"/>
      <c r="G362" s="171"/>
      <c r="H362" s="54"/>
      <c r="I362" s="98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168"/>
      <c r="D363" s="171"/>
      <c r="E363" s="171"/>
      <c r="F363" s="171"/>
      <c r="G363" s="171"/>
      <c r="H363" s="54"/>
      <c r="I363" s="98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168"/>
      <c r="D364" s="171"/>
      <c r="E364" s="171"/>
      <c r="F364" s="171"/>
      <c r="G364" s="171"/>
      <c r="H364" s="54"/>
      <c r="I364" s="98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168"/>
      <c r="D365" s="171"/>
      <c r="E365" s="171"/>
      <c r="F365" s="171"/>
      <c r="G365" s="171"/>
      <c r="H365" s="54"/>
      <c r="I365" s="98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168"/>
      <c r="D366" s="171"/>
      <c r="E366" s="171"/>
      <c r="F366" s="171"/>
      <c r="G366" s="171"/>
      <c r="H366" s="54"/>
      <c r="I366" s="98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168"/>
      <c r="D367" s="171"/>
      <c r="E367" s="171"/>
      <c r="F367" s="171"/>
      <c r="G367" s="171"/>
      <c r="H367" s="54"/>
      <c r="I367" s="98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168"/>
      <c r="D368" s="171"/>
      <c r="E368" s="171"/>
      <c r="F368" s="171"/>
      <c r="G368" s="171"/>
      <c r="H368" s="54"/>
      <c r="I368" s="98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168"/>
      <c r="D369" s="171"/>
      <c r="E369" s="171"/>
      <c r="F369" s="171"/>
      <c r="G369" s="171"/>
      <c r="H369" s="54"/>
      <c r="I369" s="98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168"/>
      <c r="D370" s="171"/>
      <c r="E370" s="171"/>
      <c r="F370" s="171"/>
      <c r="G370" s="171"/>
      <c r="H370" s="54"/>
      <c r="I370" s="98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168"/>
      <c r="D371" s="171"/>
      <c r="E371" s="171"/>
      <c r="F371" s="171"/>
      <c r="G371" s="171"/>
      <c r="H371" s="54"/>
      <c r="I371" s="98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168"/>
      <c r="D372" s="171"/>
      <c r="E372" s="171"/>
      <c r="F372" s="171"/>
      <c r="G372" s="171"/>
      <c r="H372" s="54"/>
      <c r="I372" s="98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168"/>
      <c r="D373" s="171"/>
      <c r="E373" s="171"/>
      <c r="F373" s="171"/>
      <c r="G373" s="171"/>
      <c r="H373" s="54"/>
      <c r="I373" s="98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168"/>
      <c r="D374" s="171"/>
      <c r="E374" s="171"/>
      <c r="F374" s="171"/>
      <c r="G374" s="171"/>
      <c r="H374" s="54"/>
      <c r="I374" s="98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168"/>
      <c r="D375" s="171"/>
      <c r="E375" s="171"/>
      <c r="F375" s="171"/>
      <c r="G375" s="171"/>
      <c r="H375" s="54"/>
      <c r="I375" s="98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168"/>
      <c r="D376" s="171"/>
      <c r="E376" s="171"/>
      <c r="F376" s="171"/>
      <c r="G376" s="171"/>
      <c r="H376" s="54"/>
      <c r="I376" s="98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168"/>
      <c r="D377" s="171"/>
      <c r="E377" s="171"/>
      <c r="F377" s="171"/>
      <c r="G377" s="171"/>
      <c r="H377" s="54"/>
      <c r="I377" s="98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168"/>
      <c r="D378" s="171"/>
      <c r="E378" s="171"/>
      <c r="F378" s="171"/>
      <c r="G378" s="171"/>
      <c r="H378" s="54"/>
      <c r="I378" s="98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168"/>
      <c r="D379" s="171"/>
      <c r="E379" s="171"/>
      <c r="F379" s="171"/>
      <c r="G379" s="171"/>
      <c r="H379" s="54"/>
      <c r="I379" s="98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168"/>
      <c r="D380" s="171"/>
      <c r="E380" s="171"/>
      <c r="F380" s="171"/>
      <c r="G380" s="171"/>
      <c r="H380" s="54"/>
      <c r="I380" s="98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168"/>
      <c r="D381" s="171"/>
      <c r="E381" s="171"/>
      <c r="F381" s="171"/>
      <c r="G381" s="171"/>
      <c r="H381" s="54"/>
      <c r="I381" s="98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168"/>
      <c r="D382" s="171"/>
      <c r="E382" s="171"/>
      <c r="F382" s="171"/>
      <c r="G382" s="171"/>
      <c r="H382" s="54"/>
      <c r="I382" s="98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168"/>
      <c r="D383" s="171"/>
      <c r="E383" s="171"/>
      <c r="F383" s="171"/>
      <c r="G383" s="171"/>
      <c r="H383" s="54"/>
      <c r="I383" s="98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168"/>
      <c r="D384" s="171"/>
      <c r="E384" s="171"/>
      <c r="F384" s="171"/>
      <c r="G384" s="171"/>
      <c r="H384" s="54"/>
      <c r="I384" s="98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168"/>
      <c r="D385" s="171"/>
      <c r="E385" s="171"/>
      <c r="F385" s="171"/>
      <c r="G385" s="171"/>
      <c r="H385" s="54"/>
      <c r="I385" s="98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168"/>
      <c r="D386" s="171"/>
      <c r="E386" s="171"/>
      <c r="F386" s="171"/>
      <c r="G386" s="171"/>
      <c r="H386" s="54"/>
      <c r="I386" s="98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168"/>
      <c r="D387" s="171"/>
      <c r="E387" s="171"/>
      <c r="F387" s="171"/>
      <c r="G387" s="171"/>
      <c r="H387" s="54"/>
      <c r="I387" s="98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168"/>
      <c r="D388" s="171"/>
      <c r="E388" s="171"/>
      <c r="F388" s="171"/>
      <c r="G388" s="171"/>
      <c r="H388" s="54"/>
      <c r="I388" s="98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168"/>
      <c r="D389" s="171"/>
      <c r="E389" s="171"/>
      <c r="F389" s="171"/>
      <c r="G389" s="171"/>
      <c r="H389" s="54"/>
      <c r="I389" s="98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168"/>
      <c r="D390" s="171"/>
      <c r="E390" s="171"/>
      <c r="F390" s="171"/>
      <c r="G390" s="171"/>
      <c r="H390" s="54"/>
      <c r="I390" s="98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168"/>
      <c r="D391" s="171"/>
      <c r="E391" s="171"/>
      <c r="F391" s="171"/>
      <c r="G391" s="171"/>
      <c r="H391" s="54"/>
      <c r="I391" s="98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168"/>
      <c r="D392" s="171"/>
      <c r="E392" s="171"/>
      <c r="F392" s="171"/>
      <c r="G392" s="171"/>
      <c r="H392" s="54"/>
      <c r="I392" s="98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168"/>
      <c r="D393" s="171"/>
      <c r="E393" s="171"/>
      <c r="F393" s="171"/>
      <c r="G393" s="171"/>
      <c r="H393" s="54"/>
      <c r="I393" s="98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168"/>
      <c r="D394" s="171"/>
      <c r="E394" s="171"/>
      <c r="F394" s="171"/>
      <c r="G394" s="171"/>
      <c r="H394" s="54"/>
      <c r="I394" s="98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168"/>
      <c r="D395" s="171"/>
      <c r="E395" s="171"/>
      <c r="F395" s="171"/>
      <c r="G395" s="171"/>
      <c r="H395" s="54"/>
      <c r="I395" s="98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168"/>
      <c r="D396" s="171"/>
      <c r="E396" s="171"/>
      <c r="F396" s="171"/>
      <c r="G396" s="171"/>
      <c r="H396" s="54"/>
      <c r="I396" s="98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168"/>
      <c r="D397" s="171"/>
      <c r="E397" s="171"/>
      <c r="F397" s="171"/>
      <c r="G397" s="171"/>
      <c r="H397" s="54"/>
      <c r="I397" s="98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168"/>
      <c r="D398" s="171"/>
      <c r="E398" s="171"/>
      <c r="F398" s="171"/>
      <c r="G398" s="171"/>
      <c r="H398" s="54"/>
      <c r="I398" s="98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168"/>
      <c r="D399" s="171"/>
      <c r="E399" s="171"/>
      <c r="F399" s="171"/>
      <c r="G399" s="171"/>
      <c r="H399" s="54"/>
      <c r="I399" s="98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168"/>
      <c r="D400" s="171"/>
      <c r="E400" s="171"/>
      <c r="F400" s="171"/>
      <c r="G400" s="171"/>
      <c r="H400" s="54"/>
      <c r="I400" s="98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168"/>
      <c r="D401" s="171"/>
      <c r="E401" s="171"/>
      <c r="F401" s="171"/>
      <c r="G401" s="171"/>
      <c r="H401" s="54"/>
      <c r="I401" s="98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168"/>
      <c r="D402" s="171"/>
      <c r="E402" s="171"/>
      <c r="F402" s="171"/>
      <c r="G402" s="171"/>
      <c r="H402" s="54"/>
      <c r="I402" s="98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168"/>
      <c r="D403" s="171"/>
      <c r="E403" s="171"/>
      <c r="F403" s="171"/>
      <c r="G403" s="171"/>
      <c r="H403" s="54"/>
      <c r="I403" s="98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168"/>
      <c r="D404" s="171"/>
      <c r="E404" s="171"/>
      <c r="F404" s="171"/>
      <c r="G404" s="171"/>
      <c r="H404" s="54"/>
      <c r="I404" s="98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168"/>
      <c r="D405" s="171"/>
      <c r="E405" s="171"/>
      <c r="F405" s="171"/>
      <c r="G405" s="171"/>
      <c r="H405" s="54"/>
      <c r="I405" s="98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168"/>
      <c r="D406" s="171"/>
      <c r="E406" s="171"/>
      <c r="F406" s="171"/>
      <c r="G406" s="171"/>
      <c r="H406" s="54"/>
      <c r="I406" s="98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168"/>
      <c r="D407" s="171"/>
      <c r="E407" s="171"/>
      <c r="F407" s="171"/>
      <c r="G407" s="171"/>
      <c r="H407" s="54"/>
      <c r="I407" s="98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168"/>
      <c r="D408" s="171"/>
      <c r="E408" s="171"/>
      <c r="F408" s="171"/>
      <c r="G408" s="171"/>
      <c r="H408" s="54"/>
      <c r="I408" s="98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168"/>
      <c r="D409" s="171"/>
      <c r="E409" s="171"/>
      <c r="F409" s="171"/>
      <c r="G409" s="171"/>
      <c r="H409" s="54"/>
      <c r="I409" s="98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168"/>
      <c r="D410" s="171"/>
      <c r="E410" s="171"/>
      <c r="F410" s="171"/>
      <c r="G410" s="171"/>
      <c r="H410" s="54"/>
      <c r="I410" s="98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168"/>
      <c r="D411" s="171"/>
      <c r="E411" s="171"/>
      <c r="F411" s="171"/>
      <c r="G411" s="171"/>
      <c r="H411" s="54"/>
      <c r="I411" s="98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168"/>
      <c r="D412" s="171"/>
      <c r="E412" s="171"/>
      <c r="F412" s="171"/>
      <c r="G412" s="171"/>
      <c r="H412" s="54"/>
      <c r="I412" s="98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168"/>
      <c r="D413" s="171"/>
      <c r="E413" s="171"/>
      <c r="F413" s="171"/>
      <c r="G413" s="171"/>
      <c r="H413" s="54"/>
      <c r="I413" s="98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168"/>
      <c r="D414" s="171"/>
      <c r="E414" s="171"/>
      <c r="F414" s="171"/>
      <c r="G414" s="171"/>
      <c r="H414" s="54"/>
      <c r="I414" s="98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168"/>
      <c r="D415" s="171"/>
      <c r="E415" s="171"/>
      <c r="F415" s="171"/>
      <c r="G415" s="171"/>
      <c r="H415" s="54"/>
      <c r="I415" s="98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168"/>
      <c r="D416" s="171"/>
      <c r="E416" s="171"/>
      <c r="F416" s="171"/>
      <c r="G416" s="171"/>
      <c r="H416" s="54"/>
      <c r="I416" s="98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168"/>
      <c r="D417" s="171"/>
      <c r="E417" s="171"/>
      <c r="F417" s="171"/>
      <c r="G417" s="171"/>
      <c r="H417" s="54"/>
      <c r="I417" s="98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168"/>
      <c r="D418" s="171"/>
      <c r="E418" s="171"/>
      <c r="F418" s="171"/>
      <c r="G418" s="171"/>
      <c r="H418" s="54"/>
      <c r="I418" s="98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168"/>
      <c r="D419" s="171"/>
      <c r="E419" s="171"/>
      <c r="F419" s="171"/>
      <c r="G419" s="171"/>
      <c r="H419" s="54"/>
      <c r="I419" s="98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168"/>
      <c r="D420" s="171"/>
      <c r="E420" s="171"/>
      <c r="F420" s="171"/>
      <c r="G420" s="171"/>
      <c r="H420" s="54"/>
      <c r="I420" s="98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168"/>
      <c r="D421" s="171"/>
      <c r="E421" s="171"/>
      <c r="F421" s="171"/>
      <c r="G421" s="171"/>
      <c r="H421" s="54"/>
      <c r="I421" s="98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168"/>
      <c r="D422" s="171"/>
      <c r="E422" s="171"/>
      <c r="F422" s="171"/>
      <c r="G422" s="171"/>
      <c r="H422" s="54"/>
      <c r="I422" s="98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168"/>
      <c r="D423" s="171"/>
      <c r="E423" s="171"/>
      <c r="F423" s="171"/>
      <c r="G423" s="171"/>
      <c r="H423" s="54"/>
      <c r="I423" s="98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168"/>
      <c r="D424" s="171"/>
      <c r="E424" s="171"/>
      <c r="F424" s="171"/>
      <c r="G424" s="171"/>
      <c r="H424" s="54"/>
      <c r="I424" s="98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168"/>
      <c r="D425" s="171"/>
      <c r="E425" s="171"/>
      <c r="F425" s="171"/>
      <c r="G425" s="171"/>
      <c r="H425" s="54"/>
      <c r="I425" s="98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168"/>
      <c r="D426" s="171"/>
      <c r="E426" s="171"/>
      <c r="F426" s="171"/>
      <c r="G426" s="171"/>
      <c r="H426" s="54"/>
      <c r="I426" s="98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168"/>
      <c r="D427" s="171"/>
      <c r="E427" s="171"/>
      <c r="F427" s="171"/>
      <c r="G427" s="171"/>
      <c r="H427" s="54"/>
      <c r="I427" s="98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168"/>
      <c r="D428" s="171"/>
      <c r="E428" s="171"/>
      <c r="F428" s="171"/>
      <c r="G428" s="171"/>
      <c r="H428" s="54"/>
      <c r="I428" s="98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168"/>
      <c r="D429" s="171"/>
      <c r="E429" s="171"/>
      <c r="F429" s="171"/>
      <c r="G429" s="171"/>
      <c r="H429" s="54"/>
      <c r="I429" s="98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168"/>
      <c r="D430" s="171"/>
      <c r="E430" s="171"/>
      <c r="F430" s="171"/>
      <c r="G430" s="171"/>
      <c r="H430" s="54"/>
      <c r="I430" s="98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168"/>
      <c r="D431" s="171"/>
      <c r="E431" s="171"/>
      <c r="F431" s="171"/>
      <c r="G431" s="171"/>
      <c r="H431" s="54"/>
      <c r="I431" s="98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168"/>
      <c r="D432" s="171"/>
      <c r="E432" s="171"/>
      <c r="F432" s="171"/>
      <c r="G432" s="171"/>
      <c r="H432" s="54"/>
      <c r="I432" s="98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168"/>
      <c r="D433" s="171"/>
      <c r="E433" s="171"/>
      <c r="F433" s="171"/>
      <c r="G433" s="171"/>
      <c r="H433" s="54"/>
      <c r="I433" s="98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168"/>
      <c r="D434" s="171"/>
      <c r="E434" s="171"/>
      <c r="F434" s="171"/>
      <c r="G434" s="171"/>
      <c r="H434" s="54"/>
      <c r="I434" s="98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168"/>
      <c r="D435" s="171"/>
      <c r="E435" s="171"/>
      <c r="F435" s="171"/>
      <c r="G435" s="171"/>
      <c r="H435" s="54"/>
      <c r="I435" s="98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168"/>
      <c r="D436" s="171"/>
      <c r="E436" s="171"/>
      <c r="F436" s="171"/>
      <c r="G436" s="171"/>
      <c r="H436" s="54"/>
      <c r="I436" s="98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168"/>
      <c r="D437" s="171"/>
      <c r="E437" s="171"/>
      <c r="F437" s="171"/>
      <c r="G437" s="171"/>
      <c r="H437" s="54"/>
      <c r="I437" s="98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168"/>
      <c r="D438" s="171"/>
      <c r="E438" s="171"/>
      <c r="F438" s="171"/>
      <c r="G438" s="171"/>
      <c r="H438" s="54"/>
      <c r="I438" s="98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168"/>
      <c r="D439" s="171"/>
      <c r="E439" s="171"/>
      <c r="F439" s="171"/>
      <c r="G439" s="171"/>
      <c r="H439" s="54"/>
      <c r="I439" s="98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168"/>
      <c r="D440" s="171"/>
      <c r="E440" s="171"/>
      <c r="F440" s="171"/>
      <c r="G440" s="171"/>
      <c r="H440" s="54"/>
      <c r="I440" s="98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168"/>
      <c r="D441" s="171"/>
      <c r="E441" s="171"/>
      <c r="F441" s="171"/>
      <c r="G441" s="171"/>
      <c r="H441" s="54"/>
      <c r="I441" s="98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168"/>
      <c r="D442" s="171"/>
      <c r="E442" s="171"/>
      <c r="F442" s="171"/>
      <c r="G442" s="171"/>
      <c r="H442" s="54"/>
      <c r="I442" s="98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168"/>
      <c r="D443" s="171"/>
      <c r="E443" s="171"/>
      <c r="F443" s="171"/>
      <c r="G443" s="171"/>
      <c r="H443" s="54"/>
      <c r="I443" s="98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168"/>
      <c r="D444" s="171"/>
      <c r="E444" s="171"/>
      <c r="F444" s="171"/>
      <c r="G444" s="171"/>
      <c r="H444" s="54"/>
      <c r="I444" s="98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168"/>
      <c r="D445" s="171"/>
      <c r="E445" s="171"/>
      <c r="F445" s="171"/>
      <c r="G445" s="171"/>
      <c r="H445" s="54"/>
      <c r="I445" s="98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168"/>
      <c r="D446" s="171"/>
      <c r="E446" s="171"/>
      <c r="F446" s="171"/>
      <c r="G446" s="171"/>
      <c r="H446" s="54"/>
      <c r="I446" s="98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168"/>
      <c r="D447" s="171"/>
      <c r="E447" s="171"/>
      <c r="F447" s="171"/>
      <c r="G447" s="171"/>
      <c r="H447" s="54"/>
      <c r="I447" s="98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168"/>
      <c r="D448" s="171"/>
      <c r="E448" s="171"/>
      <c r="F448" s="171"/>
      <c r="G448" s="171"/>
      <c r="H448" s="54"/>
      <c r="I448" s="98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168"/>
      <c r="D449" s="171"/>
      <c r="E449" s="171"/>
      <c r="F449" s="171"/>
      <c r="G449" s="171"/>
      <c r="H449" s="54"/>
      <c r="I449" s="98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168"/>
      <c r="D450" s="171"/>
      <c r="E450" s="171"/>
      <c r="F450" s="171"/>
      <c r="G450" s="171"/>
      <c r="H450" s="54"/>
      <c r="I450" s="98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168"/>
      <c r="D451" s="171"/>
      <c r="E451" s="171"/>
      <c r="F451" s="171"/>
      <c r="G451" s="171"/>
      <c r="H451" s="54"/>
      <c r="I451" s="98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168"/>
      <c r="D452" s="171"/>
      <c r="E452" s="171"/>
      <c r="F452" s="171"/>
      <c r="G452" s="171"/>
      <c r="H452" s="54"/>
      <c r="I452" s="98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168"/>
      <c r="D453" s="171"/>
      <c r="E453" s="171"/>
      <c r="F453" s="171"/>
      <c r="G453" s="171"/>
      <c r="H453" s="54"/>
      <c r="I453" s="98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168"/>
      <c r="D454" s="171"/>
      <c r="E454" s="171"/>
      <c r="F454" s="171"/>
      <c r="G454" s="171"/>
      <c r="H454" s="54"/>
      <c r="I454" s="98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168"/>
      <c r="D455" s="171"/>
      <c r="E455" s="171"/>
      <c r="F455" s="171"/>
      <c r="G455" s="171"/>
      <c r="H455" s="54"/>
      <c r="I455" s="98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168"/>
      <c r="D456" s="171"/>
      <c r="E456" s="171"/>
      <c r="F456" s="171"/>
      <c r="G456" s="171"/>
      <c r="H456" s="54"/>
      <c r="I456" s="98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168"/>
      <c r="D457" s="171"/>
      <c r="E457" s="171"/>
      <c r="F457" s="171"/>
      <c r="G457" s="171"/>
      <c r="H457" s="54"/>
      <c r="I457" s="98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168"/>
      <c r="D458" s="171"/>
      <c r="E458" s="171"/>
      <c r="F458" s="171"/>
      <c r="G458" s="171"/>
      <c r="H458" s="54"/>
      <c r="I458" s="98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168"/>
      <c r="D459" s="171"/>
      <c r="E459" s="171"/>
      <c r="F459" s="171"/>
      <c r="G459" s="171"/>
      <c r="H459" s="54"/>
      <c r="I459" s="98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168"/>
      <c r="D460" s="171"/>
      <c r="E460" s="171"/>
      <c r="F460" s="171"/>
      <c r="G460" s="171"/>
      <c r="H460" s="54"/>
      <c r="I460" s="98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168"/>
      <c r="D461" s="171"/>
      <c r="E461" s="171"/>
      <c r="F461" s="171"/>
      <c r="G461" s="171"/>
      <c r="H461" s="54"/>
      <c r="I461" s="98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168"/>
      <c r="D462" s="171"/>
      <c r="E462" s="171"/>
      <c r="F462" s="171"/>
      <c r="G462" s="171"/>
      <c r="H462" s="54"/>
      <c r="I462" s="98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168"/>
      <c r="D463" s="171"/>
      <c r="E463" s="171"/>
      <c r="F463" s="171"/>
      <c r="G463" s="171"/>
      <c r="H463" s="54"/>
      <c r="I463" s="98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168"/>
      <c r="D464" s="171"/>
      <c r="E464" s="171"/>
      <c r="F464" s="171"/>
      <c r="G464" s="171"/>
      <c r="H464" s="54"/>
      <c r="I464" s="98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168"/>
      <c r="D465" s="171"/>
      <c r="E465" s="171"/>
      <c r="F465" s="171"/>
      <c r="G465" s="171"/>
      <c r="H465" s="54"/>
      <c r="I465" s="98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168"/>
      <c r="D466" s="171"/>
      <c r="E466" s="171"/>
      <c r="F466" s="171"/>
      <c r="G466" s="171"/>
      <c r="H466" s="54"/>
      <c r="I466" s="98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168"/>
      <c r="D467" s="171"/>
      <c r="E467" s="171"/>
      <c r="F467" s="171"/>
      <c r="G467" s="171"/>
      <c r="H467" s="54"/>
      <c r="I467" s="98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168"/>
      <c r="D468" s="171"/>
      <c r="E468" s="171"/>
      <c r="F468" s="171"/>
      <c r="G468" s="171"/>
      <c r="H468" s="54"/>
      <c r="I468" s="98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168"/>
      <c r="D469" s="171"/>
      <c r="E469" s="171"/>
      <c r="F469" s="171"/>
      <c r="G469" s="171"/>
      <c r="H469" s="54"/>
      <c r="I469" s="98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168"/>
      <c r="D470" s="171"/>
      <c r="E470" s="171"/>
      <c r="F470" s="171"/>
      <c r="G470" s="171"/>
      <c r="H470" s="54"/>
      <c r="I470" s="98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168"/>
      <c r="D471" s="171"/>
      <c r="E471" s="171"/>
      <c r="F471" s="171"/>
      <c r="G471" s="171"/>
      <c r="H471" s="54"/>
      <c r="I471" s="98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168"/>
      <c r="D472" s="171"/>
      <c r="E472" s="171"/>
      <c r="F472" s="171"/>
      <c r="G472" s="171"/>
      <c r="H472" s="54"/>
      <c r="I472" s="98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168"/>
      <c r="D473" s="171"/>
      <c r="E473" s="171"/>
      <c r="F473" s="171"/>
      <c r="G473" s="171"/>
      <c r="H473" s="54"/>
      <c r="I473" s="98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168"/>
      <c r="D474" s="171"/>
      <c r="E474" s="171"/>
      <c r="F474" s="171"/>
      <c r="G474" s="171"/>
      <c r="H474" s="54"/>
      <c r="I474" s="98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168"/>
      <c r="D475" s="171"/>
      <c r="E475" s="171"/>
      <c r="F475" s="171"/>
      <c r="G475" s="171"/>
      <c r="H475" s="54"/>
      <c r="I475" s="98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168"/>
      <c r="D476" s="171"/>
      <c r="E476" s="171"/>
      <c r="F476" s="171"/>
      <c r="G476" s="171"/>
      <c r="H476" s="54"/>
      <c r="I476" s="98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168"/>
      <c r="D477" s="171"/>
      <c r="E477" s="171"/>
      <c r="F477" s="171"/>
      <c r="G477" s="171"/>
      <c r="H477" s="54"/>
      <c r="I477" s="98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168"/>
      <c r="D478" s="171"/>
      <c r="E478" s="171"/>
      <c r="F478" s="171"/>
      <c r="G478" s="171"/>
      <c r="H478" s="54"/>
      <c r="I478" s="98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168"/>
      <c r="D479" s="171"/>
      <c r="E479" s="171"/>
      <c r="F479" s="171"/>
      <c r="G479" s="171"/>
      <c r="H479" s="54"/>
      <c r="I479" s="98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168"/>
      <c r="D480" s="171"/>
      <c r="E480" s="171"/>
      <c r="F480" s="171"/>
      <c r="G480" s="171"/>
      <c r="H480" s="54"/>
      <c r="I480" s="98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168"/>
      <c r="D481" s="171"/>
      <c r="E481" s="171"/>
      <c r="F481" s="171"/>
      <c r="G481" s="171"/>
      <c r="H481" s="54"/>
      <c r="I481" s="98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168"/>
      <c r="D482" s="171"/>
      <c r="E482" s="171"/>
      <c r="F482" s="171"/>
      <c r="G482" s="171"/>
      <c r="H482" s="54"/>
      <c r="I482" s="98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168"/>
      <c r="D483" s="171"/>
      <c r="E483" s="171"/>
      <c r="F483" s="171"/>
      <c r="G483" s="171"/>
      <c r="H483" s="54"/>
      <c r="I483" s="98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168"/>
      <c r="D484" s="171"/>
      <c r="E484" s="171"/>
      <c r="F484" s="171"/>
      <c r="G484" s="171"/>
      <c r="H484" s="54"/>
      <c r="I484" s="98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168"/>
      <c r="D485" s="171"/>
      <c r="E485" s="171"/>
      <c r="F485" s="171"/>
      <c r="G485" s="171"/>
      <c r="H485" s="54"/>
      <c r="I485" s="98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168"/>
      <c r="D486" s="171"/>
      <c r="E486" s="171"/>
      <c r="F486" s="171"/>
      <c r="G486" s="171"/>
      <c r="H486" s="54"/>
      <c r="I486" s="98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168"/>
      <c r="D487" s="171"/>
      <c r="E487" s="171"/>
      <c r="F487" s="171"/>
      <c r="G487" s="171"/>
      <c r="H487" s="54"/>
      <c r="I487" s="98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168"/>
      <c r="D488" s="171"/>
      <c r="E488" s="171"/>
      <c r="F488" s="171"/>
      <c r="G488" s="171"/>
      <c r="H488" s="54"/>
      <c r="I488" s="98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168"/>
      <c r="D489" s="171"/>
      <c r="E489" s="171"/>
      <c r="F489" s="171"/>
      <c r="G489" s="171"/>
      <c r="H489" s="54"/>
      <c r="I489" s="98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168"/>
      <c r="D490" s="171"/>
      <c r="E490" s="171"/>
      <c r="F490" s="171"/>
      <c r="G490" s="171"/>
      <c r="H490" s="54"/>
      <c r="I490" s="98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168"/>
      <c r="D491" s="171"/>
      <c r="E491" s="171"/>
      <c r="F491" s="171"/>
      <c r="G491" s="171"/>
      <c r="H491" s="54"/>
      <c r="I491" s="98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168"/>
      <c r="D492" s="171"/>
      <c r="E492" s="171"/>
      <c r="F492" s="171"/>
      <c r="G492" s="171"/>
      <c r="H492" s="54"/>
      <c r="I492" s="98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168"/>
      <c r="D493" s="171"/>
      <c r="E493" s="171"/>
      <c r="F493" s="171"/>
      <c r="G493" s="171"/>
      <c r="H493" s="54"/>
      <c r="I493" s="98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168"/>
      <c r="D494" s="171"/>
      <c r="E494" s="171"/>
      <c r="F494" s="171"/>
      <c r="G494" s="171"/>
      <c r="H494" s="54"/>
      <c r="I494" s="98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168"/>
      <c r="D495" s="171"/>
      <c r="E495" s="171"/>
      <c r="F495" s="171"/>
      <c r="G495" s="171"/>
      <c r="H495" s="54"/>
      <c r="I495" s="98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168"/>
      <c r="D496" s="171"/>
      <c r="E496" s="171"/>
      <c r="F496" s="171"/>
      <c r="G496" s="171"/>
      <c r="H496" s="54"/>
      <c r="I496" s="98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168"/>
      <c r="D497" s="171"/>
      <c r="E497" s="171"/>
      <c r="F497" s="171"/>
      <c r="G497" s="171"/>
      <c r="H497" s="54"/>
      <c r="I497" s="98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168"/>
      <c r="D498" s="171"/>
      <c r="E498" s="171"/>
      <c r="F498" s="171"/>
      <c r="G498" s="171"/>
      <c r="H498" s="54"/>
      <c r="I498" s="98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168"/>
      <c r="D499" s="171"/>
      <c r="E499" s="171"/>
      <c r="F499" s="171"/>
      <c r="G499" s="171"/>
      <c r="H499" s="54"/>
      <c r="I499" s="98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168"/>
      <c r="D500" s="171"/>
      <c r="E500" s="171"/>
      <c r="F500" s="171"/>
      <c r="G500" s="171"/>
      <c r="H500" s="54"/>
      <c r="I500" s="98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168"/>
      <c r="D501" s="171"/>
      <c r="E501" s="171"/>
      <c r="F501" s="171"/>
      <c r="G501" s="171"/>
      <c r="H501" s="54"/>
      <c r="I501" s="98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168"/>
      <c r="D502" s="171"/>
      <c r="E502" s="171"/>
      <c r="F502" s="171"/>
      <c r="G502" s="171"/>
      <c r="H502" s="54"/>
      <c r="I502" s="98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168"/>
      <c r="D503" s="171"/>
      <c r="E503" s="171"/>
      <c r="F503" s="171"/>
      <c r="G503" s="171"/>
      <c r="H503" s="54"/>
      <c r="I503" s="98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168"/>
      <c r="D504" s="171"/>
      <c r="E504" s="171"/>
      <c r="F504" s="171"/>
      <c r="G504" s="171"/>
      <c r="H504" s="54"/>
      <c r="I504" s="98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168"/>
      <c r="D505" s="171"/>
      <c r="E505" s="171"/>
      <c r="F505" s="171"/>
      <c r="G505" s="171"/>
      <c r="H505" s="54"/>
      <c r="I505" s="98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168"/>
      <c r="D506" s="171"/>
      <c r="E506" s="171"/>
      <c r="F506" s="171"/>
      <c r="G506" s="171"/>
      <c r="H506" s="54"/>
      <c r="I506" s="98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168"/>
      <c r="D507" s="171"/>
      <c r="E507" s="171"/>
      <c r="F507" s="171"/>
      <c r="G507" s="171"/>
      <c r="H507" s="54"/>
      <c r="I507" s="98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168"/>
      <c r="D508" s="171"/>
      <c r="E508" s="171"/>
      <c r="F508" s="171"/>
      <c r="G508" s="171"/>
      <c r="H508" s="54"/>
      <c r="I508" s="98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168"/>
      <c r="D509" s="171"/>
      <c r="E509" s="171"/>
      <c r="F509" s="171"/>
      <c r="G509" s="171"/>
      <c r="H509" s="54"/>
      <c r="I509" s="98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168"/>
      <c r="D510" s="171"/>
      <c r="E510" s="171"/>
      <c r="F510" s="171"/>
      <c r="G510" s="171"/>
      <c r="H510" s="54"/>
      <c r="I510" s="98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168"/>
      <c r="D511" s="171"/>
      <c r="E511" s="171"/>
      <c r="F511" s="171"/>
      <c r="G511" s="171"/>
      <c r="H511" s="54"/>
      <c r="I511" s="98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168"/>
      <c r="D512" s="171"/>
      <c r="E512" s="171"/>
      <c r="F512" s="171"/>
      <c r="G512" s="171"/>
      <c r="H512" s="54"/>
      <c r="I512" s="98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168"/>
      <c r="D513" s="171"/>
      <c r="E513" s="171"/>
      <c r="F513" s="171"/>
      <c r="G513" s="171"/>
      <c r="H513" s="54"/>
      <c r="I513" s="98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168"/>
      <c r="D514" s="171"/>
      <c r="E514" s="171"/>
      <c r="F514" s="171"/>
      <c r="G514" s="171"/>
      <c r="H514" s="54"/>
      <c r="I514" s="98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168"/>
      <c r="D515" s="171"/>
      <c r="E515" s="171"/>
      <c r="F515" s="171"/>
      <c r="G515" s="171"/>
      <c r="H515" s="54"/>
      <c r="I515" s="98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168"/>
      <c r="D516" s="171"/>
      <c r="E516" s="171"/>
      <c r="F516" s="171"/>
      <c r="G516" s="171"/>
      <c r="H516" s="54"/>
      <c r="I516" s="98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168"/>
      <c r="D517" s="171"/>
      <c r="E517" s="171"/>
      <c r="F517" s="171"/>
      <c r="G517" s="171"/>
      <c r="H517" s="54"/>
      <c r="I517" s="98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168"/>
      <c r="D518" s="171"/>
      <c r="E518" s="171"/>
      <c r="F518" s="171"/>
      <c r="G518" s="171"/>
      <c r="H518" s="54"/>
      <c r="I518" s="98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168"/>
      <c r="D519" s="171"/>
      <c r="E519" s="171"/>
      <c r="F519" s="171"/>
      <c r="G519" s="171"/>
      <c r="H519" s="54"/>
      <c r="I519" s="98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168"/>
      <c r="D520" s="171"/>
      <c r="E520" s="171"/>
      <c r="F520" s="171"/>
      <c r="G520" s="171"/>
      <c r="H520" s="54"/>
      <c r="I520" s="98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168"/>
      <c r="D521" s="171"/>
      <c r="E521" s="171"/>
      <c r="F521" s="171"/>
      <c r="G521" s="171"/>
      <c r="H521" s="54"/>
      <c r="I521" s="98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168"/>
      <c r="D522" s="171"/>
      <c r="E522" s="171"/>
      <c r="F522" s="171"/>
      <c r="G522" s="171"/>
      <c r="H522" s="54"/>
      <c r="I522" s="98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168"/>
      <c r="D523" s="171"/>
      <c r="E523" s="171"/>
      <c r="F523" s="171"/>
      <c r="G523" s="171"/>
      <c r="H523" s="54"/>
      <c r="I523" s="98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168"/>
      <c r="D524" s="171"/>
      <c r="E524" s="171"/>
      <c r="F524" s="171"/>
      <c r="G524" s="171"/>
      <c r="H524" s="54"/>
      <c r="I524" s="98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168"/>
      <c r="D525" s="171"/>
      <c r="E525" s="171"/>
      <c r="F525" s="171"/>
      <c r="G525" s="171"/>
      <c r="H525" s="54"/>
      <c r="I525" s="98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168"/>
      <c r="D526" s="171"/>
      <c r="E526" s="171"/>
      <c r="F526" s="171"/>
      <c r="G526" s="171"/>
      <c r="H526" s="54"/>
      <c r="I526" s="98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168"/>
      <c r="D527" s="171"/>
      <c r="E527" s="171"/>
      <c r="F527" s="171"/>
      <c r="G527" s="171"/>
      <c r="H527" s="54"/>
      <c r="I527" s="98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168"/>
      <c r="D528" s="171"/>
      <c r="E528" s="171"/>
      <c r="F528" s="171"/>
      <c r="G528" s="171"/>
      <c r="H528" s="54"/>
      <c r="I528" s="98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168"/>
      <c r="D529" s="171"/>
      <c r="E529" s="171"/>
      <c r="F529" s="171"/>
      <c r="G529" s="171"/>
      <c r="H529" s="54"/>
      <c r="I529" s="98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168"/>
      <c r="D530" s="171"/>
      <c r="E530" s="171"/>
      <c r="F530" s="171"/>
      <c r="G530" s="171"/>
      <c r="H530" s="54"/>
      <c r="I530" s="98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168"/>
      <c r="D531" s="171"/>
      <c r="E531" s="171"/>
      <c r="F531" s="171"/>
      <c r="G531" s="171"/>
      <c r="H531" s="54"/>
      <c r="I531" s="98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168"/>
      <c r="D532" s="171"/>
      <c r="E532" s="171"/>
      <c r="F532" s="171"/>
      <c r="G532" s="171"/>
      <c r="H532" s="54"/>
      <c r="I532" s="98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168"/>
      <c r="D533" s="171"/>
      <c r="E533" s="171"/>
      <c r="F533" s="171"/>
      <c r="G533" s="171"/>
      <c r="H533" s="54"/>
      <c r="I533" s="98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168"/>
      <c r="D534" s="171"/>
      <c r="E534" s="171"/>
      <c r="F534" s="171"/>
      <c r="G534" s="171"/>
      <c r="H534" s="54"/>
      <c r="I534" s="98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168"/>
      <c r="D535" s="171"/>
      <c r="E535" s="171"/>
      <c r="F535" s="171"/>
      <c r="G535" s="171"/>
      <c r="H535" s="54"/>
      <c r="I535" s="98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168"/>
      <c r="D536" s="171"/>
      <c r="E536" s="171"/>
      <c r="F536" s="171"/>
      <c r="G536" s="171"/>
      <c r="H536" s="54"/>
      <c r="I536" s="98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168"/>
      <c r="D537" s="171"/>
      <c r="E537" s="171"/>
      <c r="F537" s="171"/>
      <c r="G537" s="171"/>
      <c r="H537" s="54"/>
      <c r="I537" s="98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168"/>
      <c r="D538" s="171"/>
      <c r="E538" s="171"/>
      <c r="F538" s="171"/>
      <c r="G538" s="171"/>
      <c r="H538" s="54"/>
      <c r="I538" s="98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168"/>
      <c r="D539" s="171"/>
      <c r="E539" s="171"/>
      <c r="F539" s="171"/>
      <c r="G539" s="171"/>
      <c r="H539" s="54"/>
      <c r="I539" s="98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168"/>
      <c r="D540" s="171"/>
      <c r="E540" s="171"/>
      <c r="F540" s="171"/>
      <c r="G540" s="171"/>
      <c r="H540" s="54"/>
      <c r="I540" s="98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168"/>
      <c r="D541" s="171"/>
      <c r="E541" s="171"/>
      <c r="F541" s="171"/>
      <c r="G541" s="171"/>
      <c r="H541" s="54"/>
      <c r="I541" s="98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168"/>
      <c r="D542" s="171"/>
      <c r="E542" s="171"/>
      <c r="F542" s="171"/>
      <c r="G542" s="171"/>
      <c r="H542" s="54"/>
      <c r="I542" s="98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168"/>
      <c r="D543" s="171"/>
      <c r="E543" s="171"/>
      <c r="F543" s="171"/>
      <c r="G543" s="171"/>
      <c r="H543" s="54"/>
      <c r="I543" s="98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168"/>
      <c r="D544" s="171"/>
      <c r="E544" s="171"/>
      <c r="F544" s="171"/>
      <c r="G544" s="171"/>
      <c r="H544" s="54"/>
      <c r="I544" s="98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168"/>
      <c r="D545" s="171"/>
      <c r="E545" s="171"/>
      <c r="F545" s="171"/>
      <c r="G545" s="171"/>
      <c r="H545" s="54"/>
      <c r="I545" s="98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168"/>
      <c r="D546" s="171"/>
      <c r="E546" s="171"/>
      <c r="F546" s="171"/>
      <c r="G546" s="171"/>
      <c r="H546" s="54"/>
      <c r="I546" s="98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168"/>
      <c r="D547" s="171"/>
      <c r="E547" s="171"/>
      <c r="F547" s="171"/>
      <c r="G547" s="171"/>
      <c r="H547" s="54"/>
      <c r="I547" s="98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168"/>
      <c r="D548" s="171"/>
      <c r="E548" s="171"/>
      <c r="F548" s="171"/>
      <c r="G548" s="171"/>
      <c r="H548" s="54"/>
      <c r="I548" s="98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168"/>
      <c r="D549" s="171"/>
      <c r="E549" s="171"/>
      <c r="F549" s="171"/>
      <c r="G549" s="171"/>
      <c r="H549" s="54"/>
      <c r="I549" s="98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168"/>
      <c r="D550" s="171"/>
      <c r="E550" s="171"/>
      <c r="F550" s="171"/>
      <c r="G550" s="171"/>
      <c r="H550" s="54"/>
      <c r="I550" s="98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168"/>
      <c r="D551" s="171"/>
      <c r="E551" s="171"/>
      <c r="F551" s="171"/>
      <c r="G551" s="171"/>
      <c r="H551" s="54"/>
      <c r="I551" s="98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168"/>
      <c r="D552" s="171"/>
      <c r="E552" s="171"/>
      <c r="F552" s="171"/>
      <c r="G552" s="171"/>
      <c r="H552" s="54"/>
      <c r="I552" s="98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168"/>
      <c r="D553" s="171"/>
      <c r="E553" s="171"/>
      <c r="F553" s="171"/>
      <c r="G553" s="171"/>
      <c r="H553" s="54"/>
      <c r="I553" s="98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168"/>
      <c r="D554" s="171"/>
      <c r="E554" s="171"/>
      <c r="F554" s="171"/>
      <c r="G554" s="171"/>
      <c r="H554" s="54"/>
      <c r="I554" s="98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168"/>
      <c r="D555" s="171"/>
      <c r="E555" s="171"/>
      <c r="F555" s="171"/>
      <c r="G555" s="171"/>
      <c r="H555" s="54"/>
      <c r="I555" s="98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168"/>
      <c r="D556" s="171"/>
      <c r="E556" s="171"/>
      <c r="F556" s="171"/>
      <c r="G556" s="171"/>
      <c r="H556" s="54"/>
      <c r="I556" s="98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168"/>
      <c r="D557" s="171"/>
      <c r="E557" s="171"/>
      <c r="F557" s="171"/>
      <c r="G557" s="171"/>
      <c r="H557" s="54"/>
      <c r="I557" s="98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168"/>
      <c r="D558" s="171"/>
      <c r="E558" s="171"/>
      <c r="F558" s="171"/>
      <c r="G558" s="171"/>
      <c r="H558" s="54"/>
      <c r="I558" s="98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168"/>
      <c r="D559" s="171"/>
      <c r="E559" s="171"/>
      <c r="F559" s="171"/>
      <c r="G559" s="171"/>
      <c r="H559" s="54"/>
      <c r="I559" s="98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168"/>
      <c r="D560" s="171"/>
      <c r="E560" s="171"/>
      <c r="F560" s="171"/>
      <c r="G560" s="171"/>
      <c r="H560" s="54"/>
      <c r="I560" s="98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168"/>
      <c r="D561" s="171"/>
      <c r="E561" s="171"/>
      <c r="F561" s="171"/>
      <c r="G561" s="171"/>
      <c r="H561" s="54"/>
      <c r="I561" s="98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168"/>
      <c r="D562" s="171"/>
      <c r="E562" s="171"/>
      <c r="F562" s="171"/>
      <c r="G562" s="171"/>
      <c r="H562" s="54"/>
      <c r="I562" s="98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168"/>
      <c r="D563" s="171"/>
      <c r="E563" s="171"/>
      <c r="F563" s="171"/>
      <c r="G563" s="171"/>
      <c r="H563" s="54"/>
      <c r="I563" s="98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168"/>
      <c r="D564" s="171"/>
      <c r="E564" s="171"/>
      <c r="F564" s="171"/>
      <c r="G564" s="171"/>
      <c r="H564" s="54"/>
      <c r="I564" s="98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168"/>
      <c r="D565" s="171"/>
      <c r="E565" s="171"/>
      <c r="F565" s="171"/>
      <c r="G565" s="171"/>
      <c r="H565" s="54"/>
      <c r="I565" s="98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168"/>
      <c r="D566" s="171"/>
      <c r="E566" s="171"/>
      <c r="F566" s="171"/>
      <c r="G566" s="171"/>
      <c r="H566" s="54"/>
      <c r="I566" s="98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168"/>
      <c r="D567" s="171"/>
      <c r="E567" s="171"/>
      <c r="F567" s="171"/>
      <c r="G567" s="171"/>
      <c r="H567" s="54"/>
      <c r="I567" s="98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168"/>
      <c r="D568" s="171"/>
      <c r="E568" s="171"/>
      <c r="F568" s="171"/>
      <c r="G568" s="171"/>
      <c r="H568" s="54"/>
      <c r="I568" s="98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168"/>
      <c r="D569" s="171"/>
      <c r="E569" s="171"/>
      <c r="F569" s="171"/>
      <c r="G569" s="171"/>
      <c r="H569" s="54"/>
      <c r="I569" s="98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168"/>
      <c r="D570" s="171"/>
      <c r="E570" s="171"/>
      <c r="F570" s="171"/>
      <c r="G570" s="171"/>
      <c r="H570" s="54"/>
      <c r="I570" s="98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168"/>
      <c r="D571" s="171"/>
      <c r="E571" s="171"/>
      <c r="F571" s="171"/>
      <c r="G571" s="171"/>
      <c r="H571" s="54"/>
      <c r="I571" s="98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168"/>
      <c r="D572" s="171"/>
      <c r="E572" s="171"/>
      <c r="F572" s="171"/>
      <c r="G572" s="171"/>
      <c r="H572" s="54"/>
      <c r="I572" s="98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168"/>
      <c r="D573" s="171"/>
      <c r="E573" s="171"/>
      <c r="F573" s="171"/>
      <c r="G573" s="171"/>
      <c r="H573" s="54"/>
      <c r="I573" s="98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168"/>
      <c r="D574" s="171"/>
      <c r="E574" s="171"/>
      <c r="F574" s="171"/>
      <c r="G574" s="171"/>
      <c r="H574" s="54"/>
      <c r="I574" s="98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168"/>
      <c r="D575" s="171"/>
      <c r="E575" s="171"/>
      <c r="F575" s="171"/>
      <c r="G575" s="171"/>
      <c r="H575" s="54"/>
      <c r="I575" s="98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168"/>
      <c r="D576" s="171"/>
      <c r="E576" s="171"/>
      <c r="F576" s="171"/>
      <c r="G576" s="171"/>
      <c r="H576" s="54"/>
      <c r="I576" s="98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168"/>
      <c r="D577" s="171"/>
      <c r="E577" s="171"/>
      <c r="F577" s="171"/>
      <c r="G577" s="171"/>
      <c r="H577" s="54"/>
      <c r="I577" s="98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168"/>
      <c r="D578" s="171"/>
      <c r="E578" s="171"/>
      <c r="F578" s="171"/>
      <c r="G578" s="171"/>
      <c r="H578" s="54"/>
      <c r="I578" s="98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168"/>
      <c r="D579" s="171"/>
      <c r="E579" s="171"/>
      <c r="F579" s="171"/>
      <c r="G579" s="171"/>
      <c r="H579" s="54"/>
      <c r="I579" s="98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168"/>
      <c r="D580" s="171"/>
      <c r="E580" s="171"/>
      <c r="F580" s="171"/>
      <c r="G580" s="171"/>
      <c r="H580" s="54"/>
      <c r="I580" s="98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168"/>
      <c r="D581" s="171"/>
      <c r="E581" s="171"/>
      <c r="F581" s="171"/>
      <c r="G581" s="171"/>
      <c r="H581" s="54"/>
      <c r="I581" s="98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168"/>
      <c r="D582" s="171"/>
      <c r="E582" s="171"/>
      <c r="F582" s="171"/>
      <c r="G582" s="171"/>
      <c r="H582" s="54"/>
      <c r="I582" s="98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168"/>
      <c r="D583" s="171"/>
      <c r="E583" s="171"/>
      <c r="F583" s="171"/>
      <c r="G583" s="171"/>
      <c r="H583" s="54"/>
      <c r="I583" s="98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168"/>
      <c r="D584" s="171"/>
      <c r="E584" s="171"/>
      <c r="F584" s="171"/>
      <c r="G584" s="171"/>
      <c r="H584" s="54"/>
      <c r="I584" s="98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168"/>
      <c r="D585" s="171"/>
      <c r="E585" s="171"/>
      <c r="F585" s="171"/>
      <c r="G585" s="171"/>
      <c r="H585" s="54"/>
      <c r="I585" s="98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168"/>
      <c r="D586" s="171"/>
      <c r="E586" s="171"/>
      <c r="F586" s="171"/>
      <c r="G586" s="171"/>
      <c r="H586" s="54"/>
      <c r="I586" s="98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168"/>
      <c r="D587" s="171"/>
      <c r="E587" s="171"/>
      <c r="F587" s="171"/>
      <c r="G587" s="171"/>
      <c r="H587" s="54"/>
      <c r="I587" s="98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168"/>
      <c r="D588" s="171"/>
      <c r="E588" s="171"/>
      <c r="F588" s="171"/>
      <c r="G588" s="171"/>
      <c r="H588" s="54"/>
      <c r="I588" s="98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168"/>
      <c r="D589" s="171"/>
      <c r="E589" s="171"/>
      <c r="F589" s="171"/>
      <c r="G589" s="171"/>
      <c r="H589" s="54"/>
      <c r="I589" s="98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168"/>
      <c r="D590" s="171"/>
      <c r="E590" s="171"/>
      <c r="F590" s="171"/>
      <c r="G590" s="171"/>
      <c r="H590" s="54"/>
      <c r="I590" s="98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168"/>
      <c r="D591" s="171"/>
      <c r="E591" s="171"/>
      <c r="F591" s="171"/>
      <c r="G591" s="171"/>
      <c r="H591" s="54"/>
      <c r="I591" s="98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168"/>
      <c r="D592" s="171"/>
      <c r="E592" s="171"/>
      <c r="F592" s="171"/>
      <c r="G592" s="171"/>
      <c r="H592" s="54"/>
      <c r="I592" s="98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168"/>
      <c r="D593" s="171"/>
      <c r="E593" s="171"/>
      <c r="F593" s="171"/>
      <c r="G593" s="171"/>
      <c r="H593" s="54"/>
      <c r="I593" s="98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168"/>
      <c r="D594" s="171"/>
      <c r="E594" s="171"/>
      <c r="F594" s="171"/>
      <c r="G594" s="171"/>
      <c r="H594" s="54"/>
      <c r="I594" s="98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168"/>
      <c r="D595" s="171"/>
      <c r="E595" s="171"/>
      <c r="F595" s="171"/>
      <c r="G595" s="171"/>
      <c r="H595" s="54"/>
      <c r="I595" s="98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168"/>
      <c r="D596" s="171"/>
      <c r="E596" s="171"/>
      <c r="F596" s="171"/>
      <c r="G596" s="171"/>
      <c r="H596" s="54"/>
      <c r="I596" s="98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168"/>
      <c r="D597" s="171"/>
      <c r="E597" s="171"/>
      <c r="F597" s="171"/>
      <c r="G597" s="171"/>
      <c r="H597" s="54"/>
      <c r="I597" s="98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168"/>
      <c r="D598" s="171"/>
      <c r="E598" s="171"/>
      <c r="F598" s="171"/>
      <c r="G598" s="171"/>
      <c r="H598" s="54"/>
      <c r="I598" s="98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168"/>
      <c r="D599" s="171"/>
      <c r="E599" s="171"/>
      <c r="F599" s="171"/>
      <c r="G599" s="171"/>
      <c r="H599" s="54"/>
      <c r="I599" s="98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168"/>
      <c r="D600" s="171"/>
      <c r="E600" s="171"/>
      <c r="F600" s="171"/>
      <c r="G600" s="171"/>
      <c r="H600" s="54"/>
      <c r="I600" s="98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168"/>
      <c r="D601" s="171"/>
      <c r="E601" s="171"/>
      <c r="F601" s="171"/>
      <c r="G601" s="171"/>
      <c r="H601" s="54"/>
      <c r="I601" s="98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168"/>
      <c r="D602" s="171"/>
      <c r="E602" s="171"/>
      <c r="F602" s="171"/>
      <c r="G602" s="171"/>
      <c r="H602" s="54"/>
      <c r="I602" s="98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168"/>
      <c r="D603" s="171"/>
      <c r="E603" s="171"/>
      <c r="F603" s="171"/>
      <c r="G603" s="171"/>
      <c r="H603" s="54"/>
      <c r="I603" s="98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168"/>
      <c r="D604" s="171"/>
      <c r="E604" s="171"/>
      <c r="F604" s="171"/>
      <c r="G604" s="171"/>
      <c r="H604" s="54"/>
      <c r="I604" s="98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168"/>
      <c r="D605" s="171"/>
      <c r="E605" s="171"/>
      <c r="F605" s="171"/>
      <c r="G605" s="171"/>
      <c r="H605" s="54"/>
      <c r="I605" s="98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168"/>
      <c r="D606" s="171"/>
      <c r="E606" s="171"/>
      <c r="F606" s="171"/>
      <c r="G606" s="171"/>
      <c r="H606" s="54"/>
      <c r="I606" s="98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168"/>
      <c r="D607" s="171"/>
      <c r="E607" s="171"/>
      <c r="F607" s="171"/>
      <c r="G607" s="171"/>
      <c r="H607" s="54"/>
      <c r="I607" s="98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168"/>
      <c r="D608" s="171"/>
      <c r="E608" s="171"/>
      <c r="F608" s="171"/>
      <c r="G608" s="171"/>
      <c r="H608" s="54"/>
      <c r="I608" s="98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168"/>
      <c r="D609" s="171"/>
      <c r="E609" s="171"/>
      <c r="F609" s="171"/>
      <c r="G609" s="171"/>
      <c r="H609" s="54"/>
      <c r="I609" s="98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168"/>
      <c r="D610" s="171"/>
      <c r="E610" s="171"/>
      <c r="F610" s="171"/>
      <c r="G610" s="171"/>
      <c r="H610" s="54"/>
      <c r="I610" s="98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168"/>
      <c r="D611" s="171"/>
      <c r="E611" s="171"/>
      <c r="F611" s="171"/>
      <c r="G611" s="171"/>
      <c r="H611" s="54"/>
      <c r="I611" s="98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168"/>
      <c r="D612" s="171"/>
      <c r="E612" s="171"/>
      <c r="F612" s="171"/>
      <c r="G612" s="171"/>
      <c r="H612" s="54"/>
      <c r="I612" s="98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168"/>
      <c r="D613" s="171"/>
      <c r="E613" s="171"/>
      <c r="F613" s="171"/>
      <c r="G613" s="171"/>
      <c r="H613" s="54"/>
      <c r="I613" s="98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168"/>
      <c r="D614" s="171"/>
      <c r="E614" s="171"/>
      <c r="F614" s="171"/>
      <c r="G614" s="171"/>
      <c r="H614" s="54"/>
      <c r="I614" s="98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168"/>
      <c r="D615" s="171"/>
      <c r="E615" s="171"/>
      <c r="F615" s="171"/>
      <c r="G615" s="171"/>
      <c r="H615" s="54"/>
      <c r="I615" s="98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168"/>
      <c r="D616" s="171"/>
      <c r="E616" s="171"/>
      <c r="F616" s="171"/>
      <c r="G616" s="171"/>
      <c r="H616" s="54"/>
      <c r="I616" s="98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168"/>
      <c r="D617" s="171"/>
      <c r="E617" s="171"/>
      <c r="F617" s="171"/>
      <c r="G617" s="171"/>
      <c r="H617" s="54"/>
      <c r="I617" s="98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168"/>
      <c r="D618" s="171"/>
      <c r="E618" s="171"/>
      <c r="F618" s="171"/>
      <c r="G618" s="171"/>
      <c r="H618" s="54"/>
      <c r="I618" s="98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168"/>
      <c r="D619" s="171"/>
      <c r="E619" s="171"/>
      <c r="F619" s="171"/>
      <c r="G619" s="171"/>
      <c r="H619" s="54"/>
      <c r="I619" s="98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168"/>
      <c r="D620" s="171"/>
      <c r="E620" s="171"/>
      <c r="F620" s="171"/>
      <c r="G620" s="171"/>
      <c r="H620" s="54"/>
      <c r="I620" s="98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168"/>
      <c r="D621" s="171"/>
      <c r="E621" s="171"/>
      <c r="F621" s="171"/>
      <c r="G621" s="171"/>
      <c r="H621" s="54"/>
      <c r="I621" s="98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168"/>
      <c r="D622" s="171"/>
      <c r="E622" s="171"/>
      <c r="F622" s="171"/>
      <c r="G622" s="171"/>
      <c r="H622" s="54"/>
      <c r="I622" s="98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168"/>
      <c r="D623" s="171"/>
      <c r="E623" s="171"/>
      <c r="F623" s="171"/>
      <c r="G623" s="171"/>
      <c r="H623" s="54"/>
      <c r="I623" s="98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168"/>
      <c r="D624" s="171"/>
      <c r="E624" s="171"/>
      <c r="F624" s="171"/>
      <c r="G624" s="171"/>
      <c r="H624" s="54"/>
      <c r="I624" s="98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168"/>
      <c r="D625" s="171"/>
      <c r="E625" s="171"/>
      <c r="F625" s="171"/>
      <c r="G625" s="171"/>
      <c r="H625" s="54"/>
      <c r="I625" s="98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168"/>
      <c r="D626" s="171"/>
      <c r="E626" s="171"/>
      <c r="F626" s="171"/>
      <c r="G626" s="171"/>
      <c r="H626" s="54"/>
      <c r="I626" s="98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168"/>
      <c r="D627" s="171"/>
      <c r="E627" s="171"/>
      <c r="F627" s="171"/>
      <c r="G627" s="171"/>
      <c r="H627" s="54"/>
      <c r="I627" s="98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168"/>
      <c r="D628" s="171"/>
      <c r="E628" s="171"/>
      <c r="F628" s="171"/>
      <c r="G628" s="171"/>
      <c r="H628" s="54"/>
      <c r="I628" s="98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168"/>
      <c r="D629" s="171"/>
      <c r="E629" s="171"/>
      <c r="F629" s="171"/>
      <c r="G629" s="171"/>
      <c r="H629" s="54"/>
      <c r="I629" s="98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168"/>
      <c r="D630" s="171"/>
      <c r="E630" s="171"/>
      <c r="F630" s="171"/>
      <c r="G630" s="171"/>
      <c r="H630" s="54"/>
      <c r="I630" s="98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168"/>
      <c r="D631" s="171"/>
      <c r="E631" s="171"/>
      <c r="F631" s="171"/>
      <c r="G631" s="171"/>
      <c r="H631" s="54"/>
      <c r="I631" s="98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168"/>
      <c r="D632" s="171"/>
      <c r="E632" s="171"/>
      <c r="F632" s="171"/>
      <c r="G632" s="171"/>
      <c r="H632" s="54"/>
      <c r="I632" s="98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168"/>
      <c r="D633" s="171"/>
      <c r="E633" s="171"/>
      <c r="F633" s="171"/>
      <c r="G633" s="171"/>
      <c r="H633" s="54"/>
      <c r="I633" s="98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168"/>
      <c r="D634" s="171"/>
      <c r="E634" s="171"/>
      <c r="F634" s="171"/>
      <c r="G634" s="171"/>
      <c r="H634" s="54"/>
      <c r="I634" s="98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168"/>
      <c r="D635" s="171"/>
      <c r="E635" s="171"/>
      <c r="F635" s="171"/>
      <c r="G635" s="171"/>
      <c r="H635" s="54"/>
      <c r="I635" s="98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168"/>
      <c r="D636" s="171"/>
      <c r="E636" s="171"/>
      <c r="F636" s="171"/>
      <c r="G636" s="171"/>
      <c r="H636" s="54"/>
      <c r="I636" s="98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168"/>
      <c r="D637" s="171"/>
      <c r="E637" s="171"/>
      <c r="F637" s="171"/>
      <c r="G637" s="171"/>
      <c r="H637" s="54"/>
      <c r="I637" s="98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168"/>
      <c r="D638" s="171"/>
      <c r="E638" s="171"/>
      <c r="F638" s="171"/>
      <c r="G638" s="171"/>
      <c r="H638" s="54"/>
      <c r="I638" s="98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168"/>
      <c r="D639" s="171"/>
      <c r="E639" s="171"/>
      <c r="F639" s="171"/>
      <c r="G639" s="171"/>
      <c r="H639" s="54"/>
      <c r="I639" s="98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168"/>
      <c r="D640" s="171"/>
      <c r="E640" s="171"/>
      <c r="F640" s="171"/>
      <c r="G640" s="171"/>
      <c r="H640" s="54"/>
      <c r="I640" s="98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168"/>
      <c r="D641" s="171"/>
      <c r="E641" s="171"/>
      <c r="F641" s="171"/>
      <c r="G641" s="171"/>
      <c r="H641" s="54"/>
      <c r="I641" s="98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168"/>
      <c r="D642" s="171"/>
      <c r="E642" s="171"/>
      <c r="F642" s="171"/>
      <c r="G642" s="171"/>
      <c r="H642" s="54"/>
      <c r="I642" s="98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168"/>
      <c r="D643" s="171"/>
      <c r="E643" s="171"/>
      <c r="F643" s="171"/>
      <c r="G643" s="171"/>
      <c r="H643" s="54"/>
      <c r="I643" s="98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168"/>
      <c r="D644" s="171"/>
      <c r="E644" s="171"/>
      <c r="F644" s="171"/>
      <c r="G644" s="171"/>
      <c r="H644" s="54"/>
      <c r="I644" s="98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168"/>
      <c r="D645" s="171"/>
      <c r="E645" s="171"/>
      <c r="F645" s="171"/>
      <c r="G645" s="171"/>
      <c r="H645" s="54"/>
      <c r="I645" s="98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168"/>
      <c r="D646" s="171"/>
      <c r="E646" s="171"/>
      <c r="F646" s="171"/>
      <c r="G646" s="171"/>
      <c r="H646" s="54"/>
      <c r="I646" s="98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168"/>
      <c r="D647" s="171"/>
      <c r="E647" s="171"/>
      <c r="F647" s="171"/>
      <c r="G647" s="171"/>
      <c r="H647" s="54"/>
      <c r="I647" s="98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168"/>
      <c r="D648" s="171"/>
      <c r="E648" s="171"/>
      <c r="F648" s="171"/>
      <c r="G648" s="171"/>
      <c r="H648" s="54"/>
      <c r="I648" s="98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168"/>
      <c r="D649" s="171"/>
      <c r="E649" s="171"/>
      <c r="F649" s="171"/>
      <c r="G649" s="171"/>
      <c r="H649" s="54"/>
      <c r="I649" s="98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168"/>
      <c r="D650" s="171"/>
      <c r="E650" s="171"/>
      <c r="F650" s="171"/>
      <c r="G650" s="171"/>
      <c r="H650" s="54"/>
      <c r="I650" s="98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168"/>
      <c r="D651" s="171"/>
      <c r="E651" s="171"/>
      <c r="F651" s="171"/>
      <c r="G651" s="171"/>
      <c r="H651" s="54"/>
      <c r="I651" s="98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168"/>
      <c r="D652" s="171"/>
      <c r="E652" s="171"/>
      <c r="F652" s="171"/>
      <c r="G652" s="171"/>
      <c r="H652" s="54"/>
      <c r="I652" s="98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168"/>
      <c r="D653" s="171"/>
      <c r="E653" s="171"/>
      <c r="F653" s="171"/>
      <c r="G653" s="171"/>
      <c r="H653" s="54"/>
      <c r="I653" s="98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168"/>
      <c r="D654" s="171"/>
      <c r="E654" s="171"/>
      <c r="F654" s="171"/>
      <c r="G654" s="171"/>
      <c r="H654" s="54"/>
      <c r="I654" s="98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168"/>
      <c r="D655" s="171"/>
      <c r="E655" s="171"/>
      <c r="F655" s="171"/>
      <c r="G655" s="171"/>
      <c r="H655" s="54"/>
      <c r="I655" s="98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168"/>
      <c r="D656" s="171"/>
      <c r="E656" s="171"/>
      <c r="F656" s="171"/>
      <c r="G656" s="171"/>
      <c r="H656" s="54"/>
      <c r="I656" s="98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168"/>
      <c r="D657" s="171"/>
      <c r="E657" s="171"/>
      <c r="F657" s="171"/>
      <c r="G657" s="171"/>
      <c r="H657" s="54"/>
      <c r="I657" s="98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168"/>
      <c r="D658" s="171"/>
      <c r="E658" s="171"/>
      <c r="F658" s="171"/>
      <c r="G658" s="171"/>
      <c r="H658" s="54"/>
      <c r="I658" s="98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168"/>
      <c r="D659" s="171"/>
      <c r="E659" s="171"/>
      <c r="F659" s="171"/>
      <c r="G659" s="171"/>
      <c r="H659" s="54"/>
      <c r="I659" s="98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168"/>
      <c r="D660" s="171"/>
      <c r="E660" s="171"/>
      <c r="F660" s="171"/>
      <c r="G660" s="171"/>
      <c r="H660" s="54"/>
      <c r="I660" s="98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168"/>
      <c r="D661" s="171"/>
      <c r="E661" s="171"/>
      <c r="F661" s="171"/>
      <c r="G661" s="171"/>
      <c r="H661" s="54"/>
      <c r="I661" s="98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168"/>
      <c r="D662" s="171"/>
      <c r="E662" s="171"/>
      <c r="F662" s="171"/>
      <c r="G662" s="171"/>
      <c r="H662" s="54"/>
      <c r="I662" s="98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168"/>
      <c r="D663" s="171"/>
      <c r="E663" s="171"/>
      <c r="F663" s="171"/>
      <c r="G663" s="171"/>
      <c r="H663" s="54"/>
      <c r="I663" s="98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168"/>
      <c r="D664" s="171"/>
      <c r="E664" s="171"/>
      <c r="F664" s="171"/>
      <c r="G664" s="171"/>
      <c r="H664" s="54"/>
      <c r="I664" s="98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168"/>
      <c r="D665" s="171"/>
      <c r="E665" s="171"/>
      <c r="F665" s="171"/>
      <c r="G665" s="171"/>
      <c r="H665" s="54"/>
      <c r="I665" s="98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168"/>
      <c r="D666" s="171"/>
      <c r="E666" s="171"/>
      <c r="F666" s="171"/>
      <c r="G666" s="171"/>
      <c r="H666" s="54"/>
      <c r="I666" s="98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168"/>
      <c r="D667" s="171"/>
      <c r="E667" s="171"/>
      <c r="F667" s="171"/>
      <c r="G667" s="171"/>
      <c r="H667" s="54"/>
      <c r="I667" s="98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168"/>
      <c r="D668" s="171"/>
      <c r="E668" s="171"/>
      <c r="F668" s="171"/>
      <c r="G668" s="171"/>
      <c r="H668" s="54"/>
      <c r="I668" s="98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168"/>
      <c r="D669" s="171"/>
      <c r="E669" s="171"/>
      <c r="F669" s="171"/>
      <c r="G669" s="171"/>
      <c r="H669" s="54"/>
      <c r="I669" s="98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168"/>
      <c r="D670" s="171"/>
      <c r="E670" s="171"/>
      <c r="F670" s="171"/>
      <c r="G670" s="171"/>
      <c r="H670" s="54"/>
      <c r="I670" s="98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168"/>
      <c r="D671" s="171"/>
      <c r="E671" s="171"/>
      <c r="F671" s="171"/>
      <c r="G671" s="171"/>
      <c r="H671" s="54"/>
      <c r="I671" s="98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168"/>
      <c r="D672" s="171"/>
      <c r="E672" s="171"/>
      <c r="F672" s="171"/>
      <c r="G672" s="171"/>
      <c r="H672" s="54"/>
      <c r="I672" s="98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168"/>
      <c r="D673" s="171"/>
      <c r="E673" s="171"/>
      <c r="F673" s="171"/>
      <c r="G673" s="171"/>
      <c r="H673" s="54"/>
      <c r="I673" s="98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168"/>
      <c r="D674" s="171"/>
      <c r="E674" s="171"/>
      <c r="F674" s="171"/>
      <c r="G674" s="171"/>
      <c r="H674" s="54"/>
      <c r="I674" s="98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168"/>
      <c r="D675" s="171"/>
      <c r="E675" s="171"/>
      <c r="F675" s="171"/>
      <c r="G675" s="171"/>
      <c r="H675" s="54"/>
      <c r="I675" s="98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168"/>
      <c r="D676" s="171"/>
      <c r="E676" s="171"/>
      <c r="F676" s="171"/>
      <c r="G676" s="171"/>
      <c r="H676" s="54"/>
      <c r="I676" s="98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168"/>
      <c r="D677" s="171"/>
      <c r="E677" s="171"/>
      <c r="F677" s="171"/>
      <c r="G677" s="171"/>
      <c r="H677" s="54"/>
      <c r="I677" s="98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168"/>
      <c r="D678" s="171"/>
      <c r="E678" s="171"/>
      <c r="F678" s="171"/>
      <c r="G678" s="171"/>
      <c r="H678" s="54"/>
      <c r="I678" s="98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168"/>
      <c r="D679" s="171"/>
      <c r="E679" s="171"/>
      <c r="F679" s="171"/>
      <c r="G679" s="171"/>
      <c r="H679" s="54"/>
      <c r="I679" s="98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168"/>
      <c r="D680" s="171"/>
      <c r="E680" s="171"/>
      <c r="F680" s="171"/>
      <c r="G680" s="171"/>
      <c r="H680" s="54"/>
      <c r="I680" s="98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168"/>
      <c r="D681" s="171"/>
      <c r="E681" s="171"/>
      <c r="F681" s="171"/>
      <c r="G681" s="171"/>
      <c r="H681" s="54"/>
      <c r="I681" s="98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168"/>
      <c r="D682" s="171"/>
      <c r="E682" s="171"/>
      <c r="F682" s="171"/>
      <c r="G682" s="171"/>
      <c r="H682" s="54"/>
      <c r="I682" s="98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168"/>
      <c r="D683" s="171"/>
      <c r="E683" s="171"/>
      <c r="F683" s="171"/>
      <c r="G683" s="171"/>
      <c r="H683" s="54"/>
      <c r="I683" s="98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168"/>
      <c r="D684" s="171"/>
      <c r="E684" s="171"/>
      <c r="F684" s="171"/>
      <c r="G684" s="171"/>
      <c r="H684" s="54"/>
      <c r="I684" s="98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168"/>
      <c r="D685" s="171"/>
      <c r="E685" s="171"/>
      <c r="F685" s="171"/>
      <c r="G685" s="171"/>
      <c r="H685" s="54"/>
      <c r="I685" s="98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168"/>
      <c r="D686" s="171"/>
      <c r="E686" s="171"/>
      <c r="F686" s="171"/>
      <c r="G686" s="171"/>
      <c r="H686" s="54"/>
      <c r="I686" s="98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168"/>
      <c r="D687" s="171"/>
      <c r="E687" s="171"/>
      <c r="F687" s="171"/>
      <c r="G687" s="171"/>
      <c r="H687" s="54"/>
      <c r="I687" s="98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168"/>
      <c r="D688" s="171"/>
      <c r="E688" s="171"/>
      <c r="F688" s="171"/>
      <c r="G688" s="171"/>
      <c r="H688" s="54"/>
      <c r="I688" s="98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168"/>
      <c r="D689" s="171"/>
      <c r="E689" s="171"/>
      <c r="F689" s="171"/>
      <c r="G689" s="171"/>
      <c r="H689" s="54"/>
      <c r="I689" s="98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168"/>
      <c r="D690" s="171"/>
      <c r="E690" s="171"/>
      <c r="F690" s="171"/>
      <c r="G690" s="171"/>
      <c r="H690" s="54"/>
      <c r="I690" s="98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168"/>
      <c r="D691" s="171"/>
      <c r="E691" s="171"/>
      <c r="F691" s="171"/>
      <c r="G691" s="171"/>
      <c r="H691" s="54"/>
      <c r="I691" s="98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168"/>
      <c r="D692" s="171"/>
      <c r="E692" s="171"/>
      <c r="F692" s="171"/>
      <c r="G692" s="171"/>
      <c r="H692" s="54"/>
      <c r="I692" s="98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168"/>
      <c r="D693" s="171"/>
      <c r="E693" s="171"/>
      <c r="F693" s="171"/>
      <c r="G693" s="171"/>
      <c r="H693" s="54"/>
      <c r="I693" s="98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168"/>
      <c r="D694" s="171"/>
      <c r="E694" s="171"/>
      <c r="F694" s="171"/>
      <c r="G694" s="171"/>
      <c r="H694" s="54"/>
      <c r="I694" s="98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168"/>
      <c r="D695" s="171"/>
      <c r="E695" s="171"/>
      <c r="F695" s="171"/>
      <c r="G695" s="171"/>
      <c r="H695" s="54"/>
      <c r="I695" s="98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168"/>
      <c r="D696" s="171"/>
      <c r="E696" s="171"/>
      <c r="F696" s="171"/>
      <c r="G696" s="171"/>
      <c r="H696" s="54"/>
      <c r="I696" s="98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168"/>
      <c r="D697" s="171"/>
      <c r="E697" s="171"/>
      <c r="F697" s="171"/>
      <c r="G697" s="171"/>
      <c r="H697" s="54"/>
      <c r="I697" s="98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168"/>
      <c r="D698" s="171"/>
      <c r="E698" s="171"/>
      <c r="F698" s="171"/>
      <c r="G698" s="171"/>
      <c r="H698" s="54"/>
      <c r="I698" s="98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168"/>
      <c r="D699" s="171"/>
      <c r="E699" s="171"/>
      <c r="F699" s="171"/>
      <c r="G699" s="171"/>
      <c r="H699" s="54"/>
      <c r="I699" s="98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168"/>
      <c r="D700" s="171"/>
      <c r="E700" s="171"/>
      <c r="F700" s="171"/>
      <c r="G700" s="171"/>
      <c r="H700" s="54"/>
      <c r="I700" s="98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168"/>
      <c r="D701" s="171"/>
      <c r="E701" s="171"/>
      <c r="F701" s="171"/>
      <c r="G701" s="171"/>
      <c r="H701" s="54"/>
      <c r="I701" s="98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168"/>
      <c r="D702" s="171"/>
      <c r="E702" s="171"/>
      <c r="F702" s="171"/>
      <c r="G702" s="171"/>
      <c r="H702" s="54"/>
      <c r="I702" s="98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168"/>
      <c r="D703" s="171"/>
      <c r="E703" s="171"/>
      <c r="F703" s="171"/>
      <c r="G703" s="171"/>
      <c r="H703" s="54"/>
      <c r="I703" s="98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168"/>
      <c r="D704" s="171"/>
      <c r="E704" s="171"/>
      <c r="F704" s="171"/>
      <c r="G704" s="171"/>
      <c r="H704" s="54"/>
      <c r="I704" s="98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168"/>
      <c r="D705" s="171"/>
      <c r="E705" s="171"/>
      <c r="F705" s="171"/>
      <c r="G705" s="171"/>
      <c r="H705" s="54"/>
      <c r="I705" s="98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168"/>
      <c r="D706" s="171"/>
      <c r="E706" s="171"/>
      <c r="F706" s="171"/>
      <c r="G706" s="171"/>
      <c r="H706" s="54"/>
      <c r="I706" s="98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168"/>
      <c r="D707" s="171"/>
      <c r="E707" s="171"/>
      <c r="F707" s="171"/>
      <c r="G707" s="171"/>
      <c r="H707" s="54"/>
      <c r="I707" s="98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168"/>
      <c r="D708" s="171"/>
      <c r="E708" s="171"/>
      <c r="F708" s="171"/>
      <c r="G708" s="171"/>
      <c r="H708" s="54"/>
      <c r="I708" s="98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168"/>
      <c r="D709" s="171"/>
      <c r="E709" s="171"/>
      <c r="F709" s="171"/>
      <c r="G709" s="171"/>
      <c r="H709" s="54"/>
      <c r="I709" s="98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168"/>
      <c r="D710" s="171"/>
      <c r="E710" s="171"/>
      <c r="F710" s="171"/>
      <c r="G710" s="171"/>
      <c r="H710" s="54"/>
      <c r="I710" s="98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168"/>
      <c r="D711" s="171"/>
      <c r="E711" s="171"/>
      <c r="F711" s="171"/>
      <c r="G711" s="171"/>
      <c r="H711" s="54"/>
      <c r="I711" s="98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168"/>
      <c r="D712" s="171"/>
      <c r="E712" s="171"/>
      <c r="F712" s="171"/>
      <c r="G712" s="171"/>
      <c r="H712" s="54"/>
      <c r="I712" s="98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168"/>
      <c r="D713" s="171"/>
      <c r="E713" s="171"/>
      <c r="F713" s="171"/>
      <c r="G713" s="171"/>
      <c r="H713" s="54"/>
      <c r="I713" s="98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168"/>
      <c r="D714" s="171"/>
      <c r="E714" s="171"/>
      <c r="F714" s="171"/>
      <c r="G714" s="171"/>
      <c r="H714" s="54"/>
      <c r="I714" s="98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168"/>
      <c r="D715" s="171"/>
      <c r="E715" s="171"/>
      <c r="F715" s="171"/>
      <c r="G715" s="171"/>
      <c r="H715" s="54"/>
      <c r="I715" s="98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168"/>
      <c r="D716" s="171"/>
      <c r="E716" s="171"/>
      <c r="F716" s="171"/>
      <c r="G716" s="171"/>
      <c r="H716" s="54"/>
      <c r="I716" s="98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168"/>
      <c r="D717" s="171"/>
      <c r="E717" s="171"/>
      <c r="F717" s="171"/>
      <c r="G717" s="171"/>
      <c r="H717" s="54"/>
      <c r="I717" s="98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168"/>
      <c r="D718" s="171"/>
      <c r="E718" s="171"/>
      <c r="F718" s="171"/>
      <c r="G718" s="171"/>
      <c r="H718" s="54"/>
      <c r="I718" s="98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168"/>
      <c r="D719" s="171"/>
      <c r="E719" s="171"/>
      <c r="F719" s="171"/>
      <c r="G719" s="171"/>
      <c r="H719" s="54"/>
      <c r="I719" s="98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168"/>
      <c r="D720" s="171"/>
      <c r="E720" s="171"/>
      <c r="F720" s="171"/>
      <c r="G720" s="171"/>
      <c r="H720" s="54"/>
      <c r="I720" s="98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168"/>
      <c r="D721" s="171"/>
      <c r="E721" s="171"/>
      <c r="F721" s="171"/>
      <c r="G721" s="171"/>
      <c r="H721" s="54"/>
      <c r="I721" s="98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168"/>
      <c r="D722" s="171"/>
      <c r="E722" s="171"/>
      <c r="F722" s="171"/>
      <c r="G722" s="171"/>
      <c r="H722" s="54"/>
      <c r="I722" s="98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168"/>
      <c r="D723" s="171"/>
      <c r="E723" s="171"/>
      <c r="F723" s="171"/>
      <c r="G723" s="171"/>
      <c r="H723" s="54"/>
      <c r="I723" s="98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168"/>
      <c r="D724" s="171"/>
      <c r="E724" s="171"/>
      <c r="F724" s="171"/>
      <c r="G724" s="171"/>
      <c r="H724" s="54"/>
      <c r="I724" s="98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168"/>
      <c r="D725" s="171"/>
      <c r="E725" s="171"/>
      <c r="F725" s="171"/>
      <c r="G725" s="171"/>
      <c r="H725" s="54"/>
      <c r="I725" s="98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168"/>
      <c r="D726" s="171"/>
      <c r="E726" s="171"/>
      <c r="F726" s="171"/>
      <c r="G726" s="171"/>
      <c r="H726" s="54"/>
      <c r="I726" s="98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168"/>
      <c r="D727" s="171"/>
      <c r="E727" s="171"/>
      <c r="F727" s="171"/>
      <c r="G727" s="171"/>
      <c r="H727" s="54"/>
      <c r="I727" s="98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168"/>
      <c r="D728" s="171"/>
      <c r="E728" s="171"/>
      <c r="F728" s="171"/>
      <c r="G728" s="171"/>
      <c r="H728" s="54"/>
      <c r="I728" s="98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168"/>
      <c r="D729" s="171"/>
      <c r="E729" s="171"/>
      <c r="F729" s="171"/>
      <c r="G729" s="171"/>
      <c r="H729" s="54"/>
      <c r="I729" s="98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168"/>
      <c r="D730" s="171"/>
      <c r="E730" s="171"/>
      <c r="F730" s="171"/>
      <c r="G730" s="171"/>
      <c r="H730" s="54"/>
      <c r="I730" s="98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168"/>
      <c r="D731" s="171"/>
      <c r="E731" s="171"/>
      <c r="F731" s="171"/>
      <c r="G731" s="171"/>
      <c r="H731" s="54"/>
      <c r="I731" s="98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168"/>
      <c r="D732" s="171"/>
      <c r="E732" s="171"/>
      <c r="F732" s="171"/>
      <c r="G732" s="171"/>
      <c r="H732" s="54"/>
      <c r="I732" s="98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168"/>
      <c r="D733" s="171"/>
      <c r="E733" s="171"/>
      <c r="F733" s="171"/>
      <c r="G733" s="171"/>
      <c r="H733" s="54"/>
      <c r="I733" s="98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168"/>
      <c r="D734" s="171"/>
      <c r="E734" s="171"/>
      <c r="F734" s="171"/>
      <c r="G734" s="171"/>
      <c r="H734" s="54"/>
      <c r="I734" s="98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168"/>
      <c r="D735" s="171"/>
      <c r="E735" s="171"/>
      <c r="F735" s="171"/>
      <c r="G735" s="171"/>
      <c r="H735" s="54"/>
      <c r="I735" s="98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168"/>
      <c r="D736" s="171"/>
      <c r="E736" s="171"/>
      <c r="F736" s="171"/>
      <c r="G736" s="171"/>
      <c r="H736" s="54"/>
      <c r="I736" s="98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168"/>
      <c r="D737" s="171"/>
      <c r="E737" s="171"/>
      <c r="F737" s="171"/>
      <c r="G737" s="171"/>
      <c r="H737" s="54"/>
      <c r="I737" s="98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168"/>
      <c r="D738" s="171"/>
      <c r="E738" s="171"/>
      <c r="F738" s="171"/>
      <c r="G738" s="171"/>
      <c r="H738" s="54"/>
      <c r="I738" s="98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168"/>
      <c r="D739" s="171"/>
      <c r="E739" s="171"/>
      <c r="F739" s="171"/>
      <c r="G739" s="171"/>
      <c r="H739" s="54"/>
      <c r="I739" s="98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168"/>
      <c r="D740" s="171"/>
      <c r="E740" s="171"/>
      <c r="F740" s="171"/>
      <c r="G740" s="171"/>
      <c r="H740" s="54"/>
      <c r="I740" s="98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168"/>
      <c r="D741" s="171"/>
      <c r="E741" s="171"/>
      <c r="F741" s="171"/>
      <c r="G741" s="171"/>
      <c r="H741" s="54"/>
      <c r="I741" s="98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168"/>
      <c r="D742" s="171"/>
      <c r="E742" s="171"/>
      <c r="F742" s="171"/>
      <c r="G742" s="171"/>
      <c r="H742" s="54"/>
      <c r="I742" s="98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168"/>
      <c r="D743" s="171"/>
      <c r="E743" s="171"/>
      <c r="F743" s="171"/>
      <c r="G743" s="171"/>
      <c r="H743" s="54"/>
      <c r="I743" s="98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168"/>
      <c r="D744" s="171"/>
      <c r="E744" s="171"/>
      <c r="F744" s="171"/>
      <c r="G744" s="171"/>
      <c r="H744" s="54"/>
      <c r="I744" s="98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168"/>
      <c r="D745" s="171"/>
      <c r="E745" s="171"/>
      <c r="F745" s="171"/>
      <c r="G745" s="171"/>
      <c r="H745" s="54"/>
      <c r="I745" s="98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168"/>
      <c r="D746" s="171"/>
      <c r="E746" s="171"/>
      <c r="F746" s="171"/>
      <c r="G746" s="171"/>
      <c r="H746" s="54"/>
      <c r="I746" s="98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168"/>
      <c r="D747" s="171"/>
      <c r="E747" s="171"/>
      <c r="F747" s="171"/>
      <c r="G747" s="171"/>
      <c r="H747" s="54"/>
      <c r="I747" s="98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168"/>
      <c r="D748" s="171"/>
      <c r="E748" s="171"/>
      <c r="F748" s="171"/>
      <c r="G748" s="171"/>
      <c r="H748" s="54"/>
      <c r="I748" s="98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168"/>
      <c r="D749" s="171"/>
      <c r="E749" s="171"/>
      <c r="F749" s="171"/>
      <c r="G749" s="171"/>
      <c r="H749" s="54"/>
      <c r="I749" s="98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168"/>
      <c r="D750" s="171"/>
      <c r="E750" s="171"/>
      <c r="F750" s="171"/>
      <c r="G750" s="171"/>
      <c r="H750" s="54"/>
      <c r="I750" s="98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168"/>
      <c r="D751" s="171"/>
      <c r="E751" s="171"/>
      <c r="F751" s="171"/>
      <c r="G751" s="171"/>
      <c r="H751" s="54"/>
      <c r="I751" s="98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168"/>
      <c r="D752" s="171"/>
      <c r="E752" s="171"/>
      <c r="F752" s="171"/>
      <c r="G752" s="171"/>
      <c r="H752" s="54"/>
      <c r="I752" s="98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168"/>
      <c r="D753" s="171"/>
      <c r="E753" s="171"/>
      <c r="F753" s="171"/>
      <c r="G753" s="171"/>
      <c r="H753" s="54"/>
      <c r="I753" s="98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168"/>
      <c r="D754" s="171"/>
      <c r="E754" s="171"/>
      <c r="F754" s="171"/>
      <c r="G754" s="171"/>
      <c r="H754" s="54"/>
      <c r="I754" s="98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168"/>
      <c r="D755" s="171"/>
      <c r="E755" s="171"/>
      <c r="F755" s="171"/>
      <c r="G755" s="171"/>
      <c r="H755" s="54"/>
      <c r="I755" s="98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168"/>
      <c r="D756" s="171"/>
      <c r="E756" s="171"/>
      <c r="F756" s="171"/>
      <c r="G756" s="171"/>
      <c r="H756" s="54"/>
      <c r="I756" s="98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168"/>
      <c r="D757" s="171"/>
      <c r="E757" s="171"/>
      <c r="F757" s="171"/>
      <c r="G757" s="171"/>
      <c r="H757" s="54"/>
      <c r="I757" s="98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168"/>
      <c r="D758" s="171"/>
      <c r="E758" s="171"/>
      <c r="F758" s="171"/>
      <c r="G758" s="171"/>
      <c r="H758" s="54"/>
      <c r="I758" s="98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168"/>
      <c r="D759" s="171"/>
      <c r="E759" s="171"/>
      <c r="F759" s="171"/>
      <c r="G759" s="171"/>
      <c r="H759" s="54"/>
      <c r="I759" s="98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168"/>
      <c r="D760" s="171"/>
      <c r="E760" s="171"/>
      <c r="F760" s="171"/>
      <c r="G760" s="171"/>
      <c r="H760" s="54"/>
      <c r="I760" s="98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168"/>
      <c r="D761" s="171"/>
      <c r="E761" s="171"/>
      <c r="F761" s="171"/>
      <c r="G761" s="171"/>
      <c r="H761" s="54"/>
      <c r="I761" s="98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168"/>
      <c r="D762" s="171"/>
      <c r="E762" s="171"/>
      <c r="F762" s="171"/>
      <c r="G762" s="171"/>
      <c r="H762" s="54"/>
      <c r="I762" s="98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168"/>
      <c r="D763" s="171"/>
      <c r="E763" s="171"/>
      <c r="F763" s="171"/>
      <c r="G763" s="171"/>
      <c r="H763" s="54"/>
      <c r="I763" s="98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168"/>
      <c r="D764" s="171"/>
      <c r="E764" s="171"/>
      <c r="F764" s="171"/>
      <c r="G764" s="171"/>
      <c r="H764" s="54"/>
      <c r="I764" s="98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168"/>
      <c r="D765" s="171"/>
      <c r="E765" s="171"/>
      <c r="F765" s="171"/>
      <c r="G765" s="171"/>
      <c r="H765" s="54"/>
      <c r="I765" s="98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168"/>
      <c r="D766" s="171"/>
      <c r="E766" s="171"/>
      <c r="F766" s="171"/>
      <c r="G766" s="171"/>
      <c r="H766" s="54"/>
      <c r="I766" s="98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168"/>
      <c r="D767" s="171"/>
      <c r="E767" s="171"/>
      <c r="F767" s="171"/>
      <c r="G767" s="171"/>
      <c r="H767" s="54"/>
      <c r="I767" s="98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168"/>
      <c r="D768" s="171"/>
      <c r="E768" s="171"/>
      <c r="F768" s="171"/>
      <c r="G768" s="171"/>
      <c r="H768" s="54"/>
      <c r="I768" s="98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168"/>
      <c r="D769" s="171"/>
      <c r="E769" s="171"/>
      <c r="F769" s="171"/>
      <c r="G769" s="171"/>
      <c r="H769" s="54"/>
      <c r="I769" s="98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168"/>
      <c r="D770" s="171"/>
      <c r="E770" s="171"/>
      <c r="F770" s="171"/>
      <c r="G770" s="171"/>
      <c r="H770" s="54"/>
      <c r="I770" s="98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168"/>
      <c r="D771" s="171"/>
      <c r="E771" s="171"/>
      <c r="F771" s="171"/>
      <c r="G771" s="171"/>
      <c r="H771" s="54"/>
      <c r="I771" s="98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168"/>
      <c r="D772" s="171"/>
      <c r="E772" s="171"/>
      <c r="F772" s="171"/>
      <c r="G772" s="171"/>
      <c r="H772" s="54"/>
      <c r="I772" s="98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168"/>
      <c r="D773" s="171"/>
      <c r="E773" s="171"/>
      <c r="F773" s="171"/>
      <c r="G773" s="171"/>
      <c r="H773" s="54"/>
      <c r="I773" s="98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168"/>
      <c r="D774" s="171"/>
      <c r="E774" s="171"/>
      <c r="F774" s="171"/>
      <c r="G774" s="171"/>
      <c r="H774" s="54"/>
      <c r="I774" s="98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168"/>
      <c r="D775" s="171"/>
      <c r="E775" s="171"/>
      <c r="F775" s="171"/>
      <c r="G775" s="171"/>
      <c r="H775" s="54"/>
      <c r="I775" s="98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168"/>
      <c r="D776" s="171"/>
      <c r="E776" s="171"/>
      <c r="F776" s="171"/>
      <c r="G776" s="171"/>
      <c r="H776" s="54"/>
      <c r="I776" s="98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168"/>
      <c r="D777" s="171"/>
      <c r="E777" s="171"/>
      <c r="F777" s="171"/>
      <c r="G777" s="171"/>
      <c r="H777" s="54"/>
      <c r="I777" s="98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168"/>
      <c r="D778" s="171"/>
      <c r="E778" s="171"/>
      <c r="F778" s="171"/>
      <c r="G778" s="171"/>
      <c r="H778" s="54"/>
      <c r="I778" s="98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168"/>
      <c r="D779" s="171"/>
      <c r="E779" s="171"/>
      <c r="F779" s="171"/>
      <c r="G779" s="171"/>
      <c r="H779" s="54"/>
      <c r="I779" s="98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168"/>
      <c r="D780" s="171"/>
      <c r="E780" s="171"/>
      <c r="F780" s="171"/>
      <c r="G780" s="171"/>
      <c r="H780" s="54"/>
      <c r="I780" s="98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168"/>
      <c r="D781" s="171"/>
      <c r="E781" s="171"/>
      <c r="F781" s="171"/>
      <c r="G781" s="171"/>
      <c r="H781" s="54"/>
      <c r="I781" s="98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168"/>
      <c r="D782" s="171"/>
      <c r="E782" s="171"/>
      <c r="F782" s="171"/>
      <c r="G782" s="171"/>
      <c r="H782" s="54"/>
      <c r="I782" s="98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168"/>
      <c r="D783" s="171"/>
      <c r="E783" s="171"/>
      <c r="F783" s="171"/>
      <c r="G783" s="171"/>
      <c r="H783" s="54"/>
      <c r="I783" s="98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168"/>
      <c r="D784" s="171"/>
      <c r="E784" s="171"/>
      <c r="F784" s="171"/>
      <c r="G784" s="171"/>
      <c r="H784" s="54"/>
      <c r="I784" s="98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168"/>
      <c r="D785" s="171"/>
      <c r="E785" s="171"/>
      <c r="F785" s="171"/>
      <c r="G785" s="171"/>
      <c r="H785" s="54"/>
      <c r="I785" s="98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168"/>
      <c r="D786" s="171"/>
      <c r="E786" s="171"/>
      <c r="F786" s="171"/>
      <c r="G786" s="171"/>
      <c r="H786" s="54"/>
      <c r="I786" s="98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168"/>
      <c r="D787" s="171"/>
      <c r="E787" s="171"/>
      <c r="F787" s="171"/>
      <c r="G787" s="171"/>
      <c r="H787" s="54"/>
      <c r="I787" s="98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168"/>
      <c r="D788" s="171"/>
      <c r="E788" s="171"/>
      <c r="F788" s="171"/>
      <c r="G788" s="171"/>
      <c r="H788" s="54"/>
      <c r="I788" s="98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168"/>
      <c r="D789" s="171"/>
      <c r="E789" s="171"/>
      <c r="F789" s="171"/>
      <c r="G789" s="171"/>
      <c r="H789" s="54"/>
      <c r="I789" s="98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168"/>
      <c r="D790" s="171"/>
      <c r="E790" s="171"/>
      <c r="F790" s="171"/>
      <c r="G790" s="171"/>
      <c r="H790" s="54"/>
      <c r="I790" s="98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168"/>
      <c r="D791" s="171"/>
      <c r="E791" s="171"/>
      <c r="F791" s="171"/>
      <c r="G791" s="171"/>
      <c r="H791" s="54"/>
      <c r="I791" s="98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168"/>
      <c r="D792" s="171"/>
      <c r="E792" s="171"/>
      <c r="F792" s="171"/>
      <c r="G792" s="171"/>
      <c r="H792" s="54"/>
      <c r="I792" s="98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168"/>
      <c r="D793" s="171"/>
      <c r="E793" s="171"/>
      <c r="F793" s="171"/>
      <c r="G793" s="171"/>
      <c r="H793" s="54"/>
      <c r="I793" s="98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168"/>
      <c r="D794" s="171"/>
      <c r="E794" s="171"/>
      <c r="F794" s="171"/>
      <c r="G794" s="171"/>
      <c r="H794" s="54"/>
      <c r="I794" s="98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168"/>
      <c r="D795" s="171"/>
      <c r="E795" s="171"/>
      <c r="F795" s="171"/>
      <c r="G795" s="171"/>
      <c r="H795" s="54"/>
      <c r="I795" s="98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168"/>
      <c r="D796" s="171"/>
      <c r="E796" s="171"/>
      <c r="F796" s="171"/>
      <c r="G796" s="171"/>
      <c r="H796" s="54"/>
      <c r="I796" s="98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168"/>
      <c r="D797" s="171"/>
      <c r="E797" s="171"/>
      <c r="F797" s="171"/>
      <c r="G797" s="171"/>
      <c r="H797" s="54"/>
      <c r="I797" s="98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168"/>
      <c r="D798" s="171"/>
      <c r="E798" s="171"/>
      <c r="F798" s="171"/>
      <c r="G798" s="171"/>
      <c r="H798" s="54"/>
      <c r="I798" s="98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168"/>
      <c r="D799" s="171"/>
      <c r="E799" s="171"/>
      <c r="F799" s="171"/>
      <c r="G799" s="171"/>
      <c r="H799" s="54"/>
      <c r="I799" s="98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168"/>
      <c r="D800" s="171"/>
      <c r="E800" s="171"/>
      <c r="F800" s="171"/>
      <c r="G800" s="171"/>
      <c r="H800" s="54"/>
      <c r="I800" s="98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168"/>
      <c r="D801" s="171"/>
      <c r="E801" s="171"/>
      <c r="F801" s="171"/>
      <c r="G801" s="171"/>
      <c r="H801" s="54"/>
      <c r="I801" s="98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168"/>
      <c r="D802" s="171"/>
      <c r="E802" s="171"/>
      <c r="F802" s="171"/>
      <c r="G802" s="171"/>
      <c r="H802" s="54"/>
      <c r="I802" s="98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168"/>
      <c r="D803" s="171"/>
      <c r="E803" s="171"/>
      <c r="F803" s="171"/>
      <c r="G803" s="171"/>
      <c r="H803" s="54"/>
      <c r="I803" s="98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168"/>
      <c r="D804" s="171"/>
      <c r="E804" s="171"/>
      <c r="F804" s="171"/>
      <c r="G804" s="171"/>
      <c r="H804" s="54"/>
      <c r="I804" s="98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168"/>
      <c r="D805" s="171"/>
      <c r="E805" s="171"/>
      <c r="F805" s="171"/>
      <c r="G805" s="171"/>
      <c r="H805" s="54"/>
      <c r="I805" s="98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168"/>
      <c r="D806" s="171"/>
      <c r="E806" s="171"/>
      <c r="F806" s="171"/>
      <c r="G806" s="171"/>
      <c r="H806" s="54"/>
      <c r="I806" s="98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168"/>
      <c r="D807" s="171"/>
      <c r="E807" s="171"/>
      <c r="F807" s="171"/>
      <c r="G807" s="171"/>
      <c r="H807" s="54"/>
      <c r="I807" s="98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168"/>
      <c r="D808" s="171"/>
      <c r="E808" s="171"/>
      <c r="F808" s="171"/>
      <c r="G808" s="171"/>
      <c r="H808" s="54"/>
      <c r="I808" s="98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168"/>
      <c r="D809" s="171"/>
      <c r="E809" s="171"/>
      <c r="F809" s="171"/>
      <c r="G809" s="171"/>
      <c r="H809" s="54"/>
      <c r="I809" s="98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168"/>
      <c r="D810" s="171"/>
      <c r="E810" s="171"/>
      <c r="F810" s="171"/>
      <c r="G810" s="171"/>
      <c r="H810" s="54"/>
      <c r="I810" s="98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168"/>
      <c r="D811" s="171"/>
      <c r="E811" s="171"/>
      <c r="F811" s="171"/>
      <c r="G811" s="171"/>
      <c r="H811" s="54"/>
      <c r="I811" s="98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168"/>
      <c r="D812" s="171"/>
      <c r="E812" s="171"/>
      <c r="F812" s="171"/>
      <c r="G812" s="171"/>
      <c r="H812" s="54"/>
      <c r="I812" s="98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168"/>
      <c r="D813" s="171"/>
      <c r="E813" s="171"/>
      <c r="F813" s="171"/>
      <c r="G813" s="171"/>
      <c r="H813" s="54"/>
      <c r="I813" s="98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168"/>
      <c r="D814" s="171"/>
      <c r="E814" s="171"/>
      <c r="F814" s="171"/>
      <c r="G814" s="171"/>
      <c r="H814" s="54"/>
      <c r="I814" s="98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168"/>
      <c r="D815" s="171"/>
      <c r="E815" s="171"/>
      <c r="F815" s="171"/>
      <c r="G815" s="171"/>
      <c r="H815" s="54"/>
      <c r="I815" s="98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168"/>
      <c r="D816" s="171"/>
      <c r="E816" s="171"/>
      <c r="F816" s="171"/>
      <c r="G816" s="171"/>
      <c r="H816" s="54"/>
      <c r="I816" s="98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168"/>
      <c r="D817" s="171"/>
      <c r="E817" s="171"/>
      <c r="F817" s="171"/>
      <c r="G817" s="171"/>
      <c r="H817" s="54"/>
      <c r="I817" s="98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168"/>
      <c r="D818" s="171"/>
      <c r="E818" s="171"/>
      <c r="F818" s="171"/>
      <c r="G818" s="171"/>
      <c r="H818" s="54"/>
      <c r="I818" s="98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168"/>
      <c r="D819" s="171"/>
      <c r="E819" s="171"/>
      <c r="F819" s="171"/>
      <c r="G819" s="171"/>
      <c r="H819" s="54"/>
      <c r="I819" s="98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168"/>
      <c r="D820" s="171"/>
      <c r="E820" s="171"/>
      <c r="F820" s="171"/>
      <c r="G820" s="171"/>
      <c r="H820" s="54"/>
      <c r="I820" s="98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168"/>
      <c r="D821" s="171"/>
      <c r="E821" s="171"/>
      <c r="F821" s="171"/>
      <c r="G821" s="171"/>
      <c r="H821" s="54"/>
      <c r="I821" s="98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168"/>
      <c r="D822" s="171"/>
      <c r="E822" s="171"/>
      <c r="F822" s="171"/>
      <c r="G822" s="171"/>
      <c r="H822" s="54"/>
      <c r="I822" s="98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168"/>
      <c r="D823" s="171"/>
      <c r="E823" s="171"/>
      <c r="F823" s="171"/>
      <c r="G823" s="171"/>
      <c r="H823" s="54"/>
      <c r="I823" s="98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168"/>
      <c r="D824" s="171"/>
      <c r="E824" s="171"/>
      <c r="F824" s="171"/>
      <c r="G824" s="171"/>
      <c r="H824" s="54"/>
      <c r="I824" s="98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168"/>
      <c r="D825" s="171"/>
      <c r="E825" s="171"/>
      <c r="F825" s="171"/>
      <c r="G825" s="171"/>
      <c r="H825" s="54"/>
      <c r="I825" s="98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168"/>
      <c r="D826" s="171"/>
      <c r="E826" s="171"/>
      <c r="F826" s="171"/>
      <c r="G826" s="171"/>
      <c r="H826" s="54"/>
      <c r="I826" s="98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168"/>
      <c r="D827" s="171"/>
      <c r="E827" s="171"/>
      <c r="F827" s="171"/>
      <c r="G827" s="171"/>
      <c r="H827" s="54"/>
      <c r="I827" s="98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168"/>
      <c r="D828" s="171"/>
      <c r="E828" s="171"/>
      <c r="F828" s="171"/>
      <c r="G828" s="171"/>
      <c r="H828" s="54"/>
      <c r="I828" s="98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168"/>
      <c r="D829" s="171"/>
      <c r="E829" s="171"/>
      <c r="F829" s="171"/>
      <c r="G829" s="171"/>
      <c r="H829" s="54"/>
      <c r="I829" s="98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168"/>
      <c r="D830" s="171"/>
      <c r="E830" s="171"/>
      <c r="F830" s="171"/>
      <c r="G830" s="171"/>
      <c r="H830" s="54"/>
      <c r="I830" s="98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168"/>
      <c r="D831" s="171"/>
      <c r="E831" s="171"/>
      <c r="F831" s="171"/>
      <c r="G831" s="171"/>
      <c r="H831" s="54"/>
      <c r="I831" s="98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168"/>
      <c r="D832" s="171"/>
      <c r="E832" s="171"/>
      <c r="F832" s="171"/>
      <c r="G832" s="171"/>
      <c r="H832" s="54"/>
      <c r="I832" s="98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168"/>
      <c r="D833" s="171"/>
      <c r="E833" s="171"/>
      <c r="F833" s="171"/>
      <c r="G833" s="171"/>
      <c r="H833" s="54"/>
      <c r="I833" s="98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168"/>
      <c r="D834" s="171"/>
      <c r="E834" s="171"/>
      <c r="F834" s="171"/>
      <c r="G834" s="171"/>
      <c r="H834" s="54"/>
      <c r="I834" s="98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168"/>
      <c r="D835" s="171"/>
      <c r="E835" s="171"/>
      <c r="F835" s="171"/>
      <c r="G835" s="171"/>
      <c r="H835" s="54"/>
      <c r="I835" s="98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168"/>
      <c r="D836" s="171"/>
      <c r="E836" s="171"/>
      <c r="F836" s="171"/>
      <c r="G836" s="171"/>
      <c r="H836" s="54"/>
      <c r="I836" s="98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168"/>
      <c r="D837" s="171"/>
      <c r="E837" s="171"/>
      <c r="F837" s="171"/>
      <c r="G837" s="171"/>
      <c r="H837" s="54"/>
      <c r="I837" s="98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168"/>
      <c r="D838" s="171"/>
      <c r="E838" s="171"/>
      <c r="F838" s="171"/>
      <c r="G838" s="171"/>
      <c r="H838" s="54"/>
      <c r="I838" s="98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168"/>
      <c r="D839" s="171"/>
      <c r="E839" s="171"/>
      <c r="F839" s="171"/>
      <c r="G839" s="171"/>
      <c r="H839" s="54"/>
      <c r="I839" s="98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168"/>
      <c r="D840" s="171"/>
      <c r="E840" s="171"/>
      <c r="F840" s="171"/>
      <c r="G840" s="171"/>
      <c r="H840" s="54"/>
      <c r="I840" s="98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168"/>
      <c r="D841" s="171"/>
      <c r="E841" s="171"/>
      <c r="F841" s="171"/>
      <c r="G841" s="171"/>
      <c r="H841" s="54"/>
      <c r="I841" s="98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168"/>
      <c r="D842" s="171"/>
      <c r="E842" s="171"/>
      <c r="F842" s="171"/>
      <c r="G842" s="171"/>
      <c r="H842" s="54"/>
      <c r="I842" s="98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168"/>
      <c r="D843" s="171"/>
      <c r="E843" s="171"/>
      <c r="F843" s="171"/>
      <c r="G843" s="171"/>
      <c r="H843" s="54"/>
      <c r="I843" s="98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168"/>
      <c r="D844" s="171"/>
      <c r="E844" s="171"/>
      <c r="F844" s="171"/>
      <c r="G844" s="171"/>
      <c r="H844" s="54"/>
      <c r="I844" s="98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168"/>
      <c r="D845" s="171"/>
      <c r="E845" s="171"/>
      <c r="F845" s="171"/>
      <c r="G845" s="171"/>
      <c r="H845" s="54"/>
      <c r="I845" s="98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168"/>
      <c r="D846" s="171"/>
      <c r="E846" s="171"/>
      <c r="F846" s="171"/>
      <c r="G846" s="171"/>
      <c r="H846" s="54"/>
      <c r="I846" s="98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168"/>
      <c r="D847" s="171"/>
      <c r="E847" s="171"/>
      <c r="F847" s="171"/>
      <c r="G847" s="171"/>
      <c r="H847" s="54"/>
      <c r="I847" s="98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168"/>
      <c r="D848" s="171"/>
      <c r="E848" s="171"/>
      <c r="F848" s="171"/>
      <c r="G848" s="171"/>
      <c r="H848" s="54"/>
      <c r="I848" s="98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168"/>
      <c r="D849" s="171"/>
      <c r="E849" s="171"/>
      <c r="F849" s="171"/>
      <c r="G849" s="171"/>
      <c r="H849" s="54"/>
      <c r="I849" s="98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168"/>
      <c r="D850" s="171"/>
      <c r="E850" s="171"/>
      <c r="F850" s="171"/>
      <c r="G850" s="171"/>
      <c r="H850" s="54"/>
      <c r="I850" s="98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168"/>
      <c r="D851" s="171"/>
      <c r="E851" s="171"/>
      <c r="F851" s="171"/>
      <c r="G851" s="171"/>
      <c r="H851" s="54"/>
      <c r="I851" s="98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168"/>
      <c r="D852" s="171"/>
      <c r="E852" s="171"/>
      <c r="F852" s="171"/>
      <c r="G852" s="171"/>
      <c r="H852" s="54"/>
      <c r="I852" s="98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168"/>
      <c r="D853" s="171"/>
      <c r="E853" s="171"/>
      <c r="F853" s="171"/>
      <c r="G853" s="171"/>
      <c r="H853" s="54"/>
      <c r="I853" s="98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168"/>
      <c r="D854" s="171"/>
      <c r="E854" s="171"/>
      <c r="F854" s="171"/>
      <c r="G854" s="171"/>
      <c r="H854" s="54"/>
      <c r="I854" s="98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168"/>
      <c r="D855" s="171"/>
      <c r="E855" s="171"/>
      <c r="F855" s="171"/>
      <c r="G855" s="171"/>
      <c r="H855" s="54"/>
      <c r="I855" s="98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168"/>
      <c r="D856" s="171"/>
      <c r="E856" s="171"/>
      <c r="F856" s="171"/>
      <c r="G856" s="171"/>
      <c r="H856" s="54"/>
      <c r="I856" s="98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168"/>
      <c r="D857" s="171"/>
      <c r="E857" s="171"/>
      <c r="F857" s="171"/>
      <c r="G857" s="171"/>
      <c r="H857" s="54"/>
      <c r="I857" s="98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168"/>
      <c r="D858" s="171"/>
      <c r="E858" s="171"/>
      <c r="F858" s="171"/>
      <c r="G858" s="171"/>
      <c r="H858" s="54"/>
      <c r="I858" s="98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168"/>
      <c r="D859" s="171"/>
      <c r="E859" s="171"/>
      <c r="F859" s="171"/>
      <c r="G859" s="171"/>
      <c r="H859" s="54"/>
      <c r="I859" s="98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168"/>
      <c r="D860" s="171"/>
      <c r="E860" s="171"/>
      <c r="F860" s="171"/>
      <c r="G860" s="171"/>
      <c r="H860" s="54"/>
      <c r="I860" s="98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168"/>
      <c r="D861" s="171"/>
      <c r="E861" s="171"/>
      <c r="F861" s="171"/>
      <c r="G861" s="171"/>
      <c r="H861" s="54"/>
      <c r="I861" s="98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168"/>
      <c r="D862" s="171"/>
      <c r="E862" s="171"/>
      <c r="F862" s="171"/>
      <c r="G862" s="171"/>
      <c r="H862" s="54"/>
      <c r="I862" s="98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168"/>
      <c r="D863" s="171"/>
      <c r="E863" s="171"/>
      <c r="F863" s="171"/>
      <c r="G863" s="171"/>
      <c r="H863" s="54"/>
      <c r="I863" s="98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168"/>
      <c r="D864" s="171"/>
      <c r="E864" s="171"/>
      <c r="F864" s="171"/>
      <c r="G864" s="171"/>
      <c r="H864" s="54"/>
      <c r="I864" s="98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168"/>
      <c r="D865" s="171"/>
      <c r="E865" s="171"/>
      <c r="F865" s="171"/>
      <c r="G865" s="171"/>
      <c r="H865" s="54"/>
      <c r="I865" s="98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168"/>
      <c r="D866" s="171"/>
      <c r="E866" s="171"/>
      <c r="F866" s="171"/>
      <c r="G866" s="171"/>
      <c r="H866" s="54"/>
      <c r="I866" s="98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168"/>
      <c r="D867" s="171"/>
      <c r="E867" s="171"/>
      <c r="F867" s="171"/>
      <c r="G867" s="171"/>
      <c r="H867" s="54"/>
      <c r="I867" s="98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168"/>
      <c r="D868" s="171"/>
      <c r="E868" s="171"/>
      <c r="F868" s="171"/>
      <c r="G868" s="171"/>
      <c r="H868" s="54"/>
      <c r="I868" s="98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168"/>
      <c r="D869" s="171"/>
      <c r="E869" s="171"/>
      <c r="F869" s="171"/>
      <c r="G869" s="171"/>
      <c r="H869" s="54"/>
      <c r="I869" s="98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168"/>
      <c r="D870" s="171"/>
      <c r="E870" s="171"/>
      <c r="F870" s="171"/>
      <c r="G870" s="171"/>
      <c r="H870" s="54"/>
      <c r="I870" s="98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168"/>
      <c r="D871" s="171"/>
      <c r="E871" s="171"/>
      <c r="F871" s="171"/>
      <c r="G871" s="171"/>
      <c r="H871" s="54"/>
      <c r="I871" s="98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168"/>
      <c r="D872" s="171"/>
      <c r="E872" s="171"/>
      <c r="F872" s="171"/>
      <c r="G872" s="171"/>
      <c r="H872" s="54"/>
      <c r="I872" s="98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168"/>
      <c r="D873" s="171"/>
      <c r="E873" s="171"/>
      <c r="F873" s="171"/>
      <c r="G873" s="171"/>
      <c r="H873" s="54"/>
      <c r="I873" s="98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168"/>
      <c r="D874" s="171"/>
      <c r="E874" s="171"/>
      <c r="F874" s="171"/>
      <c r="G874" s="171"/>
      <c r="H874" s="54"/>
      <c r="I874" s="98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168"/>
      <c r="D875" s="171"/>
      <c r="E875" s="171"/>
      <c r="F875" s="171"/>
      <c r="G875" s="171"/>
      <c r="H875" s="54"/>
      <c r="I875" s="98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168"/>
      <c r="D876" s="171"/>
      <c r="E876" s="171"/>
      <c r="F876" s="171"/>
      <c r="G876" s="171"/>
      <c r="H876" s="54"/>
      <c r="I876" s="98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168"/>
      <c r="D877" s="171"/>
      <c r="E877" s="171"/>
      <c r="F877" s="171"/>
      <c r="G877" s="171"/>
      <c r="H877" s="54"/>
      <c r="I877" s="98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168"/>
      <c r="D878" s="171"/>
      <c r="E878" s="171"/>
      <c r="F878" s="171"/>
      <c r="G878" s="171"/>
      <c r="H878" s="54"/>
      <c r="I878" s="98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168"/>
      <c r="D879" s="171"/>
      <c r="E879" s="171"/>
      <c r="F879" s="171"/>
      <c r="G879" s="171"/>
      <c r="H879" s="54"/>
      <c r="I879" s="98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168"/>
      <c r="D880" s="171"/>
      <c r="E880" s="171"/>
      <c r="F880" s="171"/>
      <c r="G880" s="171"/>
      <c r="H880" s="54"/>
      <c r="I880" s="98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168"/>
      <c r="D881" s="171"/>
      <c r="E881" s="171"/>
      <c r="F881" s="171"/>
      <c r="G881" s="171"/>
      <c r="H881" s="54"/>
      <c r="I881" s="98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168"/>
      <c r="D882" s="171"/>
      <c r="E882" s="171"/>
      <c r="F882" s="171"/>
      <c r="G882" s="171"/>
      <c r="H882" s="54"/>
      <c r="I882" s="98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168"/>
      <c r="D883" s="171"/>
      <c r="E883" s="171"/>
      <c r="F883" s="171"/>
      <c r="G883" s="171"/>
      <c r="H883" s="54"/>
      <c r="I883" s="98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168"/>
      <c r="D884" s="171"/>
      <c r="E884" s="171"/>
      <c r="F884" s="171"/>
      <c r="G884" s="171"/>
      <c r="H884" s="54"/>
      <c r="I884" s="98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168"/>
      <c r="D885" s="171"/>
      <c r="E885" s="171"/>
      <c r="F885" s="171"/>
      <c r="G885" s="171"/>
      <c r="H885" s="54"/>
      <c r="I885" s="98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168"/>
      <c r="D886" s="171"/>
      <c r="E886" s="171"/>
      <c r="F886" s="171"/>
      <c r="G886" s="171"/>
      <c r="H886" s="54"/>
      <c r="I886" s="98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168"/>
      <c r="D887" s="171"/>
      <c r="E887" s="171"/>
      <c r="F887" s="171"/>
      <c r="G887" s="171"/>
      <c r="H887" s="54"/>
      <c r="I887" s="98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168"/>
      <c r="D888" s="171"/>
      <c r="E888" s="171"/>
      <c r="F888" s="171"/>
      <c r="G888" s="171"/>
      <c r="H888" s="54"/>
      <c r="I888" s="98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168"/>
      <c r="D889" s="171"/>
      <c r="E889" s="171"/>
      <c r="F889" s="171"/>
      <c r="G889" s="171"/>
      <c r="H889" s="54"/>
      <c r="I889" s="98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168"/>
      <c r="D890" s="171"/>
      <c r="E890" s="171"/>
      <c r="F890" s="171"/>
      <c r="G890" s="171"/>
      <c r="H890" s="54"/>
      <c r="I890" s="98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168"/>
      <c r="D891" s="171"/>
      <c r="E891" s="171"/>
      <c r="F891" s="171"/>
      <c r="G891" s="171"/>
      <c r="H891" s="54"/>
      <c r="I891" s="98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168"/>
      <c r="D892" s="171"/>
      <c r="E892" s="171"/>
      <c r="F892" s="171"/>
      <c r="G892" s="171"/>
      <c r="H892" s="54"/>
      <c r="I892" s="98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168"/>
      <c r="D893" s="171"/>
      <c r="E893" s="171"/>
      <c r="F893" s="171"/>
      <c r="G893" s="171"/>
      <c r="H893" s="54"/>
      <c r="I893" s="98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168"/>
      <c r="D894" s="171"/>
      <c r="E894" s="171"/>
      <c r="F894" s="171"/>
      <c r="G894" s="171"/>
      <c r="H894" s="54"/>
      <c r="I894" s="98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168"/>
      <c r="D895" s="171"/>
      <c r="E895" s="171"/>
      <c r="F895" s="171"/>
      <c r="G895" s="171"/>
      <c r="H895" s="54"/>
      <c r="I895" s="98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168"/>
      <c r="D896" s="171"/>
      <c r="E896" s="171"/>
      <c r="F896" s="171"/>
      <c r="G896" s="171"/>
      <c r="H896" s="54"/>
      <c r="I896" s="98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168"/>
      <c r="D897" s="171"/>
      <c r="E897" s="171"/>
      <c r="F897" s="171"/>
      <c r="G897" s="171"/>
      <c r="H897" s="54"/>
      <c r="I897" s="98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168"/>
      <c r="D898" s="171"/>
      <c r="E898" s="171"/>
      <c r="F898" s="171"/>
      <c r="G898" s="171"/>
      <c r="H898" s="54"/>
      <c r="I898" s="98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168"/>
      <c r="D899" s="171"/>
      <c r="E899" s="171"/>
      <c r="F899" s="171"/>
      <c r="G899" s="171"/>
      <c r="H899" s="54"/>
      <c r="I899" s="98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168"/>
      <c r="D900" s="171"/>
      <c r="E900" s="171"/>
      <c r="F900" s="171"/>
      <c r="G900" s="171"/>
      <c r="H900" s="54"/>
      <c r="I900" s="98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168"/>
      <c r="D901" s="171"/>
      <c r="E901" s="171"/>
      <c r="F901" s="171"/>
      <c r="G901" s="171"/>
      <c r="H901" s="54"/>
      <c r="I901" s="98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168"/>
      <c r="D902" s="171"/>
      <c r="E902" s="171"/>
      <c r="F902" s="171"/>
      <c r="G902" s="171"/>
      <c r="H902" s="54"/>
      <c r="I902" s="98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168"/>
      <c r="D903" s="171"/>
      <c r="E903" s="171"/>
      <c r="F903" s="171"/>
      <c r="G903" s="171"/>
      <c r="H903" s="54"/>
      <c r="I903" s="98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168"/>
      <c r="D904" s="171"/>
      <c r="E904" s="171"/>
      <c r="F904" s="171"/>
      <c r="G904" s="171"/>
      <c r="H904" s="54"/>
      <c r="I904" s="98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168"/>
      <c r="D905" s="171"/>
      <c r="E905" s="171"/>
      <c r="F905" s="171"/>
      <c r="G905" s="171"/>
      <c r="H905" s="54"/>
      <c r="I905" s="98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168"/>
      <c r="D906" s="171"/>
      <c r="E906" s="171"/>
      <c r="F906" s="171"/>
      <c r="G906" s="171"/>
      <c r="H906" s="54"/>
      <c r="I906" s="98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168"/>
      <c r="D907" s="171"/>
      <c r="E907" s="171"/>
      <c r="F907" s="171"/>
      <c r="G907" s="171"/>
      <c r="H907" s="54"/>
      <c r="I907" s="98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168"/>
      <c r="D908" s="171"/>
      <c r="E908" s="171"/>
      <c r="F908" s="171"/>
      <c r="G908" s="171"/>
      <c r="H908" s="54"/>
      <c r="I908" s="98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168"/>
      <c r="D909" s="171"/>
      <c r="E909" s="171"/>
      <c r="F909" s="171"/>
      <c r="G909" s="171"/>
      <c r="H909" s="54"/>
      <c r="I909" s="98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168"/>
      <c r="D910" s="171"/>
      <c r="E910" s="171"/>
      <c r="F910" s="171"/>
      <c r="G910" s="171"/>
      <c r="H910" s="54"/>
      <c r="I910" s="98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168"/>
      <c r="D911" s="171"/>
      <c r="E911" s="171"/>
      <c r="F911" s="171"/>
      <c r="G911" s="171"/>
      <c r="H911" s="54"/>
      <c r="I911" s="98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168"/>
      <c r="D912" s="171"/>
      <c r="E912" s="171"/>
      <c r="F912" s="171"/>
      <c r="G912" s="171"/>
      <c r="H912" s="54"/>
      <c r="I912" s="98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168"/>
      <c r="D913" s="171"/>
      <c r="E913" s="171"/>
      <c r="F913" s="171"/>
      <c r="G913" s="171"/>
      <c r="H913" s="54"/>
      <c r="I913" s="98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168"/>
      <c r="D914" s="171"/>
      <c r="E914" s="171"/>
      <c r="F914" s="171"/>
      <c r="G914" s="171"/>
      <c r="H914" s="54"/>
      <c r="I914" s="98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168"/>
      <c r="D915" s="171"/>
      <c r="E915" s="171"/>
      <c r="F915" s="171"/>
      <c r="G915" s="171"/>
      <c r="H915" s="54"/>
      <c r="I915" s="98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168"/>
      <c r="D916" s="171"/>
      <c r="E916" s="171"/>
      <c r="F916" s="171"/>
      <c r="G916" s="171"/>
      <c r="H916" s="54"/>
      <c r="I916" s="98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168"/>
      <c r="D917" s="171"/>
      <c r="E917" s="171"/>
      <c r="F917" s="171"/>
      <c r="G917" s="171"/>
      <c r="H917" s="54"/>
      <c r="I917" s="98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168"/>
      <c r="D918" s="171"/>
      <c r="E918" s="171"/>
      <c r="F918" s="171"/>
      <c r="G918" s="171"/>
      <c r="H918" s="54"/>
      <c r="I918" s="98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168"/>
      <c r="D919" s="171"/>
      <c r="E919" s="171"/>
      <c r="F919" s="171"/>
      <c r="G919" s="171"/>
      <c r="H919" s="54"/>
      <c r="I919" s="98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168"/>
      <c r="D920" s="171"/>
      <c r="E920" s="171"/>
      <c r="F920" s="171"/>
      <c r="G920" s="171"/>
      <c r="H920" s="54"/>
      <c r="I920" s="98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168"/>
      <c r="D921" s="171"/>
      <c r="E921" s="171"/>
      <c r="F921" s="171"/>
      <c r="G921" s="171"/>
      <c r="H921" s="54"/>
      <c r="I921" s="98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168"/>
      <c r="D922" s="171"/>
      <c r="E922" s="171"/>
      <c r="F922" s="171"/>
      <c r="G922" s="171"/>
      <c r="H922" s="54"/>
      <c r="I922" s="98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168"/>
      <c r="D923" s="171"/>
      <c r="E923" s="171"/>
      <c r="F923" s="171"/>
      <c r="G923" s="171"/>
      <c r="H923" s="54"/>
      <c r="I923" s="98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168"/>
      <c r="D924" s="171"/>
      <c r="E924" s="171"/>
      <c r="F924" s="171"/>
      <c r="G924" s="171"/>
      <c r="H924" s="54"/>
      <c r="I924" s="98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168"/>
      <c r="D925" s="171"/>
      <c r="E925" s="171"/>
      <c r="F925" s="171"/>
      <c r="G925" s="171"/>
      <c r="H925" s="54"/>
      <c r="I925" s="98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168"/>
      <c r="D926" s="171"/>
      <c r="E926" s="171"/>
      <c r="F926" s="171"/>
      <c r="G926" s="171"/>
      <c r="H926" s="54"/>
      <c r="I926" s="98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168"/>
      <c r="D927" s="171"/>
      <c r="E927" s="171"/>
      <c r="F927" s="171"/>
      <c r="G927" s="171"/>
      <c r="H927" s="54"/>
      <c r="I927" s="98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168"/>
      <c r="D928" s="171"/>
      <c r="E928" s="171"/>
      <c r="F928" s="171"/>
      <c r="G928" s="171"/>
      <c r="H928" s="54"/>
      <c r="I928" s="98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168"/>
      <c r="D929" s="171"/>
      <c r="E929" s="171"/>
      <c r="F929" s="171"/>
      <c r="G929" s="171"/>
      <c r="H929" s="54"/>
      <c r="I929" s="98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168"/>
      <c r="D930" s="171"/>
      <c r="E930" s="171"/>
      <c r="F930" s="171"/>
      <c r="G930" s="171"/>
      <c r="H930" s="54"/>
      <c r="I930" s="98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168"/>
      <c r="D931" s="171"/>
      <c r="E931" s="171"/>
      <c r="F931" s="171"/>
      <c r="G931" s="171"/>
      <c r="H931" s="54"/>
      <c r="I931" s="98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168"/>
      <c r="D932" s="171"/>
      <c r="E932" s="171"/>
      <c r="F932" s="171"/>
      <c r="G932" s="171"/>
      <c r="H932" s="54"/>
      <c r="I932" s="98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168"/>
      <c r="D933" s="171"/>
      <c r="E933" s="171"/>
      <c r="F933" s="171"/>
      <c r="G933" s="171"/>
      <c r="H933" s="54"/>
      <c r="I933" s="98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168"/>
      <c r="D934" s="171"/>
      <c r="E934" s="171"/>
      <c r="F934" s="171"/>
      <c r="G934" s="171"/>
      <c r="H934" s="54"/>
      <c r="I934" s="98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168"/>
      <c r="D935" s="171"/>
      <c r="E935" s="171"/>
      <c r="F935" s="171"/>
      <c r="G935" s="171"/>
      <c r="H935" s="54"/>
      <c r="I935" s="98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168"/>
      <c r="D936" s="171"/>
      <c r="E936" s="171"/>
      <c r="F936" s="171"/>
      <c r="G936" s="171"/>
      <c r="H936" s="54"/>
      <c r="I936" s="98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168"/>
      <c r="D937" s="171"/>
      <c r="E937" s="171"/>
      <c r="F937" s="171"/>
      <c r="G937" s="171"/>
      <c r="H937" s="54"/>
      <c r="I937" s="98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168"/>
      <c r="D938" s="171"/>
      <c r="E938" s="171"/>
      <c r="F938" s="171"/>
      <c r="G938" s="171"/>
      <c r="H938" s="54"/>
      <c r="I938" s="98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168"/>
      <c r="D939" s="171"/>
      <c r="E939" s="171"/>
      <c r="F939" s="171"/>
      <c r="G939" s="171"/>
      <c r="H939" s="54"/>
      <c r="I939" s="98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168"/>
      <c r="D940" s="171"/>
      <c r="E940" s="171"/>
      <c r="F940" s="171"/>
      <c r="G940" s="171"/>
      <c r="H940" s="54"/>
      <c r="I940" s="98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168"/>
      <c r="D941" s="171"/>
      <c r="E941" s="171"/>
      <c r="F941" s="171"/>
      <c r="G941" s="171"/>
      <c r="H941" s="54"/>
      <c r="I941" s="98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168"/>
      <c r="D942" s="171"/>
      <c r="E942" s="171"/>
      <c r="F942" s="171"/>
      <c r="G942" s="171"/>
      <c r="H942" s="54"/>
      <c r="I942" s="98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168"/>
      <c r="D943" s="171"/>
      <c r="E943" s="171"/>
      <c r="F943" s="171"/>
      <c r="G943" s="171"/>
      <c r="H943" s="54"/>
      <c r="I943" s="98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168"/>
      <c r="D944" s="171"/>
      <c r="E944" s="171"/>
      <c r="F944" s="171"/>
      <c r="G944" s="171"/>
      <c r="H944" s="54"/>
      <c r="I944" s="98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168"/>
      <c r="D945" s="171"/>
      <c r="E945" s="171"/>
      <c r="F945" s="171"/>
      <c r="G945" s="171"/>
      <c r="H945" s="54"/>
      <c r="I945" s="98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168"/>
      <c r="D946" s="171"/>
      <c r="E946" s="171"/>
      <c r="F946" s="171"/>
      <c r="G946" s="171"/>
      <c r="H946" s="54"/>
      <c r="I946" s="98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168"/>
      <c r="D947" s="171"/>
      <c r="E947" s="171"/>
      <c r="F947" s="171"/>
      <c r="G947" s="171"/>
      <c r="H947" s="54"/>
      <c r="I947" s="98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168"/>
      <c r="D948" s="171"/>
      <c r="E948" s="171"/>
      <c r="F948" s="171"/>
      <c r="G948" s="171"/>
      <c r="H948" s="54"/>
      <c r="I948" s="98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168"/>
      <c r="D949" s="171"/>
      <c r="E949" s="171"/>
      <c r="F949" s="171"/>
      <c r="G949" s="171"/>
      <c r="H949" s="54"/>
      <c r="I949" s="98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168"/>
      <c r="D950" s="171"/>
      <c r="E950" s="171"/>
      <c r="F950" s="171"/>
      <c r="G950" s="171"/>
      <c r="H950" s="54"/>
      <c r="I950" s="98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168"/>
      <c r="D951" s="171"/>
      <c r="E951" s="171"/>
      <c r="F951" s="171"/>
      <c r="G951" s="171"/>
      <c r="H951" s="54"/>
      <c r="I951" s="98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168"/>
      <c r="D952" s="171"/>
      <c r="E952" s="171"/>
      <c r="F952" s="171"/>
      <c r="G952" s="171"/>
      <c r="H952" s="54"/>
      <c r="I952" s="98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168"/>
      <c r="D953" s="171"/>
      <c r="E953" s="171"/>
      <c r="F953" s="171"/>
      <c r="G953" s="171"/>
      <c r="H953" s="54"/>
      <c r="I953" s="98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168"/>
      <c r="D954" s="171"/>
      <c r="E954" s="171"/>
      <c r="F954" s="171"/>
      <c r="G954" s="171"/>
      <c r="H954" s="54"/>
      <c r="I954" s="98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168"/>
      <c r="D955" s="171"/>
      <c r="E955" s="171"/>
      <c r="F955" s="171"/>
      <c r="G955" s="171"/>
      <c r="H955" s="54"/>
      <c r="I955" s="98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168"/>
      <c r="D956" s="171"/>
      <c r="E956" s="171"/>
      <c r="F956" s="171"/>
      <c r="G956" s="171"/>
      <c r="H956" s="54"/>
      <c r="I956" s="98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168"/>
      <c r="D957" s="171"/>
      <c r="E957" s="171"/>
      <c r="F957" s="171"/>
      <c r="G957" s="171"/>
      <c r="H957" s="54"/>
      <c r="I957" s="98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168"/>
      <c r="D958" s="171"/>
      <c r="E958" s="171"/>
      <c r="F958" s="171"/>
      <c r="G958" s="171"/>
      <c r="H958" s="54"/>
      <c r="I958" s="98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168"/>
      <c r="D959" s="171"/>
      <c r="E959" s="171"/>
      <c r="F959" s="171"/>
      <c r="G959" s="171"/>
      <c r="H959" s="54"/>
      <c r="I959" s="98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168"/>
      <c r="D960" s="171"/>
      <c r="E960" s="171"/>
      <c r="F960" s="171"/>
      <c r="G960" s="171"/>
      <c r="H960" s="54"/>
      <c r="I960" s="98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168"/>
      <c r="D961" s="171"/>
      <c r="E961" s="171"/>
      <c r="F961" s="171"/>
      <c r="G961" s="171"/>
      <c r="H961" s="54"/>
      <c r="I961" s="98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168"/>
      <c r="D962" s="171"/>
      <c r="E962" s="171"/>
      <c r="F962" s="171"/>
      <c r="G962" s="171"/>
      <c r="H962" s="54"/>
      <c r="I962" s="98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168"/>
      <c r="D963" s="171"/>
      <c r="E963" s="171"/>
      <c r="F963" s="171"/>
      <c r="G963" s="171"/>
      <c r="H963" s="54"/>
      <c r="I963" s="98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168"/>
      <c r="D964" s="171"/>
      <c r="E964" s="171"/>
      <c r="F964" s="171"/>
      <c r="G964" s="171"/>
      <c r="H964" s="54"/>
      <c r="I964" s="98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168"/>
      <c r="D965" s="171"/>
      <c r="E965" s="171"/>
      <c r="F965" s="171"/>
      <c r="G965" s="171"/>
      <c r="H965" s="54"/>
      <c r="I965" s="98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168"/>
      <c r="D966" s="171"/>
      <c r="E966" s="171"/>
      <c r="F966" s="171"/>
      <c r="G966" s="171"/>
      <c r="H966" s="54"/>
      <c r="I966" s="98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168"/>
      <c r="D967" s="171"/>
      <c r="E967" s="171"/>
      <c r="F967" s="171"/>
      <c r="G967" s="171"/>
      <c r="H967" s="54"/>
      <c r="I967" s="98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168"/>
      <c r="D968" s="171"/>
      <c r="E968" s="171"/>
      <c r="F968" s="171"/>
      <c r="G968" s="171"/>
      <c r="H968" s="54"/>
      <c r="I968" s="98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168"/>
      <c r="D969" s="171"/>
      <c r="E969" s="171"/>
      <c r="F969" s="171"/>
      <c r="G969" s="171"/>
      <c r="H969" s="54"/>
      <c r="I969" s="98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168"/>
      <c r="D970" s="171"/>
      <c r="E970" s="171"/>
      <c r="F970" s="171"/>
      <c r="G970" s="171"/>
      <c r="H970" s="54"/>
      <c r="I970" s="98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168"/>
      <c r="D971" s="171"/>
      <c r="E971" s="171"/>
      <c r="F971" s="171"/>
      <c r="G971" s="171"/>
      <c r="H971" s="54"/>
      <c r="I971" s="98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168"/>
      <c r="D972" s="171"/>
      <c r="E972" s="171"/>
      <c r="F972" s="171"/>
      <c r="G972" s="171"/>
      <c r="H972" s="54"/>
      <c r="I972" s="98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168"/>
      <c r="D973" s="171"/>
      <c r="E973" s="171"/>
      <c r="F973" s="171"/>
      <c r="G973" s="171"/>
      <c r="H973" s="54"/>
      <c r="I973" s="98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168"/>
      <c r="D974" s="171"/>
      <c r="E974" s="171"/>
      <c r="F974" s="171"/>
      <c r="G974" s="171"/>
      <c r="H974" s="54"/>
      <c r="I974" s="98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168"/>
      <c r="D975" s="171"/>
      <c r="E975" s="171"/>
      <c r="F975" s="171"/>
      <c r="G975" s="171"/>
      <c r="H975" s="54"/>
      <c r="I975" s="98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168"/>
      <c r="D976" s="171"/>
      <c r="E976" s="171"/>
      <c r="F976" s="171"/>
      <c r="G976" s="171"/>
      <c r="H976" s="54"/>
      <c r="I976" s="98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168"/>
      <c r="D977" s="171"/>
      <c r="E977" s="171"/>
      <c r="F977" s="171"/>
      <c r="G977" s="171"/>
      <c r="H977" s="54"/>
      <c r="I977" s="98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168"/>
      <c r="D978" s="171"/>
      <c r="E978" s="171"/>
      <c r="F978" s="171"/>
      <c r="G978" s="171"/>
      <c r="H978" s="54"/>
      <c r="I978" s="98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168"/>
      <c r="D979" s="171"/>
      <c r="E979" s="171"/>
      <c r="F979" s="171"/>
      <c r="G979" s="171"/>
      <c r="H979" s="54"/>
      <c r="I979" s="98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168"/>
      <c r="D980" s="171"/>
      <c r="E980" s="171"/>
      <c r="F980" s="171"/>
      <c r="G980" s="171"/>
      <c r="H980" s="54"/>
      <c r="I980" s="98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168"/>
      <c r="D981" s="171"/>
      <c r="E981" s="171"/>
      <c r="F981" s="171"/>
      <c r="G981" s="171"/>
      <c r="H981" s="54"/>
      <c r="I981" s="98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168"/>
      <c r="D982" s="171"/>
      <c r="E982" s="171"/>
      <c r="F982" s="171"/>
      <c r="G982" s="171"/>
      <c r="H982" s="54"/>
      <c r="I982" s="98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168"/>
      <c r="D983" s="171"/>
      <c r="E983" s="171"/>
      <c r="F983" s="171"/>
      <c r="G983" s="171"/>
      <c r="H983" s="54"/>
      <c r="I983" s="98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168"/>
      <c r="D984" s="171"/>
      <c r="E984" s="171"/>
      <c r="F984" s="171"/>
      <c r="G984" s="171"/>
      <c r="H984" s="54"/>
      <c r="I984" s="98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168"/>
      <c r="D985" s="171"/>
      <c r="E985" s="171"/>
      <c r="F985" s="171"/>
      <c r="G985" s="171"/>
      <c r="H985" s="54"/>
      <c r="I985" s="98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168"/>
      <c r="D986" s="171"/>
      <c r="E986" s="171"/>
      <c r="F986" s="171"/>
      <c r="G986" s="171"/>
      <c r="H986" s="54"/>
      <c r="I986" s="98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168"/>
      <c r="D987" s="171"/>
      <c r="E987" s="171"/>
      <c r="F987" s="171"/>
      <c r="G987" s="171"/>
      <c r="H987" s="54"/>
      <c r="I987" s="98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168"/>
      <c r="D988" s="171"/>
      <c r="E988" s="171"/>
      <c r="F988" s="171"/>
      <c r="G988" s="171"/>
      <c r="H988" s="54"/>
      <c r="I988" s="98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168"/>
      <c r="D989" s="171"/>
      <c r="E989" s="171"/>
      <c r="F989" s="171"/>
      <c r="G989" s="171"/>
      <c r="H989" s="54"/>
      <c r="I989" s="98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168"/>
      <c r="D990" s="171"/>
      <c r="E990" s="171"/>
      <c r="F990" s="171"/>
      <c r="G990" s="171"/>
      <c r="H990" s="54"/>
      <c r="I990" s="98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168"/>
      <c r="D991" s="171"/>
      <c r="E991" s="171"/>
      <c r="F991" s="171"/>
      <c r="G991" s="171"/>
      <c r="H991" s="54"/>
      <c r="I991" s="98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168"/>
      <c r="D992" s="171"/>
      <c r="E992" s="171"/>
      <c r="F992" s="171"/>
      <c r="G992" s="171"/>
      <c r="H992" s="54"/>
      <c r="I992" s="98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168"/>
      <c r="D993" s="171"/>
      <c r="E993" s="171"/>
      <c r="F993" s="171"/>
      <c r="G993" s="171"/>
      <c r="H993" s="54"/>
      <c r="I993" s="98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54"/>
      <c r="B994" s="54"/>
      <c r="C994" s="168"/>
      <c r="D994" s="171"/>
      <c r="E994" s="171"/>
      <c r="F994" s="171"/>
      <c r="G994" s="171"/>
      <c r="H994" s="54"/>
      <c r="I994" s="98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>
      <c r="A995" s="54"/>
      <c r="B995" s="54"/>
      <c r="C995" s="168"/>
      <c r="D995" s="171"/>
      <c r="E995" s="171"/>
      <c r="F995" s="171"/>
      <c r="G995" s="171"/>
      <c r="H995" s="54"/>
      <c r="I995" s="98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>
      <c r="A996" s="54"/>
      <c r="B996" s="54"/>
      <c r="C996" s="168"/>
      <c r="D996" s="171"/>
      <c r="E996" s="171"/>
      <c r="F996" s="171"/>
      <c r="G996" s="171"/>
      <c r="H996" s="54"/>
      <c r="I996" s="98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>
      <c r="A997" s="54"/>
      <c r="B997" s="54"/>
      <c r="C997" s="168"/>
      <c r="D997" s="171"/>
      <c r="E997" s="171"/>
      <c r="F997" s="171"/>
      <c r="G997" s="171"/>
      <c r="H997" s="54"/>
      <c r="I997" s="98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>
      <c r="A998" s="54"/>
      <c r="B998" s="54"/>
      <c r="C998" s="168"/>
      <c r="D998" s="171"/>
      <c r="E998" s="171"/>
      <c r="F998" s="171"/>
      <c r="G998" s="171"/>
      <c r="H998" s="54"/>
      <c r="I998" s="98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>
      <c r="A999" s="54"/>
      <c r="B999" s="54"/>
      <c r="C999" s="168"/>
      <c r="D999" s="171"/>
      <c r="E999" s="171"/>
      <c r="F999" s="171"/>
      <c r="G999" s="171"/>
      <c r="H999" s="54"/>
      <c r="I999" s="98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>
      <c r="A1000" s="54"/>
      <c r="B1000" s="54"/>
      <c r="C1000" s="168"/>
      <c r="D1000" s="171"/>
      <c r="E1000" s="171"/>
      <c r="F1000" s="171"/>
      <c r="G1000" s="171"/>
      <c r="H1000" s="54"/>
      <c r="I1000" s="98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  <row r="1001">
      <c r="A1001" s="54"/>
      <c r="B1001" s="54"/>
      <c r="C1001" s="168"/>
      <c r="D1001" s="171"/>
      <c r="E1001" s="171"/>
      <c r="F1001" s="171"/>
      <c r="G1001" s="171"/>
      <c r="H1001" s="54"/>
      <c r="I1001" s="98"/>
      <c r="J1001" s="54"/>
      <c r="K1001" s="54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</row>
    <row r="1002">
      <c r="A1002" s="54"/>
      <c r="B1002" s="54"/>
      <c r="C1002" s="168"/>
      <c r="D1002" s="171"/>
      <c r="E1002" s="171"/>
      <c r="F1002" s="171"/>
      <c r="G1002" s="171"/>
      <c r="H1002" s="54"/>
      <c r="I1002" s="98"/>
      <c r="J1002" s="54"/>
      <c r="K1002" s="54"/>
      <c r="L1002" s="54"/>
      <c r="M1002" s="54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</row>
    <row r="1003">
      <c r="A1003" s="54"/>
      <c r="B1003" s="54"/>
      <c r="C1003" s="168"/>
      <c r="D1003" s="171"/>
      <c r="E1003" s="171"/>
      <c r="F1003" s="171"/>
      <c r="G1003" s="171"/>
      <c r="H1003" s="54"/>
      <c r="I1003" s="98"/>
      <c r="J1003" s="54"/>
      <c r="K1003" s="54"/>
      <c r="L1003" s="54"/>
      <c r="M1003" s="54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</row>
    <row r="1004">
      <c r="A1004" s="54"/>
      <c r="B1004" s="54"/>
      <c r="C1004" s="168"/>
      <c r="D1004" s="171"/>
      <c r="E1004" s="171"/>
      <c r="F1004" s="171"/>
      <c r="G1004" s="171"/>
      <c r="H1004" s="54"/>
      <c r="I1004" s="98"/>
      <c r="J1004" s="54"/>
      <c r="K1004" s="54"/>
      <c r="L1004" s="54"/>
      <c r="M1004" s="54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</row>
    <row r="1005">
      <c r="A1005" s="54"/>
      <c r="B1005" s="54"/>
      <c r="C1005" s="168"/>
      <c r="D1005" s="171"/>
      <c r="E1005" s="171"/>
      <c r="F1005" s="171"/>
      <c r="G1005" s="171"/>
      <c r="H1005" s="54"/>
      <c r="I1005" s="98"/>
      <c r="J1005" s="54"/>
      <c r="K1005" s="54"/>
      <c r="L1005" s="54"/>
      <c r="M1005" s="54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</row>
    <row r="1006">
      <c r="A1006" s="54"/>
      <c r="B1006" s="54"/>
      <c r="C1006" s="168"/>
      <c r="D1006" s="171"/>
      <c r="E1006" s="171"/>
      <c r="F1006" s="171"/>
      <c r="G1006" s="171"/>
      <c r="H1006" s="54"/>
      <c r="I1006" s="98"/>
      <c r="J1006" s="54"/>
      <c r="K1006" s="54"/>
      <c r="L1006" s="54"/>
      <c r="M1006" s="54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</row>
    <row r="1007">
      <c r="A1007" s="54"/>
      <c r="B1007" s="54"/>
      <c r="C1007" s="168"/>
      <c r="D1007" s="171"/>
      <c r="E1007" s="171"/>
      <c r="F1007" s="171"/>
      <c r="G1007" s="171"/>
      <c r="H1007" s="54"/>
      <c r="I1007" s="98"/>
      <c r="J1007" s="54"/>
      <c r="K1007" s="54"/>
      <c r="L1007" s="54"/>
      <c r="M1007" s="54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</row>
    <row r="1008">
      <c r="A1008" s="54"/>
      <c r="B1008" s="54"/>
      <c r="C1008" s="168"/>
      <c r="D1008" s="171"/>
      <c r="E1008" s="171"/>
      <c r="F1008" s="171"/>
      <c r="G1008" s="171"/>
      <c r="H1008" s="54"/>
      <c r="I1008" s="98"/>
      <c r="J1008" s="54"/>
      <c r="K1008" s="54"/>
      <c r="L1008" s="54"/>
      <c r="M1008" s="54"/>
      <c r="N1008" s="54"/>
      <c r="O1008" s="54"/>
      <c r="P1008" s="54"/>
      <c r="Q1008" s="54"/>
      <c r="R1008" s="54"/>
      <c r="S1008" s="54"/>
      <c r="T1008" s="54"/>
      <c r="U1008" s="54"/>
      <c r="V1008" s="54"/>
      <c r="W1008" s="54"/>
      <c r="X1008" s="54"/>
      <c r="Y1008" s="54"/>
      <c r="Z1008" s="54"/>
    </row>
    <row r="1009">
      <c r="A1009" s="54"/>
      <c r="B1009" s="54"/>
      <c r="C1009" s="168"/>
      <c r="D1009" s="171"/>
      <c r="E1009" s="171"/>
      <c r="F1009" s="171"/>
      <c r="G1009" s="171"/>
      <c r="H1009" s="54"/>
      <c r="I1009" s="98"/>
      <c r="J1009" s="54"/>
      <c r="K1009" s="54"/>
      <c r="L1009" s="54"/>
      <c r="M1009" s="54"/>
      <c r="N1009" s="54"/>
      <c r="O1009" s="54"/>
      <c r="P1009" s="54"/>
      <c r="Q1009" s="54"/>
      <c r="R1009" s="54"/>
      <c r="S1009" s="54"/>
      <c r="T1009" s="54"/>
      <c r="U1009" s="54"/>
      <c r="V1009" s="54"/>
      <c r="W1009" s="54"/>
      <c r="X1009" s="54"/>
      <c r="Y1009" s="54"/>
      <c r="Z1009" s="54"/>
    </row>
    <row r="1010">
      <c r="A1010" s="54"/>
      <c r="B1010" s="54"/>
      <c r="C1010" s="168"/>
      <c r="D1010" s="171"/>
      <c r="E1010" s="171"/>
      <c r="F1010" s="171"/>
      <c r="G1010" s="171"/>
      <c r="H1010" s="54"/>
      <c r="I1010" s="98"/>
      <c r="J1010" s="54"/>
      <c r="K1010" s="54"/>
      <c r="L1010" s="54"/>
      <c r="M1010" s="54"/>
      <c r="N1010" s="54"/>
      <c r="O1010" s="54"/>
      <c r="P1010" s="54"/>
      <c r="Q1010" s="54"/>
      <c r="R1010" s="54"/>
      <c r="S1010" s="54"/>
      <c r="T1010" s="54"/>
      <c r="U1010" s="54"/>
      <c r="V1010" s="54"/>
      <c r="W1010" s="54"/>
      <c r="X1010" s="54"/>
      <c r="Y1010" s="54"/>
      <c r="Z1010" s="54"/>
    </row>
    <row r="1011">
      <c r="A1011" s="54"/>
      <c r="B1011" s="54"/>
      <c r="C1011" s="168"/>
      <c r="D1011" s="171"/>
      <c r="E1011" s="171"/>
      <c r="F1011" s="171"/>
      <c r="G1011" s="171"/>
      <c r="H1011" s="54"/>
      <c r="I1011" s="98"/>
      <c r="J1011" s="54"/>
      <c r="K1011" s="54"/>
      <c r="L1011" s="54"/>
      <c r="M1011" s="54"/>
      <c r="N1011" s="54"/>
      <c r="O1011" s="54"/>
      <c r="P1011" s="54"/>
      <c r="Q1011" s="54"/>
      <c r="R1011" s="54"/>
      <c r="S1011" s="54"/>
      <c r="T1011" s="54"/>
      <c r="U1011" s="54"/>
      <c r="V1011" s="54"/>
      <c r="W1011" s="54"/>
      <c r="X1011" s="54"/>
      <c r="Y1011" s="54"/>
      <c r="Z1011" s="54"/>
    </row>
    <row r="1012">
      <c r="A1012" s="54"/>
      <c r="B1012" s="54"/>
      <c r="C1012" s="168"/>
      <c r="D1012" s="171"/>
      <c r="E1012" s="171"/>
      <c r="F1012" s="171"/>
      <c r="G1012" s="171"/>
      <c r="H1012" s="54"/>
      <c r="I1012" s="98"/>
      <c r="J1012" s="54"/>
      <c r="K1012" s="54"/>
      <c r="L1012" s="54"/>
      <c r="M1012" s="54"/>
      <c r="N1012" s="54"/>
      <c r="O1012" s="54"/>
      <c r="P1012" s="54"/>
      <c r="Q1012" s="54"/>
      <c r="R1012" s="54"/>
      <c r="S1012" s="54"/>
      <c r="T1012" s="54"/>
      <c r="U1012" s="54"/>
      <c r="V1012" s="54"/>
      <c r="W1012" s="54"/>
      <c r="X1012" s="54"/>
      <c r="Y1012" s="54"/>
      <c r="Z1012" s="54"/>
    </row>
    <row r="1013">
      <c r="A1013" s="54"/>
      <c r="B1013" s="54"/>
      <c r="C1013" s="168"/>
      <c r="D1013" s="171"/>
      <c r="E1013" s="171"/>
      <c r="F1013" s="171"/>
      <c r="G1013" s="171"/>
      <c r="H1013" s="54"/>
      <c r="I1013" s="98"/>
      <c r="J1013" s="54"/>
      <c r="K1013" s="54"/>
      <c r="L1013" s="54"/>
      <c r="M1013" s="54"/>
      <c r="N1013" s="54"/>
      <c r="O1013" s="54"/>
      <c r="P1013" s="54"/>
      <c r="Q1013" s="54"/>
      <c r="R1013" s="54"/>
      <c r="S1013" s="54"/>
      <c r="T1013" s="54"/>
      <c r="U1013" s="54"/>
      <c r="V1013" s="54"/>
      <c r="W1013" s="54"/>
      <c r="X1013" s="54"/>
      <c r="Y1013" s="54"/>
      <c r="Z1013" s="54"/>
    </row>
    <row r="1014">
      <c r="A1014" s="54"/>
      <c r="B1014" s="54"/>
      <c r="C1014" s="168"/>
      <c r="D1014" s="171"/>
      <c r="E1014" s="171"/>
      <c r="F1014" s="171"/>
      <c r="G1014" s="171"/>
      <c r="H1014" s="54"/>
      <c r="I1014" s="98"/>
      <c r="J1014" s="54"/>
      <c r="K1014" s="54"/>
      <c r="L1014" s="54"/>
      <c r="M1014" s="54"/>
      <c r="N1014" s="54"/>
      <c r="O1014" s="54"/>
      <c r="P1014" s="54"/>
      <c r="Q1014" s="54"/>
      <c r="R1014" s="54"/>
      <c r="S1014" s="54"/>
      <c r="T1014" s="54"/>
      <c r="U1014" s="54"/>
      <c r="V1014" s="54"/>
      <c r="W1014" s="54"/>
      <c r="X1014" s="54"/>
      <c r="Y1014" s="54"/>
      <c r="Z1014" s="54"/>
    </row>
    <row r="1015">
      <c r="A1015" s="54"/>
      <c r="B1015" s="54"/>
      <c r="C1015" s="168"/>
      <c r="D1015" s="171"/>
      <c r="E1015" s="171"/>
      <c r="F1015" s="171"/>
      <c r="G1015" s="171"/>
      <c r="H1015" s="54"/>
      <c r="I1015" s="98"/>
      <c r="J1015" s="54"/>
      <c r="K1015" s="54"/>
      <c r="L1015" s="54"/>
      <c r="M1015" s="54"/>
      <c r="N1015" s="54"/>
      <c r="O1015" s="54"/>
      <c r="P1015" s="54"/>
      <c r="Q1015" s="54"/>
      <c r="R1015" s="54"/>
      <c r="S1015" s="54"/>
      <c r="T1015" s="54"/>
      <c r="U1015" s="54"/>
      <c r="V1015" s="54"/>
      <c r="W1015" s="54"/>
      <c r="X1015" s="54"/>
      <c r="Y1015" s="54"/>
      <c r="Z1015" s="54"/>
    </row>
    <row r="1016">
      <c r="A1016" s="54"/>
      <c r="B1016" s="54"/>
      <c r="C1016" s="168"/>
      <c r="D1016" s="171"/>
      <c r="E1016" s="171"/>
      <c r="F1016" s="171"/>
      <c r="G1016" s="171"/>
      <c r="H1016" s="54"/>
      <c r="I1016" s="98"/>
      <c r="J1016" s="54"/>
      <c r="K1016" s="54"/>
      <c r="L1016" s="54"/>
      <c r="M1016" s="54"/>
      <c r="N1016" s="54"/>
      <c r="O1016" s="54"/>
      <c r="P1016" s="54"/>
      <c r="Q1016" s="54"/>
      <c r="R1016" s="54"/>
      <c r="S1016" s="54"/>
      <c r="T1016" s="54"/>
      <c r="U1016" s="54"/>
      <c r="V1016" s="54"/>
      <c r="W1016" s="54"/>
      <c r="X1016" s="54"/>
      <c r="Y1016" s="54"/>
      <c r="Z1016" s="54"/>
    </row>
    <row r="1017">
      <c r="A1017" s="54"/>
      <c r="B1017" s="54"/>
      <c r="C1017" s="168"/>
      <c r="D1017" s="171"/>
      <c r="E1017" s="171"/>
      <c r="F1017" s="171"/>
      <c r="G1017" s="171"/>
      <c r="H1017" s="54"/>
      <c r="I1017" s="98"/>
      <c r="J1017" s="54"/>
      <c r="K1017" s="54"/>
      <c r="L1017" s="54"/>
      <c r="M1017" s="54"/>
      <c r="N1017" s="54"/>
      <c r="O1017" s="54"/>
      <c r="P1017" s="54"/>
      <c r="Q1017" s="54"/>
      <c r="R1017" s="54"/>
      <c r="S1017" s="54"/>
      <c r="T1017" s="54"/>
      <c r="U1017" s="54"/>
      <c r="V1017" s="54"/>
      <c r="W1017" s="54"/>
      <c r="X1017" s="54"/>
      <c r="Y1017" s="54"/>
      <c r="Z1017" s="54"/>
    </row>
    <row r="1018">
      <c r="A1018" s="54"/>
      <c r="B1018" s="54"/>
      <c r="C1018" s="168"/>
      <c r="D1018" s="171"/>
      <c r="E1018" s="171"/>
      <c r="F1018" s="171"/>
      <c r="G1018" s="171"/>
      <c r="H1018" s="54"/>
      <c r="I1018" s="98"/>
      <c r="J1018" s="54"/>
      <c r="K1018" s="54"/>
      <c r="L1018" s="54"/>
      <c r="M1018" s="54"/>
      <c r="N1018" s="54"/>
      <c r="O1018" s="54"/>
      <c r="P1018" s="54"/>
      <c r="Q1018" s="54"/>
      <c r="R1018" s="54"/>
      <c r="S1018" s="54"/>
      <c r="T1018" s="54"/>
      <c r="U1018" s="54"/>
      <c r="V1018" s="54"/>
      <c r="W1018" s="54"/>
      <c r="X1018" s="54"/>
      <c r="Y1018" s="54"/>
      <c r="Z1018" s="54"/>
    </row>
    <row r="1019">
      <c r="A1019" s="54"/>
      <c r="B1019" s="54"/>
      <c r="C1019" s="168"/>
      <c r="D1019" s="171"/>
      <c r="E1019" s="171"/>
      <c r="F1019" s="171"/>
      <c r="G1019" s="171"/>
      <c r="H1019" s="54"/>
      <c r="I1019" s="98"/>
      <c r="J1019" s="54"/>
      <c r="K1019" s="54"/>
      <c r="L1019" s="54"/>
      <c r="M1019" s="54"/>
      <c r="N1019" s="54"/>
      <c r="O1019" s="54"/>
      <c r="P1019" s="54"/>
      <c r="Q1019" s="54"/>
      <c r="R1019" s="54"/>
      <c r="S1019" s="54"/>
      <c r="T1019" s="54"/>
      <c r="U1019" s="54"/>
      <c r="V1019" s="54"/>
      <c r="W1019" s="54"/>
      <c r="X1019" s="54"/>
      <c r="Y1019" s="54"/>
      <c r="Z1019" s="54"/>
    </row>
    <row r="1020">
      <c r="A1020" s="54"/>
      <c r="B1020" s="54"/>
      <c r="C1020" s="168"/>
      <c r="D1020" s="171"/>
      <c r="E1020" s="171"/>
      <c r="F1020" s="171"/>
      <c r="G1020" s="171"/>
      <c r="H1020" s="54"/>
      <c r="I1020" s="98"/>
      <c r="J1020" s="54"/>
      <c r="K1020" s="54"/>
      <c r="L1020" s="54"/>
      <c r="M1020" s="54"/>
      <c r="N1020" s="54"/>
      <c r="O1020" s="54"/>
      <c r="P1020" s="54"/>
      <c r="Q1020" s="54"/>
      <c r="R1020" s="54"/>
      <c r="S1020" s="54"/>
      <c r="T1020" s="54"/>
      <c r="U1020" s="54"/>
      <c r="V1020" s="54"/>
      <c r="W1020" s="54"/>
      <c r="X1020" s="54"/>
      <c r="Y1020" s="54"/>
      <c r="Z1020" s="54"/>
    </row>
    <row r="1021">
      <c r="A1021" s="54"/>
      <c r="B1021" s="54"/>
      <c r="C1021" s="168"/>
      <c r="D1021" s="171"/>
      <c r="E1021" s="171"/>
      <c r="F1021" s="171"/>
      <c r="G1021" s="171"/>
      <c r="H1021" s="54"/>
      <c r="I1021" s="98"/>
      <c r="J1021" s="54"/>
      <c r="K1021" s="54"/>
      <c r="L1021" s="54"/>
      <c r="M1021" s="54"/>
      <c r="N1021" s="54"/>
      <c r="O1021" s="54"/>
      <c r="P1021" s="54"/>
      <c r="Q1021" s="54"/>
      <c r="R1021" s="54"/>
      <c r="S1021" s="54"/>
      <c r="T1021" s="54"/>
      <c r="U1021" s="54"/>
      <c r="V1021" s="54"/>
      <c r="W1021" s="54"/>
      <c r="X1021" s="54"/>
      <c r="Y1021" s="54"/>
      <c r="Z1021" s="54"/>
    </row>
    <row r="1022">
      <c r="A1022" s="54"/>
      <c r="B1022" s="54"/>
      <c r="C1022" s="168"/>
      <c r="D1022" s="171"/>
      <c r="E1022" s="171"/>
      <c r="F1022" s="171"/>
      <c r="G1022" s="171"/>
      <c r="H1022" s="54"/>
      <c r="I1022" s="98"/>
      <c r="J1022" s="54"/>
      <c r="K1022" s="54"/>
      <c r="L1022" s="54"/>
      <c r="M1022" s="54"/>
      <c r="N1022" s="54"/>
      <c r="O1022" s="54"/>
      <c r="P1022" s="54"/>
      <c r="Q1022" s="54"/>
      <c r="R1022" s="54"/>
      <c r="S1022" s="54"/>
      <c r="T1022" s="54"/>
      <c r="U1022" s="54"/>
      <c r="V1022" s="54"/>
      <c r="W1022" s="54"/>
      <c r="X1022" s="54"/>
      <c r="Y1022" s="54"/>
      <c r="Z1022" s="54"/>
    </row>
    <row r="1023">
      <c r="A1023" s="54"/>
      <c r="B1023" s="54"/>
      <c r="C1023" s="168"/>
      <c r="D1023" s="171"/>
      <c r="E1023" s="171"/>
      <c r="F1023" s="171"/>
      <c r="G1023" s="171"/>
      <c r="H1023" s="54"/>
      <c r="I1023" s="98"/>
      <c r="J1023" s="54"/>
      <c r="K1023" s="54"/>
      <c r="L1023" s="54"/>
      <c r="M1023" s="54"/>
      <c r="N1023" s="54"/>
      <c r="O1023" s="54"/>
      <c r="P1023" s="54"/>
      <c r="Q1023" s="54"/>
      <c r="R1023" s="54"/>
      <c r="S1023" s="54"/>
      <c r="T1023" s="54"/>
      <c r="U1023" s="54"/>
      <c r="V1023" s="54"/>
      <c r="W1023" s="54"/>
      <c r="X1023" s="54"/>
      <c r="Y1023" s="54"/>
      <c r="Z1023" s="54"/>
    </row>
    <row r="1024">
      <c r="A1024" s="54"/>
      <c r="B1024" s="54"/>
      <c r="C1024" s="168"/>
      <c r="D1024" s="171"/>
      <c r="E1024" s="171"/>
      <c r="F1024" s="171"/>
      <c r="G1024" s="171"/>
      <c r="H1024" s="54"/>
      <c r="I1024" s="98"/>
      <c r="J1024" s="54"/>
      <c r="K1024" s="54"/>
      <c r="L1024" s="54"/>
      <c r="M1024" s="54"/>
      <c r="N1024" s="54"/>
      <c r="O1024" s="54"/>
      <c r="P1024" s="54"/>
      <c r="Q1024" s="54"/>
      <c r="R1024" s="54"/>
      <c r="S1024" s="54"/>
      <c r="T1024" s="54"/>
      <c r="U1024" s="54"/>
      <c r="V1024" s="54"/>
      <c r="W1024" s="54"/>
      <c r="X1024" s="54"/>
      <c r="Y1024" s="54"/>
      <c r="Z1024" s="54"/>
    </row>
    <row r="1025">
      <c r="A1025" s="54"/>
      <c r="B1025" s="54"/>
      <c r="C1025" s="168"/>
      <c r="D1025" s="171"/>
      <c r="E1025" s="171"/>
      <c r="F1025" s="171"/>
      <c r="G1025" s="171"/>
      <c r="H1025" s="54"/>
      <c r="I1025" s="98"/>
      <c r="J1025" s="54"/>
      <c r="K1025" s="54"/>
      <c r="L1025" s="54"/>
      <c r="M1025" s="54"/>
      <c r="N1025" s="54"/>
      <c r="O1025" s="54"/>
      <c r="P1025" s="54"/>
      <c r="Q1025" s="54"/>
      <c r="R1025" s="54"/>
      <c r="S1025" s="54"/>
      <c r="T1025" s="54"/>
      <c r="U1025" s="54"/>
      <c r="V1025" s="54"/>
      <c r="W1025" s="54"/>
      <c r="X1025" s="54"/>
      <c r="Y1025" s="54"/>
      <c r="Z1025" s="54"/>
    </row>
    <row r="1026">
      <c r="A1026" s="54"/>
      <c r="B1026" s="54"/>
      <c r="C1026" s="168"/>
      <c r="D1026" s="171"/>
      <c r="E1026" s="171"/>
      <c r="F1026" s="171"/>
      <c r="G1026" s="171"/>
      <c r="H1026" s="54"/>
      <c r="I1026" s="98"/>
      <c r="J1026" s="54"/>
      <c r="K1026" s="54"/>
      <c r="L1026" s="54"/>
      <c r="M1026" s="54"/>
      <c r="N1026" s="54"/>
      <c r="O1026" s="54"/>
      <c r="P1026" s="54"/>
      <c r="Q1026" s="54"/>
      <c r="R1026" s="54"/>
      <c r="S1026" s="54"/>
      <c r="T1026" s="54"/>
      <c r="U1026" s="54"/>
      <c r="V1026" s="54"/>
      <c r="W1026" s="54"/>
      <c r="X1026" s="54"/>
      <c r="Y1026" s="54"/>
      <c r="Z1026" s="54"/>
    </row>
    <row r="1027">
      <c r="A1027" s="54"/>
      <c r="B1027" s="54"/>
      <c r="C1027" s="168"/>
      <c r="D1027" s="171"/>
      <c r="E1027" s="171"/>
      <c r="F1027" s="171"/>
      <c r="G1027" s="171"/>
      <c r="H1027" s="54"/>
      <c r="I1027" s="98"/>
      <c r="J1027" s="54"/>
      <c r="K1027" s="54"/>
      <c r="L1027" s="54"/>
      <c r="M1027" s="54"/>
      <c r="N1027" s="54"/>
      <c r="O1027" s="54"/>
      <c r="P1027" s="54"/>
      <c r="Q1027" s="54"/>
      <c r="R1027" s="54"/>
      <c r="S1027" s="54"/>
      <c r="T1027" s="54"/>
      <c r="U1027" s="54"/>
      <c r="V1027" s="54"/>
      <c r="W1027" s="54"/>
      <c r="X1027" s="54"/>
      <c r="Y1027" s="54"/>
      <c r="Z1027" s="54"/>
    </row>
    <row r="1028">
      <c r="A1028" s="54"/>
      <c r="B1028" s="54"/>
      <c r="C1028" s="168"/>
      <c r="D1028" s="171"/>
      <c r="E1028" s="171"/>
      <c r="F1028" s="171"/>
      <c r="G1028" s="171"/>
      <c r="H1028" s="54"/>
      <c r="I1028" s="98"/>
      <c r="J1028" s="54"/>
      <c r="K1028" s="54"/>
      <c r="L1028" s="54"/>
      <c r="M1028" s="54"/>
      <c r="N1028" s="54"/>
      <c r="O1028" s="54"/>
      <c r="P1028" s="54"/>
      <c r="Q1028" s="54"/>
      <c r="R1028" s="54"/>
      <c r="S1028" s="54"/>
      <c r="T1028" s="54"/>
      <c r="U1028" s="54"/>
      <c r="V1028" s="54"/>
      <c r="W1028" s="54"/>
      <c r="X1028" s="54"/>
      <c r="Y1028" s="54"/>
      <c r="Z1028" s="54"/>
    </row>
    <row r="1029">
      <c r="A1029" s="54"/>
      <c r="B1029" s="54"/>
      <c r="C1029" s="168"/>
      <c r="D1029" s="171"/>
      <c r="E1029" s="171"/>
      <c r="F1029" s="171"/>
      <c r="G1029" s="171"/>
      <c r="H1029" s="54"/>
      <c r="I1029" s="98"/>
      <c r="J1029" s="54"/>
      <c r="K1029" s="54"/>
      <c r="L1029" s="54"/>
      <c r="M1029" s="54"/>
      <c r="N1029" s="54"/>
      <c r="O1029" s="54"/>
      <c r="P1029" s="54"/>
      <c r="Q1029" s="54"/>
      <c r="R1029" s="54"/>
      <c r="S1029" s="54"/>
      <c r="T1029" s="54"/>
      <c r="U1029" s="54"/>
      <c r="V1029" s="54"/>
      <c r="W1029" s="54"/>
      <c r="X1029" s="54"/>
      <c r="Y1029" s="54"/>
      <c r="Z1029" s="54"/>
    </row>
    <row r="1030">
      <c r="A1030" s="54"/>
      <c r="B1030" s="54"/>
      <c r="C1030" s="168"/>
      <c r="D1030" s="171"/>
      <c r="E1030" s="171"/>
      <c r="F1030" s="171"/>
      <c r="G1030" s="171"/>
      <c r="H1030" s="54"/>
      <c r="I1030" s="98"/>
      <c r="J1030" s="54"/>
      <c r="K1030" s="54"/>
      <c r="L1030" s="54"/>
      <c r="M1030" s="54"/>
      <c r="N1030" s="54"/>
      <c r="O1030" s="54"/>
      <c r="P1030" s="54"/>
      <c r="Q1030" s="54"/>
      <c r="R1030" s="54"/>
      <c r="S1030" s="54"/>
      <c r="T1030" s="54"/>
      <c r="U1030" s="54"/>
      <c r="V1030" s="54"/>
      <c r="W1030" s="54"/>
      <c r="X1030" s="54"/>
      <c r="Y1030" s="54"/>
      <c r="Z1030" s="54"/>
    </row>
    <row r="1031">
      <c r="A1031" s="54"/>
      <c r="B1031" s="54"/>
      <c r="C1031" s="168"/>
      <c r="D1031" s="171"/>
      <c r="E1031" s="171"/>
      <c r="F1031" s="171"/>
      <c r="G1031" s="171"/>
      <c r="H1031" s="54"/>
      <c r="I1031" s="98"/>
      <c r="J1031" s="54"/>
      <c r="K1031" s="54"/>
      <c r="L1031" s="54"/>
      <c r="M1031" s="54"/>
      <c r="N1031" s="54"/>
      <c r="O1031" s="54"/>
      <c r="P1031" s="54"/>
      <c r="Q1031" s="54"/>
      <c r="R1031" s="54"/>
      <c r="S1031" s="54"/>
      <c r="T1031" s="54"/>
      <c r="U1031" s="54"/>
      <c r="V1031" s="54"/>
      <c r="W1031" s="54"/>
      <c r="X1031" s="54"/>
      <c r="Y1031" s="54"/>
      <c r="Z1031" s="54"/>
    </row>
    <row r="1032">
      <c r="A1032" s="54"/>
      <c r="B1032" s="54"/>
      <c r="C1032" s="168"/>
      <c r="D1032" s="171"/>
      <c r="E1032" s="171"/>
      <c r="F1032" s="171"/>
      <c r="G1032" s="171"/>
      <c r="H1032" s="54"/>
      <c r="I1032" s="98"/>
      <c r="J1032" s="54"/>
      <c r="K1032" s="54"/>
      <c r="L1032" s="54"/>
      <c r="M1032" s="54"/>
      <c r="N1032" s="54"/>
      <c r="O1032" s="54"/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</row>
    <row r="1033">
      <c r="A1033" s="54"/>
      <c r="B1033" s="54"/>
      <c r="C1033" s="168"/>
      <c r="D1033" s="171"/>
      <c r="E1033" s="171"/>
      <c r="F1033" s="171"/>
      <c r="G1033" s="171"/>
      <c r="H1033" s="54"/>
      <c r="I1033" s="98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  <c r="V1033" s="54"/>
      <c r="W1033" s="54"/>
      <c r="X1033" s="54"/>
      <c r="Y1033" s="54"/>
      <c r="Z1033" s="54"/>
    </row>
    <row r="1034">
      <c r="A1034" s="54"/>
      <c r="B1034" s="54"/>
      <c r="C1034" s="168"/>
      <c r="D1034" s="171"/>
      <c r="E1034" s="171"/>
      <c r="F1034" s="171"/>
      <c r="G1034" s="171"/>
      <c r="H1034" s="54"/>
      <c r="I1034" s="98"/>
      <c r="J1034" s="54"/>
      <c r="K1034" s="54"/>
      <c r="L1034" s="54"/>
      <c r="M1034" s="54"/>
      <c r="N1034" s="54"/>
      <c r="O1034" s="54"/>
      <c r="P1034" s="54"/>
      <c r="Q1034" s="54"/>
      <c r="R1034" s="54"/>
      <c r="S1034" s="54"/>
      <c r="T1034" s="54"/>
      <c r="U1034" s="54"/>
      <c r="V1034" s="54"/>
      <c r="W1034" s="54"/>
      <c r="X1034" s="54"/>
      <c r="Y1034" s="54"/>
      <c r="Z1034" s="54"/>
    </row>
    <row r="1035">
      <c r="A1035" s="54"/>
      <c r="B1035" s="54"/>
      <c r="C1035" s="168"/>
      <c r="D1035" s="171"/>
      <c r="E1035" s="171"/>
      <c r="F1035" s="171"/>
      <c r="G1035" s="171"/>
      <c r="H1035" s="54"/>
      <c r="I1035" s="98"/>
      <c r="J1035" s="54"/>
      <c r="K1035" s="54"/>
      <c r="L1035" s="54"/>
      <c r="M1035" s="54"/>
      <c r="N1035" s="54"/>
      <c r="O1035" s="54"/>
      <c r="P1035" s="54"/>
      <c r="Q1035" s="54"/>
      <c r="R1035" s="54"/>
      <c r="S1035" s="54"/>
      <c r="T1035" s="54"/>
      <c r="U1035" s="54"/>
      <c r="V1035" s="54"/>
      <c r="W1035" s="54"/>
      <c r="X1035" s="54"/>
      <c r="Y1035" s="54"/>
      <c r="Z1035" s="54"/>
    </row>
    <row r="1036">
      <c r="A1036" s="54"/>
      <c r="B1036" s="54"/>
      <c r="C1036" s="168"/>
      <c r="D1036" s="171"/>
      <c r="E1036" s="171"/>
      <c r="F1036" s="171"/>
      <c r="G1036" s="171"/>
      <c r="H1036" s="54"/>
      <c r="I1036" s="98"/>
      <c r="J1036" s="54"/>
      <c r="K1036" s="54"/>
      <c r="L1036" s="54"/>
      <c r="M1036" s="54"/>
      <c r="N1036" s="54"/>
      <c r="O1036" s="54"/>
      <c r="P1036" s="54"/>
      <c r="Q1036" s="54"/>
      <c r="R1036" s="54"/>
      <c r="S1036" s="54"/>
      <c r="T1036" s="54"/>
      <c r="U1036" s="54"/>
      <c r="V1036" s="54"/>
      <c r="W1036" s="54"/>
      <c r="X1036" s="54"/>
      <c r="Y1036" s="54"/>
      <c r="Z1036" s="54"/>
    </row>
    <row r="1037">
      <c r="A1037" s="54"/>
      <c r="B1037" s="54"/>
      <c r="C1037" s="168"/>
      <c r="D1037" s="171"/>
      <c r="E1037" s="171"/>
      <c r="F1037" s="171"/>
      <c r="G1037" s="171"/>
      <c r="H1037" s="54"/>
      <c r="I1037" s="98"/>
      <c r="J1037" s="54"/>
      <c r="K1037" s="54"/>
      <c r="L1037" s="54"/>
      <c r="M1037" s="54"/>
      <c r="N1037" s="54"/>
      <c r="O1037" s="54"/>
      <c r="P1037" s="54"/>
      <c r="Q1037" s="54"/>
      <c r="R1037" s="54"/>
      <c r="S1037" s="54"/>
      <c r="T1037" s="54"/>
      <c r="U1037" s="54"/>
      <c r="V1037" s="54"/>
      <c r="W1037" s="54"/>
      <c r="X1037" s="54"/>
      <c r="Y1037" s="54"/>
      <c r="Z1037" s="54"/>
    </row>
    <row r="1038">
      <c r="A1038" s="54"/>
      <c r="B1038" s="54"/>
      <c r="C1038" s="168"/>
      <c r="D1038" s="171"/>
      <c r="E1038" s="171"/>
      <c r="F1038" s="171"/>
      <c r="G1038" s="171"/>
      <c r="H1038" s="54"/>
      <c r="I1038" s="98"/>
      <c r="J1038" s="54"/>
      <c r="K1038" s="54"/>
      <c r="L1038" s="54"/>
      <c r="M1038" s="54"/>
      <c r="N1038" s="54"/>
      <c r="O1038" s="54"/>
      <c r="P1038" s="54"/>
      <c r="Q1038" s="54"/>
      <c r="R1038" s="54"/>
      <c r="S1038" s="54"/>
      <c r="T1038" s="54"/>
      <c r="U1038" s="54"/>
      <c r="V1038" s="54"/>
      <c r="W1038" s="54"/>
      <c r="X1038" s="54"/>
      <c r="Y1038" s="54"/>
      <c r="Z1038" s="54"/>
    </row>
    <row r="1039">
      <c r="A1039" s="54"/>
      <c r="B1039" s="54"/>
      <c r="C1039" s="168"/>
      <c r="D1039" s="171"/>
      <c r="E1039" s="171"/>
      <c r="F1039" s="171"/>
      <c r="G1039" s="171"/>
      <c r="H1039" s="54"/>
      <c r="I1039" s="98"/>
      <c r="J1039" s="54"/>
      <c r="K1039" s="54"/>
      <c r="L1039" s="54"/>
      <c r="M1039" s="54"/>
      <c r="N1039" s="54"/>
      <c r="O1039" s="54"/>
      <c r="P1039" s="54"/>
      <c r="Q1039" s="54"/>
      <c r="R1039" s="54"/>
      <c r="S1039" s="54"/>
      <c r="T1039" s="54"/>
      <c r="U1039" s="54"/>
      <c r="V1039" s="54"/>
      <c r="W1039" s="54"/>
      <c r="X1039" s="54"/>
      <c r="Y1039" s="54"/>
      <c r="Z1039" s="54"/>
    </row>
    <row r="1040">
      <c r="A1040" s="54"/>
      <c r="B1040" s="54"/>
      <c r="C1040" s="168"/>
      <c r="D1040" s="171"/>
      <c r="E1040" s="171"/>
      <c r="F1040" s="171"/>
      <c r="G1040" s="171"/>
      <c r="H1040" s="54"/>
      <c r="I1040" s="98"/>
      <c r="J1040" s="54"/>
      <c r="K1040" s="54"/>
      <c r="L1040" s="54"/>
      <c r="M1040" s="54"/>
      <c r="N1040" s="54"/>
      <c r="O1040" s="54"/>
      <c r="P1040" s="54"/>
      <c r="Q1040" s="54"/>
      <c r="R1040" s="54"/>
      <c r="S1040" s="54"/>
      <c r="T1040" s="54"/>
      <c r="U1040" s="54"/>
      <c r="V1040" s="54"/>
      <c r="W1040" s="54"/>
      <c r="X1040" s="54"/>
      <c r="Y1040" s="54"/>
      <c r="Z1040" s="54"/>
    </row>
    <row r="1041">
      <c r="A1041" s="54"/>
      <c r="B1041" s="54"/>
      <c r="C1041" s="168"/>
      <c r="D1041" s="171"/>
      <c r="E1041" s="171"/>
      <c r="F1041" s="171"/>
      <c r="G1041" s="171"/>
      <c r="H1041" s="54"/>
      <c r="I1041" s="98"/>
      <c r="J1041" s="54"/>
      <c r="K1041" s="54"/>
      <c r="L1041" s="54"/>
      <c r="M1041" s="54"/>
      <c r="N1041" s="54"/>
      <c r="O1041" s="54"/>
      <c r="P1041" s="54"/>
      <c r="Q1041" s="54"/>
      <c r="R1041" s="54"/>
      <c r="S1041" s="54"/>
      <c r="T1041" s="54"/>
      <c r="U1041" s="54"/>
      <c r="V1041" s="54"/>
      <c r="W1041" s="54"/>
      <c r="X1041" s="54"/>
      <c r="Y1041" s="54"/>
      <c r="Z1041" s="54"/>
    </row>
    <row r="1042">
      <c r="A1042" s="54"/>
      <c r="B1042" s="54"/>
      <c r="C1042" s="168"/>
      <c r="D1042" s="171"/>
      <c r="E1042" s="171"/>
      <c r="F1042" s="171"/>
      <c r="G1042" s="171"/>
      <c r="H1042" s="54"/>
      <c r="I1042" s="98"/>
      <c r="J1042" s="54"/>
      <c r="K1042" s="54"/>
      <c r="L1042" s="54"/>
      <c r="M1042" s="54"/>
      <c r="N1042" s="54"/>
      <c r="O1042" s="54"/>
      <c r="P1042" s="54"/>
      <c r="Q1042" s="54"/>
      <c r="R1042" s="54"/>
      <c r="S1042" s="54"/>
      <c r="T1042" s="54"/>
      <c r="U1042" s="54"/>
      <c r="V1042" s="54"/>
      <c r="W1042" s="54"/>
      <c r="X1042" s="54"/>
      <c r="Y1042" s="54"/>
      <c r="Z1042" s="54"/>
    </row>
    <row r="1043">
      <c r="A1043" s="54"/>
      <c r="B1043" s="54"/>
      <c r="C1043" s="168"/>
      <c r="D1043" s="171"/>
      <c r="E1043" s="171"/>
      <c r="F1043" s="171"/>
      <c r="G1043" s="171"/>
      <c r="H1043" s="54"/>
      <c r="I1043" s="98"/>
      <c r="J1043" s="54"/>
      <c r="K1043" s="54"/>
      <c r="L1043" s="54"/>
      <c r="M1043" s="54"/>
      <c r="N1043" s="54"/>
      <c r="O1043" s="54"/>
      <c r="P1043" s="54"/>
      <c r="Q1043" s="54"/>
      <c r="R1043" s="54"/>
      <c r="S1043" s="54"/>
      <c r="T1043" s="54"/>
      <c r="U1043" s="54"/>
      <c r="V1043" s="54"/>
      <c r="W1043" s="54"/>
      <c r="X1043" s="54"/>
      <c r="Y1043" s="54"/>
      <c r="Z1043" s="54"/>
    </row>
    <row r="1044">
      <c r="A1044" s="54"/>
      <c r="B1044" s="54"/>
      <c r="C1044" s="168"/>
      <c r="D1044" s="171"/>
      <c r="E1044" s="171"/>
      <c r="F1044" s="171"/>
      <c r="G1044" s="171"/>
      <c r="H1044" s="54"/>
      <c r="I1044" s="98"/>
      <c r="J1044" s="54"/>
      <c r="K1044" s="54"/>
      <c r="L1044" s="54"/>
      <c r="M1044" s="54"/>
      <c r="N1044" s="54"/>
      <c r="O1044" s="54"/>
      <c r="P1044" s="54"/>
      <c r="Q1044" s="54"/>
      <c r="R1044" s="54"/>
      <c r="S1044" s="54"/>
      <c r="T1044" s="54"/>
      <c r="U1044" s="54"/>
      <c r="V1044" s="54"/>
      <c r="W1044" s="54"/>
      <c r="X1044" s="54"/>
      <c r="Y1044" s="54"/>
      <c r="Z1044" s="54"/>
    </row>
    <row r="1045">
      <c r="A1045" s="54"/>
      <c r="B1045" s="54"/>
      <c r="C1045" s="168"/>
      <c r="D1045" s="171"/>
      <c r="E1045" s="171"/>
      <c r="F1045" s="171"/>
      <c r="G1045" s="171"/>
      <c r="H1045" s="54"/>
      <c r="I1045" s="98"/>
      <c r="J1045" s="54"/>
      <c r="K1045" s="54"/>
      <c r="L1045" s="54"/>
      <c r="M1045" s="54"/>
      <c r="N1045" s="54"/>
      <c r="O1045" s="54"/>
      <c r="P1045" s="54"/>
      <c r="Q1045" s="54"/>
      <c r="R1045" s="54"/>
      <c r="S1045" s="54"/>
      <c r="T1045" s="54"/>
      <c r="U1045" s="54"/>
      <c r="V1045" s="54"/>
      <c r="W1045" s="54"/>
      <c r="X1045" s="54"/>
      <c r="Y1045" s="54"/>
      <c r="Z1045" s="54"/>
    </row>
    <row r="1046">
      <c r="A1046" s="54"/>
      <c r="B1046" s="54"/>
      <c r="C1046" s="168"/>
      <c r="D1046" s="171"/>
      <c r="E1046" s="171"/>
      <c r="F1046" s="171"/>
      <c r="G1046" s="171"/>
      <c r="H1046" s="54"/>
      <c r="I1046" s="98"/>
      <c r="J1046" s="54"/>
      <c r="K1046" s="54"/>
      <c r="L1046" s="54"/>
      <c r="M1046" s="54"/>
      <c r="N1046" s="54"/>
      <c r="O1046" s="54"/>
      <c r="P1046" s="54"/>
      <c r="Q1046" s="54"/>
      <c r="R1046" s="54"/>
      <c r="S1046" s="54"/>
      <c r="T1046" s="54"/>
      <c r="U1046" s="54"/>
      <c r="V1046" s="54"/>
      <c r="W1046" s="54"/>
      <c r="X1046" s="54"/>
      <c r="Y1046" s="54"/>
      <c r="Z1046" s="54"/>
    </row>
    <row r="1047">
      <c r="A1047" s="54"/>
      <c r="B1047" s="54"/>
      <c r="C1047" s="168"/>
      <c r="D1047" s="171"/>
      <c r="E1047" s="171"/>
      <c r="F1047" s="171"/>
      <c r="G1047" s="171"/>
      <c r="H1047" s="54"/>
      <c r="I1047" s="98"/>
      <c r="J1047" s="54"/>
      <c r="K1047" s="54"/>
      <c r="L1047" s="54"/>
      <c r="M1047" s="54"/>
      <c r="N1047" s="54"/>
      <c r="O1047" s="54"/>
      <c r="P1047" s="54"/>
      <c r="Q1047" s="54"/>
      <c r="R1047" s="54"/>
      <c r="S1047" s="54"/>
      <c r="T1047" s="54"/>
      <c r="U1047" s="54"/>
      <c r="V1047" s="54"/>
      <c r="W1047" s="54"/>
      <c r="X1047" s="54"/>
      <c r="Y1047" s="54"/>
      <c r="Z1047" s="54"/>
    </row>
    <row r="1048">
      <c r="A1048" s="54"/>
      <c r="B1048" s="54"/>
      <c r="C1048" s="168"/>
      <c r="D1048" s="171"/>
      <c r="E1048" s="171"/>
      <c r="F1048" s="171"/>
      <c r="G1048" s="171"/>
      <c r="H1048" s="54"/>
      <c r="I1048" s="98"/>
      <c r="J1048" s="54"/>
      <c r="K1048" s="54"/>
      <c r="L1048" s="54"/>
      <c r="M1048" s="54"/>
      <c r="N1048" s="54"/>
      <c r="O1048" s="54"/>
      <c r="P1048" s="54"/>
      <c r="Q1048" s="54"/>
      <c r="R1048" s="54"/>
      <c r="S1048" s="54"/>
      <c r="T1048" s="54"/>
      <c r="U1048" s="54"/>
      <c r="V1048" s="54"/>
      <c r="W1048" s="54"/>
      <c r="X1048" s="54"/>
      <c r="Y1048" s="54"/>
      <c r="Z1048" s="54"/>
    </row>
    <row r="1049">
      <c r="A1049" s="54"/>
      <c r="B1049" s="54"/>
      <c r="C1049" s="168"/>
      <c r="D1049" s="171"/>
      <c r="E1049" s="171"/>
      <c r="F1049" s="171"/>
      <c r="G1049" s="171"/>
      <c r="H1049" s="54"/>
      <c r="I1049" s="98"/>
      <c r="J1049" s="54"/>
      <c r="K1049" s="54"/>
      <c r="L1049" s="54"/>
      <c r="M1049" s="54"/>
      <c r="N1049" s="54"/>
      <c r="O1049" s="54"/>
      <c r="P1049" s="54"/>
      <c r="Q1049" s="54"/>
      <c r="R1049" s="54"/>
      <c r="S1049" s="54"/>
      <c r="T1049" s="54"/>
      <c r="U1049" s="54"/>
      <c r="V1049" s="54"/>
      <c r="W1049" s="54"/>
      <c r="X1049" s="54"/>
      <c r="Y1049" s="54"/>
      <c r="Z1049" s="54"/>
    </row>
    <row r="1050">
      <c r="A1050" s="54"/>
      <c r="B1050" s="54"/>
      <c r="C1050" s="168"/>
      <c r="D1050" s="171"/>
      <c r="E1050" s="171"/>
      <c r="F1050" s="171"/>
      <c r="G1050" s="171"/>
      <c r="H1050" s="54"/>
      <c r="I1050" s="98"/>
      <c r="J1050" s="54"/>
      <c r="K1050" s="54"/>
      <c r="L1050" s="54"/>
      <c r="M1050" s="54"/>
      <c r="N1050" s="54"/>
      <c r="O1050" s="54"/>
      <c r="P1050" s="54"/>
      <c r="Q1050" s="54"/>
      <c r="R1050" s="54"/>
      <c r="S1050" s="54"/>
      <c r="T1050" s="54"/>
      <c r="U1050" s="54"/>
      <c r="V1050" s="54"/>
      <c r="W1050" s="54"/>
      <c r="X1050" s="54"/>
      <c r="Y1050" s="54"/>
      <c r="Z1050" s="54"/>
    </row>
    <row r="1051">
      <c r="A1051" s="54"/>
      <c r="B1051" s="54"/>
      <c r="C1051" s="168"/>
      <c r="D1051" s="171"/>
      <c r="E1051" s="171"/>
      <c r="F1051" s="171"/>
      <c r="G1051" s="171"/>
      <c r="H1051" s="54"/>
      <c r="I1051" s="98"/>
      <c r="J1051" s="54"/>
      <c r="K1051" s="54"/>
      <c r="L1051" s="54"/>
      <c r="M1051" s="54"/>
      <c r="N1051" s="54"/>
      <c r="O1051" s="54"/>
      <c r="P1051" s="54"/>
      <c r="Q1051" s="54"/>
      <c r="R1051" s="54"/>
      <c r="S1051" s="54"/>
      <c r="T1051" s="54"/>
      <c r="U1051" s="54"/>
      <c r="V1051" s="54"/>
      <c r="W1051" s="54"/>
      <c r="X1051" s="54"/>
      <c r="Y1051" s="54"/>
      <c r="Z1051" s="54"/>
    </row>
    <row r="1052">
      <c r="A1052" s="54"/>
      <c r="B1052" s="54"/>
      <c r="C1052" s="168"/>
      <c r="D1052" s="171"/>
      <c r="E1052" s="171"/>
      <c r="F1052" s="171"/>
      <c r="G1052" s="171"/>
      <c r="H1052" s="54"/>
      <c r="I1052" s="98"/>
      <c r="J1052" s="54"/>
      <c r="K1052" s="54"/>
      <c r="L1052" s="54"/>
      <c r="M1052" s="54"/>
      <c r="N1052" s="54"/>
      <c r="O1052" s="54"/>
      <c r="P1052" s="54"/>
      <c r="Q1052" s="54"/>
      <c r="R1052" s="54"/>
      <c r="S1052" s="54"/>
      <c r="T1052" s="54"/>
      <c r="U1052" s="54"/>
      <c r="V1052" s="54"/>
      <c r="W1052" s="54"/>
      <c r="X1052" s="54"/>
      <c r="Y1052" s="54"/>
      <c r="Z1052" s="54"/>
    </row>
    <row r="1053">
      <c r="A1053" s="54"/>
      <c r="B1053" s="54"/>
      <c r="C1053" s="168"/>
      <c r="D1053" s="171"/>
      <c r="E1053" s="171"/>
      <c r="F1053" s="171"/>
      <c r="G1053" s="171"/>
      <c r="H1053" s="54"/>
      <c r="I1053" s="98"/>
      <c r="J1053" s="54"/>
      <c r="K1053" s="54"/>
      <c r="L1053" s="54"/>
      <c r="M1053" s="54"/>
      <c r="N1053" s="54"/>
      <c r="O1053" s="54"/>
      <c r="P1053" s="54"/>
      <c r="Q1053" s="54"/>
      <c r="R1053" s="54"/>
      <c r="S1053" s="54"/>
      <c r="T1053" s="54"/>
      <c r="U1053" s="54"/>
      <c r="V1053" s="54"/>
      <c r="W1053" s="54"/>
      <c r="X1053" s="54"/>
      <c r="Y1053" s="54"/>
      <c r="Z1053" s="54"/>
    </row>
    <row r="1054">
      <c r="A1054" s="54"/>
      <c r="B1054" s="54"/>
      <c r="C1054" s="168"/>
      <c r="D1054" s="171"/>
      <c r="E1054" s="171"/>
      <c r="F1054" s="171"/>
      <c r="G1054" s="171"/>
      <c r="H1054" s="54"/>
      <c r="I1054" s="98"/>
      <c r="J1054" s="54"/>
      <c r="K1054" s="54"/>
      <c r="L1054" s="54"/>
      <c r="M1054" s="54"/>
      <c r="N1054" s="54"/>
      <c r="O1054" s="54"/>
      <c r="P1054" s="54"/>
      <c r="Q1054" s="54"/>
      <c r="R1054" s="54"/>
      <c r="S1054" s="54"/>
      <c r="T1054" s="54"/>
      <c r="U1054" s="54"/>
      <c r="V1054" s="54"/>
      <c r="W1054" s="54"/>
      <c r="X1054" s="54"/>
      <c r="Y1054" s="54"/>
      <c r="Z1054" s="54"/>
    </row>
    <row r="1055">
      <c r="A1055" s="54"/>
      <c r="B1055" s="54"/>
      <c r="C1055" s="168"/>
      <c r="D1055" s="171"/>
      <c r="E1055" s="171"/>
      <c r="F1055" s="171"/>
      <c r="G1055" s="171"/>
      <c r="H1055" s="54"/>
      <c r="I1055" s="98"/>
      <c r="J1055" s="54"/>
      <c r="K1055" s="54"/>
      <c r="L1055" s="54"/>
      <c r="M1055" s="54"/>
      <c r="N1055" s="54"/>
      <c r="O1055" s="54"/>
      <c r="P1055" s="54"/>
      <c r="Q1055" s="54"/>
      <c r="R1055" s="54"/>
      <c r="S1055" s="54"/>
      <c r="T1055" s="54"/>
      <c r="U1055" s="54"/>
      <c r="V1055" s="54"/>
      <c r="W1055" s="54"/>
      <c r="X1055" s="54"/>
      <c r="Y1055" s="54"/>
      <c r="Z1055" s="54"/>
    </row>
    <row r="1056">
      <c r="A1056" s="54"/>
      <c r="B1056" s="54"/>
      <c r="C1056" s="168"/>
      <c r="D1056" s="171"/>
      <c r="E1056" s="171"/>
      <c r="F1056" s="171"/>
      <c r="G1056" s="171"/>
      <c r="H1056" s="54"/>
      <c r="I1056" s="98"/>
      <c r="J1056" s="54"/>
      <c r="K1056" s="54"/>
      <c r="L1056" s="54"/>
      <c r="M1056" s="54"/>
      <c r="N1056" s="54"/>
      <c r="O1056" s="54"/>
      <c r="P1056" s="54"/>
      <c r="Q1056" s="54"/>
      <c r="R1056" s="54"/>
      <c r="S1056" s="54"/>
      <c r="T1056" s="54"/>
      <c r="U1056" s="54"/>
      <c r="V1056" s="54"/>
      <c r="W1056" s="54"/>
      <c r="X1056" s="54"/>
      <c r="Y1056" s="54"/>
      <c r="Z1056" s="54"/>
    </row>
    <row r="1057">
      <c r="A1057" s="54"/>
      <c r="B1057" s="54"/>
      <c r="C1057" s="168"/>
      <c r="D1057" s="171"/>
      <c r="E1057" s="171"/>
      <c r="F1057" s="171"/>
      <c r="G1057" s="171"/>
      <c r="H1057" s="54"/>
      <c r="I1057" s="98"/>
      <c r="J1057" s="54"/>
      <c r="K1057" s="54"/>
      <c r="L1057" s="54"/>
      <c r="M1057" s="54"/>
      <c r="N1057" s="54"/>
      <c r="O1057" s="54"/>
      <c r="P1057" s="54"/>
      <c r="Q1057" s="54"/>
      <c r="R1057" s="54"/>
      <c r="S1057" s="54"/>
      <c r="T1057" s="54"/>
      <c r="U1057" s="54"/>
      <c r="V1057" s="54"/>
      <c r="W1057" s="54"/>
      <c r="X1057" s="54"/>
      <c r="Y1057" s="54"/>
      <c r="Z1057" s="54"/>
    </row>
    <row r="1058">
      <c r="A1058" s="54"/>
      <c r="B1058" s="54"/>
      <c r="C1058" s="168"/>
      <c r="D1058" s="171"/>
      <c r="E1058" s="171"/>
      <c r="F1058" s="171"/>
      <c r="G1058" s="171"/>
      <c r="H1058" s="54"/>
      <c r="I1058" s="98"/>
      <c r="J1058" s="54"/>
      <c r="K1058" s="54"/>
      <c r="L1058" s="54"/>
      <c r="M1058" s="54"/>
      <c r="N1058" s="54"/>
      <c r="O1058" s="54"/>
      <c r="P1058" s="54"/>
      <c r="Q1058" s="54"/>
      <c r="R1058" s="54"/>
      <c r="S1058" s="54"/>
      <c r="T1058" s="54"/>
      <c r="U1058" s="54"/>
      <c r="V1058" s="54"/>
      <c r="W1058" s="54"/>
      <c r="X1058" s="54"/>
      <c r="Y1058" s="54"/>
      <c r="Z1058" s="54"/>
    </row>
    <row r="1059">
      <c r="A1059" s="54"/>
      <c r="B1059" s="54"/>
      <c r="C1059" s="168"/>
      <c r="D1059" s="171"/>
      <c r="E1059" s="171"/>
      <c r="F1059" s="171"/>
      <c r="G1059" s="171"/>
      <c r="H1059" s="54"/>
      <c r="I1059" s="98"/>
      <c r="J1059" s="54"/>
      <c r="K1059" s="54"/>
      <c r="L1059" s="54"/>
      <c r="M1059" s="54"/>
      <c r="N1059" s="54"/>
      <c r="O1059" s="54"/>
      <c r="P1059" s="54"/>
      <c r="Q1059" s="54"/>
      <c r="R1059" s="54"/>
      <c r="S1059" s="54"/>
      <c r="T1059" s="54"/>
      <c r="U1059" s="54"/>
      <c r="V1059" s="54"/>
      <c r="W1059" s="54"/>
      <c r="X1059" s="54"/>
      <c r="Y1059" s="54"/>
      <c r="Z1059" s="54"/>
    </row>
    <row r="1060">
      <c r="A1060" s="54"/>
      <c r="B1060" s="54"/>
      <c r="C1060" s="168"/>
      <c r="D1060" s="171"/>
      <c r="E1060" s="171"/>
      <c r="F1060" s="171"/>
      <c r="G1060" s="171"/>
      <c r="H1060" s="54"/>
      <c r="I1060" s="98"/>
      <c r="J1060" s="54"/>
      <c r="K1060" s="54"/>
      <c r="L1060" s="54"/>
      <c r="M1060" s="54"/>
      <c r="N1060" s="54"/>
      <c r="O1060" s="54"/>
      <c r="P1060" s="54"/>
      <c r="Q1060" s="54"/>
      <c r="R1060" s="54"/>
      <c r="S1060" s="54"/>
      <c r="T1060" s="54"/>
      <c r="U1060" s="54"/>
      <c r="V1060" s="54"/>
      <c r="W1060" s="54"/>
      <c r="X1060" s="54"/>
      <c r="Y1060" s="54"/>
      <c r="Z1060" s="54"/>
    </row>
    <row r="1061">
      <c r="A1061" s="54"/>
      <c r="B1061" s="54"/>
      <c r="C1061" s="168"/>
      <c r="D1061" s="171"/>
      <c r="E1061" s="171"/>
      <c r="F1061" s="171"/>
      <c r="G1061" s="171"/>
      <c r="H1061" s="54"/>
      <c r="I1061" s="98"/>
      <c r="J1061" s="54"/>
      <c r="K1061" s="54"/>
      <c r="L1061" s="54"/>
      <c r="M1061" s="54"/>
      <c r="N1061" s="54"/>
      <c r="O1061" s="54"/>
      <c r="P1061" s="54"/>
      <c r="Q1061" s="54"/>
      <c r="R1061" s="54"/>
      <c r="S1061" s="54"/>
      <c r="T1061" s="54"/>
      <c r="U1061" s="54"/>
      <c r="V1061" s="54"/>
      <c r="W1061" s="54"/>
      <c r="X1061" s="54"/>
      <c r="Y1061" s="54"/>
      <c r="Z1061" s="54"/>
    </row>
    <row r="1062">
      <c r="A1062" s="54"/>
      <c r="B1062" s="54"/>
      <c r="C1062" s="168"/>
      <c r="D1062" s="171"/>
      <c r="E1062" s="171"/>
      <c r="F1062" s="171"/>
      <c r="G1062" s="171"/>
      <c r="H1062" s="54"/>
      <c r="I1062" s="98"/>
      <c r="J1062" s="54"/>
      <c r="K1062" s="54"/>
      <c r="L1062" s="54"/>
      <c r="M1062" s="54"/>
      <c r="N1062" s="54"/>
      <c r="O1062" s="54"/>
      <c r="P1062" s="54"/>
      <c r="Q1062" s="54"/>
      <c r="R1062" s="54"/>
      <c r="S1062" s="54"/>
      <c r="T1062" s="54"/>
      <c r="U1062" s="54"/>
      <c r="V1062" s="54"/>
      <c r="W1062" s="54"/>
      <c r="X1062" s="54"/>
      <c r="Y1062" s="54"/>
      <c r="Z1062" s="54"/>
    </row>
    <row r="1063">
      <c r="A1063" s="54"/>
      <c r="B1063" s="54"/>
      <c r="C1063" s="168"/>
      <c r="D1063" s="171"/>
      <c r="E1063" s="171"/>
      <c r="F1063" s="171"/>
      <c r="G1063" s="171"/>
      <c r="H1063" s="54"/>
      <c r="I1063" s="98"/>
      <c r="J1063" s="54"/>
      <c r="K1063" s="54"/>
      <c r="L1063" s="54"/>
      <c r="M1063" s="54"/>
      <c r="N1063" s="54"/>
      <c r="O1063" s="54"/>
      <c r="P1063" s="54"/>
      <c r="Q1063" s="54"/>
      <c r="R1063" s="54"/>
      <c r="S1063" s="54"/>
      <c r="T1063" s="54"/>
      <c r="U1063" s="54"/>
      <c r="V1063" s="54"/>
      <c r="W1063" s="54"/>
      <c r="X1063" s="54"/>
      <c r="Y1063" s="54"/>
      <c r="Z1063" s="54"/>
    </row>
    <row r="1064">
      <c r="A1064" s="54"/>
      <c r="B1064" s="54"/>
      <c r="C1064" s="168"/>
      <c r="D1064" s="171"/>
      <c r="E1064" s="171"/>
      <c r="F1064" s="171"/>
      <c r="G1064" s="171"/>
      <c r="H1064" s="54"/>
      <c r="I1064" s="98"/>
      <c r="J1064" s="54"/>
      <c r="K1064" s="54"/>
      <c r="L1064" s="54"/>
      <c r="M1064" s="54"/>
      <c r="N1064" s="54"/>
      <c r="O1064" s="54"/>
      <c r="P1064" s="54"/>
      <c r="Q1064" s="54"/>
      <c r="R1064" s="54"/>
      <c r="S1064" s="54"/>
      <c r="T1064" s="54"/>
      <c r="U1064" s="54"/>
      <c r="V1064" s="54"/>
      <c r="W1064" s="54"/>
      <c r="X1064" s="54"/>
      <c r="Y1064" s="54"/>
      <c r="Z1064" s="54"/>
    </row>
    <row r="1065">
      <c r="A1065" s="54"/>
      <c r="B1065" s="54"/>
      <c r="C1065" s="168"/>
      <c r="D1065" s="171"/>
      <c r="E1065" s="171"/>
      <c r="F1065" s="171"/>
      <c r="G1065" s="171"/>
      <c r="H1065" s="54"/>
      <c r="I1065" s="98"/>
      <c r="J1065" s="54"/>
      <c r="K1065" s="54"/>
      <c r="L1065" s="54"/>
      <c r="M1065" s="54"/>
      <c r="N1065" s="54"/>
      <c r="O1065" s="54"/>
      <c r="P1065" s="54"/>
      <c r="Q1065" s="54"/>
      <c r="R1065" s="54"/>
      <c r="S1065" s="54"/>
      <c r="T1065" s="54"/>
      <c r="U1065" s="54"/>
      <c r="V1065" s="54"/>
      <c r="W1065" s="54"/>
      <c r="X1065" s="54"/>
      <c r="Y1065" s="54"/>
      <c r="Z1065" s="54"/>
    </row>
    <row r="1066">
      <c r="A1066" s="54"/>
      <c r="B1066" s="54"/>
      <c r="C1066" s="168"/>
      <c r="D1066" s="171"/>
      <c r="E1066" s="171"/>
      <c r="F1066" s="171"/>
      <c r="G1066" s="171"/>
      <c r="H1066" s="54"/>
      <c r="I1066" s="98"/>
      <c r="J1066" s="54"/>
      <c r="K1066" s="54"/>
      <c r="L1066" s="54"/>
      <c r="M1066" s="54"/>
      <c r="N1066" s="54"/>
      <c r="O1066" s="54"/>
      <c r="P1066" s="54"/>
      <c r="Q1066" s="54"/>
      <c r="R1066" s="54"/>
      <c r="S1066" s="54"/>
      <c r="T1066" s="54"/>
      <c r="U1066" s="54"/>
      <c r="V1066" s="54"/>
      <c r="W1066" s="54"/>
      <c r="X1066" s="54"/>
      <c r="Y1066" s="54"/>
      <c r="Z1066" s="54"/>
    </row>
    <row r="1067">
      <c r="A1067" s="54"/>
      <c r="B1067" s="54"/>
      <c r="C1067" s="168"/>
      <c r="D1067" s="171"/>
      <c r="E1067" s="171"/>
      <c r="F1067" s="171"/>
      <c r="G1067" s="171"/>
      <c r="H1067" s="54"/>
      <c r="I1067" s="98"/>
      <c r="J1067" s="54"/>
      <c r="K1067" s="54"/>
      <c r="L1067" s="54"/>
      <c r="M1067" s="54"/>
      <c r="N1067" s="54"/>
      <c r="O1067" s="54"/>
      <c r="P1067" s="54"/>
      <c r="Q1067" s="54"/>
      <c r="R1067" s="54"/>
      <c r="S1067" s="54"/>
      <c r="T1067" s="54"/>
      <c r="U1067" s="54"/>
      <c r="V1067" s="54"/>
      <c r="W1067" s="54"/>
      <c r="X1067" s="54"/>
      <c r="Y1067" s="54"/>
      <c r="Z1067" s="54"/>
    </row>
    <row r="1068">
      <c r="A1068" s="54"/>
      <c r="B1068" s="54"/>
      <c r="C1068" s="168"/>
      <c r="D1068" s="171"/>
      <c r="E1068" s="171"/>
      <c r="F1068" s="171"/>
      <c r="G1068" s="171"/>
      <c r="H1068" s="54"/>
      <c r="I1068" s="98"/>
      <c r="J1068" s="54"/>
      <c r="K1068" s="54"/>
      <c r="L1068" s="54"/>
      <c r="M1068" s="54"/>
      <c r="N1068" s="54"/>
      <c r="O1068" s="54"/>
      <c r="P1068" s="54"/>
      <c r="Q1068" s="54"/>
      <c r="R1068" s="54"/>
      <c r="S1068" s="54"/>
      <c r="T1068" s="54"/>
      <c r="U1068" s="54"/>
      <c r="V1068" s="54"/>
      <c r="W1068" s="54"/>
      <c r="X1068" s="54"/>
      <c r="Y1068" s="54"/>
      <c r="Z1068" s="54"/>
    </row>
    <row r="1069">
      <c r="A1069" s="54"/>
      <c r="B1069" s="54"/>
      <c r="C1069" s="168"/>
      <c r="D1069" s="171"/>
      <c r="E1069" s="171"/>
      <c r="F1069" s="171"/>
      <c r="G1069" s="171"/>
      <c r="H1069" s="54"/>
      <c r="I1069" s="98"/>
      <c r="J1069" s="54"/>
      <c r="K1069" s="54"/>
      <c r="L1069" s="54"/>
      <c r="M1069" s="54"/>
      <c r="N1069" s="54"/>
      <c r="O1069" s="54"/>
      <c r="P1069" s="54"/>
      <c r="Q1069" s="54"/>
      <c r="R1069" s="54"/>
      <c r="S1069" s="54"/>
      <c r="T1069" s="54"/>
      <c r="U1069" s="54"/>
      <c r="V1069" s="54"/>
      <c r="W1069" s="54"/>
      <c r="X1069" s="54"/>
      <c r="Y1069" s="54"/>
      <c r="Z1069" s="54"/>
    </row>
    <row r="1070">
      <c r="A1070" s="54"/>
      <c r="B1070" s="54"/>
      <c r="C1070" s="168"/>
      <c r="D1070" s="171"/>
      <c r="E1070" s="171"/>
      <c r="F1070" s="171"/>
      <c r="G1070" s="171"/>
      <c r="H1070" s="54"/>
      <c r="I1070" s="98"/>
      <c r="J1070" s="54"/>
      <c r="K1070" s="54"/>
      <c r="L1070" s="54"/>
      <c r="M1070" s="54"/>
      <c r="N1070" s="54"/>
      <c r="O1070" s="54"/>
      <c r="P1070" s="54"/>
      <c r="Q1070" s="54"/>
      <c r="R1070" s="54"/>
      <c r="S1070" s="54"/>
      <c r="T1070" s="54"/>
      <c r="U1070" s="54"/>
      <c r="V1070" s="54"/>
      <c r="W1070" s="54"/>
      <c r="X1070" s="54"/>
      <c r="Y1070" s="54"/>
      <c r="Z1070" s="54"/>
    </row>
    <row r="1071">
      <c r="A1071" s="54"/>
      <c r="B1071" s="54"/>
      <c r="C1071" s="168"/>
      <c r="D1071" s="171"/>
      <c r="E1071" s="171"/>
      <c r="F1071" s="171"/>
      <c r="G1071" s="171"/>
      <c r="H1071" s="54"/>
      <c r="I1071" s="98"/>
      <c r="J1071" s="54"/>
      <c r="K1071" s="54"/>
      <c r="L1071" s="54"/>
      <c r="M1071" s="54"/>
      <c r="N1071" s="54"/>
      <c r="O1071" s="54"/>
      <c r="P1071" s="54"/>
      <c r="Q1071" s="54"/>
      <c r="R1071" s="54"/>
      <c r="S1071" s="54"/>
      <c r="T1071" s="54"/>
      <c r="U1071" s="54"/>
      <c r="V1071" s="54"/>
      <c r="W1071" s="54"/>
      <c r="X1071" s="54"/>
      <c r="Y1071" s="54"/>
      <c r="Z1071" s="54"/>
    </row>
    <row r="1072">
      <c r="A1072" s="54"/>
      <c r="B1072" s="54"/>
      <c r="C1072" s="168"/>
      <c r="D1072" s="171"/>
      <c r="E1072" s="171"/>
      <c r="F1072" s="171"/>
      <c r="G1072" s="171"/>
      <c r="H1072" s="54"/>
      <c r="I1072" s="98"/>
      <c r="J1072" s="54"/>
      <c r="K1072" s="54"/>
      <c r="L1072" s="54"/>
      <c r="M1072" s="54"/>
      <c r="N1072" s="54"/>
      <c r="O1072" s="54"/>
      <c r="P1072" s="54"/>
      <c r="Q1072" s="54"/>
      <c r="R1072" s="54"/>
      <c r="S1072" s="54"/>
      <c r="T1072" s="54"/>
      <c r="U1072" s="54"/>
      <c r="V1072" s="54"/>
      <c r="W1072" s="54"/>
      <c r="X1072" s="54"/>
      <c r="Y1072" s="54"/>
      <c r="Z1072" s="54"/>
    </row>
    <row r="1073">
      <c r="A1073" s="54"/>
      <c r="B1073" s="54"/>
      <c r="C1073" s="168"/>
      <c r="D1073" s="171"/>
      <c r="E1073" s="171"/>
      <c r="F1073" s="171"/>
      <c r="G1073" s="171"/>
      <c r="H1073" s="54"/>
      <c r="I1073" s="98"/>
      <c r="J1073" s="54"/>
      <c r="K1073" s="54"/>
      <c r="L1073" s="54"/>
      <c r="M1073" s="54"/>
      <c r="N1073" s="54"/>
      <c r="O1073" s="54"/>
      <c r="P1073" s="54"/>
      <c r="Q1073" s="54"/>
      <c r="R1073" s="54"/>
      <c r="S1073" s="54"/>
      <c r="T1073" s="54"/>
      <c r="U1073" s="54"/>
      <c r="V1073" s="54"/>
      <c r="W1073" s="54"/>
      <c r="X1073" s="54"/>
      <c r="Y1073" s="54"/>
      <c r="Z1073" s="54"/>
    </row>
    <row r="1074">
      <c r="A1074" s="54"/>
      <c r="B1074" s="54"/>
      <c r="C1074" s="168"/>
      <c r="D1074" s="171"/>
      <c r="E1074" s="171"/>
      <c r="F1074" s="171"/>
      <c r="G1074" s="171"/>
      <c r="H1074" s="54"/>
      <c r="I1074" s="98"/>
      <c r="J1074" s="54"/>
      <c r="K1074" s="54"/>
      <c r="L1074" s="54"/>
      <c r="M1074" s="54"/>
      <c r="N1074" s="54"/>
      <c r="O1074" s="54"/>
      <c r="P1074" s="54"/>
      <c r="Q1074" s="54"/>
      <c r="R1074" s="54"/>
      <c r="S1074" s="54"/>
      <c r="T1074" s="54"/>
      <c r="U1074" s="54"/>
      <c r="V1074" s="54"/>
      <c r="W1074" s="54"/>
      <c r="X1074" s="54"/>
      <c r="Y1074" s="54"/>
      <c r="Z1074" s="54"/>
    </row>
    <row r="1075">
      <c r="A1075" s="54"/>
      <c r="B1075" s="54"/>
      <c r="C1075" s="168"/>
      <c r="D1075" s="171"/>
      <c r="E1075" s="171"/>
      <c r="F1075" s="171"/>
      <c r="G1075" s="171"/>
      <c r="H1075" s="54"/>
      <c r="I1075" s="98"/>
      <c r="J1075" s="54"/>
      <c r="K1075" s="54"/>
      <c r="L1075" s="54"/>
      <c r="M1075" s="54"/>
      <c r="N1075" s="54"/>
      <c r="O1075" s="54"/>
      <c r="P1075" s="54"/>
      <c r="Q1075" s="54"/>
      <c r="R1075" s="54"/>
      <c r="S1075" s="54"/>
      <c r="T1075" s="54"/>
      <c r="U1075" s="54"/>
      <c r="V1075" s="54"/>
      <c r="W1075" s="54"/>
      <c r="X1075" s="54"/>
      <c r="Y1075" s="54"/>
      <c r="Z1075" s="54"/>
    </row>
    <row r="1076">
      <c r="A1076" s="54"/>
      <c r="B1076" s="54"/>
      <c r="C1076" s="168"/>
      <c r="D1076" s="171"/>
      <c r="E1076" s="171"/>
      <c r="F1076" s="171"/>
      <c r="G1076" s="171"/>
      <c r="H1076" s="54"/>
      <c r="I1076" s="98"/>
      <c r="J1076" s="54"/>
      <c r="K1076" s="54"/>
      <c r="L1076" s="54"/>
      <c r="M1076" s="54"/>
      <c r="N1076" s="54"/>
      <c r="O1076" s="54"/>
      <c r="P1076" s="54"/>
      <c r="Q1076" s="54"/>
      <c r="R1076" s="54"/>
      <c r="S1076" s="54"/>
      <c r="T1076" s="54"/>
      <c r="U1076" s="54"/>
      <c r="V1076" s="54"/>
      <c r="W1076" s="54"/>
      <c r="X1076" s="54"/>
      <c r="Y1076" s="54"/>
      <c r="Z1076" s="54"/>
    </row>
    <row r="1077">
      <c r="A1077" s="54"/>
      <c r="B1077" s="54"/>
      <c r="C1077" s="168"/>
      <c r="D1077" s="171"/>
      <c r="E1077" s="171"/>
      <c r="F1077" s="171"/>
      <c r="G1077" s="171"/>
      <c r="H1077" s="54"/>
      <c r="I1077" s="98"/>
      <c r="J1077" s="54"/>
      <c r="K1077" s="54"/>
      <c r="L1077" s="54"/>
      <c r="M1077" s="54"/>
      <c r="N1077" s="54"/>
      <c r="O1077" s="54"/>
      <c r="P1077" s="54"/>
      <c r="Q1077" s="54"/>
      <c r="R1077" s="54"/>
      <c r="S1077" s="54"/>
      <c r="T1077" s="54"/>
      <c r="U1077" s="54"/>
      <c r="V1077" s="54"/>
      <c r="W1077" s="54"/>
      <c r="X1077" s="54"/>
      <c r="Y1077" s="54"/>
      <c r="Z1077" s="54"/>
    </row>
    <row r="1078">
      <c r="A1078" s="54"/>
      <c r="B1078" s="54"/>
      <c r="C1078" s="168"/>
      <c r="D1078" s="171"/>
      <c r="E1078" s="171"/>
      <c r="F1078" s="171"/>
      <c r="G1078" s="171"/>
      <c r="H1078" s="54"/>
      <c r="I1078" s="98"/>
      <c r="J1078" s="54"/>
      <c r="K1078" s="54"/>
      <c r="L1078" s="54"/>
      <c r="M1078" s="54"/>
      <c r="N1078" s="54"/>
      <c r="O1078" s="54"/>
      <c r="P1078" s="54"/>
      <c r="Q1078" s="54"/>
      <c r="R1078" s="54"/>
      <c r="S1078" s="54"/>
      <c r="T1078" s="54"/>
      <c r="U1078" s="54"/>
      <c r="V1078" s="54"/>
      <c r="W1078" s="54"/>
      <c r="X1078" s="54"/>
      <c r="Y1078" s="54"/>
      <c r="Z1078" s="54"/>
    </row>
    <row r="1079">
      <c r="A1079" s="54"/>
      <c r="B1079" s="54"/>
      <c r="C1079" s="168"/>
      <c r="D1079" s="171"/>
      <c r="E1079" s="171"/>
      <c r="F1079" s="171"/>
      <c r="G1079" s="171"/>
      <c r="H1079" s="54"/>
      <c r="I1079" s="98"/>
      <c r="J1079" s="54"/>
      <c r="K1079" s="54"/>
      <c r="L1079" s="54"/>
      <c r="M1079" s="54"/>
      <c r="N1079" s="54"/>
      <c r="O1079" s="54"/>
      <c r="P1079" s="54"/>
      <c r="Q1079" s="54"/>
      <c r="R1079" s="54"/>
      <c r="S1079" s="54"/>
      <c r="T1079" s="54"/>
      <c r="U1079" s="54"/>
      <c r="V1079" s="54"/>
      <c r="W1079" s="54"/>
      <c r="X1079" s="54"/>
      <c r="Y1079" s="54"/>
      <c r="Z1079" s="54"/>
    </row>
    <row r="1080">
      <c r="A1080" s="54"/>
      <c r="B1080" s="54"/>
      <c r="C1080" s="168"/>
      <c r="D1080" s="171"/>
      <c r="E1080" s="171"/>
      <c r="F1080" s="171"/>
      <c r="G1080" s="171"/>
      <c r="H1080" s="54"/>
      <c r="I1080" s="98"/>
      <c r="J1080" s="54"/>
      <c r="K1080" s="54"/>
      <c r="L1080" s="54"/>
      <c r="M1080" s="54"/>
      <c r="N1080" s="54"/>
      <c r="O1080" s="54"/>
      <c r="P1080" s="54"/>
      <c r="Q1080" s="54"/>
      <c r="R1080" s="54"/>
      <c r="S1080" s="54"/>
      <c r="T1080" s="54"/>
      <c r="U1080" s="54"/>
      <c r="V1080" s="54"/>
      <c r="W1080" s="54"/>
      <c r="X1080" s="54"/>
      <c r="Y1080" s="54"/>
      <c r="Z1080" s="54"/>
    </row>
    <row r="1081">
      <c r="A1081" s="54"/>
      <c r="B1081" s="54"/>
      <c r="C1081" s="168"/>
      <c r="D1081" s="171"/>
      <c r="E1081" s="171"/>
      <c r="F1081" s="171"/>
      <c r="G1081" s="171"/>
      <c r="H1081" s="54"/>
      <c r="I1081" s="98"/>
      <c r="J1081" s="54"/>
      <c r="K1081" s="54"/>
      <c r="L1081" s="54"/>
      <c r="M1081" s="54"/>
      <c r="N1081" s="54"/>
      <c r="O1081" s="54"/>
      <c r="P1081" s="54"/>
      <c r="Q1081" s="54"/>
      <c r="R1081" s="54"/>
      <c r="S1081" s="54"/>
      <c r="T1081" s="54"/>
      <c r="U1081" s="54"/>
      <c r="V1081" s="54"/>
      <c r="W1081" s="54"/>
      <c r="X1081" s="54"/>
      <c r="Y1081" s="54"/>
      <c r="Z1081" s="54"/>
    </row>
    <row r="1082">
      <c r="A1082" s="54"/>
      <c r="B1082" s="54"/>
      <c r="C1082" s="168"/>
      <c r="D1082" s="171"/>
      <c r="E1082" s="171"/>
      <c r="F1082" s="171"/>
      <c r="G1082" s="171"/>
      <c r="H1082" s="54"/>
      <c r="I1082" s="98"/>
      <c r="J1082" s="54"/>
      <c r="K1082" s="54"/>
      <c r="L1082" s="54"/>
      <c r="M1082" s="54"/>
      <c r="N1082" s="54"/>
      <c r="O1082" s="54"/>
      <c r="P1082" s="54"/>
      <c r="Q1082" s="54"/>
      <c r="R1082" s="54"/>
      <c r="S1082" s="54"/>
      <c r="T1082" s="54"/>
      <c r="U1082" s="54"/>
      <c r="V1082" s="54"/>
      <c r="W1082" s="54"/>
      <c r="X1082" s="54"/>
      <c r="Y1082" s="54"/>
      <c r="Z1082" s="54"/>
    </row>
    <row r="1083">
      <c r="A1083" s="54"/>
      <c r="B1083" s="54"/>
      <c r="C1083" s="168"/>
      <c r="D1083" s="171"/>
      <c r="E1083" s="171"/>
      <c r="F1083" s="171"/>
      <c r="G1083" s="171"/>
      <c r="H1083" s="54"/>
      <c r="I1083" s="98"/>
      <c r="J1083" s="54"/>
      <c r="K1083" s="54"/>
      <c r="L1083" s="54"/>
      <c r="M1083" s="54"/>
      <c r="N1083" s="54"/>
      <c r="O1083" s="54"/>
      <c r="P1083" s="54"/>
      <c r="Q1083" s="54"/>
      <c r="R1083" s="54"/>
      <c r="S1083" s="54"/>
      <c r="T1083" s="54"/>
      <c r="U1083" s="54"/>
      <c r="V1083" s="54"/>
      <c r="W1083" s="54"/>
      <c r="X1083" s="54"/>
      <c r="Y1083" s="54"/>
      <c r="Z1083" s="54"/>
    </row>
    <row r="1084">
      <c r="A1084" s="54"/>
      <c r="B1084" s="54"/>
      <c r="C1084" s="168"/>
      <c r="D1084" s="171"/>
      <c r="E1084" s="171"/>
      <c r="F1084" s="171"/>
      <c r="G1084" s="171"/>
      <c r="H1084" s="54"/>
      <c r="I1084" s="98"/>
      <c r="J1084" s="54"/>
      <c r="K1084" s="54"/>
      <c r="L1084" s="54"/>
      <c r="M1084" s="54"/>
      <c r="N1084" s="54"/>
      <c r="O1084" s="54"/>
      <c r="P1084" s="54"/>
      <c r="Q1084" s="54"/>
      <c r="R1084" s="54"/>
      <c r="S1084" s="54"/>
      <c r="T1084" s="54"/>
      <c r="U1084" s="54"/>
      <c r="V1084" s="54"/>
      <c r="W1084" s="54"/>
      <c r="X1084" s="54"/>
      <c r="Y1084" s="54"/>
      <c r="Z1084" s="54"/>
    </row>
    <row r="1085">
      <c r="A1085" s="54"/>
      <c r="B1085" s="54"/>
      <c r="C1085" s="168"/>
      <c r="D1085" s="171"/>
      <c r="E1085" s="171"/>
      <c r="F1085" s="171"/>
      <c r="G1085" s="171"/>
      <c r="H1085" s="54"/>
      <c r="I1085" s="98"/>
      <c r="J1085" s="54"/>
      <c r="K1085" s="54"/>
      <c r="L1085" s="54"/>
      <c r="M1085" s="54"/>
      <c r="N1085" s="54"/>
      <c r="O1085" s="54"/>
      <c r="P1085" s="54"/>
      <c r="Q1085" s="54"/>
      <c r="R1085" s="54"/>
      <c r="S1085" s="54"/>
      <c r="T1085" s="54"/>
      <c r="U1085" s="54"/>
      <c r="V1085" s="54"/>
      <c r="W1085" s="54"/>
      <c r="X1085" s="54"/>
      <c r="Y1085" s="54"/>
      <c r="Z1085" s="54"/>
    </row>
    <row r="1086">
      <c r="A1086" s="54"/>
      <c r="B1086" s="54"/>
      <c r="C1086" s="168"/>
      <c r="D1086" s="171"/>
      <c r="E1086" s="171"/>
      <c r="F1086" s="171"/>
      <c r="G1086" s="171"/>
      <c r="H1086" s="54"/>
      <c r="I1086" s="98"/>
      <c r="J1086" s="54"/>
      <c r="K1086" s="54"/>
      <c r="L1086" s="54"/>
      <c r="M1086" s="54"/>
      <c r="N1086" s="54"/>
      <c r="O1086" s="54"/>
      <c r="P1086" s="54"/>
      <c r="Q1086" s="54"/>
      <c r="R1086" s="54"/>
      <c r="S1086" s="54"/>
      <c r="T1086" s="54"/>
      <c r="U1086" s="54"/>
      <c r="V1086" s="54"/>
      <c r="W1086" s="54"/>
      <c r="X1086" s="54"/>
      <c r="Y1086" s="54"/>
      <c r="Z1086" s="54"/>
    </row>
    <row r="1087">
      <c r="A1087" s="54"/>
      <c r="B1087" s="54"/>
      <c r="C1087" s="168"/>
      <c r="D1087" s="171"/>
      <c r="E1087" s="171"/>
      <c r="F1087" s="171"/>
      <c r="G1087" s="171"/>
      <c r="H1087" s="54"/>
      <c r="I1087" s="98"/>
      <c r="J1087" s="54"/>
      <c r="K1087" s="54"/>
      <c r="L1087" s="54"/>
      <c r="M1087" s="54"/>
      <c r="N1087" s="54"/>
      <c r="O1087" s="54"/>
      <c r="P1087" s="54"/>
      <c r="Q1087" s="54"/>
      <c r="R1087" s="54"/>
      <c r="S1087" s="54"/>
      <c r="T1087" s="54"/>
      <c r="U1087" s="54"/>
      <c r="V1087" s="54"/>
      <c r="W1087" s="54"/>
      <c r="X1087" s="54"/>
      <c r="Y1087" s="54"/>
      <c r="Z1087" s="54"/>
    </row>
    <row r="1088">
      <c r="A1088" s="54"/>
      <c r="B1088" s="54"/>
      <c r="C1088" s="168"/>
      <c r="D1088" s="171"/>
      <c r="E1088" s="171"/>
      <c r="F1088" s="171"/>
      <c r="G1088" s="171"/>
      <c r="H1088" s="54"/>
      <c r="I1088" s="98"/>
      <c r="J1088" s="54"/>
      <c r="K1088" s="54"/>
      <c r="L1088" s="54"/>
      <c r="M1088" s="54"/>
      <c r="N1088" s="54"/>
      <c r="O1088" s="54"/>
      <c r="P1088" s="54"/>
      <c r="Q1088" s="54"/>
      <c r="R1088" s="54"/>
      <c r="S1088" s="54"/>
      <c r="T1088" s="54"/>
      <c r="U1088" s="54"/>
      <c r="V1088" s="54"/>
      <c r="W1088" s="54"/>
      <c r="X1088" s="54"/>
      <c r="Y1088" s="54"/>
      <c r="Z1088" s="54"/>
    </row>
    <row r="1089">
      <c r="A1089" s="54"/>
      <c r="B1089" s="54"/>
      <c r="C1089" s="168"/>
      <c r="D1089" s="171"/>
      <c r="E1089" s="171"/>
      <c r="F1089" s="171"/>
      <c r="G1089" s="171"/>
      <c r="H1089" s="54"/>
      <c r="I1089" s="98"/>
      <c r="J1089" s="54"/>
      <c r="K1089" s="54"/>
      <c r="L1089" s="54"/>
      <c r="M1089" s="54"/>
      <c r="N1089" s="54"/>
      <c r="O1089" s="54"/>
      <c r="P1089" s="54"/>
      <c r="Q1089" s="54"/>
      <c r="R1089" s="54"/>
      <c r="S1089" s="54"/>
      <c r="T1089" s="54"/>
      <c r="U1089" s="54"/>
      <c r="V1089" s="54"/>
      <c r="W1089" s="54"/>
      <c r="X1089" s="54"/>
      <c r="Y1089" s="54"/>
      <c r="Z1089" s="54"/>
    </row>
    <row r="1090">
      <c r="A1090" s="54"/>
      <c r="B1090" s="54"/>
      <c r="C1090" s="168"/>
      <c r="D1090" s="171"/>
      <c r="E1090" s="171"/>
      <c r="F1090" s="171"/>
      <c r="G1090" s="171"/>
      <c r="H1090" s="54"/>
      <c r="I1090" s="98"/>
      <c r="J1090" s="54"/>
      <c r="K1090" s="54"/>
      <c r="L1090" s="54"/>
      <c r="M1090" s="54"/>
      <c r="N1090" s="54"/>
      <c r="O1090" s="54"/>
      <c r="P1090" s="54"/>
      <c r="Q1090" s="54"/>
      <c r="R1090" s="54"/>
      <c r="S1090" s="54"/>
      <c r="T1090" s="54"/>
      <c r="U1090" s="54"/>
      <c r="V1090" s="54"/>
      <c r="W1090" s="54"/>
      <c r="X1090" s="54"/>
      <c r="Y1090" s="54"/>
      <c r="Z1090" s="54"/>
    </row>
    <row r="1091">
      <c r="A1091" s="54"/>
      <c r="B1091" s="54"/>
      <c r="C1091" s="168"/>
      <c r="D1091" s="171"/>
      <c r="E1091" s="171"/>
      <c r="F1091" s="171"/>
      <c r="G1091" s="171"/>
      <c r="H1091" s="54"/>
      <c r="I1091" s="98"/>
      <c r="J1091" s="54"/>
      <c r="K1091" s="54"/>
      <c r="L1091" s="54"/>
      <c r="M1091" s="54"/>
      <c r="N1091" s="54"/>
      <c r="O1091" s="54"/>
      <c r="P1091" s="54"/>
      <c r="Q1091" s="54"/>
      <c r="R1091" s="54"/>
      <c r="S1091" s="54"/>
      <c r="T1091" s="54"/>
      <c r="U1091" s="54"/>
      <c r="V1091" s="54"/>
      <c r="W1091" s="54"/>
      <c r="X1091" s="54"/>
      <c r="Y1091" s="54"/>
      <c r="Z1091" s="54"/>
    </row>
    <row r="1092">
      <c r="A1092" s="54"/>
      <c r="B1092" s="54"/>
      <c r="C1092" s="168"/>
      <c r="D1092" s="171"/>
      <c r="E1092" s="171"/>
      <c r="F1092" s="171"/>
      <c r="G1092" s="171"/>
      <c r="H1092" s="54"/>
      <c r="I1092" s="98"/>
      <c r="J1092" s="54"/>
      <c r="K1092" s="54"/>
      <c r="L1092" s="54"/>
      <c r="M1092" s="54"/>
      <c r="N1092" s="54"/>
      <c r="O1092" s="54"/>
      <c r="P1092" s="54"/>
      <c r="Q1092" s="54"/>
      <c r="R1092" s="54"/>
      <c r="S1092" s="54"/>
      <c r="T1092" s="54"/>
      <c r="U1092" s="54"/>
      <c r="V1092" s="54"/>
      <c r="W1092" s="54"/>
      <c r="X1092" s="54"/>
      <c r="Y1092" s="54"/>
      <c r="Z1092" s="54"/>
    </row>
    <row r="1093">
      <c r="A1093" s="54"/>
      <c r="B1093" s="54"/>
      <c r="C1093" s="168"/>
      <c r="D1093" s="171"/>
      <c r="E1093" s="171"/>
      <c r="F1093" s="171"/>
      <c r="G1093" s="171"/>
      <c r="H1093" s="54"/>
      <c r="I1093" s="98"/>
      <c r="J1093" s="54"/>
      <c r="K1093" s="54"/>
      <c r="L1093" s="54"/>
      <c r="M1093" s="54"/>
      <c r="N1093" s="54"/>
      <c r="O1093" s="54"/>
      <c r="P1093" s="54"/>
      <c r="Q1093" s="54"/>
      <c r="R1093" s="54"/>
      <c r="S1093" s="54"/>
      <c r="T1093" s="54"/>
      <c r="U1093" s="54"/>
      <c r="V1093" s="54"/>
      <c r="W1093" s="54"/>
      <c r="X1093" s="54"/>
      <c r="Y1093" s="54"/>
      <c r="Z1093" s="54"/>
    </row>
    <row r="1094">
      <c r="A1094" s="54"/>
      <c r="B1094" s="54"/>
      <c r="C1094" s="168"/>
      <c r="D1094" s="171"/>
      <c r="E1094" s="171"/>
      <c r="F1094" s="171"/>
      <c r="G1094" s="171"/>
      <c r="H1094" s="54"/>
      <c r="I1094" s="98"/>
      <c r="J1094" s="54"/>
      <c r="K1094" s="54"/>
      <c r="L1094" s="54"/>
      <c r="M1094" s="54"/>
      <c r="N1094" s="54"/>
      <c r="O1094" s="54"/>
      <c r="P1094" s="54"/>
      <c r="Q1094" s="54"/>
      <c r="R1094" s="54"/>
      <c r="S1094" s="54"/>
      <c r="T1094" s="54"/>
      <c r="U1094" s="54"/>
      <c r="V1094" s="54"/>
      <c r="W1094" s="54"/>
      <c r="X1094" s="54"/>
      <c r="Y1094" s="54"/>
      <c r="Z1094" s="54"/>
    </row>
    <row r="1095">
      <c r="A1095" s="54"/>
      <c r="B1095" s="54"/>
      <c r="C1095" s="168"/>
      <c r="D1095" s="171"/>
      <c r="E1095" s="171"/>
      <c r="F1095" s="171"/>
      <c r="G1095" s="171"/>
      <c r="H1095" s="54"/>
      <c r="I1095" s="98"/>
      <c r="J1095" s="54"/>
      <c r="K1095" s="54"/>
      <c r="L1095" s="54"/>
      <c r="M1095" s="54"/>
      <c r="N1095" s="54"/>
      <c r="O1095" s="54"/>
      <c r="P1095" s="54"/>
      <c r="Q1095" s="54"/>
      <c r="R1095" s="54"/>
      <c r="S1095" s="54"/>
      <c r="T1095" s="54"/>
      <c r="U1095" s="54"/>
      <c r="V1095" s="54"/>
      <c r="W1095" s="54"/>
      <c r="X1095" s="54"/>
      <c r="Y1095" s="54"/>
      <c r="Z1095" s="54"/>
    </row>
    <row r="1096">
      <c r="A1096" s="54"/>
      <c r="B1096" s="54"/>
      <c r="C1096" s="168"/>
      <c r="D1096" s="171"/>
      <c r="E1096" s="171"/>
      <c r="F1096" s="171"/>
      <c r="G1096" s="171"/>
      <c r="H1096" s="54"/>
      <c r="I1096" s="98"/>
      <c r="J1096" s="54"/>
      <c r="K1096" s="54"/>
      <c r="L1096" s="54"/>
      <c r="M1096" s="54"/>
      <c r="N1096" s="54"/>
      <c r="O1096" s="54"/>
      <c r="P1096" s="54"/>
      <c r="Q1096" s="54"/>
      <c r="R1096" s="54"/>
      <c r="S1096" s="54"/>
      <c r="T1096" s="54"/>
      <c r="U1096" s="54"/>
      <c r="V1096" s="54"/>
      <c r="W1096" s="54"/>
      <c r="X1096" s="54"/>
      <c r="Y1096" s="54"/>
      <c r="Z1096" s="54"/>
    </row>
    <row r="1097">
      <c r="A1097" s="54"/>
      <c r="B1097" s="54"/>
      <c r="C1097" s="168"/>
      <c r="D1097" s="171"/>
      <c r="E1097" s="171"/>
      <c r="F1097" s="171"/>
      <c r="G1097" s="171"/>
      <c r="H1097" s="54"/>
      <c r="I1097" s="98"/>
      <c r="J1097" s="54"/>
      <c r="K1097" s="54"/>
      <c r="L1097" s="54"/>
      <c r="M1097" s="54"/>
      <c r="N1097" s="54"/>
      <c r="O1097" s="54"/>
      <c r="P1097" s="54"/>
      <c r="Q1097" s="54"/>
      <c r="R1097" s="54"/>
      <c r="S1097" s="54"/>
      <c r="T1097" s="54"/>
      <c r="U1097" s="54"/>
      <c r="V1097" s="54"/>
      <c r="W1097" s="54"/>
      <c r="X1097" s="54"/>
      <c r="Y1097" s="54"/>
      <c r="Z1097" s="54"/>
    </row>
    <row r="1098">
      <c r="A1098" s="54"/>
      <c r="B1098" s="54"/>
      <c r="C1098" s="168"/>
      <c r="D1098" s="171"/>
      <c r="E1098" s="171"/>
      <c r="F1098" s="171"/>
      <c r="G1098" s="171"/>
      <c r="H1098" s="54"/>
      <c r="I1098" s="98"/>
      <c r="J1098" s="54"/>
      <c r="K1098" s="54"/>
      <c r="L1098" s="54"/>
      <c r="M1098" s="54"/>
      <c r="N1098" s="54"/>
      <c r="O1098" s="54"/>
      <c r="P1098" s="54"/>
      <c r="Q1098" s="54"/>
      <c r="R1098" s="54"/>
      <c r="S1098" s="54"/>
      <c r="T1098" s="54"/>
      <c r="U1098" s="54"/>
      <c r="V1098" s="54"/>
      <c r="W1098" s="54"/>
      <c r="X1098" s="54"/>
      <c r="Y1098" s="54"/>
      <c r="Z1098" s="54"/>
    </row>
    <row r="1099">
      <c r="A1099" s="54"/>
      <c r="B1099" s="54"/>
      <c r="C1099" s="168"/>
      <c r="D1099" s="171"/>
      <c r="E1099" s="171"/>
      <c r="F1099" s="171"/>
      <c r="G1099" s="171"/>
      <c r="H1099" s="54"/>
      <c r="I1099" s="98"/>
      <c r="J1099" s="54"/>
      <c r="K1099" s="54"/>
      <c r="L1099" s="54"/>
      <c r="M1099" s="54"/>
      <c r="N1099" s="54"/>
      <c r="O1099" s="54"/>
      <c r="P1099" s="54"/>
      <c r="Q1099" s="54"/>
      <c r="R1099" s="54"/>
      <c r="S1099" s="54"/>
      <c r="T1099" s="54"/>
      <c r="U1099" s="54"/>
      <c r="V1099" s="54"/>
      <c r="W1099" s="54"/>
      <c r="X1099" s="54"/>
      <c r="Y1099" s="54"/>
      <c r="Z1099" s="54"/>
    </row>
    <row r="1100">
      <c r="A1100" s="54"/>
      <c r="B1100" s="54"/>
      <c r="C1100" s="168"/>
      <c r="D1100" s="171"/>
      <c r="E1100" s="171"/>
      <c r="F1100" s="171"/>
      <c r="G1100" s="171"/>
      <c r="H1100" s="54"/>
      <c r="I1100" s="98"/>
      <c r="J1100" s="54"/>
      <c r="K1100" s="54"/>
      <c r="L1100" s="54"/>
      <c r="M1100" s="54"/>
      <c r="N1100" s="54"/>
      <c r="O1100" s="54"/>
      <c r="P1100" s="54"/>
      <c r="Q1100" s="54"/>
      <c r="R1100" s="54"/>
      <c r="S1100" s="54"/>
      <c r="T1100" s="54"/>
      <c r="U1100" s="54"/>
      <c r="V1100" s="54"/>
      <c r="W1100" s="54"/>
      <c r="X1100" s="54"/>
      <c r="Y1100" s="54"/>
      <c r="Z1100" s="54"/>
    </row>
    <row r="1101">
      <c r="A1101" s="54"/>
      <c r="B1101" s="54"/>
      <c r="C1101" s="168"/>
      <c r="D1101" s="171"/>
      <c r="E1101" s="171"/>
      <c r="F1101" s="171"/>
      <c r="G1101" s="171"/>
      <c r="H1101" s="54"/>
      <c r="I1101" s="98"/>
      <c r="J1101" s="54"/>
      <c r="K1101" s="54"/>
      <c r="L1101" s="54"/>
      <c r="M1101" s="54"/>
      <c r="N1101" s="54"/>
      <c r="O1101" s="54"/>
      <c r="P1101" s="54"/>
      <c r="Q1101" s="54"/>
      <c r="R1101" s="54"/>
      <c r="S1101" s="54"/>
      <c r="T1101" s="54"/>
      <c r="U1101" s="54"/>
      <c r="V1101" s="54"/>
      <c r="W1101" s="54"/>
      <c r="X1101" s="54"/>
      <c r="Y1101" s="54"/>
      <c r="Z1101" s="54"/>
    </row>
    <row r="1102">
      <c r="A1102" s="54"/>
      <c r="B1102" s="54"/>
      <c r="C1102" s="168"/>
      <c r="D1102" s="171"/>
      <c r="E1102" s="171"/>
      <c r="F1102" s="171"/>
      <c r="G1102" s="171"/>
      <c r="H1102" s="54"/>
      <c r="I1102" s="98"/>
      <c r="J1102" s="54"/>
      <c r="K1102" s="54"/>
      <c r="L1102" s="54"/>
      <c r="M1102" s="54"/>
      <c r="N1102" s="54"/>
      <c r="O1102" s="54"/>
      <c r="P1102" s="54"/>
      <c r="Q1102" s="54"/>
      <c r="R1102" s="54"/>
      <c r="S1102" s="54"/>
      <c r="T1102" s="54"/>
      <c r="U1102" s="54"/>
      <c r="V1102" s="54"/>
      <c r="W1102" s="54"/>
      <c r="X1102" s="54"/>
      <c r="Y1102" s="54"/>
      <c r="Z1102" s="54"/>
    </row>
    <row r="1103">
      <c r="A1103" s="54"/>
      <c r="B1103" s="54"/>
      <c r="C1103" s="168"/>
      <c r="D1103" s="171"/>
      <c r="E1103" s="171"/>
      <c r="F1103" s="171"/>
      <c r="G1103" s="171"/>
      <c r="H1103" s="54"/>
      <c r="I1103" s="98"/>
      <c r="J1103" s="54"/>
      <c r="K1103" s="54"/>
      <c r="L1103" s="54"/>
      <c r="M1103" s="54"/>
      <c r="N1103" s="54"/>
      <c r="O1103" s="54"/>
      <c r="P1103" s="54"/>
      <c r="Q1103" s="54"/>
      <c r="R1103" s="54"/>
      <c r="S1103" s="54"/>
      <c r="T1103" s="54"/>
      <c r="U1103" s="54"/>
      <c r="V1103" s="54"/>
      <c r="W1103" s="54"/>
      <c r="X1103" s="54"/>
      <c r="Y1103" s="54"/>
      <c r="Z1103" s="54"/>
    </row>
    <row r="1104">
      <c r="A1104" s="54"/>
      <c r="B1104" s="54"/>
      <c r="C1104" s="168"/>
      <c r="D1104" s="171"/>
      <c r="E1104" s="171"/>
      <c r="F1104" s="171"/>
      <c r="G1104" s="171"/>
      <c r="H1104" s="54"/>
      <c r="I1104" s="98"/>
      <c r="J1104" s="54"/>
      <c r="K1104" s="54"/>
      <c r="L1104" s="54"/>
      <c r="M1104" s="54"/>
      <c r="N1104" s="54"/>
      <c r="O1104" s="54"/>
      <c r="P1104" s="54"/>
      <c r="Q1104" s="54"/>
      <c r="R1104" s="54"/>
      <c r="S1104" s="54"/>
      <c r="T1104" s="54"/>
      <c r="U1104" s="54"/>
      <c r="V1104" s="54"/>
      <c r="W1104" s="54"/>
      <c r="X1104" s="54"/>
      <c r="Y1104" s="54"/>
      <c r="Z1104" s="54"/>
    </row>
    <row r="1105">
      <c r="A1105" s="54"/>
      <c r="B1105" s="54"/>
      <c r="C1105" s="168"/>
      <c r="D1105" s="171"/>
      <c r="E1105" s="171"/>
      <c r="F1105" s="171"/>
      <c r="G1105" s="171"/>
      <c r="H1105" s="54"/>
      <c r="I1105" s="98"/>
      <c r="J1105" s="54"/>
      <c r="K1105" s="54"/>
      <c r="L1105" s="54"/>
      <c r="M1105" s="54"/>
      <c r="N1105" s="54"/>
      <c r="O1105" s="54"/>
      <c r="P1105" s="54"/>
      <c r="Q1105" s="54"/>
      <c r="R1105" s="54"/>
      <c r="S1105" s="54"/>
      <c r="T1105" s="54"/>
      <c r="U1105" s="54"/>
      <c r="V1105" s="54"/>
      <c r="W1105" s="54"/>
      <c r="X1105" s="54"/>
      <c r="Y1105" s="54"/>
      <c r="Z1105" s="54"/>
    </row>
    <row r="1106">
      <c r="A1106" s="54"/>
      <c r="B1106" s="54"/>
      <c r="C1106" s="168"/>
      <c r="D1106" s="171"/>
      <c r="E1106" s="171"/>
      <c r="F1106" s="171"/>
      <c r="G1106" s="171"/>
      <c r="H1106" s="54"/>
      <c r="I1106" s="98"/>
      <c r="J1106" s="54"/>
      <c r="K1106" s="54"/>
      <c r="L1106" s="54"/>
      <c r="M1106" s="54"/>
      <c r="N1106" s="54"/>
      <c r="O1106" s="54"/>
      <c r="P1106" s="54"/>
      <c r="Q1106" s="54"/>
      <c r="R1106" s="54"/>
      <c r="S1106" s="54"/>
      <c r="T1106" s="54"/>
      <c r="U1106" s="54"/>
      <c r="V1106" s="54"/>
      <c r="W1106" s="54"/>
      <c r="X1106" s="54"/>
      <c r="Y1106" s="54"/>
      <c r="Z1106" s="54"/>
    </row>
    <row r="1107">
      <c r="A1107" s="54"/>
      <c r="B1107" s="54"/>
      <c r="C1107" s="168"/>
      <c r="D1107" s="171"/>
      <c r="E1107" s="171"/>
      <c r="F1107" s="171"/>
      <c r="G1107" s="171"/>
      <c r="H1107" s="54"/>
      <c r="I1107" s="98"/>
      <c r="J1107" s="54"/>
      <c r="K1107" s="54"/>
      <c r="L1107" s="54"/>
      <c r="M1107" s="54"/>
      <c r="N1107" s="54"/>
      <c r="O1107" s="54"/>
      <c r="P1107" s="54"/>
      <c r="Q1107" s="54"/>
      <c r="R1107" s="54"/>
      <c r="S1107" s="54"/>
      <c r="T1107" s="54"/>
      <c r="U1107" s="54"/>
      <c r="V1107" s="54"/>
      <c r="W1107" s="54"/>
      <c r="X1107" s="54"/>
      <c r="Y1107" s="54"/>
      <c r="Z1107" s="54"/>
    </row>
    <row r="1108">
      <c r="A1108" s="54"/>
      <c r="B1108" s="54"/>
      <c r="C1108" s="168"/>
      <c r="D1108" s="171"/>
      <c r="E1108" s="171"/>
      <c r="F1108" s="171"/>
      <c r="G1108" s="171"/>
      <c r="H1108" s="54"/>
      <c r="I1108" s="98"/>
      <c r="J1108" s="54"/>
      <c r="K1108" s="54"/>
      <c r="L1108" s="54"/>
      <c r="M1108" s="54"/>
      <c r="N1108" s="54"/>
      <c r="O1108" s="54"/>
      <c r="P1108" s="54"/>
      <c r="Q1108" s="54"/>
      <c r="R1108" s="54"/>
      <c r="S1108" s="54"/>
      <c r="T1108" s="54"/>
      <c r="U1108" s="54"/>
      <c r="V1108" s="54"/>
      <c r="W1108" s="54"/>
      <c r="X1108" s="54"/>
      <c r="Y1108" s="54"/>
      <c r="Z1108" s="54"/>
    </row>
    <row r="1109">
      <c r="A1109" s="54"/>
      <c r="B1109" s="54"/>
      <c r="C1109" s="168"/>
      <c r="D1109" s="171"/>
      <c r="E1109" s="171"/>
      <c r="F1109" s="171"/>
      <c r="G1109" s="171"/>
      <c r="H1109" s="54"/>
      <c r="I1109" s="98"/>
      <c r="J1109" s="54"/>
      <c r="K1109" s="54"/>
      <c r="L1109" s="54"/>
      <c r="M1109" s="54"/>
      <c r="N1109" s="54"/>
      <c r="O1109" s="54"/>
      <c r="P1109" s="54"/>
      <c r="Q1109" s="54"/>
      <c r="R1109" s="54"/>
      <c r="S1109" s="54"/>
      <c r="T1109" s="54"/>
      <c r="U1109" s="54"/>
      <c r="V1109" s="54"/>
      <c r="W1109" s="54"/>
      <c r="X1109" s="54"/>
      <c r="Y1109" s="54"/>
      <c r="Z1109" s="54"/>
    </row>
    <row r="1110">
      <c r="A1110" s="54"/>
      <c r="B1110" s="54"/>
      <c r="C1110" s="168"/>
      <c r="D1110" s="171"/>
      <c r="E1110" s="171"/>
      <c r="F1110" s="171"/>
      <c r="G1110" s="171"/>
      <c r="H1110" s="54"/>
      <c r="I1110" s="98"/>
      <c r="J1110" s="54"/>
      <c r="K1110" s="54"/>
      <c r="L1110" s="54"/>
      <c r="M1110" s="54"/>
      <c r="N1110" s="54"/>
      <c r="O1110" s="54"/>
      <c r="P1110" s="54"/>
      <c r="Q1110" s="54"/>
      <c r="R1110" s="54"/>
      <c r="S1110" s="54"/>
      <c r="T1110" s="54"/>
      <c r="U1110" s="54"/>
      <c r="V1110" s="54"/>
      <c r="W1110" s="54"/>
      <c r="X1110" s="54"/>
      <c r="Y1110" s="54"/>
      <c r="Z1110" s="54"/>
    </row>
    <row r="1111">
      <c r="A1111" s="54"/>
      <c r="B1111" s="54"/>
      <c r="C1111" s="168"/>
      <c r="D1111" s="171"/>
      <c r="E1111" s="171"/>
      <c r="F1111" s="171"/>
      <c r="G1111" s="171"/>
      <c r="H1111" s="54"/>
      <c r="I1111" s="98"/>
      <c r="J1111" s="54"/>
      <c r="K1111" s="54"/>
      <c r="L1111" s="54"/>
      <c r="M1111" s="54"/>
      <c r="N1111" s="54"/>
      <c r="O1111" s="54"/>
      <c r="P1111" s="54"/>
      <c r="Q1111" s="54"/>
      <c r="R1111" s="54"/>
      <c r="S1111" s="54"/>
      <c r="T1111" s="54"/>
      <c r="U1111" s="54"/>
      <c r="V1111" s="54"/>
      <c r="W1111" s="54"/>
      <c r="X1111" s="54"/>
      <c r="Y1111" s="54"/>
      <c r="Z1111" s="54"/>
    </row>
    <row r="1112">
      <c r="A1112" s="54"/>
      <c r="B1112" s="54"/>
      <c r="C1112" s="168"/>
      <c r="D1112" s="171"/>
      <c r="E1112" s="171"/>
      <c r="F1112" s="171"/>
      <c r="G1112" s="171"/>
      <c r="H1112" s="54"/>
      <c r="I1112" s="98"/>
      <c r="J1112" s="54"/>
      <c r="K1112" s="54"/>
      <c r="L1112" s="54"/>
      <c r="M1112" s="54"/>
      <c r="N1112" s="54"/>
      <c r="O1112" s="54"/>
      <c r="P1112" s="54"/>
      <c r="Q1112" s="54"/>
      <c r="R1112" s="54"/>
      <c r="S1112" s="54"/>
      <c r="T1112" s="54"/>
      <c r="U1112" s="54"/>
      <c r="V1112" s="54"/>
      <c r="W1112" s="54"/>
      <c r="X1112" s="54"/>
      <c r="Y1112" s="54"/>
      <c r="Z1112" s="54"/>
    </row>
    <row r="1113">
      <c r="A1113" s="54"/>
      <c r="B1113" s="54"/>
      <c r="C1113" s="168"/>
      <c r="D1113" s="171"/>
      <c r="E1113" s="171"/>
      <c r="F1113" s="171"/>
      <c r="G1113" s="171"/>
      <c r="H1113" s="54"/>
      <c r="I1113" s="98"/>
      <c r="J1113" s="54"/>
      <c r="K1113" s="54"/>
      <c r="L1113" s="54"/>
      <c r="M1113" s="54"/>
      <c r="N1113" s="54"/>
      <c r="O1113" s="54"/>
      <c r="P1113" s="54"/>
      <c r="Q1113" s="54"/>
      <c r="R1113" s="54"/>
      <c r="S1113" s="54"/>
      <c r="T1113" s="54"/>
      <c r="U1113" s="54"/>
      <c r="V1113" s="54"/>
      <c r="W1113" s="54"/>
      <c r="X1113" s="54"/>
      <c r="Y1113" s="54"/>
      <c r="Z1113" s="54"/>
    </row>
    <row r="1114">
      <c r="A1114" s="54"/>
      <c r="B1114" s="54"/>
      <c r="C1114" s="168"/>
      <c r="D1114" s="171"/>
      <c r="E1114" s="171"/>
      <c r="F1114" s="171"/>
      <c r="G1114" s="171"/>
      <c r="H1114" s="54"/>
      <c r="I1114" s="98"/>
      <c r="J1114" s="54"/>
      <c r="K1114" s="54"/>
      <c r="L1114" s="54"/>
      <c r="M1114" s="54"/>
      <c r="N1114" s="54"/>
      <c r="O1114" s="54"/>
      <c r="P1114" s="54"/>
      <c r="Q1114" s="54"/>
      <c r="R1114" s="54"/>
      <c r="S1114" s="54"/>
      <c r="T1114" s="54"/>
      <c r="U1114" s="54"/>
      <c r="V1114" s="54"/>
      <c r="W1114" s="54"/>
      <c r="X1114" s="54"/>
      <c r="Y1114" s="54"/>
      <c r="Z1114" s="54"/>
    </row>
    <row r="1115">
      <c r="A1115" s="54"/>
      <c r="B1115" s="54"/>
      <c r="C1115" s="168"/>
      <c r="D1115" s="171"/>
      <c r="E1115" s="171"/>
      <c r="F1115" s="171"/>
      <c r="G1115" s="171"/>
      <c r="H1115" s="54"/>
      <c r="I1115" s="98"/>
      <c r="J1115" s="54"/>
      <c r="K1115" s="54"/>
      <c r="L1115" s="54"/>
      <c r="M1115" s="54"/>
      <c r="N1115" s="54"/>
      <c r="O1115" s="54"/>
      <c r="P1115" s="54"/>
      <c r="Q1115" s="54"/>
      <c r="R1115" s="54"/>
      <c r="S1115" s="54"/>
      <c r="T1115" s="54"/>
      <c r="U1115" s="54"/>
      <c r="V1115" s="54"/>
      <c r="W1115" s="54"/>
      <c r="X1115" s="54"/>
      <c r="Y1115" s="54"/>
      <c r="Z1115" s="54"/>
    </row>
    <row r="1116">
      <c r="A1116" s="54"/>
      <c r="B1116" s="54"/>
      <c r="C1116" s="168"/>
      <c r="D1116" s="171"/>
      <c r="E1116" s="171"/>
      <c r="F1116" s="171"/>
      <c r="G1116" s="171"/>
      <c r="H1116" s="54"/>
      <c r="I1116" s="98"/>
      <c r="J1116" s="54"/>
      <c r="K1116" s="54"/>
      <c r="L1116" s="54"/>
      <c r="M1116" s="54"/>
      <c r="N1116" s="54"/>
      <c r="O1116" s="54"/>
      <c r="P1116" s="54"/>
      <c r="Q1116" s="54"/>
      <c r="R1116" s="54"/>
      <c r="S1116" s="54"/>
      <c r="T1116" s="54"/>
      <c r="U1116" s="54"/>
      <c r="V1116" s="54"/>
      <c r="W1116" s="54"/>
      <c r="X1116" s="54"/>
      <c r="Y1116" s="54"/>
      <c r="Z1116" s="54"/>
    </row>
    <row r="1117">
      <c r="A1117" s="54"/>
      <c r="B1117" s="54"/>
      <c r="C1117" s="168"/>
      <c r="D1117" s="171"/>
      <c r="E1117" s="171"/>
      <c r="F1117" s="171"/>
      <c r="G1117" s="171"/>
      <c r="H1117" s="54"/>
      <c r="I1117" s="98"/>
      <c r="J1117" s="54"/>
      <c r="K1117" s="54"/>
      <c r="L1117" s="54"/>
      <c r="M1117" s="54"/>
      <c r="N1117" s="54"/>
      <c r="O1117" s="54"/>
      <c r="P1117" s="54"/>
      <c r="Q1117" s="54"/>
      <c r="R1117" s="54"/>
      <c r="S1117" s="54"/>
      <c r="T1117" s="54"/>
      <c r="U1117" s="54"/>
      <c r="V1117" s="54"/>
      <c r="W1117" s="54"/>
      <c r="X1117" s="54"/>
      <c r="Y1117" s="54"/>
      <c r="Z1117" s="54"/>
    </row>
    <row r="1118">
      <c r="A1118" s="54"/>
      <c r="B1118" s="54"/>
      <c r="C1118" s="168"/>
      <c r="D1118" s="171"/>
      <c r="E1118" s="171"/>
      <c r="F1118" s="171"/>
      <c r="G1118" s="171"/>
      <c r="H1118" s="54"/>
      <c r="I1118" s="98"/>
      <c r="J1118" s="54"/>
      <c r="K1118" s="54"/>
      <c r="L1118" s="54"/>
      <c r="M1118" s="54"/>
      <c r="N1118" s="54"/>
      <c r="O1118" s="54"/>
      <c r="P1118" s="54"/>
      <c r="Q1118" s="54"/>
      <c r="R1118" s="54"/>
      <c r="S1118" s="54"/>
      <c r="T1118" s="54"/>
      <c r="U1118" s="54"/>
      <c r="V1118" s="54"/>
      <c r="W1118" s="54"/>
      <c r="X1118" s="54"/>
      <c r="Y1118" s="54"/>
      <c r="Z1118" s="54"/>
    </row>
    <row r="1119">
      <c r="A1119" s="54"/>
      <c r="B1119" s="54"/>
      <c r="C1119" s="168"/>
      <c r="D1119" s="171"/>
      <c r="E1119" s="171"/>
      <c r="F1119" s="171"/>
      <c r="G1119" s="171"/>
      <c r="H1119" s="54"/>
      <c r="I1119" s="98"/>
      <c r="J1119" s="54"/>
      <c r="K1119" s="54"/>
      <c r="L1119" s="54"/>
      <c r="M1119" s="54"/>
      <c r="N1119" s="54"/>
      <c r="O1119" s="54"/>
      <c r="P1119" s="54"/>
      <c r="Q1119" s="54"/>
      <c r="R1119" s="54"/>
      <c r="S1119" s="54"/>
      <c r="T1119" s="54"/>
      <c r="U1119" s="54"/>
      <c r="V1119" s="54"/>
      <c r="W1119" s="54"/>
      <c r="X1119" s="54"/>
      <c r="Y1119" s="54"/>
      <c r="Z1119" s="54"/>
    </row>
    <row r="1120">
      <c r="A1120" s="54"/>
      <c r="B1120" s="54"/>
      <c r="C1120" s="168"/>
      <c r="D1120" s="171"/>
      <c r="E1120" s="171"/>
      <c r="F1120" s="171"/>
      <c r="G1120" s="171"/>
      <c r="H1120" s="54"/>
      <c r="I1120" s="98"/>
      <c r="J1120" s="54"/>
      <c r="K1120" s="54"/>
      <c r="L1120" s="54"/>
      <c r="M1120" s="54"/>
      <c r="N1120" s="54"/>
      <c r="O1120" s="54"/>
      <c r="P1120" s="54"/>
      <c r="Q1120" s="54"/>
      <c r="R1120" s="54"/>
      <c r="S1120" s="54"/>
      <c r="T1120" s="54"/>
      <c r="U1120" s="54"/>
      <c r="V1120" s="54"/>
      <c r="W1120" s="54"/>
      <c r="X1120" s="54"/>
      <c r="Y1120" s="54"/>
      <c r="Z1120" s="54"/>
    </row>
    <row r="1121">
      <c r="A1121" s="54"/>
      <c r="B1121" s="54"/>
      <c r="C1121" s="168"/>
      <c r="D1121" s="171"/>
      <c r="E1121" s="171"/>
      <c r="F1121" s="171"/>
      <c r="G1121" s="171"/>
      <c r="H1121" s="54"/>
      <c r="I1121" s="98"/>
      <c r="J1121" s="54"/>
      <c r="K1121" s="54"/>
      <c r="L1121" s="54"/>
      <c r="M1121" s="54"/>
      <c r="N1121" s="54"/>
      <c r="O1121" s="54"/>
      <c r="P1121" s="54"/>
      <c r="Q1121" s="54"/>
      <c r="R1121" s="54"/>
      <c r="S1121" s="54"/>
      <c r="T1121" s="54"/>
      <c r="U1121" s="54"/>
      <c r="V1121" s="54"/>
      <c r="W1121" s="54"/>
      <c r="X1121" s="54"/>
      <c r="Y1121" s="54"/>
      <c r="Z1121" s="54"/>
    </row>
    <row r="1122">
      <c r="A1122" s="54"/>
      <c r="B1122" s="54"/>
      <c r="C1122" s="168"/>
      <c r="D1122" s="171"/>
      <c r="E1122" s="171"/>
      <c r="F1122" s="171"/>
      <c r="G1122" s="171"/>
      <c r="H1122" s="54"/>
      <c r="I1122" s="98"/>
      <c r="J1122" s="54"/>
      <c r="K1122" s="54"/>
      <c r="L1122" s="54"/>
      <c r="M1122" s="54"/>
      <c r="N1122" s="54"/>
      <c r="O1122" s="54"/>
      <c r="P1122" s="54"/>
      <c r="Q1122" s="54"/>
      <c r="R1122" s="54"/>
      <c r="S1122" s="54"/>
      <c r="T1122" s="54"/>
      <c r="U1122" s="54"/>
      <c r="V1122" s="54"/>
      <c r="W1122" s="54"/>
      <c r="X1122" s="54"/>
      <c r="Y1122" s="54"/>
      <c r="Z1122" s="54"/>
    </row>
    <row r="1123">
      <c r="A1123" s="54"/>
      <c r="B1123" s="54"/>
      <c r="C1123" s="168"/>
      <c r="D1123" s="171"/>
      <c r="E1123" s="171"/>
      <c r="F1123" s="171"/>
      <c r="G1123" s="171"/>
      <c r="H1123" s="54"/>
      <c r="I1123" s="98"/>
      <c r="J1123" s="54"/>
      <c r="K1123" s="54"/>
      <c r="L1123" s="54"/>
      <c r="M1123" s="54"/>
      <c r="N1123" s="54"/>
      <c r="O1123" s="54"/>
      <c r="P1123" s="54"/>
      <c r="Q1123" s="54"/>
      <c r="R1123" s="54"/>
      <c r="S1123" s="54"/>
      <c r="T1123" s="54"/>
      <c r="U1123" s="54"/>
      <c r="V1123" s="54"/>
      <c r="W1123" s="54"/>
      <c r="X1123" s="54"/>
      <c r="Y1123" s="54"/>
      <c r="Z1123" s="54"/>
    </row>
    <row r="1124">
      <c r="A1124" s="54"/>
      <c r="B1124" s="54"/>
      <c r="C1124" s="168"/>
      <c r="D1124" s="171"/>
      <c r="E1124" s="171"/>
      <c r="F1124" s="171"/>
      <c r="G1124" s="171"/>
      <c r="H1124" s="54"/>
      <c r="I1124" s="98"/>
      <c r="J1124" s="54"/>
      <c r="K1124" s="54"/>
      <c r="L1124" s="54"/>
      <c r="M1124" s="54"/>
      <c r="N1124" s="54"/>
      <c r="O1124" s="54"/>
      <c r="P1124" s="54"/>
      <c r="Q1124" s="54"/>
      <c r="R1124" s="54"/>
      <c r="S1124" s="54"/>
      <c r="T1124" s="54"/>
      <c r="U1124" s="54"/>
      <c r="V1124" s="54"/>
      <c r="W1124" s="54"/>
      <c r="X1124" s="54"/>
      <c r="Y1124" s="54"/>
      <c r="Z1124" s="54"/>
    </row>
    <row r="1125">
      <c r="A1125" s="54"/>
      <c r="B1125" s="54"/>
      <c r="C1125" s="168"/>
      <c r="D1125" s="171"/>
      <c r="E1125" s="171"/>
      <c r="F1125" s="171"/>
      <c r="G1125" s="171"/>
      <c r="H1125" s="54"/>
      <c r="I1125" s="98"/>
      <c r="J1125" s="54"/>
      <c r="K1125" s="54"/>
      <c r="L1125" s="54"/>
      <c r="M1125" s="54"/>
      <c r="N1125" s="54"/>
      <c r="O1125" s="54"/>
      <c r="P1125" s="54"/>
      <c r="Q1125" s="54"/>
      <c r="R1125" s="54"/>
      <c r="S1125" s="54"/>
      <c r="T1125" s="54"/>
      <c r="U1125" s="54"/>
      <c r="V1125" s="54"/>
      <c r="W1125" s="54"/>
      <c r="X1125" s="54"/>
      <c r="Y1125" s="54"/>
      <c r="Z1125" s="54"/>
    </row>
    <row r="1126">
      <c r="A1126" s="54"/>
      <c r="B1126" s="54"/>
      <c r="C1126" s="168"/>
      <c r="D1126" s="171"/>
      <c r="E1126" s="171"/>
      <c r="F1126" s="171"/>
      <c r="G1126" s="171"/>
      <c r="H1126" s="54"/>
      <c r="I1126" s="98"/>
      <c r="J1126" s="54"/>
      <c r="K1126" s="54"/>
      <c r="L1126" s="54"/>
      <c r="M1126" s="54"/>
      <c r="N1126" s="54"/>
      <c r="O1126" s="54"/>
      <c r="P1126" s="54"/>
      <c r="Q1126" s="54"/>
      <c r="R1126" s="54"/>
      <c r="S1126" s="54"/>
      <c r="T1126" s="54"/>
      <c r="U1126" s="54"/>
      <c r="V1126" s="54"/>
      <c r="W1126" s="54"/>
      <c r="X1126" s="54"/>
      <c r="Y1126" s="54"/>
      <c r="Z1126" s="54"/>
    </row>
    <row r="1127">
      <c r="A1127" s="54"/>
      <c r="B1127" s="54"/>
      <c r="C1127" s="168"/>
      <c r="D1127" s="171"/>
      <c r="E1127" s="171"/>
      <c r="F1127" s="171"/>
      <c r="G1127" s="171"/>
      <c r="H1127" s="54"/>
      <c r="I1127" s="98"/>
      <c r="J1127" s="54"/>
      <c r="K1127" s="54"/>
      <c r="L1127" s="54"/>
      <c r="M1127" s="54"/>
      <c r="N1127" s="54"/>
      <c r="O1127" s="54"/>
      <c r="P1127" s="54"/>
      <c r="Q1127" s="54"/>
      <c r="R1127" s="54"/>
      <c r="S1127" s="54"/>
      <c r="T1127" s="54"/>
      <c r="U1127" s="54"/>
      <c r="V1127" s="54"/>
      <c r="W1127" s="54"/>
      <c r="X1127" s="54"/>
      <c r="Y1127" s="54"/>
      <c r="Z1127" s="54"/>
    </row>
    <row r="1128">
      <c r="A1128" s="54"/>
      <c r="B1128" s="54"/>
      <c r="C1128" s="168"/>
      <c r="D1128" s="171"/>
      <c r="E1128" s="171"/>
      <c r="F1128" s="171"/>
      <c r="G1128" s="171"/>
      <c r="H1128" s="54"/>
      <c r="I1128" s="98"/>
      <c r="J1128" s="54"/>
      <c r="K1128" s="54"/>
      <c r="L1128" s="54"/>
      <c r="M1128" s="54"/>
      <c r="N1128" s="54"/>
      <c r="O1128" s="54"/>
      <c r="P1128" s="54"/>
      <c r="Q1128" s="54"/>
      <c r="R1128" s="54"/>
      <c r="S1128" s="54"/>
      <c r="T1128" s="54"/>
      <c r="U1128" s="54"/>
      <c r="V1128" s="54"/>
      <c r="W1128" s="54"/>
      <c r="X1128" s="54"/>
      <c r="Y1128" s="54"/>
      <c r="Z1128" s="54"/>
    </row>
    <row r="1129">
      <c r="A1129" s="54"/>
      <c r="B1129" s="54"/>
      <c r="C1129" s="168"/>
      <c r="D1129" s="171"/>
      <c r="E1129" s="171"/>
      <c r="F1129" s="171"/>
      <c r="G1129" s="171"/>
      <c r="H1129" s="54"/>
      <c r="I1129" s="98"/>
      <c r="J1129" s="54"/>
      <c r="K1129" s="54"/>
      <c r="L1129" s="54"/>
      <c r="M1129" s="54"/>
      <c r="N1129" s="54"/>
      <c r="O1129" s="54"/>
      <c r="P1129" s="54"/>
      <c r="Q1129" s="54"/>
      <c r="R1129" s="54"/>
      <c r="S1129" s="54"/>
      <c r="T1129" s="54"/>
      <c r="U1129" s="54"/>
      <c r="V1129" s="54"/>
      <c r="W1129" s="54"/>
      <c r="X1129" s="54"/>
      <c r="Y1129" s="54"/>
      <c r="Z1129" s="54"/>
    </row>
    <row r="1130">
      <c r="A1130" s="54"/>
      <c r="B1130" s="54"/>
      <c r="C1130" s="168"/>
      <c r="D1130" s="171"/>
      <c r="E1130" s="171"/>
      <c r="F1130" s="171"/>
      <c r="G1130" s="171"/>
      <c r="H1130" s="54"/>
      <c r="I1130" s="98"/>
      <c r="J1130" s="54"/>
      <c r="K1130" s="54"/>
      <c r="L1130" s="54"/>
      <c r="M1130" s="54"/>
      <c r="N1130" s="54"/>
      <c r="O1130" s="54"/>
      <c r="P1130" s="54"/>
      <c r="Q1130" s="54"/>
      <c r="R1130" s="54"/>
      <c r="S1130" s="54"/>
      <c r="T1130" s="54"/>
      <c r="U1130" s="54"/>
      <c r="V1130" s="54"/>
      <c r="W1130" s="54"/>
      <c r="X1130" s="54"/>
      <c r="Y1130" s="54"/>
      <c r="Z1130" s="54"/>
    </row>
    <row r="1131">
      <c r="A1131" s="54"/>
      <c r="B1131" s="54"/>
      <c r="C1131" s="168"/>
      <c r="D1131" s="171"/>
      <c r="E1131" s="171"/>
      <c r="F1131" s="171"/>
      <c r="G1131" s="171"/>
      <c r="H1131" s="54"/>
      <c r="I1131" s="98"/>
      <c r="J1131" s="54"/>
      <c r="K1131" s="54"/>
      <c r="L1131" s="54"/>
      <c r="M1131" s="54"/>
      <c r="N1131" s="54"/>
      <c r="O1131" s="54"/>
      <c r="P1131" s="54"/>
      <c r="Q1131" s="54"/>
      <c r="R1131" s="54"/>
      <c r="S1131" s="54"/>
      <c r="T1131" s="54"/>
      <c r="U1131" s="54"/>
      <c r="V1131" s="54"/>
      <c r="W1131" s="54"/>
      <c r="X1131" s="54"/>
      <c r="Y1131" s="54"/>
      <c r="Z1131" s="54"/>
    </row>
    <row r="1132">
      <c r="A1132" s="54"/>
      <c r="B1132" s="54"/>
      <c r="C1132" s="168"/>
      <c r="D1132" s="171"/>
      <c r="E1132" s="171"/>
      <c r="F1132" s="171"/>
      <c r="G1132" s="171"/>
      <c r="H1132" s="54"/>
      <c r="I1132" s="98"/>
      <c r="J1132" s="54"/>
      <c r="K1132" s="54"/>
      <c r="L1132" s="54"/>
      <c r="M1132" s="54"/>
      <c r="N1132" s="54"/>
      <c r="O1132" s="54"/>
      <c r="P1132" s="54"/>
      <c r="Q1132" s="54"/>
      <c r="R1132" s="54"/>
      <c r="S1132" s="54"/>
      <c r="T1132" s="54"/>
      <c r="U1132" s="54"/>
      <c r="V1132" s="54"/>
      <c r="W1132" s="54"/>
      <c r="X1132" s="54"/>
      <c r="Y1132" s="54"/>
      <c r="Z1132" s="54"/>
    </row>
    <row r="1133">
      <c r="A1133" s="54"/>
      <c r="B1133" s="54"/>
      <c r="C1133" s="168"/>
      <c r="D1133" s="171"/>
      <c r="E1133" s="171"/>
      <c r="F1133" s="171"/>
      <c r="G1133" s="171"/>
      <c r="H1133" s="54"/>
      <c r="I1133" s="98"/>
      <c r="J1133" s="54"/>
      <c r="K1133" s="54"/>
      <c r="L1133" s="54"/>
      <c r="M1133" s="54"/>
      <c r="N1133" s="54"/>
      <c r="O1133" s="54"/>
      <c r="P1133" s="54"/>
      <c r="Q1133" s="54"/>
      <c r="R1133" s="54"/>
      <c r="S1133" s="54"/>
      <c r="T1133" s="54"/>
      <c r="U1133" s="54"/>
      <c r="V1133" s="54"/>
      <c r="W1133" s="54"/>
      <c r="X1133" s="54"/>
      <c r="Y1133" s="54"/>
      <c r="Z1133" s="54"/>
    </row>
    <row r="1134">
      <c r="A1134" s="54"/>
      <c r="B1134" s="54"/>
      <c r="C1134" s="168"/>
      <c r="D1134" s="171"/>
      <c r="E1134" s="171"/>
      <c r="F1134" s="171"/>
      <c r="G1134" s="171"/>
      <c r="H1134" s="54"/>
      <c r="I1134" s="98"/>
      <c r="J1134" s="54"/>
      <c r="K1134" s="54"/>
      <c r="L1134" s="54"/>
      <c r="M1134" s="54"/>
      <c r="N1134" s="54"/>
      <c r="O1134" s="54"/>
      <c r="P1134" s="54"/>
      <c r="Q1134" s="54"/>
      <c r="R1134" s="54"/>
      <c r="S1134" s="54"/>
      <c r="T1134" s="54"/>
      <c r="U1134" s="54"/>
      <c r="V1134" s="54"/>
      <c r="W1134" s="54"/>
      <c r="X1134" s="54"/>
      <c r="Y1134" s="54"/>
      <c r="Z1134" s="54"/>
    </row>
    <row r="1135">
      <c r="A1135" s="54"/>
      <c r="B1135" s="54"/>
      <c r="C1135" s="168"/>
      <c r="D1135" s="171"/>
      <c r="E1135" s="171"/>
      <c r="F1135" s="171"/>
      <c r="G1135" s="171"/>
      <c r="H1135" s="54"/>
      <c r="I1135" s="98"/>
      <c r="J1135" s="54"/>
      <c r="K1135" s="54"/>
      <c r="L1135" s="54"/>
      <c r="M1135" s="54"/>
      <c r="N1135" s="54"/>
      <c r="O1135" s="54"/>
      <c r="P1135" s="54"/>
      <c r="Q1135" s="54"/>
      <c r="R1135" s="54"/>
      <c r="S1135" s="54"/>
      <c r="T1135" s="54"/>
      <c r="U1135" s="54"/>
      <c r="V1135" s="54"/>
      <c r="W1135" s="54"/>
      <c r="X1135" s="54"/>
      <c r="Y1135" s="54"/>
      <c r="Z1135" s="54"/>
    </row>
    <row r="1136">
      <c r="A1136" s="54"/>
      <c r="B1136" s="54"/>
      <c r="C1136" s="168"/>
      <c r="D1136" s="171"/>
      <c r="E1136" s="171"/>
      <c r="F1136" s="171"/>
      <c r="G1136" s="171"/>
      <c r="H1136" s="54"/>
      <c r="I1136" s="98"/>
      <c r="J1136" s="54"/>
      <c r="K1136" s="54"/>
      <c r="L1136" s="54"/>
      <c r="M1136" s="54"/>
      <c r="N1136" s="54"/>
      <c r="O1136" s="54"/>
      <c r="P1136" s="54"/>
      <c r="Q1136" s="54"/>
      <c r="R1136" s="54"/>
      <c r="S1136" s="54"/>
      <c r="T1136" s="54"/>
      <c r="U1136" s="54"/>
      <c r="V1136" s="54"/>
      <c r="W1136" s="54"/>
      <c r="X1136" s="54"/>
      <c r="Y1136" s="54"/>
      <c r="Z1136" s="54"/>
    </row>
    <row r="1137">
      <c r="A1137" s="54"/>
      <c r="B1137" s="54"/>
      <c r="C1137" s="168"/>
      <c r="D1137" s="171"/>
      <c r="E1137" s="171"/>
      <c r="F1137" s="171"/>
      <c r="G1137" s="171"/>
      <c r="H1137" s="54"/>
      <c r="I1137" s="98"/>
      <c r="J1137" s="54"/>
      <c r="K1137" s="54"/>
      <c r="L1137" s="54"/>
      <c r="M1137" s="54"/>
      <c r="N1137" s="54"/>
      <c r="O1137" s="54"/>
      <c r="P1137" s="54"/>
      <c r="Q1137" s="54"/>
      <c r="R1137" s="54"/>
      <c r="S1137" s="54"/>
      <c r="T1137" s="54"/>
      <c r="U1137" s="54"/>
      <c r="V1137" s="54"/>
      <c r="W1137" s="54"/>
      <c r="X1137" s="54"/>
      <c r="Y1137" s="54"/>
      <c r="Z1137" s="54"/>
    </row>
    <row r="1138">
      <c r="A1138" s="54"/>
      <c r="B1138" s="54"/>
      <c r="C1138" s="168"/>
      <c r="D1138" s="171"/>
      <c r="E1138" s="171"/>
      <c r="F1138" s="171"/>
      <c r="G1138" s="171"/>
      <c r="H1138" s="54"/>
      <c r="I1138" s="98"/>
      <c r="J1138" s="54"/>
      <c r="K1138" s="54"/>
      <c r="L1138" s="54"/>
      <c r="M1138" s="54"/>
      <c r="N1138" s="54"/>
      <c r="O1138" s="54"/>
      <c r="P1138" s="54"/>
      <c r="Q1138" s="54"/>
      <c r="R1138" s="54"/>
      <c r="S1138" s="54"/>
      <c r="T1138" s="54"/>
      <c r="U1138" s="54"/>
      <c r="V1138" s="54"/>
      <c r="W1138" s="54"/>
      <c r="X1138" s="54"/>
      <c r="Y1138" s="54"/>
      <c r="Z1138" s="54"/>
    </row>
    <row r="1139">
      <c r="A1139" s="54"/>
      <c r="B1139" s="54"/>
      <c r="C1139" s="168"/>
      <c r="D1139" s="171"/>
      <c r="E1139" s="171"/>
      <c r="F1139" s="171"/>
      <c r="G1139" s="171"/>
      <c r="H1139" s="54"/>
      <c r="I1139" s="98"/>
      <c r="J1139" s="54"/>
      <c r="K1139" s="54"/>
      <c r="L1139" s="54"/>
      <c r="M1139" s="54"/>
      <c r="N1139" s="54"/>
      <c r="O1139" s="54"/>
      <c r="P1139" s="54"/>
      <c r="Q1139" s="54"/>
      <c r="R1139" s="54"/>
      <c r="S1139" s="54"/>
      <c r="T1139" s="54"/>
      <c r="U1139" s="54"/>
      <c r="V1139" s="54"/>
      <c r="W1139" s="54"/>
      <c r="X1139" s="54"/>
      <c r="Y1139" s="54"/>
      <c r="Z1139" s="54"/>
    </row>
    <row r="1140">
      <c r="A1140" s="54"/>
      <c r="B1140" s="54"/>
      <c r="C1140" s="168"/>
      <c r="D1140" s="171"/>
      <c r="E1140" s="171"/>
      <c r="F1140" s="171"/>
      <c r="G1140" s="171"/>
      <c r="H1140" s="54"/>
      <c r="I1140" s="98"/>
      <c r="J1140" s="54"/>
      <c r="K1140" s="54"/>
      <c r="L1140" s="54"/>
      <c r="M1140" s="54"/>
      <c r="N1140" s="54"/>
      <c r="O1140" s="54"/>
      <c r="P1140" s="54"/>
      <c r="Q1140" s="54"/>
      <c r="R1140" s="54"/>
      <c r="S1140" s="54"/>
      <c r="T1140" s="54"/>
      <c r="U1140" s="54"/>
      <c r="V1140" s="54"/>
      <c r="W1140" s="54"/>
      <c r="X1140" s="54"/>
      <c r="Y1140" s="54"/>
      <c r="Z1140" s="54"/>
    </row>
    <row r="1141">
      <c r="A1141" s="54"/>
      <c r="B1141" s="54"/>
      <c r="C1141" s="168"/>
      <c r="D1141" s="171"/>
      <c r="E1141" s="171"/>
      <c r="F1141" s="171"/>
      <c r="G1141" s="171"/>
      <c r="H1141" s="54"/>
      <c r="I1141" s="98"/>
      <c r="J1141" s="54"/>
      <c r="K1141" s="54"/>
      <c r="L1141" s="54"/>
      <c r="M1141" s="54"/>
      <c r="N1141" s="54"/>
      <c r="O1141" s="54"/>
      <c r="P1141" s="54"/>
      <c r="Q1141" s="54"/>
      <c r="R1141" s="54"/>
      <c r="S1141" s="54"/>
      <c r="T1141" s="54"/>
      <c r="U1141" s="54"/>
      <c r="V1141" s="54"/>
      <c r="W1141" s="54"/>
      <c r="X1141" s="54"/>
      <c r="Y1141" s="54"/>
      <c r="Z1141" s="54"/>
    </row>
    <row r="1142">
      <c r="A1142" s="54"/>
      <c r="B1142" s="54"/>
      <c r="C1142" s="168"/>
      <c r="D1142" s="171"/>
      <c r="E1142" s="171"/>
      <c r="F1142" s="171"/>
      <c r="G1142" s="171"/>
      <c r="H1142" s="54"/>
      <c r="I1142" s="98"/>
      <c r="J1142" s="54"/>
      <c r="K1142" s="54"/>
      <c r="L1142" s="54"/>
      <c r="M1142" s="54"/>
      <c r="N1142" s="54"/>
      <c r="O1142" s="54"/>
      <c r="P1142" s="54"/>
      <c r="Q1142" s="54"/>
      <c r="R1142" s="54"/>
      <c r="S1142" s="54"/>
      <c r="T1142" s="54"/>
      <c r="U1142" s="54"/>
      <c r="V1142" s="54"/>
      <c r="W1142" s="54"/>
      <c r="X1142" s="54"/>
      <c r="Y1142" s="54"/>
      <c r="Z1142" s="54"/>
    </row>
    <row r="1143">
      <c r="A1143" s="54"/>
      <c r="B1143" s="54"/>
      <c r="C1143" s="168"/>
      <c r="D1143" s="171"/>
      <c r="E1143" s="171"/>
      <c r="F1143" s="171"/>
      <c r="G1143" s="171"/>
      <c r="H1143" s="54"/>
      <c r="I1143" s="98"/>
      <c r="J1143" s="54"/>
      <c r="K1143" s="54"/>
      <c r="L1143" s="54"/>
      <c r="M1143" s="54"/>
      <c r="N1143" s="54"/>
      <c r="O1143" s="54"/>
      <c r="P1143" s="54"/>
      <c r="Q1143" s="54"/>
      <c r="R1143" s="54"/>
      <c r="S1143" s="54"/>
      <c r="T1143" s="54"/>
      <c r="U1143" s="54"/>
      <c r="V1143" s="54"/>
      <c r="W1143" s="54"/>
      <c r="X1143" s="54"/>
      <c r="Y1143" s="54"/>
      <c r="Z1143" s="54"/>
    </row>
    <row r="1144">
      <c r="A1144" s="54"/>
      <c r="B1144" s="54"/>
      <c r="C1144" s="168"/>
      <c r="D1144" s="171"/>
      <c r="E1144" s="171"/>
      <c r="F1144" s="171"/>
      <c r="G1144" s="171"/>
      <c r="H1144" s="54"/>
      <c r="I1144" s="98"/>
      <c r="J1144" s="54"/>
      <c r="K1144" s="54"/>
      <c r="L1144" s="54"/>
      <c r="M1144" s="54"/>
      <c r="N1144" s="54"/>
      <c r="O1144" s="54"/>
      <c r="P1144" s="54"/>
      <c r="Q1144" s="54"/>
      <c r="R1144" s="54"/>
      <c r="S1144" s="54"/>
      <c r="T1144" s="54"/>
      <c r="U1144" s="54"/>
      <c r="V1144" s="54"/>
      <c r="W1144" s="54"/>
      <c r="X1144" s="54"/>
      <c r="Y1144" s="54"/>
      <c r="Z1144" s="54"/>
    </row>
    <row r="1145">
      <c r="A1145" s="54"/>
      <c r="B1145" s="54"/>
      <c r="C1145" s="168"/>
      <c r="D1145" s="171"/>
      <c r="E1145" s="171"/>
      <c r="F1145" s="171"/>
      <c r="G1145" s="171"/>
      <c r="H1145" s="54"/>
      <c r="I1145" s="98"/>
      <c r="J1145" s="54"/>
      <c r="K1145" s="54"/>
      <c r="L1145" s="54"/>
      <c r="M1145" s="54"/>
      <c r="N1145" s="54"/>
      <c r="O1145" s="54"/>
      <c r="P1145" s="54"/>
      <c r="Q1145" s="54"/>
      <c r="R1145" s="54"/>
      <c r="S1145" s="54"/>
      <c r="T1145" s="54"/>
      <c r="U1145" s="54"/>
      <c r="V1145" s="54"/>
      <c r="W1145" s="54"/>
      <c r="X1145" s="54"/>
      <c r="Y1145" s="54"/>
      <c r="Z1145" s="54"/>
    </row>
    <row r="1146">
      <c r="A1146" s="54"/>
      <c r="B1146" s="54"/>
      <c r="C1146" s="168"/>
      <c r="D1146" s="171"/>
      <c r="E1146" s="171"/>
      <c r="F1146" s="171"/>
      <c r="G1146" s="171"/>
      <c r="H1146" s="54"/>
      <c r="I1146" s="98"/>
      <c r="J1146" s="54"/>
      <c r="K1146" s="54"/>
      <c r="L1146" s="54"/>
      <c r="M1146" s="54"/>
      <c r="N1146" s="54"/>
      <c r="O1146" s="54"/>
      <c r="P1146" s="54"/>
      <c r="Q1146" s="54"/>
      <c r="R1146" s="54"/>
      <c r="S1146" s="54"/>
      <c r="T1146" s="54"/>
      <c r="U1146" s="54"/>
      <c r="V1146" s="54"/>
      <c r="W1146" s="54"/>
      <c r="X1146" s="54"/>
      <c r="Y1146" s="54"/>
      <c r="Z1146" s="54"/>
    </row>
    <row r="1147">
      <c r="A1147" s="54"/>
      <c r="B1147" s="54"/>
      <c r="C1147" s="168"/>
      <c r="D1147" s="171"/>
      <c r="E1147" s="171"/>
      <c r="F1147" s="171"/>
      <c r="G1147" s="171"/>
      <c r="H1147" s="54"/>
      <c r="I1147" s="98"/>
      <c r="J1147" s="54"/>
      <c r="K1147" s="54"/>
      <c r="L1147" s="54"/>
      <c r="M1147" s="54"/>
      <c r="N1147" s="54"/>
      <c r="O1147" s="54"/>
      <c r="P1147" s="54"/>
      <c r="Q1147" s="54"/>
      <c r="R1147" s="54"/>
      <c r="S1147" s="54"/>
      <c r="T1147" s="54"/>
      <c r="U1147" s="54"/>
      <c r="V1147" s="54"/>
      <c r="W1147" s="54"/>
      <c r="X1147" s="54"/>
      <c r="Y1147" s="54"/>
      <c r="Z1147" s="54"/>
    </row>
    <row r="1148">
      <c r="A1148" s="54"/>
      <c r="B1148" s="54"/>
      <c r="C1148" s="168"/>
      <c r="D1148" s="171"/>
      <c r="E1148" s="171"/>
      <c r="F1148" s="171"/>
      <c r="G1148" s="171"/>
      <c r="H1148" s="54"/>
      <c r="I1148" s="98"/>
      <c r="J1148" s="54"/>
      <c r="K1148" s="54"/>
      <c r="L1148" s="54"/>
      <c r="M1148" s="54"/>
      <c r="N1148" s="54"/>
      <c r="O1148" s="54"/>
      <c r="P1148" s="54"/>
      <c r="Q1148" s="54"/>
      <c r="R1148" s="54"/>
      <c r="S1148" s="54"/>
      <c r="T1148" s="54"/>
      <c r="U1148" s="54"/>
      <c r="V1148" s="54"/>
      <c r="W1148" s="54"/>
      <c r="X1148" s="54"/>
      <c r="Y1148" s="54"/>
      <c r="Z1148" s="54"/>
    </row>
    <row r="1149">
      <c r="A1149" s="54"/>
      <c r="B1149" s="54"/>
      <c r="C1149" s="168"/>
      <c r="D1149" s="171"/>
      <c r="E1149" s="171"/>
      <c r="F1149" s="171"/>
      <c r="G1149" s="171"/>
      <c r="H1149" s="54"/>
      <c r="I1149" s="98"/>
      <c r="J1149" s="54"/>
      <c r="K1149" s="54"/>
      <c r="L1149" s="54"/>
      <c r="M1149" s="54"/>
      <c r="N1149" s="54"/>
      <c r="O1149" s="54"/>
      <c r="P1149" s="54"/>
      <c r="Q1149" s="54"/>
      <c r="R1149" s="54"/>
      <c r="S1149" s="54"/>
      <c r="T1149" s="54"/>
      <c r="U1149" s="54"/>
      <c r="V1149" s="54"/>
      <c r="W1149" s="54"/>
      <c r="X1149" s="54"/>
      <c r="Y1149" s="54"/>
      <c r="Z1149" s="54"/>
    </row>
    <row r="1150">
      <c r="A1150" s="54"/>
      <c r="B1150" s="54"/>
      <c r="C1150" s="168"/>
      <c r="D1150" s="171"/>
      <c r="E1150" s="171"/>
      <c r="F1150" s="171"/>
      <c r="G1150" s="171"/>
      <c r="H1150" s="54"/>
      <c r="I1150" s="98"/>
      <c r="J1150" s="54"/>
      <c r="K1150" s="54"/>
      <c r="L1150" s="54"/>
      <c r="M1150" s="54"/>
      <c r="N1150" s="54"/>
      <c r="O1150" s="54"/>
      <c r="P1150" s="54"/>
      <c r="Q1150" s="54"/>
      <c r="R1150" s="54"/>
      <c r="S1150" s="54"/>
      <c r="T1150" s="54"/>
      <c r="U1150" s="54"/>
      <c r="V1150" s="54"/>
      <c r="W1150" s="54"/>
      <c r="X1150" s="54"/>
      <c r="Y1150" s="54"/>
      <c r="Z1150" s="54"/>
    </row>
    <row r="1151">
      <c r="A1151" s="54"/>
      <c r="B1151" s="54"/>
      <c r="C1151" s="168"/>
      <c r="D1151" s="171"/>
      <c r="E1151" s="171"/>
      <c r="F1151" s="171"/>
      <c r="G1151" s="171"/>
      <c r="H1151" s="54"/>
      <c r="I1151" s="98"/>
      <c r="J1151" s="54"/>
      <c r="K1151" s="54"/>
      <c r="L1151" s="54"/>
      <c r="M1151" s="54"/>
      <c r="N1151" s="54"/>
      <c r="O1151" s="54"/>
      <c r="P1151" s="54"/>
      <c r="Q1151" s="54"/>
      <c r="R1151" s="54"/>
      <c r="S1151" s="54"/>
      <c r="T1151" s="54"/>
      <c r="U1151" s="54"/>
      <c r="V1151" s="54"/>
      <c r="W1151" s="54"/>
      <c r="X1151" s="54"/>
      <c r="Y1151" s="54"/>
      <c r="Z1151" s="54"/>
    </row>
    <row r="1152">
      <c r="A1152" s="54"/>
      <c r="B1152" s="54"/>
      <c r="C1152" s="168"/>
      <c r="D1152" s="171"/>
      <c r="E1152" s="171"/>
      <c r="F1152" s="171"/>
      <c r="G1152" s="171"/>
      <c r="H1152" s="54"/>
      <c r="I1152" s="98"/>
      <c r="J1152" s="54"/>
      <c r="K1152" s="54"/>
      <c r="L1152" s="54"/>
      <c r="M1152" s="54"/>
      <c r="N1152" s="54"/>
      <c r="O1152" s="54"/>
      <c r="P1152" s="54"/>
      <c r="Q1152" s="54"/>
      <c r="R1152" s="54"/>
      <c r="S1152" s="54"/>
      <c r="T1152" s="54"/>
      <c r="U1152" s="54"/>
      <c r="V1152" s="54"/>
      <c r="W1152" s="54"/>
      <c r="X1152" s="54"/>
      <c r="Y1152" s="54"/>
      <c r="Z1152" s="54"/>
    </row>
  </sheetData>
  <dataValidations>
    <dataValidation type="list" allowBlank="1" showErrorMessage="1" sqref="Q2:Q175">
      <formula1>"EN ALMACEN 11,PENDIENTE,DIRECTO A CLIENTE,PARCIAL,ENVIADA,-"</formula1>
    </dataValidation>
    <dataValidation type="list" allowBlank="1" showErrorMessage="1" sqref="J2:J175 M2:M175">
      <formula1>"MPC,CEO,Gamit,ITH,Manprec,N/A"</formula1>
    </dataValidation>
    <dataValidation type="list" allowBlank="1" showErrorMessage="1" sqref="L2:L175">
      <formula1>"EURO,MXN,USD"</formula1>
    </dataValidation>
  </dataValidations>
  <drawing r:id="rId5"/>
  <legacyDrawing r:id="rId6"/>
  <tableParts count="3">
    <tablePart r:id="rId10"/>
    <tablePart r:id="rId11"/>
    <tablePart r:id="rId1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53.13"/>
    <col customWidth="1" min="17" max="17" width="16.5"/>
  </cols>
  <sheetData>
    <row r="1">
      <c r="A1" s="55" t="s">
        <v>3</v>
      </c>
      <c r="B1" s="55" t="s">
        <v>12</v>
      </c>
      <c r="C1" s="55" t="s">
        <v>7</v>
      </c>
      <c r="D1" s="55" t="s">
        <v>13</v>
      </c>
      <c r="E1" s="55" t="s">
        <v>14</v>
      </c>
      <c r="F1" s="55" t="s">
        <v>15</v>
      </c>
      <c r="G1" s="55" t="s">
        <v>16</v>
      </c>
      <c r="H1" s="56" t="s">
        <v>17</v>
      </c>
      <c r="I1" s="55" t="s">
        <v>19</v>
      </c>
      <c r="J1" s="55" t="s">
        <v>20</v>
      </c>
      <c r="K1" s="60" t="s">
        <v>21</v>
      </c>
      <c r="L1" s="55" t="s">
        <v>27</v>
      </c>
      <c r="M1" s="55" t="s">
        <v>28</v>
      </c>
      <c r="N1" s="55" t="s">
        <v>29</v>
      </c>
      <c r="O1" s="58" t="s">
        <v>30</v>
      </c>
      <c r="P1" s="59" t="s">
        <v>34</v>
      </c>
      <c r="Q1" s="61" t="s">
        <v>37</v>
      </c>
      <c r="R1" s="59" t="s">
        <v>38</v>
      </c>
      <c r="S1" s="59" t="s">
        <v>39</v>
      </c>
      <c r="T1" s="59" t="s">
        <v>40</v>
      </c>
      <c r="U1" s="59" t="s">
        <v>39</v>
      </c>
      <c r="V1" s="165"/>
      <c r="W1" s="165"/>
      <c r="X1" s="165"/>
      <c r="Y1" s="165"/>
      <c r="Z1" s="165"/>
    </row>
    <row r="2">
      <c r="A2" s="166" t="s">
        <v>816</v>
      </c>
      <c r="B2" s="63">
        <v>1.0</v>
      </c>
      <c r="C2" s="167" t="s">
        <v>817</v>
      </c>
      <c r="D2" s="69">
        <v>3.0</v>
      </c>
      <c r="E2" s="63" t="s">
        <v>575</v>
      </c>
      <c r="F2" s="162"/>
      <c r="G2" s="162"/>
      <c r="H2" s="64" t="s">
        <v>818</v>
      </c>
      <c r="I2" s="63" t="s">
        <v>35</v>
      </c>
      <c r="J2" s="42" t="s">
        <v>166</v>
      </c>
      <c r="K2" s="128">
        <v>4419.35</v>
      </c>
      <c r="L2" s="42" t="s">
        <v>363</v>
      </c>
      <c r="M2" s="42" t="s">
        <v>166</v>
      </c>
      <c r="N2" s="42" t="s">
        <v>819</v>
      </c>
      <c r="O2" s="73" t="b">
        <v>0</v>
      </c>
      <c r="P2" s="42" t="s">
        <v>820</v>
      </c>
      <c r="Q2" s="42" t="s">
        <v>595</v>
      </c>
      <c r="R2" s="42" t="s">
        <v>242</v>
      </c>
      <c r="S2" s="42" t="b">
        <v>1</v>
      </c>
      <c r="T2" s="42" t="s">
        <v>242</v>
      </c>
      <c r="U2" s="42" t="b">
        <v>1</v>
      </c>
      <c r="V2" s="165"/>
      <c r="W2" s="165"/>
      <c r="X2" s="165"/>
      <c r="Y2" s="165"/>
      <c r="Z2" s="165"/>
    </row>
    <row r="3">
      <c r="A3" s="169"/>
      <c r="B3" s="169"/>
      <c r="C3" s="170" t="s">
        <v>821</v>
      </c>
      <c r="D3" s="69">
        <v>3.0</v>
      </c>
      <c r="E3" s="63" t="s">
        <v>575</v>
      </c>
      <c r="F3" s="169"/>
      <c r="G3" s="169"/>
      <c r="H3" s="70">
        <v>867248.0</v>
      </c>
      <c r="I3" s="63" t="s">
        <v>35</v>
      </c>
      <c r="J3" s="42" t="s">
        <v>166</v>
      </c>
      <c r="K3" s="128">
        <v>553.2</v>
      </c>
      <c r="L3" s="42" t="s">
        <v>363</v>
      </c>
      <c r="M3" s="42" t="s">
        <v>166</v>
      </c>
      <c r="N3" s="42" t="s">
        <v>822</v>
      </c>
      <c r="O3" s="42" t="b">
        <v>1</v>
      </c>
      <c r="P3" s="42"/>
      <c r="Q3" s="42" t="s">
        <v>595</v>
      </c>
      <c r="R3" s="42" t="s">
        <v>242</v>
      </c>
      <c r="S3" s="42" t="b">
        <v>1</v>
      </c>
      <c r="T3" s="42" t="s">
        <v>242</v>
      </c>
      <c r="U3" s="42" t="b">
        <v>1</v>
      </c>
      <c r="V3" s="165"/>
      <c r="W3" s="165"/>
      <c r="X3" s="165"/>
      <c r="Y3" s="165"/>
      <c r="Z3" s="165"/>
    </row>
    <row r="4">
      <c r="A4" s="169"/>
      <c r="B4" s="169"/>
      <c r="C4" s="170" t="s">
        <v>823</v>
      </c>
      <c r="D4" s="69">
        <v>6.0</v>
      </c>
      <c r="E4" s="63" t="s">
        <v>575</v>
      </c>
      <c r="F4" s="169"/>
      <c r="G4" s="169"/>
      <c r="H4" s="70">
        <v>867246.0</v>
      </c>
      <c r="I4" s="63" t="s">
        <v>35</v>
      </c>
      <c r="J4" s="42" t="s">
        <v>166</v>
      </c>
      <c r="K4" s="128">
        <v>601.8</v>
      </c>
      <c r="L4" s="42" t="s">
        <v>363</v>
      </c>
      <c r="M4" s="42" t="s">
        <v>166</v>
      </c>
      <c r="N4" s="42" t="s">
        <v>822</v>
      </c>
      <c r="O4" s="42" t="b">
        <v>1</v>
      </c>
      <c r="P4" s="42"/>
      <c r="Q4" s="42" t="s">
        <v>595</v>
      </c>
      <c r="R4" s="42" t="s">
        <v>242</v>
      </c>
      <c r="S4" s="42" t="b">
        <v>1</v>
      </c>
      <c r="T4" s="42" t="s">
        <v>242</v>
      </c>
      <c r="U4" s="42" t="b">
        <v>1</v>
      </c>
      <c r="V4" s="165"/>
      <c r="W4" s="165"/>
      <c r="X4" s="165"/>
      <c r="Y4" s="165"/>
      <c r="Z4" s="165"/>
    </row>
    <row r="5">
      <c r="A5" s="169"/>
      <c r="B5" s="169"/>
      <c r="C5" s="170" t="s">
        <v>824</v>
      </c>
      <c r="D5" s="69">
        <v>3.0</v>
      </c>
      <c r="E5" s="63" t="s">
        <v>575</v>
      </c>
      <c r="F5" s="169"/>
      <c r="G5" s="169"/>
      <c r="H5" s="70">
        <v>9.89803143411E11</v>
      </c>
      <c r="I5" s="70" t="s">
        <v>35</v>
      </c>
      <c r="J5" s="42" t="s">
        <v>166</v>
      </c>
      <c r="K5" s="128">
        <v>114.0</v>
      </c>
      <c r="L5" s="42" t="s">
        <v>363</v>
      </c>
      <c r="M5" s="42" t="s">
        <v>166</v>
      </c>
      <c r="N5" s="42" t="s">
        <v>22</v>
      </c>
      <c r="O5" s="42" t="b">
        <v>1</v>
      </c>
      <c r="P5" s="42" t="s">
        <v>825</v>
      </c>
      <c r="Q5" s="42" t="s">
        <v>595</v>
      </c>
      <c r="R5" s="42" t="s">
        <v>242</v>
      </c>
      <c r="S5" s="42" t="b">
        <v>1</v>
      </c>
      <c r="T5" s="42" t="s">
        <v>242</v>
      </c>
      <c r="U5" s="42" t="b">
        <v>1</v>
      </c>
      <c r="V5" s="165"/>
      <c r="W5" s="165"/>
      <c r="X5" s="165"/>
      <c r="Y5" s="165"/>
      <c r="Z5" s="165"/>
    </row>
    <row r="6">
      <c r="A6" s="169"/>
      <c r="B6" s="169"/>
      <c r="C6" s="170" t="s">
        <v>553</v>
      </c>
      <c r="D6" s="69">
        <v>3.0</v>
      </c>
      <c r="E6" s="63" t="s">
        <v>575</v>
      </c>
      <c r="F6" s="169"/>
      <c r="G6" s="169"/>
      <c r="H6" s="70" t="s">
        <v>420</v>
      </c>
      <c r="I6" s="70" t="s">
        <v>321</v>
      </c>
      <c r="J6" s="42" t="s">
        <v>166</v>
      </c>
      <c r="K6" s="128">
        <v>115.0</v>
      </c>
      <c r="L6" s="42" t="s">
        <v>363</v>
      </c>
      <c r="M6" s="42" t="s">
        <v>401</v>
      </c>
      <c r="N6" s="42" t="s">
        <v>22</v>
      </c>
      <c r="O6" s="73" t="b">
        <v>0</v>
      </c>
      <c r="P6" s="73"/>
      <c r="Q6" s="42" t="s">
        <v>595</v>
      </c>
      <c r="R6" s="42" t="s">
        <v>554</v>
      </c>
      <c r="S6" s="42" t="b">
        <v>1</v>
      </c>
      <c r="T6" s="42" t="s">
        <v>826</v>
      </c>
      <c r="U6" s="42" t="b">
        <v>1</v>
      </c>
      <c r="V6" s="165"/>
      <c r="W6" s="165"/>
      <c r="X6" s="165"/>
      <c r="Y6" s="165"/>
      <c r="Z6" s="165"/>
    </row>
    <row r="7">
      <c r="A7" s="169"/>
      <c r="B7" s="169"/>
      <c r="C7" s="170" t="s">
        <v>827</v>
      </c>
      <c r="D7" s="69">
        <v>6.0</v>
      </c>
      <c r="E7" s="63" t="s">
        <v>575</v>
      </c>
      <c r="F7" s="169"/>
      <c r="G7" s="169"/>
      <c r="H7" s="70" t="s">
        <v>414</v>
      </c>
      <c r="I7" s="70" t="s">
        <v>315</v>
      </c>
      <c r="J7" s="42" t="s">
        <v>166</v>
      </c>
      <c r="K7" s="146">
        <f>1092/8</f>
        <v>136.5</v>
      </c>
      <c r="L7" s="42" t="s">
        <v>227</v>
      </c>
      <c r="M7" s="42" t="s">
        <v>166</v>
      </c>
      <c r="N7" s="42" t="s">
        <v>768</v>
      </c>
      <c r="O7" s="73" t="b">
        <v>0</v>
      </c>
      <c r="P7" s="73"/>
      <c r="Q7" s="42" t="s">
        <v>595</v>
      </c>
      <c r="R7" s="42" t="s">
        <v>242</v>
      </c>
      <c r="S7" s="42" t="b">
        <v>1</v>
      </c>
      <c r="T7" s="42" t="s">
        <v>242</v>
      </c>
      <c r="U7" s="42" t="b">
        <v>1</v>
      </c>
      <c r="V7" s="165"/>
      <c r="W7" s="165"/>
      <c r="X7" s="165"/>
      <c r="Y7" s="165"/>
      <c r="Z7" s="165"/>
    </row>
    <row r="8">
      <c r="A8" s="165"/>
      <c r="B8" s="165"/>
      <c r="C8" s="165"/>
      <c r="D8" s="165"/>
      <c r="E8" s="165"/>
      <c r="F8" s="165"/>
      <c r="G8" s="165"/>
      <c r="H8" s="54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</row>
    <row r="9">
      <c r="A9" s="165"/>
      <c r="B9" s="165"/>
      <c r="C9" s="165"/>
      <c r="D9" s="165"/>
      <c r="E9" s="165"/>
      <c r="F9" s="165"/>
      <c r="G9" s="165"/>
      <c r="H9" s="54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</row>
    <row r="10">
      <c r="A10" s="165"/>
      <c r="B10" s="165"/>
      <c r="C10" s="165"/>
      <c r="D10" s="165"/>
      <c r="E10" s="165"/>
      <c r="F10" s="165"/>
      <c r="G10" s="165"/>
      <c r="H10" s="54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</row>
    <row r="11">
      <c r="A11" s="165"/>
      <c r="B11" s="165"/>
      <c r="C11" s="165"/>
      <c r="D11" s="165"/>
      <c r="E11" s="165"/>
      <c r="F11" s="165"/>
      <c r="G11" s="165"/>
      <c r="H11" s="54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</row>
    <row r="12">
      <c r="A12" s="165"/>
      <c r="B12" s="165"/>
      <c r="C12" s="165"/>
      <c r="D12" s="165"/>
      <c r="E12" s="165"/>
      <c r="F12" s="165"/>
      <c r="G12" s="165"/>
      <c r="H12" s="54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</row>
    <row r="13">
      <c r="A13" s="165"/>
      <c r="B13" s="165"/>
      <c r="C13" s="165"/>
      <c r="D13" s="165"/>
      <c r="E13" s="165"/>
      <c r="F13" s="165"/>
      <c r="G13" s="165"/>
      <c r="H13" s="54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</row>
    <row r="14">
      <c r="A14" s="165"/>
      <c r="B14" s="165"/>
      <c r="C14" s="165"/>
      <c r="D14" s="165"/>
      <c r="E14" s="165"/>
      <c r="F14" s="165"/>
      <c r="G14" s="165"/>
      <c r="H14" s="54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</row>
    <row r="15">
      <c r="A15" s="165"/>
      <c r="B15" s="165"/>
      <c r="C15" s="165"/>
      <c r="D15" s="165"/>
      <c r="E15" s="165"/>
      <c r="F15" s="165"/>
      <c r="G15" s="165"/>
      <c r="H15" s="54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</row>
    <row r="16">
      <c r="A16" s="165"/>
      <c r="B16" s="165"/>
      <c r="C16" s="165"/>
      <c r="D16" s="165"/>
      <c r="E16" s="165"/>
      <c r="F16" s="165"/>
      <c r="G16" s="165"/>
      <c r="H16" s="54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</row>
    <row r="17">
      <c r="A17" s="165"/>
      <c r="B17" s="165"/>
      <c r="C17" s="165"/>
      <c r="D17" s="165"/>
      <c r="E17" s="165"/>
      <c r="F17" s="165"/>
      <c r="G17" s="165"/>
      <c r="H17" s="54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</row>
    <row r="18">
      <c r="A18" s="165"/>
      <c r="B18" s="165"/>
      <c r="C18" s="165"/>
      <c r="D18" s="165"/>
      <c r="E18" s="165"/>
      <c r="F18" s="165"/>
      <c r="G18" s="165"/>
      <c r="H18" s="54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</row>
    <row r="19">
      <c r="A19" s="165"/>
      <c r="B19" s="165"/>
      <c r="C19" s="165"/>
      <c r="D19" s="165"/>
      <c r="E19" s="165"/>
      <c r="F19" s="165"/>
      <c r="G19" s="165"/>
      <c r="H19" s="54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</row>
    <row r="20">
      <c r="A20" s="165"/>
      <c r="B20" s="165"/>
      <c r="C20" s="165"/>
      <c r="D20" s="165"/>
      <c r="E20" s="165"/>
      <c r="F20" s="165"/>
      <c r="G20" s="165"/>
      <c r="H20" s="54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</row>
    <row r="21">
      <c r="A21" s="165"/>
      <c r="B21" s="165"/>
      <c r="C21" s="165"/>
      <c r="D21" s="165"/>
      <c r="E21" s="165"/>
      <c r="F21" s="165"/>
      <c r="G21" s="165"/>
      <c r="H21" s="54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</row>
    <row r="22">
      <c r="A22" s="165"/>
      <c r="B22" s="165"/>
      <c r="C22" s="165"/>
      <c r="D22" s="165"/>
      <c r="E22" s="165"/>
      <c r="F22" s="165"/>
      <c r="G22" s="165"/>
      <c r="H22" s="54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</row>
    <row r="23">
      <c r="A23" s="165"/>
      <c r="B23" s="165"/>
      <c r="C23" s="165"/>
      <c r="D23" s="165"/>
      <c r="E23" s="165"/>
      <c r="F23" s="165"/>
      <c r="G23" s="165"/>
      <c r="H23" s="54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</row>
    <row r="24">
      <c r="A24" s="165"/>
      <c r="B24" s="165"/>
      <c r="C24" s="165"/>
      <c r="D24" s="165"/>
      <c r="E24" s="165"/>
      <c r="F24" s="165"/>
      <c r="G24" s="165"/>
      <c r="H24" s="54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</row>
    <row r="25">
      <c r="A25" s="165"/>
      <c r="B25" s="165"/>
      <c r="C25" s="165"/>
      <c r="D25" s="165"/>
      <c r="E25" s="165"/>
      <c r="F25" s="165"/>
      <c r="G25" s="165"/>
      <c r="H25" s="54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</row>
    <row r="26">
      <c r="A26" s="165"/>
      <c r="B26" s="165"/>
      <c r="C26" s="165"/>
      <c r="D26" s="165"/>
      <c r="E26" s="165"/>
      <c r="F26" s="165"/>
      <c r="G26" s="165"/>
      <c r="H26" s="54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</row>
    <row r="27">
      <c r="A27" s="165"/>
      <c r="B27" s="165"/>
      <c r="C27" s="165"/>
      <c r="D27" s="165"/>
      <c r="E27" s="165"/>
      <c r="F27" s="165"/>
      <c r="G27" s="165"/>
      <c r="H27" s="54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</row>
    <row r="28">
      <c r="A28" s="165"/>
      <c r="B28" s="165"/>
      <c r="C28" s="165"/>
      <c r="D28" s="165"/>
      <c r="E28" s="165"/>
      <c r="F28" s="165"/>
      <c r="G28" s="165"/>
      <c r="H28" s="54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</row>
    <row r="29">
      <c r="A29" s="165"/>
      <c r="B29" s="165"/>
      <c r="C29" s="165"/>
      <c r="D29" s="165"/>
      <c r="E29" s="165"/>
      <c r="F29" s="165"/>
      <c r="G29" s="165"/>
      <c r="H29" s="54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</row>
    <row r="30">
      <c r="A30" s="165"/>
      <c r="B30" s="165"/>
      <c r="C30" s="165"/>
      <c r="D30" s="165"/>
      <c r="E30" s="165"/>
      <c r="F30" s="165"/>
      <c r="G30" s="165"/>
      <c r="H30" s="54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</row>
    <row r="31">
      <c r="A31" s="165"/>
      <c r="B31" s="165"/>
      <c r="C31" s="165"/>
      <c r="D31" s="165"/>
      <c r="E31" s="165"/>
      <c r="F31" s="165"/>
      <c r="G31" s="165"/>
      <c r="H31" s="54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</row>
    <row r="32">
      <c r="A32" s="165"/>
      <c r="B32" s="165"/>
      <c r="C32" s="165"/>
      <c r="D32" s="165"/>
      <c r="E32" s="165"/>
      <c r="F32" s="165"/>
      <c r="G32" s="165"/>
      <c r="H32" s="54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</row>
    <row r="33">
      <c r="A33" s="165"/>
      <c r="B33" s="165"/>
      <c r="C33" s="165"/>
      <c r="D33" s="165"/>
      <c r="E33" s="165"/>
      <c r="F33" s="165"/>
      <c r="G33" s="165"/>
      <c r="H33" s="54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</row>
    <row r="34">
      <c r="A34" s="165"/>
      <c r="B34" s="165"/>
      <c r="C34" s="165"/>
      <c r="D34" s="165"/>
      <c r="E34" s="165"/>
      <c r="F34" s="165"/>
      <c r="G34" s="165"/>
      <c r="H34" s="54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</row>
    <row r="35">
      <c r="A35" s="165"/>
      <c r="B35" s="165"/>
      <c r="C35" s="165"/>
      <c r="D35" s="165"/>
      <c r="E35" s="165"/>
      <c r="F35" s="165"/>
      <c r="G35" s="165"/>
      <c r="H35" s="54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</row>
    <row r="36">
      <c r="A36" s="165"/>
      <c r="B36" s="165"/>
      <c r="C36" s="165"/>
      <c r="D36" s="165"/>
      <c r="E36" s="165"/>
      <c r="F36" s="165"/>
      <c r="G36" s="165"/>
      <c r="H36" s="54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</row>
    <row r="37">
      <c r="A37" s="165"/>
      <c r="B37" s="165"/>
      <c r="C37" s="165"/>
      <c r="D37" s="165"/>
      <c r="E37" s="165"/>
      <c r="F37" s="165"/>
      <c r="G37" s="165"/>
      <c r="H37" s="54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</row>
    <row r="38">
      <c r="A38" s="165"/>
      <c r="B38" s="165"/>
      <c r="C38" s="165"/>
      <c r="D38" s="165"/>
      <c r="E38" s="165"/>
      <c r="F38" s="165"/>
      <c r="G38" s="165"/>
      <c r="H38" s="54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</row>
    <row r="39">
      <c r="A39" s="165"/>
      <c r="B39" s="165"/>
      <c r="C39" s="165"/>
      <c r="D39" s="165"/>
      <c r="E39" s="165"/>
      <c r="F39" s="165"/>
      <c r="G39" s="165"/>
      <c r="H39" s="54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</row>
    <row r="40">
      <c r="A40" s="165"/>
      <c r="B40" s="165"/>
      <c r="C40" s="165"/>
      <c r="D40" s="165"/>
      <c r="E40" s="165"/>
      <c r="F40" s="165"/>
      <c r="G40" s="165"/>
      <c r="H40" s="54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</row>
    <row r="41">
      <c r="A41" s="165"/>
      <c r="B41" s="165"/>
      <c r="C41" s="165"/>
      <c r="D41" s="165"/>
      <c r="E41" s="165"/>
      <c r="F41" s="165"/>
      <c r="G41" s="165"/>
      <c r="H41" s="54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</row>
    <row r="42">
      <c r="A42" s="165"/>
      <c r="B42" s="165"/>
      <c r="C42" s="165"/>
      <c r="D42" s="165"/>
      <c r="E42" s="165"/>
      <c r="F42" s="165"/>
      <c r="G42" s="165"/>
      <c r="H42" s="54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</row>
    <row r="43">
      <c r="A43" s="165"/>
      <c r="B43" s="165"/>
      <c r="C43" s="165"/>
      <c r="D43" s="165"/>
      <c r="E43" s="165"/>
      <c r="F43" s="165"/>
      <c r="G43" s="165"/>
      <c r="H43" s="54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</row>
    <row r="44">
      <c r="A44" s="165"/>
      <c r="B44" s="165"/>
      <c r="C44" s="165"/>
      <c r="D44" s="165"/>
      <c r="E44" s="165"/>
      <c r="F44" s="165"/>
      <c r="G44" s="165"/>
      <c r="H44" s="54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</row>
    <row r="45">
      <c r="A45" s="165"/>
      <c r="B45" s="165"/>
      <c r="C45" s="165"/>
      <c r="D45" s="165"/>
      <c r="E45" s="165"/>
      <c r="F45" s="165"/>
      <c r="G45" s="165"/>
      <c r="H45" s="54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</row>
    <row r="46">
      <c r="A46" s="165"/>
      <c r="B46" s="165"/>
      <c r="C46" s="165"/>
      <c r="D46" s="165"/>
      <c r="E46" s="165"/>
      <c r="F46" s="165"/>
      <c r="G46" s="165"/>
      <c r="H46" s="54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</row>
    <row r="47">
      <c r="A47" s="165"/>
      <c r="B47" s="165"/>
      <c r="C47" s="165"/>
      <c r="D47" s="165"/>
      <c r="E47" s="165"/>
      <c r="F47" s="165"/>
      <c r="G47" s="165"/>
      <c r="H47" s="54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</row>
    <row r="48">
      <c r="A48" s="165"/>
      <c r="B48" s="165"/>
      <c r="C48" s="165"/>
      <c r="D48" s="165"/>
      <c r="E48" s="165"/>
      <c r="F48" s="165"/>
      <c r="G48" s="165"/>
      <c r="H48" s="54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</row>
    <row r="49">
      <c r="A49" s="165"/>
      <c r="B49" s="165"/>
      <c r="C49" s="165"/>
      <c r="D49" s="165"/>
      <c r="E49" s="165"/>
      <c r="F49" s="165"/>
      <c r="G49" s="165"/>
      <c r="H49" s="54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</row>
    <row r="50">
      <c r="A50" s="165"/>
      <c r="B50" s="165"/>
      <c r="C50" s="165"/>
      <c r="D50" s="165"/>
      <c r="E50" s="165"/>
      <c r="F50" s="165"/>
      <c r="G50" s="165"/>
      <c r="H50" s="54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</row>
    <row r="51">
      <c r="A51" s="165"/>
      <c r="B51" s="165"/>
      <c r="C51" s="165"/>
      <c r="D51" s="165"/>
      <c r="E51" s="165"/>
      <c r="F51" s="165"/>
      <c r="G51" s="165"/>
      <c r="H51" s="54"/>
      <c r="I51" s="165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</row>
    <row r="52">
      <c r="A52" s="165"/>
      <c r="B52" s="165"/>
      <c r="C52" s="165"/>
      <c r="D52" s="165"/>
      <c r="E52" s="165"/>
      <c r="F52" s="165"/>
      <c r="G52" s="165"/>
      <c r="H52" s="54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</row>
    <row r="53">
      <c r="A53" s="165"/>
      <c r="B53" s="165"/>
      <c r="C53" s="165"/>
      <c r="D53" s="165"/>
      <c r="E53" s="165"/>
      <c r="F53" s="165"/>
      <c r="G53" s="165"/>
      <c r="H53" s="54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</row>
    <row r="54">
      <c r="A54" s="165"/>
      <c r="B54" s="165"/>
      <c r="C54" s="165"/>
      <c r="D54" s="165"/>
      <c r="E54" s="165"/>
      <c r="F54" s="165"/>
      <c r="G54" s="165"/>
      <c r="H54" s="54"/>
      <c r="I54" s="165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</row>
    <row r="55">
      <c r="A55" s="165"/>
      <c r="B55" s="165"/>
      <c r="C55" s="165"/>
      <c r="D55" s="165"/>
      <c r="E55" s="165"/>
      <c r="F55" s="165"/>
      <c r="G55" s="165"/>
      <c r="H55" s="54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</row>
    <row r="56">
      <c r="A56" s="165"/>
      <c r="B56" s="165"/>
      <c r="C56" s="165"/>
      <c r="D56" s="165"/>
      <c r="E56" s="165"/>
      <c r="F56" s="165"/>
      <c r="G56" s="165"/>
      <c r="H56" s="54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</row>
    <row r="57">
      <c r="A57" s="165"/>
      <c r="B57" s="165"/>
      <c r="C57" s="165"/>
      <c r="D57" s="165"/>
      <c r="E57" s="165"/>
      <c r="F57" s="165"/>
      <c r="G57" s="165"/>
      <c r="H57" s="54"/>
      <c r="I57" s="165"/>
      <c r="J57" s="165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</row>
    <row r="58">
      <c r="A58" s="165"/>
      <c r="B58" s="165"/>
      <c r="C58" s="165"/>
      <c r="D58" s="165"/>
      <c r="E58" s="165"/>
      <c r="F58" s="165"/>
      <c r="G58" s="165"/>
      <c r="H58" s="54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</row>
    <row r="59">
      <c r="A59" s="165"/>
      <c r="B59" s="165"/>
      <c r="C59" s="165"/>
      <c r="D59" s="165"/>
      <c r="E59" s="165"/>
      <c r="F59" s="165"/>
      <c r="G59" s="165"/>
      <c r="H59" s="54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</row>
    <row r="60">
      <c r="A60" s="165"/>
      <c r="B60" s="165"/>
      <c r="C60" s="165"/>
      <c r="D60" s="165"/>
      <c r="E60" s="165"/>
      <c r="F60" s="165"/>
      <c r="G60" s="165"/>
      <c r="H60" s="54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</row>
    <row r="61">
      <c r="A61" s="165"/>
      <c r="B61" s="165"/>
      <c r="C61" s="165"/>
      <c r="D61" s="165"/>
      <c r="E61" s="165"/>
      <c r="F61" s="165"/>
      <c r="G61" s="165"/>
      <c r="H61" s="54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</row>
    <row r="62">
      <c r="A62" s="165"/>
      <c r="B62" s="165"/>
      <c r="C62" s="165"/>
      <c r="D62" s="165"/>
      <c r="E62" s="165"/>
      <c r="F62" s="165"/>
      <c r="G62" s="165"/>
      <c r="H62" s="54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</row>
    <row r="63">
      <c r="A63" s="165"/>
      <c r="B63" s="165"/>
      <c r="C63" s="165"/>
      <c r="D63" s="165"/>
      <c r="E63" s="165"/>
      <c r="F63" s="165"/>
      <c r="G63" s="165"/>
      <c r="H63" s="54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</row>
    <row r="64">
      <c r="A64" s="165"/>
      <c r="B64" s="165"/>
      <c r="C64" s="165"/>
      <c r="D64" s="165"/>
      <c r="E64" s="165"/>
      <c r="F64" s="165"/>
      <c r="G64" s="165"/>
      <c r="H64" s="54"/>
      <c r="I64" s="165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</row>
    <row r="65">
      <c r="A65" s="165"/>
      <c r="B65" s="165"/>
      <c r="C65" s="165"/>
      <c r="D65" s="165"/>
      <c r="E65" s="165"/>
      <c r="F65" s="165"/>
      <c r="G65" s="165"/>
      <c r="H65" s="54"/>
      <c r="I65" s="165"/>
      <c r="J65" s="165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</row>
    <row r="66">
      <c r="A66" s="165"/>
      <c r="B66" s="165"/>
      <c r="C66" s="165"/>
      <c r="D66" s="165"/>
      <c r="E66" s="165"/>
      <c r="F66" s="165"/>
      <c r="G66" s="165"/>
      <c r="H66" s="54"/>
      <c r="I66" s="165"/>
      <c r="J66" s="165"/>
      <c r="K66" s="165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</row>
    <row r="67">
      <c r="A67" s="165"/>
      <c r="B67" s="165"/>
      <c r="C67" s="165"/>
      <c r="D67" s="165"/>
      <c r="E67" s="165"/>
      <c r="F67" s="165"/>
      <c r="G67" s="165"/>
      <c r="H67" s="54"/>
      <c r="I67" s="165"/>
      <c r="J67" s="165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</row>
    <row r="68">
      <c r="A68" s="165"/>
      <c r="B68" s="165"/>
      <c r="C68" s="165"/>
      <c r="D68" s="165"/>
      <c r="E68" s="165"/>
      <c r="F68" s="165"/>
      <c r="G68" s="165"/>
      <c r="H68" s="54"/>
      <c r="I68" s="165"/>
      <c r="J68" s="165"/>
      <c r="K68" s="165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</row>
    <row r="69">
      <c r="A69" s="165"/>
      <c r="B69" s="165"/>
      <c r="C69" s="165"/>
      <c r="D69" s="165"/>
      <c r="E69" s="165"/>
      <c r="F69" s="165"/>
      <c r="G69" s="165"/>
      <c r="H69" s="54"/>
      <c r="I69" s="165"/>
      <c r="J69" s="165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</row>
    <row r="70">
      <c r="A70" s="165"/>
      <c r="B70" s="165"/>
      <c r="C70" s="165"/>
      <c r="D70" s="165"/>
      <c r="E70" s="165"/>
      <c r="F70" s="165"/>
      <c r="G70" s="165"/>
      <c r="H70" s="54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</row>
    <row r="71">
      <c r="A71" s="165"/>
      <c r="B71" s="165"/>
      <c r="C71" s="165"/>
      <c r="D71" s="165"/>
      <c r="E71" s="165"/>
      <c r="F71" s="165"/>
      <c r="G71" s="165"/>
      <c r="H71" s="54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</row>
    <row r="72">
      <c r="A72" s="165"/>
      <c r="B72" s="165"/>
      <c r="C72" s="165"/>
      <c r="D72" s="165"/>
      <c r="E72" s="165"/>
      <c r="F72" s="165"/>
      <c r="G72" s="165"/>
      <c r="H72" s="54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</row>
    <row r="73">
      <c r="A73" s="165"/>
      <c r="B73" s="165"/>
      <c r="C73" s="165"/>
      <c r="D73" s="165"/>
      <c r="E73" s="165"/>
      <c r="F73" s="165"/>
      <c r="G73" s="165"/>
      <c r="H73" s="54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</row>
    <row r="74">
      <c r="A74" s="165"/>
      <c r="B74" s="165"/>
      <c r="C74" s="165"/>
      <c r="D74" s="165"/>
      <c r="E74" s="165"/>
      <c r="F74" s="165"/>
      <c r="G74" s="165"/>
      <c r="H74" s="54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</row>
    <row r="75">
      <c r="A75" s="165"/>
      <c r="B75" s="165"/>
      <c r="C75" s="165"/>
      <c r="D75" s="165"/>
      <c r="E75" s="165"/>
      <c r="F75" s="165"/>
      <c r="G75" s="165"/>
      <c r="H75" s="54"/>
      <c r="I75" s="165"/>
      <c r="J75" s="165"/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</row>
    <row r="76">
      <c r="A76" s="165"/>
      <c r="B76" s="165"/>
      <c r="C76" s="165"/>
      <c r="D76" s="165"/>
      <c r="E76" s="165"/>
      <c r="F76" s="165"/>
      <c r="G76" s="165"/>
      <c r="H76" s="54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</row>
    <row r="77">
      <c r="A77" s="165"/>
      <c r="B77" s="165"/>
      <c r="C77" s="165"/>
      <c r="D77" s="165"/>
      <c r="E77" s="165"/>
      <c r="F77" s="165"/>
      <c r="G77" s="165"/>
      <c r="H77" s="54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</row>
    <row r="78">
      <c r="A78" s="165"/>
      <c r="B78" s="165"/>
      <c r="C78" s="165"/>
      <c r="D78" s="165"/>
      <c r="E78" s="165"/>
      <c r="F78" s="165"/>
      <c r="G78" s="165"/>
      <c r="H78" s="54"/>
      <c r="I78" s="165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</row>
    <row r="79">
      <c r="A79" s="165"/>
      <c r="B79" s="165"/>
      <c r="C79" s="165"/>
      <c r="D79" s="165"/>
      <c r="E79" s="165"/>
      <c r="F79" s="165"/>
      <c r="G79" s="165"/>
      <c r="H79" s="54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</row>
    <row r="80">
      <c r="A80" s="165"/>
      <c r="B80" s="165"/>
      <c r="C80" s="165"/>
      <c r="D80" s="165"/>
      <c r="E80" s="165"/>
      <c r="F80" s="165"/>
      <c r="G80" s="165"/>
      <c r="H80" s="54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</row>
    <row r="81">
      <c r="A81" s="165"/>
      <c r="B81" s="165"/>
      <c r="C81" s="165"/>
      <c r="D81" s="165"/>
      <c r="E81" s="165"/>
      <c r="F81" s="165"/>
      <c r="G81" s="165"/>
      <c r="H81" s="54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</row>
    <row r="82">
      <c r="A82" s="165"/>
      <c r="B82" s="165"/>
      <c r="C82" s="165"/>
      <c r="D82" s="165"/>
      <c r="E82" s="165"/>
      <c r="F82" s="165"/>
      <c r="G82" s="165"/>
      <c r="H82" s="54"/>
      <c r="I82" s="165"/>
      <c r="J82" s="165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</row>
    <row r="83">
      <c r="A83" s="165"/>
      <c r="B83" s="165"/>
      <c r="C83" s="165"/>
      <c r="D83" s="165"/>
      <c r="E83" s="165"/>
      <c r="F83" s="165"/>
      <c r="G83" s="165"/>
      <c r="H83" s="54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</row>
    <row r="84">
      <c r="A84" s="165"/>
      <c r="B84" s="165"/>
      <c r="C84" s="165"/>
      <c r="D84" s="165"/>
      <c r="E84" s="165"/>
      <c r="F84" s="165"/>
      <c r="G84" s="165"/>
      <c r="H84" s="54"/>
      <c r="I84" s="165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</row>
    <row r="85">
      <c r="A85" s="165"/>
      <c r="B85" s="165"/>
      <c r="C85" s="165"/>
      <c r="D85" s="165"/>
      <c r="E85" s="165"/>
      <c r="F85" s="165"/>
      <c r="G85" s="165"/>
      <c r="H85" s="54"/>
      <c r="I85" s="165"/>
      <c r="J85" s="165"/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</row>
    <row r="86">
      <c r="A86" s="165"/>
      <c r="B86" s="165"/>
      <c r="C86" s="165"/>
      <c r="D86" s="165"/>
      <c r="E86" s="165"/>
      <c r="F86" s="165"/>
      <c r="G86" s="165"/>
      <c r="H86" s="54"/>
      <c r="I86" s="165"/>
      <c r="J86" s="165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</row>
    <row r="87">
      <c r="A87" s="165"/>
      <c r="B87" s="165"/>
      <c r="C87" s="165"/>
      <c r="D87" s="165"/>
      <c r="E87" s="165"/>
      <c r="F87" s="165"/>
      <c r="G87" s="165"/>
      <c r="H87" s="54"/>
      <c r="I87" s="165"/>
      <c r="J87" s="165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</row>
    <row r="88">
      <c r="A88" s="165"/>
      <c r="B88" s="165"/>
      <c r="C88" s="165"/>
      <c r="D88" s="165"/>
      <c r="E88" s="165"/>
      <c r="F88" s="165"/>
      <c r="G88" s="165"/>
      <c r="H88" s="54"/>
      <c r="I88" s="165"/>
      <c r="J88" s="165"/>
      <c r="K88" s="165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</row>
    <row r="89">
      <c r="A89" s="165"/>
      <c r="B89" s="165"/>
      <c r="C89" s="165"/>
      <c r="D89" s="165"/>
      <c r="E89" s="165"/>
      <c r="F89" s="165"/>
      <c r="G89" s="165"/>
      <c r="H89" s="54"/>
      <c r="I89" s="165"/>
      <c r="J89" s="165"/>
      <c r="K89" s="165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</row>
    <row r="90">
      <c r="A90" s="165"/>
      <c r="B90" s="165"/>
      <c r="C90" s="165"/>
      <c r="D90" s="165"/>
      <c r="E90" s="165"/>
      <c r="F90" s="165"/>
      <c r="G90" s="165"/>
      <c r="H90" s="54"/>
      <c r="I90" s="165"/>
      <c r="J90" s="165"/>
      <c r="K90" s="165"/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</row>
    <row r="91">
      <c r="A91" s="165"/>
      <c r="B91" s="165"/>
      <c r="C91" s="165"/>
      <c r="D91" s="165"/>
      <c r="E91" s="165"/>
      <c r="F91" s="165"/>
      <c r="G91" s="165"/>
      <c r="H91" s="54"/>
      <c r="I91" s="165"/>
      <c r="J91" s="165"/>
      <c r="K91" s="165"/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</row>
    <row r="92">
      <c r="A92" s="165"/>
      <c r="B92" s="165"/>
      <c r="C92" s="165"/>
      <c r="D92" s="165"/>
      <c r="E92" s="165"/>
      <c r="F92" s="165"/>
      <c r="G92" s="165"/>
      <c r="H92" s="54"/>
      <c r="I92" s="165"/>
      <c r="J92" s="165"/>
      <c r="K92" s="165"/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</row>
    <row r="93">
      <c r="A93" s="165"/>
      <c r="B93" s="165"/>
      <c r="C93" s="165"/>
      <c r="D93" s="165"/>
      <c r="E93" s="165"/>
      <c r="F93" s="165"/>
      <c r="G93" s="165"/>
      <c r="H93" s="54"/>
      <c r="I93" s="165"/>
      <c r="J93" s="165"/>
      <c r="K93" s="165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</row>
    <row r="94">
      <c r="A94" s="165"/>
      <c r="B94" s="165"/>
      <c r="C94" s="165"/>
      <c r="D94" s="165"/>
      <c r="E94" s="165"/>
      <c r="F94" s="165"/>
      <c r="G94" s="165"/>
      <c r="H94" s="54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</row>
    <row r="95">
      <c r="A95" s="165"/>
      <c r="B95" s="165"/>
      <c r="C95" s="165"/>
      <c r="D95" s="165"/>
      <c r="E95" s="165"/>
      <c r="F95" s="165"/>
      <c r="G95" s="165"/>
      <c r="H95" s="54"/>
      <c r="I95" s="165"/>
      <c r="J95" s="165"/>
      <c r="K95" s="165"/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</row>
    <row r="96">
      <c r="A96" s="165"/>
      <c r="B96" s="165"/>
      <c r="C96" s="165"/>
      <c r="D96" s="165"/>
      <c r="E96" s="165"/>
      <c r="F96" s="165"/>
      <c r="G96" s="165"/>
      <c r="H96" s="54"/>
      <c r="I96" s="165"/>
      <c r="J96" s="165"/>
      <c r="K96" s="165"/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</row>
    <row r="97">
      <c r="A97" s="165"/>
      <c r="B97" s="165"/>
      <c r="C97" s="165"/>
      <c r="D97" s="165"/>
      <c r="E97" s="165"/>
      <c r="F97" s="165"/>
      <c r="G97" s="165"/>
      <c r="H97" s="54"/>
      <c r="I97" s="165"/>
      <c r="J97" s="165"/>
      <c r="K97" s="165"/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</row>
    <row r="98">
      <c r="A98" s="165"/>
      <c r="B98" s="165"/>
      <c r="C98" s="165"/>
      <c r="D98" s="165"/>
      <c r="E98" s="165"/>
      <c r="F98" s="165"/>
      <c r="G98" s="165"/>
      <c r="H98" s="54"/>
      <c r="I98" s="165"/>
      <c r="J98" s="165"/>
      <c r="K98" s="165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</row>
    <row r="99">
      <c r="A99" s="165"/>
      <c r="B99" s="165"/>
      <c r="C99" s="165"/>
      <c r="D99" s="165"/>
      <c r="E99" s="165"/>
      <c r="F99" s="165"/>
      <c r="G99" s="165"/>
      <c r="H99" s="54"/>
      <c r="I99" s="165"/>
      <c r="J99" s="165"/>
      <c r="K99" s="165"/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</row>
    <row r="100">
      <c r="A100" s="165"/>
      <c r="B100" s="165"/>
      <c r="C100" s="165"/>
      <c r="D100" s="165"/>
      <c r="E100" s="165"/>
      <c r="F100" s="165"/>
      <c r="G100" s="165"/>
      <c r="H100" s="54"/>
      <c r="I100" s="165"/>
      <c r="J100" s="165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</row>
    <row r="101">
      <c r="A101" s="165"/>
      <c r="B101" s="165"/>
      <c r="C101" s="165"/>
      <c r="D101" s="165"/>
      <c r="E101" s="165"/>
      <c r="F101" s="165"/>
      <c r="G101" s="165"/>
      <c r="H101" s="54"/>
      <c r="I101" s="165"/>
      <c r="J101" s="165"/>
      <c r="K101" s="165"/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</row>
    <row r="102">
      <c r="A102" s="165"/>
      <c r="B102" s="165"/>
      <c r="C102" s="165"/>
      <c r="D102" s="165"/>
      <c r="E102" s="165"/>
      <c r="F102" s="165"/>
      <c r="G102" s="165"/>
      <c r="H102" s="54"/>
      <c r="I102" s="165"/>
      <c r="J102" s="165"/>
      <c r="K102" s="165"/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</row>
    <row r="103">
      <c r="A103" s="165"/>
      <c r="B103" s="165"/>
      <c r="C103" s="165"/>
      <c r="D103" s="165"/>
      <c r="E103" s="165"/>
      <c r="F103" s="165"/>
      <c r="G103" s="165"/>
      <c r="H103" s="54"/>
      <c r="I103" s="165"/>
      <c r="J103" s="165"/>
      <c r="K103" s="165"/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</row>
    <row r="104">
      <c r="A104" s="165"/>
      <c r="B104" s="165"/>
      <c r="C104" s="165"/>
      <c r="D104" s="165"/>
      <c r="E104" s="165"/>
      <c r="F104" s="165"/>
      <c r="G104" s="165"/>
      <c r="H104" s="54"/>
      <c r="I104" s="165"/>
      <c r="J104" s="165"/>
      <c r="K104" s="165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</row>
    <row r="105">
      <c r="A105" s="165"/>
      <c r="B105" s="165"/>
      <c r="C105" s="165"/>
      <c r="D105" s="165"/>
      <c r="E105" s="165"/>
      <c r="F105" s="165"/>
      <c r="G105" s="165"/>
      <c r="H105" s="54"/>
      <c r="I105" s="165"/>
      <c r="J105" s="165"/>
      <c r="K105" s="165"/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</row>
    <row r="106">
      <c r="A106" s="165"/>
      <c r="B106" s="165"/>
      <c r="C106" s="165"/>
      <c r="D106" s="165"/>
      <c r="E106" s="165"/>
      <c r="F106" s="165"/>
      <c r="G106" s="165"/>
      <c r="H106" s="54"/>
      <c r="I106" s="165"/>
      <c r="J106" s="165"/>
      <c r="K106" s="165"/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</row>
    <row r="107">
      <c r="A107" s="165"/>
      <c r="B107" s="165"/>
      <c r="C107" s="165"/>
      <c r="D107" s="165"/>
      <c r="E107" s="165"/>
      <c r="F107" s="165"/>
      <c r="G107" s="165"/>
      <c r="H107" s="54"/>
      <c r="I107" s="165"/>
      <c r="J107" s="165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</row>
    <row r="108">
      <c r="A108" s="165"/>
      <c r="B108" s="165"/>
      <c r="C108" s="165"/>
      <c r="D108" s="165"/>
      <c r="E108" s="165"/>
      <c r="F108" s="165"/>
      <c r="G108" s="165"/>
      <c r="H108" s="54"/>
      <c r="I108" s="165"/>
      <c r="J108" s="165"/>
      <c r="K108" s="165"/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</row>
    <row r="109">
      <c r="A109" s="165"/>
      <c r="B109" s="165"/>
      <c r="C109" s="165"/>
      <c r="D109" s="165"/>
      <c r="E109" s="165"/>
      <c r="F109" s="165"/>
      <c r="G109" s="165"/>
      <c r="H109" s="54"/>
      <c r="I109" s="165"/>
      <c r="J109" s="165"/>
      <c r="K109" s="165"/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</row>
    <row r="110">
      <c r="A110" s="165"/>
      <c r="B110" s="165"/>
      <c r="C110" s="165"/>
      <c r="D110" s="165"/>
      <c r="E110" s="165"/>
      <c r="F110" s="165"/>
      <c r="G110" s="165"/>
      <c r="H110" s="54"/>
      <c r="I110" s="165"/>
      <c r="J110" s="165"/>
      <c r="K110" s="165"/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</row>
    <row r="111">
      <c r="A111" s="165"/>
      <c r="B111" s="165"/>
      <c r="C111" s="165"/>
      <c r="D111" s="165"/>
      <c r="E111" s="165"/>
      <c r="F111" s="165"/>
      <c r="G111" s="165"/>
      <c r="H111" s="54"/>
      <c r="I111" s="165"/>
      <c r="J111" s="165"/>
      <c r="K111" s="165"/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</row>
    <row r="112">
      <c r="A112" s="165"/>
      <c r="B112" s="165"/>
      <c r="C112" s="165"/>
      <c r="D112" s="165"/>
      <c r="E112" s="165"/>
      <c r="F112" s="165"/>
      <c r="G112" s="165"/>
      <c r="H112" s="54"/>
      <c r="I112" s="165"/>
      <c r="J112" s="165"/>
      <c r="K112" s="165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</row>
    <row r="113">
      <c r="A113" s="165"/>
      <c r="B113" s="165"/>
      <c r="C113" s="165"/>
      <c r="D113" s="165"/>
      <c r="E113" s="165"/>
      <c r="F113" s="165"/>
      <c r="G113" s="165"/>
      <c r="H113" s="54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</row>
    <row r="114">
      <c r="A114" s="165"/>
      <c r="B114" s="165"/>
      <c r="C114" s="165"/>
      <c r="D114" s="165"/>
      <c r="E114" s="165"/>
      <c r="F114" s="165"/>
      <c r="G114" s="165"/>
      <c r="H114" s="54"/>
      <c r="I114" s="165"/>
      <c r="J114" s="165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</row>
    <row r="115">
      <c r="A115" s="165"/>
      <c r="B115" s="165"/>
      <c r="C115" s="165"/>
      <c r="D115" s="165"/>
      <c r="E115" s="165"/>
      <c r="F115" s="165"/>
      <c r="G115" s="165"/>
      <c r="H115" s="54"/>
      <c r="I115" s="165"/>
      <c r="J115" s="165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</row>
    <row r="116">
      <c r="A116" s="165"/>
      <c r="B116" s="165"/>
      <c r="C116" s="165"/>
      <c r="D116" s="165"/>
      <c r="E116" s="165"/>
      <c r="F116" s="165"/>
      <c r="G116" s="165"/>
      <c r="H116" s="54"/>
      <c r="I116" s="165"/>
      <c r="J116" s="165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</row>
    <row r="117">
      <c r="A117" s="165"/>
      <c r="B117" s="165"/>
      <c r="C117" s="165"/>
      <c r="D117" s="165"/>
      <c r="E117" s="165"/>
      <c r="F117" s="165"/>
      <c r="G117" s="165"/>
      <c r="H117" s="54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</row>
    <row r="118">
      <c r="A118" s="165"/>
      <c r="B118" s="165"/>
      <c r="C118" s="165"/>
      <c r="D118" s="165"/>
      <c r="E118" s="165"/>
      <c r="F118" s="165"/>
      <c r="G118" s="165"/>
      <c r="H118" s="54"/>
      <c r="I118" s="165"/>
      <c r="J118" s="165"/>
      <c r="K118" s="165"/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</row>
    <row r="119">
      <c r="A119" s="165"/>
      <c r="B119" s="165"/>
      <c r="C119" s="165"/>
      <c r="D119" s="165"/>
      <c r="E119" s="165"/>
      <c r="F119" s="165"/>
      <c r="G119" s="165"/>
      <c r="H119" s="54"/>
      <c r="I119" s="165"/>
      <c r="J119" s="165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</row>
    <row r="120">
      <c r="A120" s="165"/>
      <c r="B120" s="165"/>
      <c r="C120" s="165"/>
      <c r="D120" s="165"/>
      <c r="E120" s="165"/>
      <c r="F120" s="165"/>
      <c r="G120" s="165"/>
      <c r="H120" s="54"/>
      <c r="I120" s="165"/>
      <c r="J120" s="165"/>
      <c r="K120" s="165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</row>
    <row r="121">
      <c r="A121" s="165"/>
      <c r="B121" s="165"/>
      <c r="C121" s="165"/>
      <c r="D121" s="165"/>
      <c r="E121" s="165"/>
      <c r="F121" s="165"/>
      <c r="G121" s="165"/>
      <c r="H121" s="54"/>
      <c r="I121" s="165"/>
      <c r="J121" s="165"/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</row>
    <row r="122">
      <c r="A122" s="165"/>
      <c r="B122" s="165"/>
      <c r="C122" s="165"/>
      <c r="D122" s="165"/>
      <c r="E122" s="165"/>
      <c r="F122" s="165"/>
      <c r="G122" s="165"/>
      <c r="H122" s="54"/>
      <c r="I122" s="165"/>
      <c r="J122" s="165"/>
      <c r="K122" s="165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</row>
    <row r="123">
      <c r="A123" s="165"/>
      <c r="B123" s="165"/>
      <c r="C123" s="165"/>
      <c r="D123" s="165"/>
      <c r="E123" s="165"/>
      <c r="F123" s="165"/>
      <c r="G123" s="165"/>
      <c r="H123" s="54"/>
      <c r="I123" s="165"/>
      <c r="J123" s="165"/>
      <c r="K123" s="165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</row>
    <row r="124">
      <c r="A124" s="165"/>
      <c r="B124" s="165"/>
      <c r="C124" s="165"/>
      <c r="D124" s="165"/>
      <c r="E124" s="165"/>
      <c r="F124" s="165"/>
      <c r="G124" s="165"/>
      <c r="H124" s="54"/>
      <c r="I124" s="165"/>
      <c r="J124" s="165"/>
      <c r="K124" s="165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</row>
    <row r="125">
      <c r="A125" s="165"/>
      <c r="B125" s="165"/>
      <c r="C125" s="165"/>
      <c r="D125" s="165"/>
      <c r="E125" s="165"/>
      <c r="F125" s="165"/>
      <c r="G125" s="165"/>
      <c r="H125" s="54"/>
      <c r="I125" s="165"/>
      <c r="J125" s="165"/>
      <c r="K125" s="165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</row>
    <row r="126">
      <c r="A126" s="165"/>
      <c r="B126" s="165"/>
      <c r="C126" s="165"/>
      <c r="D126" s="165"/>
      <c r="E126" s="165"/>
      <c r="F126" s="165"/>
      <c r="G126" s="165"/>
      <c r="H126" s="54"/>
      <c r="I126" s="165"/>
      <c r="J126" s="165"/>
      <c r="K126" s="165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</row>
    <row r="127">
      <c r="A127" s="165"/>
      <c r="B127" s="165"/>
      <c r="C127" s="165"/>
      <c r="D127" s="165"/>
      <c r="E127" s="165"/>
      <c r="F127" s="165"/>
      <c r="G127" s="165"/>
      <c r="H127" s="54"/>
      <c r="I127" s="165"/>
      <c r="J127" s="165"/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</row>
    <row r="128">
      <c r="A128" s="165"/>
      <c r="B128" s="165"/>
      <c r="C128" s="165"/>
      <c r="D128" s="165"/>
      <c r="E128" s="165"/>
      <c r="F128" s="165"/>
      <c r="G128" s="165"/>
      <c r="H128" s="54"/>
      <c r="I128" s="165"/>
      <c r="J128" s="165"/>
      <c r="K128" s="165"/>
      <c r="L128" s="165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</row>
    <row r="129">
      <c r="A129" s="165"/>
      <c r="B129" s="165"/>
      <c r="C129" s="165"/>
      <c r="D129" s="165"/>
      <c r="E129" s="165"/>
      <c r="F129" s="165"/>
      <c r="G129" s="165"/>
      <c r="H129" s="54"/>
      <c r="I129" s="165"/>
      <c r="J129" s="165"/>
      <c r="K129" s="165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</row>
    <row r="130">
      <c r="A130" s="165"/>
      <c r="B130" s="165"/>
      <c r="C130" s="165"/>
      <c r="D130" s="165"/>
      <c r="E130" s="165"/>
      <c r="F130" s="165"/>
      <c r="G130" s="165"/>
      <c r="H130" s="54"/>
      <c r="I130" s="165"/>
      <c r="J130" s="165"/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</row>
    <row r="131">
      <c r="A131" s="165"/>
      <c r="B131" s="165"/>
      <c r="C131" s="165"/>
      <c r="D131" s="165"/>
      <c r="E131" s="165"/>
      <c r="F131" s="165"/>
      <c r="G131" s="165"/>
      <c r="H131" s="54"/>
      <c r="I131" s="165"/>
      <c r="J131" s="165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</row>
    <row r="132">
      <c r="A132" s="165"/>
      <c r="B132" s="165"/>
      <c r="C132" s="165"/>
      <c r="D132" s="165"/>
      <c r="E132" s="165"/>
      <c r="F132" s="165"/>
      <c r="G132" s="165"/>
      <c r="H132" s="54"/>
      <c r="I132" s="165"/>
      <c r="J132" s="165"/>
      <c r="K132" s="165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</row>
    <row r="133">
      <c r="A133" s="165"/>
      <c r="B133" s="165"/>
      <c r="C133" s="165"/>
      <c r="D133" s="165"/>
      <c r="E133" s="165"/>
      <c r="F133" s="165"/>
      <c r="G133" s="165"/>
      <c r="H133" s="54"/>
      <c r="I133" s="165"/>
      <c r="J133" s="165"/>
      <c r="K133" s="165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</row>
    <row r="134">
      <c r="A134" s="165"/>
      <c r="B134" s="165"/>
      <c r="C134" s="165"/>
      <c r="D134" s="165"/>
      <c r="E134" s="165"/>
      <c r="F134" s="165"/>
      <c r="G134" s="165"/>
      <c r="H134" s="54"/>
      <c r="I134" s="165"/>
      <c r="J134" s="165"/>
      <c r="K134" s="165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</row>
    <row r="135">
      <c r="A135" s="165"/>
      <c r="B135" s="165"/>
      <c r="C135" s="165"/>
      <c r="D135" s="165"/>
      <c r="E135" s="165"/>
      <c r="F135" s="165"/>
      <c r="G135" s="165"/>
      <c r="H135" s="54"/>
      <c r="I135" s="165"/>
      <c r="J135" s="165"/>
      <c r="K135" s="165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</row>
    <row r="136">
      <c r="A136" s="165"/>
      <c r="B136" s="165"/>
      <c r="C136" s="165"/>
      <c r="D136" s="165"/>
      <c r="E136" s="165"/>
      <c r="F136" s="165"/>
      <c r="G136" s="165"/>
      <c r="H136" s="54"/>
      <c r="I136" s="165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</row>
    <row r="137">
      <c r="A137" s="165"/>
      <c r="B137" s="165"/>
      <c r="C137" s="165"/>
      <c r="D137" s="165"/>
      <c r="E137" s="165"/>
      <c r="F137" s="165"/>
      <c r="G137" s="165"/>
      <c r="H137" s="54"/>
      <c r="I137" s="165"/>
      <c r="J137" s="165"/>
      <c r="K137" s="165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</row>
    <row r="138">
      <c r="A138" s="165"/>
      <c r="B138" s="165"/>
      <c r="C138" s="165"/>
      <c r="D138" s="165"/>
      <c r="E138" s="165"/>
      <c r="F138" s="165"/>
      <c r="G138" s="165"/>
      <c r="H138" s="54"/>
      <c r="I138" s="165"/>
      <c r="J138" s="165"/>
      <c r="K138" s="165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</row>
    <row r="139">
      <c r="A139" s="165"/>
      <c r="B139" s="165"/>
      <c r="C139" s="165"/>
      <c r="D139" s="165"/>
      <c r="E139" s="165"/>
      <c r="F139" s="165"/>
      <c r="G139" s="165"/>
      <c r="H139" s="54"/>
      <c r="I139" s="165"/>
      <c r="J139" s="165"/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</row>
    <row r="140">
      <c r="A140" s="165"/>
      <c r="B140" s="165"/>
      <c r="C140" s="165"/>
      <c r="D140" s="165"/>
      <c r="E140" s="165"/>
      <c r="F140" s="165"/>
      <c r="G140" s="165"/>
      <c r="H140" s="54"/>
      <c r="I140" s="165"/>
      <c r="J140" s="165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</row>
    <row r="141">
      <c r="A141" s="165"/>
      <c r="B141" s="165"/>
      <c r="C141" s="165"/>
      <c r="D141" s="165"/>
      <c r="E141" s="165"/>
      <c r="F141" s="165"/>
      <c r="G141" s="165"/>
      <c r="H141" s="54"/>
      <c r="I141" s="165"/>
      <c r="J141" s="165"/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</row>
    <row r="142">
      <c r="A142" s="165"/>
      <c r="B142" s="165"/>
      <c r="C142" s="165"/>
      <c r="D142" s="165"/>
      <c r="E142" s="165"/>
      <c r="F142" s="165"/>
      <c r="G142" s="165"/>
      <c r="H142" s="54"/>
      <c r="I142" s="165"/>
      <c r="J142" s="165"/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</row>
    <row r="143">
      <c r="A143" s="165"/>
      <c r="B143" s="165"/>
      <c r="C143" s="165"/>
      <c r="D143" s="165"/>
      <c r="E143" s="165"/>
      <c r="F143" s="165"/>
      <c r="G143" s="165"/>
      <c r="H143" s="54"/>
      <c r="I143" s="165"/>
      <c r="J143" s="165"/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</row>
    <row r="144">
      <c r="A144" s="165"/>
      <c r="B144" s="165"/>
      <c r="C144" s="165"/>
      <c r="D144" s="165"/>
      <c r="E144" s="165"/>
      <c r="F144" s="165"/>
      <c r="G144" s="165"/>
      <c r="H144" s="54"/>
      <c r="I144" s="165"/>
      <c r="J144" s="165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</row>
    <row r="145">
      <c r="A145" s="165"/>
      <c r="B145" s="165"/>
      <c r="C145" s="165"/>
      <c r="D145" s="165"/>
      <c r="E145" s="165"/>
      <c r="F145" s="165"/>
      <c r="G145" s="165"/>
      <c r="H145" s="54"/>
      <c r="I145" s="165"/>
      <c r="J145" s="165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</row>
    <row r="146">
      <c r="A146" s="165"/>
      <c r="B146" s="165"/>
      <c r="C146" s="165"/>
      <c r="D146" s="165"/>
      <c r="E146" s="165"/>
      <c r="F146" s="165"/>
      <c r="G146" s="165"/>
      <c r="H146" s="54"/>
      <c r="I146" s="165"/>
      <c r="J146" s="165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</row>
    <row r="147">
      <c r="A147" s="165"/>
      <c r="B147" s="165"/>
      <c r="C147" s="165"/>
      <c r="D147" s="165"/>
      <c r="E147" s="165"/>
      <c r="F147" s="165"/>
      <c r="G147" s="165"/>
      <c r="H147" s="54"/>
      <c r="I147" s="165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</row>
    <row r="148">
      <c r="A148" s="165"/>
      <c r="B148" s="165"/>
      <c r="C148" s="165"/>
      <c r="D148" s="165"/>
      <c r="E148" s="165"/>
      <c r="F148" s="165"/>
      <c r="G148" s="165"/>
      <c r="H148" s="54"/>
      <c r="I148" s="165"/>
      <c r="J148" s="165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</row>
    <row r="149">
      <c r="A149" s="165"/>
      <c r="B149" s="165"/>
      <c r="C149" s="165"/>
      <c r="D149" s="165"/>
      <c r="E149" s="165"/>
      <c r="F149" s="165"/>
      <c r="G149" s="165"/>
      <c r="H149" s="54"/>
      <c r="I149" s="165"/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</row>
    <row r="150">
      <c r="A150" s="165"/>
      <c r="B150" s="165"/>
      <c r="C150" s="165"/>
      <c r="D150" s="165"/>
      <c r="E150" s="165"/>
      <c r="F150" s="165"/>
      <c r="G150" s="165"/>
      <c r="H150" s="54"/>
      <c r="I150" s="165"/>
      <c r="J150" s="165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</row>
    <row r="151">
      <c r="A151" s="165"/>
      <c r="B151" s="165"/>
      <c r="C151" s="165"/>
      <c r="D151" s="165"/>
      <c r="E151" s="165"/>
      <c r="F151" s="165"/>
      <c r="G151" s="165"/>
      <c r="H151" s="54"/>
      <c r="I151" s="165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</row>
    <row r="152">
      <c r="A152" s="165"/>
      <c r="B152" s="165"/>
      <c r="C152" s="165"/>
      <c r="D152" s="165"/>
      <c r="E152" s="165"/>
      <c r="F152" s="165"/>
      <c r="G152" s="165"/>
      <c r="H152" s="54"/>
      <c r="I152" s="165"/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</row>
    <row r="153">
      <c r="A153" s="165"/>
      <c r="B153" s="165"/>
      <c r="C153" s="165"/>
      <c r="D153" s="165"/>
      <c r="E153" s="165"/>
      <c r="F153" s="165"/>
      <c r="G153" s="165"/>
      <c r="H153" s="54"/>
      <c r="I153" s="165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</row>
    <row r="154">
      <c r="A154" s="165"/>
      <c r="B154" s="165"/>
      <c r="C154" s="165"/>
      <c r="D154" s="165"/>
      <c r="E154" s="165"/>
      <c r="F154" s="165"/>
      <c r="G154" s="165"/>
      <c r="H154" s="54"/>
      <c r="I154" s="165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</row>
    <row r="155">
      <c r="A155" s="165"/>
      <c r="B155" s="165"/>
      <c r="C155" s="165"/>
      <c r="D155" s="165"/>
      <c r="E155" s="165"/>
      <c r="F155" s="165"/>
      <c r="G155" s="165"/>
      <c r="H155" s="54"/>
      <c r="I155" s="165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</row>
    <row r="156">
      <c r="A156" s="165"/>
      <c r="B156" s="165"/>
      <c r="C156" s="165"/>
      <c r="D156" s="165"/>
      <c r="E156" s="165"/>
      <c r="F156" s="165"/>
      <c r="G156" s="165"/>
      <c r="H156" s="54"/>
      <c r="I156" s="165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</row>
    <row r="157">
      <c r="A157" s="165"/>
      <c r="B157" s="165"/>
      <c r="C157" s="165"/>
      <c r="D157" s="165"/>
      <c r="E157" s="165"/>
      <c r="F157" s="165"/>
      <c r="G157" s="165"/>
      <c r="H157" s="54"/>
      <c r="I157" s="165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</row>
    <row r="158">
      <c r="A158" s="165"/>
      <c r="B158" s="165"/>
      <c r="C158" s="165"/>
      <c r="D158" s="165"/>
      <c r="E158" s="165"/>
      <c r="F158" s="165"/>
      <c r="G158" s="165"/>
      <c r="H158" s="54"/>
      <c r="I158" s="165"/>
      <c r="J158" s="165"/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</row>
    <row r="159">
      <c r="A159" s="165"/>
      <c r="B159" s="165"/>
      <c r="C159" s="165"/>
      <c r="D159" s="165"/>
      <c r="E159" s="165"/>
      <c r="F159" s="165"/>
      <c r="G159" s="165"/>
      <c r="H159" s="54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</row>
    <row r="160">
      <c r="A160" s="165"/>
      <c r="B160" s="165"/>
      <c r="C160" s="165"/>
      <c r="D160" s="165"/>
      <c r="E160" s="165"/>
      <c r="F160" s="165"/>
      <c r="G160" s="165"/>
      <c r="H160" s="54"/>
      <c r="I160" s="165"/>
      <c r="J160" s="165"/>
      <c r="K160" s="165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</row>
    <row r="161">
      <c r="A161" s="165"/>
      <c r="B161" s="165"/>
      <c r="C161" s="165"/>
      <c r="D161" s="165"/>
      <c r="E161" s="165"/>
      <c r="F161" s="165"/>
      <c r="G161" s="165"/>
      <c r="H161" s="54"/>
      <c r="I161" s="165"/>
      <c r="J161" s="165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</row>
    <row r="162">
      <c r="A162" s="165"/>
      <c r="B162" s="165"/>
      <c r="C162" s="165"/>
      <c r="D162" s="165"/>
      <c r="E162" s="165"/>
      <c r="F162" s="165"/>
      <c r="G162" s="165"/>
      <c r="H162" s="54"/>
      <c r="I162" s="165"/>
      <c r="J162" s="165"/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</row>
    <row r="163">
      <c r="A163" s="165"/>
      <c r="B163" s="165"/>
      <c r="C163" s="165"/>
      <c r="D163" s="165"/>
      <c r="E163" s="165"/>
      <c r="F163" s="165"/>
      <c r="G163" s="165"/>
      <c r="H163" s="54"/>
      <c r="I163" s="165"/>
      <c r="J163" s="165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</row>
    <row r="164">
      <c r="A164" s="165"/>
      <c r="B164" s="165"/>
      <c r="C164" s="165"/>
      <c r="D164" s="165"/>
      <c r="E164" s="165"/>
      <c r="F164" s="165"/>
      <c r="G164" s="165"/>
      <c r="H164" s="54"/>
      <c r="I164" s="165"/>
      <c r="J164" s="165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</row>
    <row r="165">
      <c r="A165" s="165"/>
      <c r="B165" s="165"/>
      <c r="C165" s="165"/>
      <c r="D165" s="165"/>
      <c r="E165" s="165"/>
      <c r="F165" s="165"/>
      <c r="G165" s="165"/>
      <c r="H165" s="54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</row>
    <row r="166">
      <c r="A166" s="165"/>
      <c r="B166" s="165"/>
      <c r="C166" s="165"/>
      <c r="D166" s="165"/>
      <c r="E166" s="165"/>
      <c r="F166" s="165"/>
      <c r="G166" s="165"/>
      <c r="H166" s="54"/>
      <c r="I166" s="165"/>
      <c r="J166" s="165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</row>
    <row r="167">
      <c r="A167" s="165"/>
      <c r="B167" s="165"/>
      <c r="C167" s="165"/>
      <c r="D167" s="165"/>
      <c r="E167" s="165"/>
      <c r="F167" s="165"/>
      <c r="G167" s="165"/>
      <c r="H167" s="54"/>
      <c r="I167" s="165"/>
      <c r="J167" s="165"/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</row>
    <row r="168">
      <c r="A168" s="165"/>
      <c r="B168" s="165"/>
      <c r="C168" s="165"/>
      <c r="D168" s="165"/>
      <c r="E168" s="165"/>
      <c r="F168" s="165"/>
      <c r="G168" s="165"/>
      <c r="H168" s="54"/>
      <c r="I168" s="165"/>
      <c r="J168" s="165"/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</row>
    <row r="169">
      <c r="A169" s="165"/>
      <c r="B169" s="165"/>
      <c r="C169" s="165"/>
      <c r="D169" s="165"/>
      <c r="E169" s="165"/>
      <c r="F169" s="165"/>
      <c r="G169" s="165"/>
      <c r="H169" s="54"/>
      <c r="I169" s="165"/>
      <c r="J169" s="165"/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</row>
    <row r="170">
      <c r="A170" s="165"/>
      <c r="B170" s="165"/>
      <c r="C170" s="165"/>
      <c r="D170" s="165"/>
      <c r="E170" s="165"/>
      <c r="F170" s="165"/>
      <c r="G170" s="165"/>
      <c r="H170" s="54"/>
      <c r="I170" s="165"/>
      <c r="J170" s="165"/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</row>
    <row r="171">
      <c r="A171" s="165"/>
      <c r="B171" s="165"/>
      <c r="C171" s="165"/>
      <c r="D171" s="165"/>
      <c r="E171" s="165"/>
      <c r="F171" s="165"/>
      <c r="G171" s="165"/>
      <c r="H171" s="54"/>
      <c r="I171" s="165"/>
      <c r="J171" s="165"/>
      <c r="K171" s="165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</row>
    <row r="172">
      <c r="A172" s="165"/>
      <c r="B172" s="165"/>
      <c r="C172" s="165"/>
      <c r="D172" s="165"/>
      <c r="E172" s="165"/>
      <c r="F172" s="165"/>
      <c r="G172" s="165"/>
      <c r="H172" s="54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</row>
    <row r="173">
      <c r="A173" s="165"/>
      <c r="B173" s="165"/>
      <c r="C173" s="165"/>
      <c r="D173" s="165"/>
      <c r="E173" s="165"/>
      <c r="F173" s="165"/>
      <c r="G173" s="165"/>
      <c r="H173" s="54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</row>
    <row r="174">
      <c r="A174" s="165"/>
      <c r="B174" s="165"/>
      <c r="C174" s="165"/>
      <c r="D174" s="165"/>
      <c r="E174" s="165"/>
      <c r="F174" s="165"/>
      <c r="G174" s="165"/>
      <c r="H174" s="54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</row>
    <row r="175">
      <c r="A175" s="165"/>
      <c r="B175" s="165"/>
      <c r="C175" s="165"/>
      <c r="D175" s="165"/>
      <c r="E175" s="165"/>
      <c r="F175" s="165"/>
      <c r="G175" s="165"/>
      <c r="H175" s="54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</row>
    <row r="176">
      <c r="A176" s="165"/>
      <c r="B176" s="165"/>
      <c r="C176" s="165"/>
      <c r="D176" s="165"/>
      <c r="E176" s="165"/>
      <c r="F176" s="165"/>
      <c r="G176" s="165"/>
      <c r="H176" s="54"/>
      <c r="I176" s="165"/>
      <c r="J176" s="165"/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</row>
    <row r="177">
      <c r="A177" s="165"/>
      <c r="B177" s="165"/>
      <c r="C177" s="165"/>
      <c r="D177" s="165"/>
      <c r="E177" s="165"/>
      <c r="F177" s="165"/>
      <c r="G177" s="165"/>
      <c r="H177" s="54"/>
      <c r="I177" s="165"/>
      <c r="J177" s="165"/>
      <c r="K177" s="165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</row>
    <row r="178">
      <c r="A178" s="165"/>
      <c r="B178" s="165"/>
      <c r="C178" s="165"/>
      <c r="D178" s="165"/>
      <c r="E178" s="165"/>
      <c r="F178" s="165"/>
      <c r="G178" s="165"/>
      <c r="H178" s="54"/>
      <c r="I178" s="165"/>
      <c r="J178" s="165"/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</row>
    <row r="179">
      <c r="A179" s="165"/>
      <c r="B179" s="165"/>
      <c r="C179" s="165"/>
      <c r="D179" s="165"/>
      <c r="E179" s="165"/>
      <c r="F179" s="165"/>
      <c r="G179" s="165"/>
      <c r="H179" s="54"/>
      <c r="I179" s="165"/>
      <c r="J179" s="165"/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</row>
    <row r="180">
      <c r="A180" s="165"/>
      <c r="B180" s="165"/>
      <c r="C180" s="165"/>
      <c r="D180" s="165"/>
      <c r="E180" s="165"/>
      <c r="F180" s="165"/>
      <c r="G180" s="165"/>
      <c r="H180" s="54"/>
      <c r="I180" s="165"/>
      <c r="J180" s="165"/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</row>
    <row r="181">
      <c r="A181" s="165"/>
      <c r="B181" s="165"/>
      <c r="C181" s="165"/>
      <c r="D181" s="165"/>
      <c r="E181" s="165"/>
      <c r="F181" s="165"/>
      <c r="G181" s="165"/>
      <c r="H181" s="54"/>
      <c r="I181" s="165"/>
      <c r="J181" s="165"/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</row>
    <row r="182">
      <c r="A182" s="165"/>
      <c r="B182" s="165"/>
      <c r="C182" s="165"/>
      <c r="D182" s="165"/>
      <c r="E182" s="165"/>
      <c r="F182" s="165"/>
      <c r="G182" s="165"/>
      <c r="H182" s="54"/>
      <c r="I182" s="165"/>
      <c r="J182" s="165"/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</row>
    <row r="183">
      <c r="A183" s="165"/>
      <c r="B183" s="165"/>
      <c r="C183" s="165"/>
      <c r="D183" s="165"/>
      <c r="E183" s="165"/>
      <c r="F183" s="165"/>
      <c r="G183" s="165"/>
      <c r="H183" s="54"/>
      <c r="I183" s="165"/>
      <c r="J183" s="165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</row>
    <row r="184">
      <c r="A184" s="165"/>
      <c r="B184" s="165"/>
      <c r="C184" s="165"/>
      <c r="D184" s="165"/>
      <c r="E184" s="165"/>
      <c r="F184" s="165"/>
      <c r="G184" s="165"/>
      <c r="H184" s="54"/>
      <c r="I184" s="165"/>
      <c r="J184" s="165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</row>
    <row r="185">
      <c r="A185" s="165"/>
      <c r="B185" s="165"/>
      <c r="C185" s="165"/>
      <c r="D185" s="165"/>
      <c r="E185" s="165"/>
      <c r="F185" s="165"/>
      <c r="G185" s="165"/>
      <c r="H185" s="54"/>
      <c r="I185" s="165"/>
      <c r="J185" s="165"/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</row>
    <row r="186">
      <c r="A186" s="165"/>
      <c r="B186" s="165"/>
      <c r="C186" s="165"/>
      <c r="D186" s="165"/>
      <c r="E186" s="165"/>
      <c r="F186" s="165"/>
      <c r="G186" s="165"/>
      <c r="H186" s="54"/>
      <c r="I186" s="165"/>
      <c r="J186" s="165"/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</row>
    <row r="187">
      <c r="A187" s="165"/>
      <c r="B187" s="165"/>
      <c r="C187" s="165"/>
      <c r="D187" s="165"/>
      <c r="E187" s="165"/>
      <c r="F187" s="165"/>
      <c r="G187" s="165"/>
      <c r="H187" s="54"/>
      <c r="I187" s="165"/>
      <c r="J187" s="165"/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</row>
    <row r="188">
      <c r="A188" s="165"/>
      <c r="B188" s="165"/>
      <c r="C188" s="165"/>
      <c r="D188" s="165"/>
      <c r="E188" s="165"/>
      <c r="F188" s="165"/>
      <c r="G188" s="165"/>
      <c r="H188" s="54"/>
      <c r="I188" s="165"/>
      <c r="J188" s="165"/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</row>
    <row r="189">
      <c r="A189" s="165"/>
      <c r="B189" s="165"/>
      <c r="C189" s="165"/>
      <c r="D189" s="165"/>
      <c r="E189" s="165"/>
      <c r="F189" s="165"/>
      <c r="G189" s="165"/>
      <c r="H189" s="54"/>
      <c r="I189" s="165"/>
      <c r="J189" s="165"/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</row>
    <row r="190">
      <c r="A190" s="165"/>
      <c r="B190" s="165"/>
      <c r="C190" s="165"/>
      <c r="D190" s="165"/>
      <c r="E190" s="165"/>
      <c r="F190" s="165"/>
      <c r="G190" s="165"/>
      <c r="H190" s="54"/>
      <c r="I190" s="165"/>
      <c r="J190" s="165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</row>
    <row r="191">
      <c r="A191" s="165"/>
      <c r="B191" s="165"/>
      <c r="C191" s="165"/>
      <c r="D191" s="165"/>
      <c r="E191" s="165"/>
      <c r="F191" s="165"/>
      <c r="G191" s="165"/>
      <c r="H191" s="54"/>
      <c r="I191" s="165"/>
      <c r="J191" s="165"/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</row>
    <row r="192">
      <c r="A192" s="165"/>
      <c r="B192" s="165"/>
      <c r="C192" s="165"/>
      <c r="D192" s="165"/>
      <c r="E192" s="165"/>
      <c r="F192" s="165"/>
      <c r="G192" s="165"/>
      <c r="H192" s="54"/>
      <c r="I192" s="165"/>
      <c r="J192" s="165"/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</row>
    <row r="193">
      <c r="A193" s="165"/>
      <c r="B193" s="165"/>
      <c r="C193" s="165"/>
      <c r="D193" s="165"/>
      <c r="E193" s="165"/>
      <c r="F193" s="165"/>
      <c r="G193" s="165"/>
      <c r="H193" s="54"/>
      <c r="I193" s="165"/>
      <c r="J193" s="165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</row>
    <row r="194">
      <c r="A194" s="165"/>
      <c r="B194" s="165"/>
      <c r="C194" s="165"/>
      <c r="D194" s="165"/>
      <c r="E194" s="165"/>
      <c r="F194" s="165"/>
      <c r="G194" s="165"/>
      <c r="H194" s="54"/>
      <c r="I194" s="165"/>
      <c r="J194" s="165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</row>
    <row r="195">
      <c r="A195" s="165"/>
      <c r="B195" s="165"/>
      <c r="C195" s="165"/>
      <c r="D195" s="165"/>
      <c r="E195" s="165"/>
      <c r="F195" s="165"/>
      <c r="G195" s="165"/>
      <c r="H195" s="54"/>
      <c r="I195" s="165"/>
      <c r="J195" s="165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</row>
    <row r="196">
      <c r="A196" s="165"/>
      <c r="B196" s="165"/>
      <c r="C196" s="165"/>
      <c r="D196" s="165"/>
      <c r="E196" s="165"/>
      <c r="F196" s="165"/>
      <c r="G196" s="165"/>
      <c r="H196" s="54"/>
      <c r="I196" s="165"/>
      <c r="J196" s="165"/>
      <c r="K196" s="165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</row>
    <row r="197">
      <c r="A197" s="165"/>
      <c r="B197" s="165"/>
      <c r="C197" s="165"/>
      <c r="D197" s="165"/>
      <c r="E197" s="165"/>
      <c r="F197" s="165"/>
      <c r="G197" s="165"/>
      <c r="H197" s="54"/>
      <c r="I197" s="165"/>
      <c r="J197" s="165"/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</row>
    <row r="198">
      <c r="A198" s="165"/>
      <c r="B198" s="165"/>
      <c r="C198" s="165"/>
      <c r="D198" s="165"/>
      <c r="E198" s="165"/>
      <c r="F198" s="165"/>
      <c r="G198" s="165"/>
      <c r="H198" s="54"/>
      <c r="I198" s="165"/>
      <c r="J198" s="165"/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</row>
    <row r="199">
      <c r="A199" s="165"/>
      <c r="B199" s="165"/>
      <c r="C199" s="165"/>
      <c r="D199" s="165"/>
      <c r="E199" s="165"/>
      <c r="F199" s="165"/>
      <c r="G199" s="165"/>
      <c r="H199" s="54"/>
      <c r="I199" s="165"/>
      <c r="J199" s="165"/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</row>
    <row r="200">
      <c r="A200" s="165"/>
      <c r="B200" s="165"/>
      <c r="C200" s="165"/>
      <c r="D200" s="165"/>
      <c r="E200" s="165"/>
      <c r="F200" s="165"/>
      <c r="G200" s="165"/>
      <c r="H200" s="54"/>
      <c r="I200" s="165"/>
      <c r="J200" s="165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</row>
    <row r="201">
      <c r="A201" s="165"/>
      <c r="B201" s="165"/>
      <c r="C201" s="165"/>
      <c r="D201" s="165"/>
      <c r="E201" s="165"/>
      <c r="F201" s="165"/>
      <c r="G201" s="165"/>
      <c r="H201" s="54"/>
      <c r="I201" s="165"/>
      <c r="J201" s="165"/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</row>
    <row r="202">
      <c r="A202" s="165"/>
      <c r="B202" s="165"/>
      <c r="C202" s="165"/>
      <c r="D202" s="165"/>
      <c r="E202" s="165"/>
      <c r="F202" s="165"/>
      <c r="G202" s="165"/>
      <c r="H202" s="54"/>
      <c r="I202" s="165"/>
      <c r="J202" s="165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</row>
    <row r="203">
      <c r="A203" s="165"/>
      <c r="B203" s="165"/>
      <c r="C203" s="165"/>
      <c r="D203" s="165"/>
      <c r="E203" s="165"/>
      <c r="F203" s="165"/>
      <c r="G203" s="165"/>
      <c r="H203" s="54"/>
      <c r="I203" s="165"/>
      <c r="J203" s="165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</row>
    <row r="204">
      <c r="A204" s="165"/>
      <c r="B204" s="165"/>
      <c r="C204" s="165"/>
      <c r="D204" s="165"/>
      <c r="E204" s="165"/>
      <c r="F204" s="165"/>
      <c r="G204" s="165"/>
      <c r="H204" s="54"/>
      <c r="I204" s="165"/>
      <c r="J204" s="165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</row>
    <row r="205">
      <c r="A205" s="165"/>
      <c r="B205" s="165"/>
      <c r="C205" s="165"/>
      <c r="D205" s="165"/>
      <c r="E205" s="165"/>
      <c r="F205" s="165"/>
      <c r="G205" s="165"/>
      <c r="H205" s="54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</row>
    <row r="206">
      <c r="A206" s="165"/>
      <c r="B206" s="165"/>
      <c r="C206" s="165"/>
      <c r="D206" s="165"/>
      <c r="E206" s="165"/>
      <c r="F206" s="165"/>
      <c r="G206" s="165"/>
      <c r="H206" s="54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</row>
    <row r="207">
      <c r="A207" s="165"/>
      <c r="B207" s="165"/>
      <c r="C207" s="165"/>
      <c r="D207" s="165"/>
      <c r="E207" s="165"/>
      <c r="F207" s="165"/>
      <c r="G207" s="165"/>
      <c r="H207" s="54"/>
      <c r="I207" s="165"/>
      <c r="J207" s="165"/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</row>
    <row r="208">
      <c r="A208" s="165"/>
      <c r="B208" s="165"/>
      <c r="C208" s="165"/>
      <c r="D208" s="165"/>
      <c r="E208" s="165"/>
      <c r="F208" s="165"/>
      <c r="G208" s="165"/>
      <c r="H208" s="54"/>
      <c r="I208" s="165"/>
      <c r="J208" s="165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</row>
    <row r="209">
      <c r="A209" s="165"/>
      <c r="B209" s="165"/>
      <c r="C209" s="165"/>
      <c r="D209" s="165"/>
      <c r="E209" s="165"/>
      <c r="F209" s="165"/>
      <c r="G209" s="165"/>
      <c r="H209" s="54"/>
      <c r="I209" s="165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</row>
    <row r="210">
      <c r="A210" s="165"/>
      <c r="B210" s="165"/>
      <c r="C210" s="165"/>
      <c r="D210" s="165"/>
      <c r="E210" s="165"/>
      <c r="F210" s="165"/>
      <c r="G210" s="165"/>
      <c r="H210" s="54"/>
      <c r="I210" s="165"/>
      <c r="J210" s="165"/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</row>
    <row r="211">
      <c r="A211" s="165"/>
      <c r="B211" s="165"/>
      <c r="C211" s="165"/>
      <c r="D211" s="165"/>
      <c r="E211" s="165"/>
      <c r="F211" s="165"/>
      <c r="G211" s="165"/>
      <c r="H211" s="54"/>
      <c r="I211" s="165"/>
      <c r="J211" s="165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</row>
    <row r="212">
      <c r="A212" s="165"/>
      <c r="B212" s="165"/>
      <c r="C212" s="165"/>
      <c r="D212" s="165"/>
      <c r="E212" s="165"/>
      <c r="F212" s="165"/>
      <c r="G212" s="165"/>
      <c r="H212" s="54"/>
      <c r="I212" s="165"/>
      <c r="J212" s="165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</row>
    <row r="213">
      <c r="A213" s="165"/>
      <c r="B213" s="165"/>
      <c r="C213" s="165"/>
      <c r="D213" s="165"/>
      <c r="E213" s="165"/>
      <c r="F213" s="165"/>
      <c r="G213" s="165"/>
      <c r="H213" s="54"/>
      <c r="I213" s="165"/>
      <c r="J213" s="165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</row>
    <row r="214">
      <c r="A214" s="165"/>
      <c r="B214" s="165"/>
      <c r="C214" s="165"/>
      <c r="D214" s="165"/>
      <c r="E214" s="165"/>
      <c r="F214" s="165"/>
      <c r="G214" s="165"/>
      <c r="H214" s="54"/>
      <c r="I214" s="165"/>
      <c r="J214" s="165"/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</row>
    <row r="215">
      <c r="A215" s="165"/>
      <c r="B215" s="165"/>
      <c r="C215" s="165"/>
      <c r="D215" s="165"/>
      <c r="E215" s="165"/>
      <c r="F215" s="165"/>
      <c r="G215" s="165"/>
      <c r="H215" s="54"/>
      <c r="I215" s="165"/>
      <c r="J215" s="165"/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</row>
    <row r="216">
      <c r="A216" s="165"/>
      <c r="B216" s="165"/>
      <c r="C216" s="165"/>
      <c r="D216" s="165"/>
      <c r="E216" s="165"/>
      <c r="F216" s="165"/>
      <c r="G216" s="165"/>
      <c r="H216" s="54"/>
      <c r="I216" s="165"/>
      <c r="J216" s="165"/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</row>
    <row r="217">
      <c r="A217" s="165"/>
      <c r="B217" s="165"/>
      <c r="C217" s="165"/>
      <c r="D217" s="165"/>
      <c r="E217" s="165"/>
      <c r="F217" s="165"/>
      <c r="G217" s="165"/>
      <c r="H217" s="54"/>
      <c r="I217" s="165"/>
      <c r="J217" s="165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</row>
    <row r="218">
      <c r="A218" s="165"/>
      <c r="B218" s="165"/>
      <c r="C218" s="165"/>
      <c r="D218" s="165"/>
      <c r="E218" s="165"/>
      <c r="F218" s="165"/>
      <c r="G218" s="165"/>
      <c r="H218" s="54"/>
      <c r="I218" s="165"/>
      <c r="J218" s="165"/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</row>
    <row r="219">
      <c r="A219" s="165"/>
      <c r="B219" s="165"/>
      <c r="C219" s="165"/>
      <c r="D219" s="165"/>
      <c r="E219" s="165"/>
      <c r="F219" s="165"/>
      <c r="G219" s="165"/>
      <c r="H219" s="54"/>
      <c r="I219" s="165"/>
      <c r="J219" s="165"/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</row>
    <row r="220">
      <c r="A220" s="165"/>
      <c r="B220" s="165"/>
      <c r="C220" s="165"/>
      <c r="D220" s="165"/>
      <c r="E220" s="165"/>
      <c r="F220" s="165"/>
      <c r="G220" s="165"/>
      <c r="H220" s="54"/>
      <c r="I220" s="165"/>
      <c r="J220" s="165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</row>
    <row r="221">
      <c r="A221" s="165"/>
      <c r="B221" s="165"/>
      <c r="C221" s="165"/>
      <c r="D221" s="165"/>
      <c r="E221" s="165"/>
      <c r="F221" s="165"/>
      <c r="G221" s="165"/>
      <c r="H221" s="54"/>
      <c r="I221" s="165"/>
      <c r="J221" s="165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</row>
    <row r="222">
      <c r="A222" s="165"/>
      <c r="B222" s="165"/>
      <c r="C222" s="165"/>
      <c r="D222" s="165"/>
      <c r="E222" s="165"/>
      <c r="F222" s="165"/>
      <c r="G222" s="165"/>
      <c r="H222" s="54"/>
      <c r="I222" s="165"/>
      <c r="J222" s="165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</row>
    <row r="223">
      <c r="A223" s="165"/>
      <c r="B223" s="165"/>
      <c r="C223" s="165"/>
      <c r="D223" s="165"/>
      <c r="E223" s="165"/>
      <c r="F223" s="165"/>
      <c r="G223" s="165"/>
      <c r="H223" s="54"/>
      <c r="I223" s="165"/>
      <c r="J223" s="165"/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</row>
    <row r="224">
      <c r="A224" s="165"/>
      <c r="B224" s="165"/>
      <c r="C224" s="165"/>
      <c r="D224" s="165"/>
      <c r="E224" s="165"/>
      <c r="F224" s="165"/>
      <c r="G224" s="165"/>
      <c r="H224" s="54"/>
      <c r="I224" s="165"/>
      <c r="J224" s="165"/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</row>
    <row r="225">
      <c r="A225" s="165"/>
      <c r="B225" s="165"/>
      <c r="C225" s="165"/>
      <c r="D225" s="165"/>
      <c r="E225" s="165"/>
      <c r="F225" s="165"/>
      <c r="G225" s="165"/>
      <c r="H225" s="54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</row>
    <row r="226">
      <c r="A226" s="165"/>
      <c r="B226" s="165"/>
      <c r="C226" s="165"/>
      <c r="D226" s="165"/>
      <c r="E226" s="165"/>
      <c r="F226" s="165"/>
      <c r="G226" s="165"/>
      <c r="H226" s="54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</row>
    <row r="227">
      <c r="A227" s="165"/>
      <c r="B227" s="165"/>
      <c r="C227" s="165"/>
      <c r="D227" s="165"/>
      <c r="E227" s="165"/>
      <c r="F227" s="165"/>
      <c r="G227" s="165"/>
      <c r="H227" s="54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</row>
    <row r="228">
      <c r="A228" s="165"/>
      <c r="B228" s="165"/>
      <c r="C228" s="165"/>
      <c r="D228" s="165"/>
      <c r="E228" s="165"/>
      <c r="F228" s="165"/>
      <c r="G228" s="165"/>
      <c r="H228" s="54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</row>
    <row r="229">
      <c r="A229" s="165"/>
      <c r="B229" s="165"/>
      <c r="C229" s="165"/>
      <c r="D229" s="165"/>
      <c r="E229" s="165"/>
      <c r="F229" s="165"/>
      <c r="G229" s="165"/>
      <c r="H229" s="54"/>
      <c r="I229" s="165"/>
      <c r="J229" s="165"/>
      <c r="K229" s="165"/>
      <c r="L229" s="165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</row>
    <row r="230">
      <c r="A230" s="165"/>
      <c r="B230" s="165"/>
      <c r="C230" s="165"/>
      <c r="D230" s="165"/>
      <c r="E230" s="165"/>
      <c r="F230" s="165"/>
      <c r="G230" s="165"/>
      <c r="H230" s="54"/>
      <c r="I230" s="165"/>
      <c r="J230" s="165"/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</row>
    <row r="231">
      <c r="A231" s="165"/>
      <c r="B231" s="165"/>
      <c r="C231" s="165"/>
      <c r="D231" s="165"/>
      <c r="E231" s="165"/>
      <c r="F231" s="165"/>
      <c r="G231" s="165"/>
      <c r="H231" s="54"/>
      <c r="I231" s="165"/>
      <c r="J231" s="165"/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</row>
    <row r="232">
      <c r="A232" s="165"/>
      <c r="B232" s="165"/>
      <c r="C232" s="165"/>
      <c r="D232" s="165"/>
      <c r="E232" s="165"/>
      <c r="F232" s="165"/>
      <c r="G232" s="165"/>
      <c r="H232" s="54"/>
      <c r="I232" s="165"/>
      <c r="J232" s="165"/>
      <c r="K232" s="165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</row>
    <row r="233">
      <c r="A233" s="165"/>
      <c r="B233" s="165"/>
      <c r="C233" s="165"/>
      <c r="D233" s="165"/>
      <c r="E233" s="165"/>
      <c r="F233" s="165"/>
      <c r="G233" s="165"/>
      <c r="H233" s="54"/>
      <c r="I233" s="165"/>
      <c r="J233" s="165"/>
      <c r="K233" s="165"/>
      <c r="L233" s="165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</row>
    <row r="234">
      <c r="A234" s="165"/>
      <c r="B234" s="165"/>
      <c r="C234" s="165"/>
      <c r="D234" s="165"/>
      <c r="E234" s="165"/>
      <c r="F234" s="165"/>
      <c r="G234" s="165"/>
      <c r="H234" s="54"/>
      <c r="I234" s="165"/>
      <c r="J234" s="165"/>
      <c r="K234" s="165"/>
      <c r="L234" s="165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</row>
    <row r="235">
      <c r="A235" s="165"/>
      <c r="B235" s="165"/>
      <c r="C235" s="165"/>
      <c r="D235" s="165"/>
      <c r="E235" s="165"/>
      <c r="F235" s="165"/>
      <c r="G235" s="165"/>
      <c r="H235" s="54"/>
      <c r="I235" s="165"/>
      <c r="J235" s="165"/>
      <c r="K235" s="165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</row>
    <row r="236">
      <c r="A236" s="165"/>
      <c r="B236" s="165"/>
      <c r="C236" s="165"/>
      <c r="D236" s="165"/>
      <c r="E236" s="165"/>
      <c r="F236" s="165"/>
      <c r="G236" s="165"/>
      <c r="H236" s="54"/>
      <c r="I236" s="165"/>
      <c r="J236" s="165"/>
      <c r="K236" s="165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</row>
    <row r="237">
      <c r="A237" s="165"/>
      <c r="B237" s="165"/>
      <c r="C237" s="165"/>
      <c r="D237" s="165"/>
      <c r="E237" s="165"/>
      <c r="F237" s="165"/>
      <c r="G237" s="165"/>
      <c r="H237" s="54"/>
      <c r="I237" s="165"/>
      <c r="J237" s="165"/>
      <c r="K237" s="165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</row>
    <row r="238">
      <c r="A238" s="165"/>
      <c r="B238" s="165"/>
      <c r="C238" s="165"/>
      <c r="D238" s="165"/>
      <c r="E238" s="165"/>
      <c r="F238" s="165"/>
      <c r="G238" s="165"/>
      <c r="H238" s="54"/>
      <c r="I238" s="165"/>
      <c r="J238" s="165"/>
      <c r="K238" s="165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</row>
    <row r="239">
      <c r="A239" s="165"/>
      <c r="B239" s="165"/>
      <c r="C239" s="165"/>
      <c r="D239" s="165"/>
      <c r="E239" s="165"/>
      <c r="F239" s="165"/>
      <c r="G239" s="165"/>
      <c r="H239" s="54"/>
      <c r="I239" s="165"/>
      <c r="J239" s="165"/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</row>
    <row r="240">
      <c r="A240" s="165"/>
      <c r="B240" s="165"/>
      <c r="C240" s="165"/>
      <c r="D240" s="165"/>
      <c r="E240" s="165"/>
      <c r="F240" s="165"/>
      <c r="G240" s="165"/>
      <c r="H240" s="54"/>
      <c r="I240" s="165"/>
      <c r="J240" s="165"/>
      <c r="K240" s="165"/>
      <c r="L240" s="165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</row>
    <row r="241">
      <c r="A241" s="165"/>
      <c r="B241" s="165"/>
      <c r="C241" s="165"/>
      <c r="D241" s="165"/>
      <c r="E241" s="165"/>
      <c r="F241" s="165"/>
      <c r="G241" s="165"/>
      <c r="H241" s="54"/>
      <c r="I241" s="165"/>
      <c r="J241" s="165"/>
      <c r="K241" s="165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</row>
    <row r="242">
      <c r="A242" s="165"/>
      <c r="B242" s="165"/>
      <c r="C242" s="165"/>
      <c r="D242" s="165"/>
      <c r="E242" s="165"/>
      <c r="F242" s="165"/>
      <c r="G242" s="165"/>
      <c r="H242" s="54"/>
      <c r="I242" s="165"/>
      <c r="J242" s="165"/>
      <c r="K242" s="165"/>
      <c r="L242" s="165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</row>
    <row r="243">
      <c r="A243" s="165"/>
      <c r="B243" s="165"/>
      <c r="C243" s="165"/>
      <c r="D243" s="165"/>
      <c r="E243" s="165"/>
      <c r="F243" s="165"/>
      <c r="G243" s="165"/>
      <c r="H243" s="54"/>
      <c r="I243" s="165"/>
      <c r="J243" s="165"/>
      <c r="K243" s="165"/>
      <c r="L243" s="165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</row>
    <row r="244">
      <c r="A244" s="165"/>
      <c r="B244" s="165"/>
      <c r="C244" s="165"/>
      <c r="D244" s="165"/>
      <c r="E244" s="165"/>
      <c r="F244" s="165"/>
      <c r="G244" s="165"/>
      <c r="H244" s="54"/>
      <c r="I244" s="165"/>
      <c r="J244" s="165"/>
      <c r="K244" s="165"/>
      <c r="L244" s="165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</row>
    <row r="245">
      <c r="A245" s="165"/>
      <c r="B245" s="165"/>
      <c r="C245" s="165"/>
      <c r="D245" s="165"/>
      <c r="E245" s="165"/>
      <c r="F245" s="165"/>
      <c r="G245" s="165"/>
      <c r="H245" s="54"/>
      <c r="I245" s="165"/>
      <c r="J245" s="165"/>
      <c r="K245" s="165"/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</row>
    <row r="246">
      <c r="A246" s="165"/>
      <c r="B246" s="165"/>
      <c r="C246" s="165"/>
      <c r="D246" s="165"/>
      <c r="E246" s="165"/>
      <c r="F246" s="165"/>
      <c r="G246" s="165"/>
      <c r="H246" s="54"/>
      <c r="I246" s="165"/>
      <c r="J246" s="165"/>
      <c r="K246" s="165"/>
      <c r="L246" s="165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</row>
    <row r="247">
      <c r="A247" s="165"/>
      <c r="B247" s="165"/>
      <c r="C247" s="165"/>
      <c r="D247" s="165"/>
      <c r="E247" s="165"/>
      <c r="F247" s="165"/>
      <c r="G247" s="165"/>
      <c r="H247" s="54"/>
      <c r="I247" s="165"/>
      <c r="J247" s="165"/>
      <c r="K247" s="165"/>
      <c r="L247" s="165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</row>
    <row r="248">
      <c r="A248" s="165"/>
      <c r="B248" s="165"/>
      <c r="C248" s="165"/>
      <c r="D248" s="165"/>
      <c r="E248" s="165"/>
      <c r="F248" s="165"/>
      <c r="G248" s="165"/>
      <c r="H248" s="54"/>
      <c r="I248" s="165"/>
      <c r="J248" s="165"/>
      <c r="K248" s="165"/>
      <c r="L248" s="165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</row>
    <row r="249">
      <c r="A249" s="165"/>
      <c r="B249" s="165"/>
      <c r="C249" s="165"/>
      <c r="D249" s="165"/>
      <c r="E249" s="165"/>
      <c r="F249" s="165"/>
      <c r="G249" s="165"/>
      <c r="H249" s="54"/>
      <c r="I249" s="165"/>
      <c r="J249" s="165"/>
      <c r="K249" s="165"/>
      <c r="L249" s="165"/>
      <c r="M249" s="165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</row>
    <row r="250">
      <c r="A250" s="165"/>
      <c r="B250" s="165"/>
      <c r="C250" s="165"/>
      <c r="D250" s="165"/>
      <c r="E250" s="165"/>
      <c r="F250" s="165"/>
      <c r="G250" s="165"/>
      <c r="H250" s="54"/>
      <c r="I250" s="165"/>
      <c r="J250" s="165"/>
      <c r="K250" s="165"/>
      <c r="L250" s="165"/>
      <c r="M250" s="165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</row>
    <row r="251">
      <c r="A251" s="165"/>
      <c r="B251" s="165"/>
      <c r="C251" s="165"/>
      <c r="D251" s="165"/>
      <c r="E251" s="165"/>
      <c r="F251" s="165"/>
      <c r="G251" s="165"/>
      <c r="H251" s="54"/>
      <c r="I251" s="165"/>
      <c r="J251" s="165"/>
      <c r="K251" s="165"/>
      <c r="L251" s="165"/>
      <c r="M251" s="165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</row>
    <row r="252">
      <c r="A252" s="165"/>
      <c r="B252" s="165"/>
      <c r="C252" s="165"/>
      <c r="D252" s="165"/>
      <c r="E252" s="165"/>
      <c r="F252" s="165"/>
      <c r="G252" s="165"/>
      <c r="H252" s="54"/>
      <c r="I252" s="165"/>
      <c r="J252" s="165"/>
      <c r="K252" s="165"/>
      <c r="L252" s="165"/>
      <c r="M252" s="165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</row>
    <row r="253">
      <c r="A253" s="165"/>
      <c r="B253" s="165"/>
      <c r="C253" s="165"/>
      <c r="D253" s="165"/>
      <c r="E253" s="165"/>
      <c r="F253" s="165"/>
      <c r="G253" s="165"/>
      <c r="H253" s="54"/>
      <c r="I253" s="165"/>
      <c r="J253" s="165"/>
      <c r="K253" s="165"/>
      <c r="L253" s="165"/>
      <c r="M253" s="165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</row>
    <row r="254">
      <c r="A254" s="165"/>
      <c r="B254" s="165"/>
      <c r="C254" s="165"/>
      <c r="D254" s="165"/>
      <c r="E254" s="165"/>
      <c r="F254" s="165"/>
      <c r="G254" s="165"/>
      <c r="H254" s="54"/>
      <c r="I254" s="165"/>
      <c r="J254" s="165"/>
      <c r="K254" s="165"/>
      <c r="L254" s="165"/>
      <c r="M254" s="165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</row>
    <row r="255">
      <c r="A255" s="165"/>
      <c r="B255" s="165"/>
      <c r="C255" s="165"/>
      <c r="D255" s="165"/>
      <c r="E255" s="165"/>
      <c r="F255" s="165"/>
      <c r="G255" s="165"/>
      <c r="H255" s="54"/>
      <c r="I255" s="165"/>
      <c r="J255" s="165"/>
      <c r="K255" s="165"/>
      <c r="L255" s="165"/>
      <c r="M255" s="165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</row>
    <row r="256">
      <c r="A256" s="165"/>
      <c r="B256" s="165"/>
      <c r="C256" s="165"/>
      <c r="D256" s="165"/>
      <c r="E256" s="165"/>
      <c r="F256" s="165"/>
      <c r="G256" s="165"/>
      <c r="H256" s="54"/>
      <c r="I256" s="165"/>
      <c r="J256" s="165"/>
      <c r="K256" s="165"/>
      <c r="L256" s="165"/>
      <c r="M256" s="165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</row>
    <row r="257">
      <c r="A257" s="165"/>
      <c r="B257" s="165"/>
      <c r="C257" s="165"/>
      <c r="D257" s="165"/>
      <c r="E257" s="165"/>
      <c r="F257" s="165"/>
      <c r="G257" s="165"/>
      <c r="H257" s="54"/>
      <c r="I257" s="165"/>
      <c r="J257" s="165"/>
      <c r="K257" s="165"/>
      <c r="L257" s="165"/>
      <c r="M257" s="165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</row>
    <row r="258">
      <c r="A258" s="165"/>
      <c r="B258" s="165"/>
      <c r="C258" s="165"/>
      <c r="D258" s="165"/>
      <c r="E258" s="165"/>
      <c r="F258" s="165"/>
      <c r="G258" s="165"/>
      <c r="H258" s="54"/>
      <c r="I258" s="165"/>
      <c r="J258" s="165"/>
      <c r="K258" s="165"/>
      <c r="L258" s="165"/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</row>
    <row r="259">
      <c r="A259" s="165"/>
      <c r="B259" s="165"/>
      <c r="C259" s="165"/>
      <c r="D259" s="165"/>
      <c r="E259" s="165"/>
      <c r="F259" s="165"/>
      <c r="G259" s="165"/>
      <c r="H259" s="54"/>
      <c r="I259" s="165"/>
      <c r="J259" s="165"/>
      <c r="K259" s="165"/>
      <c r="L259" s="165"/>
      <c r="M259" s="165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</row>
    <row r="260">
      <c r="A260" s="165"/>
      <c r="B260" s="165"/>
      <c r="C260" s="165"/>
      <c r="D260" s="165"/>
      <c r="E260" s="165"/>
      <c r="F260" s="165"/>
      <c r="G260" s="165"/>
      <c r="H260" s="54"/>
      <c r="I260" s="165"/>
      <c r="J260" s="165"/>
      <c r="K260" s="165"/>
      <c r="L260" s="165"/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</row>
    <row r="261">
      <c r="A261" s="165"/>
      <c r="B261" s="165"/>
      <c r="C261" s="165"/>
      <c r="D261" s="165"/>
      <c r="E261" s="165"/>
      <c r="F261" s="165"/>
      <c r="G261" s="165"/>
      <c r="H261" s="54"/>
      <c r="I261" s="165"/>
      <c r="J261" s="165"/>
      <c r="K261" s="165"/>
      <c r="L261" s="165"/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</row>
    <row r="262">
      <c r="A262" s="165"/>
      <c r="B262" s="165"/>
      <c r="C262" s="165"/>
      <c r="D262" s="165"/>
      <c r="E262" s="165"/>
      <c r="F262" s="165"/>
      <c r="G262" s="165"/>
      <c r="H262" s="54"/>
      <c r="I262" s="165"/>
      <c r="J262" s="165"/>
      <c r="K262" s="165"/>
      <c r="L262" s="165"/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</row>
    <row r="263">
      <c r="A263" s="165"/>
      <c r="B263" s="165"/>
      <c r="C263" s="165"/>
      <c r="D263" s="165"/>
      <c r="E263" s="165"/>
      <c r="F263" s="165"/>
      <c r="G263" s="165"/>
      <c r="H263" s="54"/>
      <c r="I263" s="165"/>
      <c r="J263" s="165"/>
      <c r="K263" s="165"/>
      <c r="L263" s="165"/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</row>
    <row r="264">
      <c r="A264" s="165"/>
      <c r="B264" s="165"/>
      <c r="C264" s="165"/>
      <c r="D264" s="165"/>
      <c r="E264" s="165"/>
      <c r="F264" s="165"/>
      <c r="G264" s="165"/>
      <c r="H264" s="54"/>
      <c r="I264" s="165"/>
      <c r="J264" s="165"/>
      <c r="K264" s="165"/>
      <c r="L264" s="165"/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</row>
    <row r="265">
      <c r="A265" s="165"/>
      <c r="B265" s="165"/>
      <c r="C265" s="165"/>
      <c r="D265" s="165"/>
      <c r="E265" s="165"/>
      <c r="F265" s="165"/>
      <c r="G265" s="165"/>
      <c r="H265" s="54"/>
      <c r="I265" s="165"/>
      <c r="J265" s="165"/>
      <c r="K265" s="165"/>
      <c r="L265" s="165"/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</row>
    <row r="266">
      <c r="A266" s="165"/>
      <c r="B266" s="165"/>
      <c r="C266" s="165"/>
      <c r="D266" s="165"/>
      <c r="E266" s="165"/>
      <c r="F266" s="165"/>
      <c r="G266" s="165"/>
      <c r="H266" s="54"/>
      <c r="I266" s="165"/>
      <c r="J266" s="165"/>
      <c r="K266" s="165"/>
      <c r="L266" s="165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</row>
    <row r="267">
      <c r="A267" s="165"/>
      <c r="B267" s="165"/>
      <c r="C267" s="165"/>
      <c r="D267" s="165"/>
      <c r="E267" s="165"/>
      <c r="F267" s="165"/>
      <c r="G267" s="165"/>
      <c r="H267" s="54"/>
      <c r="I267" s="165"/>
      <c r="J267" s="165"/>
      <c r="K267" s="165"/>
      <c r="L267" s="165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</row>
    <row r="268">
      <c r="A268" s="165"/>
      <c r="B268" s="165"/>
      <c r="C268" s="165"/>
      <c r="D268" s="165"/>
      <c r="E268" s="165"/>
      <c r="F268" s="165"/>
      <c r="G268" s="165"/>
      <c r="H268" s="54"/>
      <c r="I268" s="165"/>
      <c r="J268" s="165"/>
      <c r="K268" s="165"/>
      <c r="L268" s="165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</row>
    <row r="269">
      <c r="A269" s="165"/>
      <c r="B269" s="165"/>
      <c r="C269" s="165"/>
      <c r="D269" s="165"/>
      <c r="E269" s="165"/>
      <c r="F269" s="165"/>
      <c r="G269" s="165"/>
      <c r="H269" s="54"/>
      <c r="I269" s="165"/>
      <c r="J269" s="165"/>
      <c r="K269" s="165"/>
      <c r="L269" s="165"/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</row>
    <row r="270">
      <c r="A270" s="165"/>
      <c r="B270" s="165"/>
      <c r="C270" s="165"/>
      <c r="D270" s="165"/>
      <c r="E270" s="165"/>
      <c r="F270" s="165"/>
      <c r="G270" s="165"/>
      <c r="H270" s="54"/>
      <c r="I270" s="165"/>
      <c r="J270" s="165"/>
      <c r="K270" s="165"/>
      <c r="L270" s="165"/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</row>
    <row r="271">
      <c r="A271" s="165"/>
      <c r="B271" s="165"/>
      <c r="C271" s="165"/>
      <c r="D271" s="165"/>
      <c r="E271" s="165"/>
      <c r="F271" s="165"/>
      <c r="G271" s="165"/>
      <c r="H271" s="54"/>
      <c r="I271" s="165"/>
      <c r="J271" s="165"/>
      <c r="K271" s="165"/>
      <c r="L271" s="165"/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</row>
    <row r="272">
      <c r="A272" s="165"/>
      <c r="B272" s="165"/>
      <c r="C272" s="165"/>
      <c r="D272" s="165"/>
      <c r="E272" s="165"/>
      <c r="F272" s="165"/>
      <c r="G272" s="165"/>
      <c r="H272" s="54"/>
      <c r="I272" s="165"/>
      <c r="J272" s="165"/>
      <c r="K272" s="165"/>
      <c r="L272" s="165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</row>
    <row r="273">
      <c r="A273" s="165"/>
      <c r="B273" s="165"/>
      <c r="C273" s="165"/>
      <c r="D273" s="165"/>
      <c r="E273" s="165"/>
      <c r="F273" s="165"/>
      <c r="G273" s="165"/>
      <c r="H273" s="54"/>
      <c r="I273" s="165"/>
      <c r="J273" s="165"/>
      <c r="K273" s="165"/>
      <c r="L273" s="165"/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</row>
    <row r="274">
      <c r="A274" s="165"/>
      <c r="B274" s="165"/>
      <c r="C274" s="165"/>
      <c r="D274" s="165"/>
      <c r="E274" s="165"/>
      <c r="F274" s="165"/>
      <c r="G274" s="165"/>
      <c r="H274" s="54"/>
      <c r="I274" s="165"/>
      <c r="J274" s="165"/>
      <c r="K274" s="165"/>
      <c r="L274" s="165"/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</row>
    <row r="275">
      <c r="A275" s="165"/>
      <c r="B275" s="165"/>
      <c r="C275" s="165"/>
      <c r="D275" s="165"/>
      <c r="E275" s="165"/>
      <c r="F275" s="165"/>
      <c r="G275" s="165"/>
      <c r="H275" s="54"/>
      <c r="I275" s="165"/>
      <c r="J275" s="165"/>
      <c r="K275" s="165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</row>
    <row r="276">
      <c r="A276" s="165"/>
      <c r="B276" s="165"/>
      <c r="C276" s="165"/>
      <c r="D276" s="165"/>
      <c r="E276" s="165"/>
      <c r="F276" s="165"/>
      <c r="G276" s="165"/>
      <c r="H276" s="54"/>
      <c r="I276" s="165"/>
      <c r="J276" s="165"/>
      <c r="K276" s="165"/>
      <c r="L276" s="165"/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</row>
    <row r="277">
      <c r="A277" s="165"/>
      <c r="B277" s="165"/>
      <c r="C277" s="165"/>
      <c r="D277" s="165"/>
      <c r="E277" s="165"/>
      <c r="F277" s="165"/>
      <c r="G277" s="165"/>
      <c r="H277" s="54"/>
      <c r="I277" s="165"/>
      <c r="J277" s="165"/>
      <c r="K277" s="165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</row>
    <row r="278">
      <c r="A278" s="165"/>
      <c r="B278" s="165"/>
      <c r="C278" s="165"/>
      <c r="D278" s="165"/>
      <c r="E278" s="165"/>
      <c r="F278" s="165"/>
      <c r="G278" s="165"/>
      <c r="H278" s="54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</row>
    <row r="279">
      <c r="A279" s="165"/>
      <c r="B279" s="165"/>
      <c r="C279" s="165"/>
      <c r="D279" s="165"/>
      <c r="E279" s="165"/>
      <c r="F279" s="165"/>
      <c r="G279" s="165"/>
      <c r="H279" s="54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</row>
    <row r="280">
      <c r="A280" s="165"/>
      <c r="B280" s="165"/>
      <c r="C280" s="165"/>
      <c r="D280" s="165"/>
      <c r="E280" s="165"/>
      <c r="F280" s="165"/>
      <c r="G280" s="165"/>
      <c r="H280" s="54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</row>
    <row r="281">
      <c r="A281" s="165"/>
      <c r="B281" s="165"/>
      <c r="C281" s="165"/>
      <c r="D281" s="165"/>
      <c r="E281" s="165"/>
      <c r="F281" s="165"/>
      <c r="G281" s="165"/>
      <c r="H281" s="54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</row>
    <row r="282">
      <c r="A282" s="165"/>
      <c r="B282" s="165"/>
      <c r="C282" s="165"/>
      <c r="D282" s="165"/>
      <c r="E282" s="165"/>
      <c r="F282" s="165"/>
      <c r="G282" s="165"/>
      <c r="H282" s="54"/>
      <c r="I282" s="165"/>
      <c r="J282" s="165"/>
      <c r="K282" s="165"/>
      <c r="L282" s="165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</row>
    <row r="283">
      <c r="A283" s="165"/>
      <c r="B283" s="165"/>
      <c r="C283" s="165"/>
      <c r="D283" s="165"/>
      <c r="E283" s="165"/>
      <c r="F283" s="165"/>
      <c r="G283" s="165"/>
      <c r="H283" s="54"/>
      <c r="I283" s="165"/>
      <c r="J283" s="165"/>
      <c r="K283" s="165"/>
      <c r="L283" s="165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</row>
    <row r="284">
      <c r="A284" s="165"/>
      <c r="B284" s="165"/>
      <c r="C284" s="165"/>
      <c r="D284" s="165"/>
      <c r="E284" s="165"/>
      <c r="F284" s="165"/>
      <c r="G284" s="165"/>
      <c r="H284" s="54"/>
      <c r="I284" s="165"/>
      <c r="J284" s="165"/>
      <c r="K284" s="165"/>
      <c r="L284" s="165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</row>
    <row r="285">
      <c r="A285" s="165"/>
      <c r="B285" s="165"/>
      <c r="C285" s="165"/>
      <c r="D285" s="165"/>
      <c r="E285" s="165"/>
      <c r="F285" s="165"/>
      <c r="G285" s="165"/>
      <c r="H285" s="54"/>
      <c r="I285" s="165"/>
      <c r="J285" s="165"/>
      <c r="K285" s="165"/>
      <c r="L285" s="165"/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</row>
    <row r="286">
      <c r="A286" s="165"/>
      <c r="B286" s="165"/>
      <c r="C286" s="165"/>
      <c r="D286" s="165"/>
      <c r="E286" s="165"/>
      <c r="F286" s="165"/>
      <c r="G286" s="165"/>
      <c r="H286" s="54"/>
      <c r="I286" s="165"/>
      <c r="J286" s="165"/>
      <c r="K286" s="165"/>
      <c r="L286" s="165"/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</row>
    <row r="287">
      <c r="A287" s="165"/>
      <c r="B287" s="165"/>
      <c r="C287" s="165"/>
      <c r="D287" s="165"/>
      <c r="E287" s="165"/>
      <c r="F287" s="165"/>
      <c r="G287" s="165"/>
      <c r="H287" s="54"/>
      <c r="I287" s="165"/>
      <c r="J287" s="165"/>
      <c r="K287" s="165"/>
      <c r="L287" s="165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</row>
    <row r="288">
      <c r="A288" s="165"/>
      <c r="B288" s="165"/>
      <c r="C288" s="165"/>
      <c r="D288" s="165"/>
      <c r="E288" s="165"/>
      <c r="F288" s="165"/>
      <c r="G288" s="165"/>
      <c r="H288" s="54"/>
      <c r="I288" s="165"/>
      <c r="J288" s="165"/>
      <c r="K288" s="165"/>
      <c r="L288" s="165"/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</row>
    <row r="289">
      <c r="A289" s="165"/>
      <c r="B289" s="165"/>
      <c r="C289" s="165"/>
      <c r="D289" s="165"/>
      <c r="E289" s="165"/>
      <c r="F289" s="165"/>
      <c r="G289" s="165"/>
      <c r="H289" s="54"/>
      <c r="I289" s="165"/>
      <c r="J289" s="165"/>
      <c r="K289" s="165"/>
      <c r="L289" s="165"/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</row>
    <row r="290">
      <c r="A290" s="165"/>
      <c r="B290" s="165"/>
      <c r="C290" s="165"/>
      <c r="D290" s="165"/>
      <c r="E290" s="165"/>
      <c r="F290" s="165"/>
      <c r="G290" s="165"/>
      <c r="H290" s="54"/>
      <c r="I290" s="165"/>
      <c r="J290" s="165"/>
      <c r="K290" s="165"/>
      <c r="L290" s="165"/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</row>
    <row r="291">
      <c r="A291" s="165"/>
      <c r="B291" s="165"/>
      <c r="C291" s="165"/>
      <c r="D291" s="165"/>
      <c r="E291" s="165"/>
      <c r="F291" s="165"/>
      <c r="G291" s="165"/>
      <c r="H291" s="54"/>
      <c r="I291" s="165"/>
      <c r="J291" s="165"/>
      <c r="K291" s="165"/>
      <c r="L291" s="165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</row>
    <row r="292">
      <c r="A292" s="165"/>
      <c r="B292" s="165"/>
      <c r="C292" s="165"/>
      <c r="D292" s="165"/>
      <c r="E292" s="165"/>
      <c r="F292" s="165"/>
      <c r="G292" s="165"/>
      <c r="H292" s="54"/>
      <c r="I292" s="165"/>
      <c r="J292" s="165"/>
      <c r="K292" s="165"/>
      <c r="L292" s="165"/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</row>
    <row r="293">
      <c r="A293" s="165"/>
      <c r="B293" s="165"/>
      <c r="C293" s="165"/>
      <c r="D293" s="165"/>
      <c r="E293" s="165"/>
      <c r="F293" s="165"/>
      <c r="G293" s="165"/>
      <c r="H293" s="54"/>
      <c r="I293" s="165"/>
      <c r="J293" s="165"/>
      <c r="K293" s="165"/>
      <c r="L293" s="165"/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</row>
    <row r="294">
      <c r="A294" s="165"/>
      <c r="B294" s="165"/>
      <c r="C294" s="165"/>
      <c r="D294" s="165"/>
      <c r="E294" s="165"/>
      <c r="F294" s="165"/>
      <c r="G294" s="165"/>
      <c r="H294" s="54"/>
      <c r="I294" s="165"/>
      <c r="J294" s="165"/>
      <c r="K294" s="165"/>
      <c r="L294" s="165"/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</row>
    <row r="295">
      <c r="A295" s="165"/>
      <c r="B295" s="165"/>
      <c r="C295" s="165"/>
      <c r="D295" s="165"/>
      <c r="E295" s="165"/>
      <c r="F295" s="165"/>
      <c r="G295" s="165"/>
      <c r="H295" s="54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</row>
    <row r="296">
      <c r="A296" s="165"/>
      <c r="B296" s="165"/>
      <c r="C296" s="165"/>
      <c r="D296" s="165"/>
      <c r="E296" s="165"/>
      <c r="F296" s="165"/>
      <c r="G296" s="165"/>
      <c r="H296" s="54"/>
      <c r="I296" s="165"/>
      <c r="J296" s="165"/>
      <c r="K296" s="165"/>
      <c r="L296" s="165"/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</row>
    <row r="297">
      <c r="A297" s="165"/>
      <c r="B297" s="165"/>
      <c r="C297" s="165"/>
      <c r="D297" s="165"/>
      <c r="E297" s="165"/>
      <c r="F297" s="165"/>
      <c r="G297" s="165"/>
      <c r="H297" s="54"/>
      <c r="I297" s="165"/>
      <c r="J297" s="165"/>
      <c r="K297" s="165"/>
      <c r="L297" s="165"/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</row>
    <row r="298">
      <c r="A298" s="165"/>
      <c r="B298" s="165"/>
      <c r="C298" s="165"/>
      <c r="D298" s="165"/>
      <c r="E298" s="165"/>
      <c r="F298" s="165"/>
      <c r="G298" s="165"/>
      <c r="H298" s="54"/>
      <c r="I298" s="165"/>
      <c r="J298" s="165"/>
      <c r="K298" s="165"/>
      <c r="L298" s="165"/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</row>
    <row r="299">
      <c r="A299" s="165"/>
      <c r="B299" s="165"/>
      <c r="C299" s="165"/>
      <c r="D299" s="165"/>
      <c r="E299" s="165"/>
      <c r="F299" s="165"/>
      <c r="G299" s="165"/>
      <c r="H299" s="54"/>
      <c r="I299" s="165"/>
      <c r="J299" s="165"/>
      <c r="K299" s="165"/>
      <c r="L299" s="165"/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</row>
    <row r="300">
      <c r="A300" s="165"/>
      <c r="B300" s="165"/>
      <c r="C300" s="165"/>
      <c r="D300" s="165"/>
      <c r="E300" s="165"/>
      <c r="F300" s="165"/>
      <c r="G300" s="165"/>
      <c r="H300" s="54"/>
      <c r="I300" s="165"/>
      <c r="J300" s="165"/>
      <c r="K300" s="165"/>
      <c r="L300" s="165"/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</row>
    <row r="301">
      <c r="A301" s="165"/>
      <c r="B301" s="165"/>
      <c r="C301" s="165"/>
      <c r="D301" s="165"/>
      <c r="E301" s="165"/>
      <c r="F301" s="165"/>
      <c r="G301" s="165"/>
      <c r="H301" s="54"/>
      <c r="I301" s="165"/>
      <c r="J301" s="165"/>
      <c r="K301" s="165"/>
      <c r="L301" s="165"/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</row>
    <row r="302">
      <c r="A302" s="165"/>
      <c r="B302" s="165"/>
      <c r="C302" s="165"/>
      <c r="D302" s="165"/>
      <c r="E302" s="165"/>
      <c r="F302" s="165"/>
      <c r="G302" s="165"/>
      <c r="H302" s="54"/>
      <c r="I302" s="165"/>
      <c r="J302" s="165"/>
      <c r="K302" s="165"/>
      <c r="L302" s="165"/>
      <c r="M302" s="165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</row>
    <row r="303">
      <c r="A303" s="165"/>
      <c r="B303" s="165"/>
      <c r="C303" s="165"/>
      <c r="D303" s="165"/>
      <c r="E303" s="165"/>
      <c r="F303" s="165"/>
      <c r="G303" s="165"/>
      <c r="H303" s="54"/>
      <c r="I303" s="165"/>
      <c r="J303" s="165"/>
      <c r="K303" s="165"/>
      <c r="L303" s="165"/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</row>
    <row r="304">
      <c r="A304" s="165"/>
      <c r="B304" s="165"/>
      <c r="C304" s="165"/>
      <c r="D304" s="165"/>
      <c r="E304" s="165"/>
      <c r="F304" s="165"/>
      <c r="G304" s="165"/>
      <c r="H304" s="54"/>
      <c r="I304" s="165"/>
      <c r="J304" s="165"/>
      <c r="K304" s="165"/>
      <c r="L304" s="165"/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</row>
    <row r="305">
      <c r="A305" s="165"/>
      <c r="B305" s="165"/>
      <c r="C305" s="165"/>
      <c r="D305" s="165"/>
      <c r="E305" s="165"/>
      <c r="F305" s="165"/>
      <c r="G305" s="165"/>
      <c r="H305" s="54"/>
      <c r="I305" s="165"/>
      <c r="J305" s="165"/>
      <c r="K305" s="165"/>
      <c r="L305" s="165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</row>
    <row r="306">
      <c r="A306" s="165"/>
      <c r="B306" s="165"/>
      <c r="C306" s="165"/>
      <c r="D306" s="165"/>
      <c r="E306" s="165"/>
      <c r="F306" s="165"/>
      <c r="G306" s="165"/>
      <c r="H306" s="54"/>
      <c r="I306" s="165"/>
      <c r="J306" s="165"/>
      <c r="K306" s="165"/>
      <c r="L306" s="165"/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</row>
    <row r="307">
      <c r="A307" s="165"/>
      <c r="B307" s="165"/>
      <c r="C307" s="165"/>
      <c r="D307" s="165"/>
      <c r="E307" s="165"/>
      <c r="F307" s="165"/>
      <c r="G307" s="165"/>
      <c r="H307" s="54"/>
      <c r="I307" s="165"/>
      <c r="J307" s="165"/>
      <c r="K307" s="165"/>
      <c r="L307" s="165"/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</row>
    <row r="308">
      <c r="A308" s="165"/>
      <c r="B308" s="165"/>
      <c r="C308" s="165"/>
      <c r="D308" s="165"/>
      <c r="E308" s="165"/>
      <c r="F308" s="165"/>
      <c r="G308" s="165"/>
      <c r="H308" s="54"/>
      <c r="I308" s="165"/>
      <c r="J308" s="165"/>
      <c r="K308" s="165"/>
      <c r="L308" s="165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</row>
    <row r="309">
      <c r="A309" s="165"/>
      <c r="B309" s="165"/>
      <c r="C309" s="165"/>
      <c r="D309" s="165"/>
      <c r="E309" s="165"/>
      <c r="F309" s="165"/>
      <c r="G309" s="165"/>
      <c r="H309" s="54"/>
      <c r="I309" s="165"/>
      <c r="J309" s="165"/>
      <c r="K309" s="165"/>
      <c r="L309" s="165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</row>
    <row r="310">
      <c r="A310" s="165"/>
      <c r="B310" s="165"/>
      <c r="C310" s="165"/>
      <c r="D310" s="165"/>
      <c r="E310" s="165"/>
      <c r="F310" s="165"/>
      <c r="G310" s="165"/>
      <c r="H310" s="54"/>
      <c r="I310" s="165"/>
      <c r="J310" s="165"/>
      <c r="K310" s="165"/>
      <c r="L310" s="165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</row>
    <row r="311">
      <c r="A311" s="165"/>
      <c r="B311" s="165"/>
      <c r="C311" s="165"/>
      <c r="D311" s="165"/>
      <c r="E311" s="165"/>
      <c r="F311" s="165"/>
      <c r="G311" s="165"/>
      <c r="H311" s="54"/>
      <c r="I311" s="165"/>
      <c r="J311" s="165"/>
      <c r="K311" s="165"/>
      <c r="L311" s="165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</row>
    <row r="312">
      <c r="A312" s="165"/>
      <c r="B312" s="165"/>
      <c r="C312" s="165"/>
      <c r="D312" s="165"/>
      <c r="E312" s="165"/>
      <c r="F312" s="165"/>
      <c r="G312" s="165"/>
      <c r="H312" s="54"/>
      <c r="I312" s="165"/>
      <c r="J312" s="165"/>
      <c r="K312" s="165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</row>
    <row r="313">
      <c r="A313" s="165"/>
      <c r="B313" s="165"/>
      <c r="C313" s="165"/>
      <c r="D313" s="165"/>
      <c r="E313" s="165"/>
      <c r="F313" s="165"/>
      <c r="G313" s="165"/>
      <c r="H313" s="54"/>
      <c r="I313" s="165"/>
      <c r="J313" s="165"/>
      <c r="K313" s="165"/>
      <c r="L313" s="165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</row>
    <row r="314">
      <c r="A314" s="165"/>
      <c r="B314" s="165"/>
      <c r="C314" s="165"/>
      <c r="D314" s="165"/>
      <c r="E314" s="165"/>
      <c r="F314" s="165"/>
      <c r="G314" s="165"/>
      <c r="H314" s="54"/>
      <c r="I314" s="165"/>
      <c r="J314" s="165"/>
      <c r="K314" s="165"/>
      <c r="L314" s="165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</row>
    <row r="315">
      <c r="A315" s="165"/>
      <c r="B315" s="165"/>
      <c r="C315" s="165"/>
      <c r="D315" s="165"/>
      <c r="E315" s="165"/>
      <c r="F315" s="165"/>
      <c r="G315" s="165"/>
      <c r="H315" s="54"/>
      <c r="I315" s="165"/>
      <c r="J315" s="165"/>
      <c r="K315" s="165"/>
      <c r="L315" s="165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</row>
    <row r="316">
      <c r="A316" s="165"/>
      <c r="B316" s="165"/>
      <c r="C316" s="165"/>
      <c r="D316" s="165"/>
      <c r="E316" s="165"/>
      <c r="F316" s="165"/>
      <c r="G316" s="165"/>
      <c r="H316" s="54"/>
      <c r="I316" s="165"/>
      <c r="J316" s="165"/>
      <c r="K316" s="165"/>
      <c r="L316" s="165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</row>
    <row r="317">
      <c r="A317" s="165"/>
      <c r="B317" s="165"/>
      <c r="C317" s="165"/>
      <c r="D317" s="165"/>
      <c r="E317" s="165"/>
      <c r="F317" s="165"/>
      <c r="G317" s="165"/>
      <c r="H317" s="54"/>
      <c r="I317" s="165"/>
      <c r="J317" s="165"/>
      <c r="K317" s="165"/>
      <c r="L317" s="165"/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</row>
    <row r="318">
      <c r="A318" s="165"/>
      <c r="B318" s="165"/>
      <c r="C318" s="165"/>
      <c r="D318" s="165"/>
      <c r="E318" s="165"/>
      <c r="F318" s="165"/>
      <c r="G318" s="165"/>
      <c r="H318" s="54"/>
      <c r="I318" s="165"/>
      <c r="J318" s="165"/>
      <c r="K318" s="165"/>
      <c r="L318" s="165"/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</row>
    <row r="319">
      <c r="A319" s="165"/>
      <c r="B319" s="165"/>
      <c r="C319" s="165"/>
      <c r="D319" s="165"/>
      <c r="E319" s="165"/>
      <c r="F319" s="165"/>
      <c r="G319" s="165"/>
      <c r="H319" s="54"/>
      <c r="I319" s="165"/>
      <c r="J319" s="165"/>
      <c r="K319" s="165"/>
      <c r="L319" s="165"/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</row>
    <row r="320">
      <c r="A320" s="165"/>
      <c r="B320" s="165"/>
      <c r="C320" s="165"/>
      <c r="D320" s="165"/>
      <c r="E320" s="165"/>
      <c r="F320" s="165"/>
      <c r="G320" s="165"/>
      <c r="H320" s="54"/>
      <c r="I320" s="165"/>
      <c r="J320" s="165"/>
      <c r="K320" s="165"/>
      <c r="L320" s="165"/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</row>
    <row r="321">
      <c r="A321" s="165"/>
      <c r="B321" s="165"/>
      <c r="C321" s="165"/>
      <c r="D321" s="165"/>
      <c r="E321" s="165"/>
      <c r="F321" s="165"/>
      <c r="G321" s="165"/>
      <c r="H321" s="54"/>
      <c r="I321" s="165"/>
      <c r="J321" s="165"/>
      <c r="K321" s="165"/>
      <c r="L321" s="165"/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</row>
    <row r="322">
      <c r="A322" s="165"/>
      <c r="B322" s="165"/>
      <c r="C322" s="165"/>
      <c r="D322" s="165"/>
      <c r="E322" s="165"/>
      <c r="F322" s="165"/>
      <c r="G322" s="165"/>
      <c r="H322" s="54"/>
      <c r="I322" s="165"/>
      <c r="J322" s="165"/>
      <c r="K322" s="165"/>
      <c r="L322" s="165"/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</row>
    <row r="323">
      <c r="A323" s="165"/>
      <c r="B323" s="165"/>
      <c r="C323" s="165"/>
      <c r="D323" s="165"/>
      <c r="E323" s="165"/>
      <c r="F323" s="165"/>
      <c r="G323" s="165"/>
      <c r="H323" s="54"/>
      <c r="I323" s="165"/>
      <c r="J323" s="165"/>
      <c r="K323" s="165"/>
      <c r="L323" s="165"/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</row>
    <row r="324">
      <c r="A324" s="165"/>
      <c r="B324" s="165"/>
      <c r="C324" s="165"/>
      <c r="D324" s="165"/>
      <c r="E324" s="165"/>
      <c r="F324" s="165"/>
      <c r="G324" s="165"/>
      <c r="H324" s="54"/>
      <c r="I324" s="165"/>
      <c r="J324" s="165"/>
      <c r="K324" s="165"/>
      <c r="L324" s="165"/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</row>
    <row r="325">
      <c r="A325" s="165"/>
      <c r="B325" s="165"/>
      <c r="C325" s="165"/>
      <c r="D325" s="165"/>
      <c r="E325" s="165"/>
      <c r="F325" s="165"/>
      <c r="G325" s="165"/>
      <c r="H325" s="54"/>
      <c r="I325" s="165"/>
      <c r="J325" s="165"/>
      <c r="K325" s="165"/>
      <c r="L325" s="165"/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</row>
    <row r="326">
      <c r="A326" s="165"/>
      <c r="B326" s="165"/>
      <c r="C326" s="165"/>
      <c r="D326" s="165"/>
      <c r="E326" s="165"/>
      <c r="F326" s="165"/>
      <c r="G326" s="165"/>
      <c r="H326" s="54"/>
      <c r="I326" s="165"/>
      <c r="J326" s="165"/>
      <c r="K326" s="165"/>
      <c r="L326" s="165"/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</row>
    <row r="327">
      <c r="A327" s="165"/>
      <c r="B327" s="165"/>
      <c r="C327" s="165"/>
      <c r="D327" s="165"/>
      <c r="E327" s="165"/>
      <c r="F327" s="165"/>
      <c r="G327" s="165"/>
      <c r="H327" s="54"/>
      <c r="I327" s="165"/>
      <c r="J327" s="165"/>
      <c r="K327" s="165"/>
      <c r="L327" s="165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</row>
    <row r="328">
      <c r="A328" s="165"/>
      <c r="B328" s="165"/>
      <c r="C328" s="165"/>
      <c r="D328" s="165"/>
      <c r="E328" s="165"/>
      <c r="F328" s="165"/>
      <c r="G328" s="165"/>
      <c r="H328" s="54"/>
      <c r="I328" s="165"/>
      <c r="J328" s="165"/>
      <c r="K328" s="165"/>
      <c r="L328" s="165"/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</row>
    <row r="329">
      <c r="A329" s="165"/>
      <c r="B329" s="165"/>
      <c r="C329" s="165"/>
      <c r="D329" s="165"/>
      <c r="E329" s="165"/>
      <c r="F329" s="165"/>
      <c r="G329" s="165"/>
      <c r="H329" s="54"/>
      <c r="I329" s="165"/>
      <c r="J329" s="165"/>
      <c r="K329" s="165"/>
      <c r="L329" s="165"/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</row>
    <row r="330">
      <c r="A330" s="165"/>
      <c r="B330" s="165"/>
      <c r="C330" s="165"/>
      <c r="D330" s="165"/>
      <c r="E330" s="165"/>
      <c r="F330" s="165"/>
      <c r="G330" s="165"/>
      <c r="H330" s="54"/>
      <c r="I330" s="165"/>
      <c r="J330" s="165"/>
      <c r="K330" s="165"/>
      <c r="L330" s="165"/>
      <c r="M330" s="165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</row>
    <row r="331">
      <c r="A331" s="165"/>
      <c r="B331" s="165"/>
      <c r="C331" s="165"/>
      <c r="D331" s="165"/>
      <c r="E331" s="165"/>
      <c r="F331" s="165"/>
      <c r="G331" s="165"/>
      <c r="H331" s="54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</row>
    <row r="332">
      <c r="A332" s="165"/>
      <c r="B332" s="165"/>
      <c r="C332" s="165"/>
      <c r="D332" s="165"/>
      <c r="E332" s="165"/>
      <c r="F332" s="165"/>
      <c r="G332" s="165"/>
      <c r="H332" s="54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</row>
    <row r="333">
      <c r="A333" s="165"/>
      <c r="B333" s="165"/>
      <c r="C333" s="165"/>
      <c r="D333" s="165"/>
      <c r="E333" s="165"/>
      <c r="F333" s="165"/>
      <c r="G333" s="165"/>
      <c r="H333" s="54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</row>
    <row r="334">
      <c r="A334" s="165"/>
      <c r="B334" s="165"/>
      <c r="C334" s="165"/>
      <c r="D334" s="165"/>
      <c r="E334" s="165"/>
      <c r="F334" s="165"/>
      <c r="G334" s="165"/>
      <c r="H334" s="54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</row>
    <row r="335">
      <c r="A335" s="165"/>
      <c r="B335" s="165"/>
      <c r="C335" s="165"/>
      <c r="D335" s="165"/>
      <c r="E335" s="165"/>
      <c r="F335" s="165"/>
      <c r="G335" s="165"/>
      <c r="H335" s="54"/>
      <c r="I335" s="165"/>
      <c r="J335" s="165"/>
      <c r="K335" s="165"/>
      <c r="L335" s="165"/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</row>
    <row r="336">
      <c r="A336" s="165"/>
      <c r="B336" s="165"/>
      <c r="C336" s="165"/>
      <c r="D336" s="165"/>
      <c r="E336" s="165"/>
      <c r="F336" s="165"/>
      <c r="G336" s="165"/>
      <c r="H336" s="54"/>
      <c r="I336" s="165"/>
      <c r="J336" s="165"/>
      <c r="K336" s="165"/>
      <c r="L336" s="165"/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</row>
    <row r="337">
      <c r="A337" s="165"/>
      <c r="B337" s="165"/>
      <c r="C337" s="165"/>
      <c r="D337" s="165"/>
      <c r="E337" s="165"/>
      <c r="F337" s="165"/>
      <c r="G337" s="165"/>
      <c r="H337" s="54"/>
      <c r="I337" s="165"/>
      <c r="J337" s="165"/>
      <c r="K337" s="165"/>
      <c r="L337" s="165"/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</row>
    <row r="338">
      <c r="A338" s="165"/>
      <c r="B338" s="165"/>
      <c r="C338" s="165"/>
      <c r="D338" s="165"/>
      <c r="E338" s="165"/>
      <c r="F338" s="165"/>
      <c r="G338" s="165"/>
      <c r="H338" s="54"/>
      <c r="I338" s="165"/>
      <c r="J338" s="165"/>
      <c r="K338" s="165"/>
      <c r="L338" s="165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</row>
    <row r="339">
      <c r="A339" s="165"/>
      <c r="B339" s="165"/>
      <c r="C339" s="165"/>
      <c r="D339" s="165"/>
      <c r="E339" s="165"/>
      <c r="F339" s="165"/>
      <c r="G339" s="165"/>
      <c r="H339" s="54"/>
      <c r="I339" s="165"/>
      <c r="J339" s="165"/>
      <c r="K339" s="165"/>
      <c r="L339" s="165"/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</row>
    <row r="340">
      <c r="A340" s="165"/>
      <c r="B340" s="165"/>
      <c r="C340" s="165"/>
      <c r="D340" s="165"/>
      <c r="E340" s="165"/>
      <c r="F340" s="165"/>
      <c r="G340" s="165"/>
      <c r="H340" s="54"/>
      <c r="I340" s="165"/>
      <c r="J340" s="165"/>
      <c r="K340" s="165"/>
      <c r="L340" s="165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</row>
    <row r="341">
      <c r="A341" s="165"/>
      <c r="B341" s="165"/>
      <c r="C341" s="165"/>
      <c r="D341" s="165"/>
      <c r="E341" s="165"/>
      <c r="F341" s="165"/>
      <c r="G341" s="165"/>
      <c r="H341" s="54"/>
      <c r="I341" s="165"/>
      <c r="J341" s="165"/>
      <c r="K341" s="165"/>
      <c r="L341" s="165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</row>
    <row r="342">
      <c r="A342" s="165"/>
      <c r="B342" s="165"/>
      <c r="C342" s="165"/>
      <c r="D342" s="165"/>
      <c r="E342" s="165"/>
      <c r="F342" s="165"/>
      <c r="G342" s="165"/>
      <c r="H342" s="54"/>
      <c r="I342" s="165"/>
      <c r="J342" s="165"/>
      <c r="K342" s="165"/>
      <c r="L342" s="165"/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</row>
    <row r="343">
      <c r="A343" s="165"/>
      <c r="B343" s="165"/>
      <c r="C343" s="165"/>
      <c r="D343" s="165"/>
      <c r="E343" s="165"/>
      <c r="F343" s="165"/>
      <c r="G343" s="165"/>
      <c r="H343" s="54"/>
      <c r="I343" s="165"/>
      <c r="J343" s="165"/>
      <c r="K343" s="165"/>
      <c r="L343" s="165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</row>
    <row r="344">
      <c r="A344" s="165"/>
      <c r="B344" s="165"/>
      <c r="C344" s="165"/>
      <c r="D344" s="165"/>
      <c r="E344" s="165"/>
      <c r="F344" s="165"/>
      <c r="G344" s="165"/>
      <c r="H344" s="54"/>
      <c r="I344" s="165"/>
      <c r="J344" s="165"/>
      <c r="K344" s="165"/>
      <c r="L344" s="165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</row>
    <row r="345">
      <c r="A345" s="165"/>
      <c r="B345" s="165"/>
      <c r="C345" s="165"/>
      <c r="D345" s="165"/>
      <c r="E345" s="165"/>
      <c r="F345" s="165"/>
      <c r="G345" s="165"/>
      <c r="H345" s="54"/>
      <c r="I345" s="165"/>
      <c r="J345" s="165"/>
      <c r="K345" s="165"/>
      <c r="L345" s="165"/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</row>
    <row r="346">
      <c r="A346" s="165"/>
      <c r="B346" s="165"/>
      <c r="C346" s="165"/>
      <c r="D346" s="165"/>
      <c r="E346" s="165"/>
      <c r="F346" s="165"/>
      <c r="G346" s="165"/>
      <c r="H346" s="54"/>
      <c r="I346" s="165"/>
      <c r="J346" s="165"/>
      <c r="K346" s="165"/>
      <c r="L346" s="165"/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</row>
    <row r="347">
      <c r="A347" s="165"/>
      <c r="B347" s="165"/>
      <c r="C347" s="165"/>
      <c r="D347" s="165"/>
      <c r="E347" s="165"/>
      <c r="F347" s="165"/>
      <c r="G347" s="165"/>
      <c r="H347" s="54"/>
      <c r="I347" s="165"/>
      <c r="J347" s="165"/>
      <c r="K347" s="165"/>
      <c r="L347" s="165"/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</row>
    <row r="348">
      <c r="A348" s="165"/>
      <c r="B348" s="165"/>
      <c r="C348" s="165"/>
      <c r="D348" s="165"/>
      <c r="E348" s="165"/>
      <c r="F348" s="165"/>
      <c r="G348" s="165"/>
      <c r="H348" s="54"/>
      <c r="I348" s="165"/>
      <c r="J348" s="165"/>
      <c r="K348" s="165"/>
      <c r="L348" s="165"/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</row>
    <row r="349">
      <c r="A349" s="165"/>
      <c r="B349" s="165"/>
      <c r="C349" s="165"/>
      <c r="D349" s="165"/>
      <c r="E349" s="165"/>
      <c r="F349" s="165"/>
      <c r="G349" s="165"/>
      <c r="H349" s="54"/>
      <c r="I349" s="165"/>
      <c r="J349" s="165"/>
      <c r="K349" s="165"/>
      <c r="L349" s="165"/>
      <c r="M349" s="165"/>
      <c r="N349" s="165"/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</row>
    <row r="350">
      <c r="A350" s="165"/>
      <c r="B350" s="165"/>
      <c r="C350" s="165"/>
      <c r="D350" s="165"/>
      <c r="E350" s="165"/>
      <c r="F350" s="165"/>
      <c r="G350" s="165"/>
      <c r="H350" s="54"/>
      <c r="I350" s="165"/>
      <c r="J350" s="165"/>
      <c r="K350" s="165"/>
      <c r="L350" s="165"/>
      <c r="M350" s="165"/>
      <c r="N350" s="165"/>
      <c r="O350" s="165"/>
      <c r="P350" s="165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</row>
    <row r="351">
      <c r="A351" s="165"/>
      <c r="B351" s="165"/>
      <c r="C351" s="165"/>
      <c r="D351" s="165"/>
      <c r="E351" s="165"/>
      <c r="F351" s="165"/>
      <c r="G351" s="165"/>
      <c r="H351" s="54"/>
      <c r="I351" s="165"/>
      <c r="J351" s="165"/>
      <c r="K351" s="165"/>
      <c r="L351" s="165"/>
      <c r="M351" s="165"/>
      <c r="N351" s="165"/>
      <c r="O351" s="165"/>
      <c r="P351" s="165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</row>
    <row r="352">
      <c r="A352" s="165"/>
      <c r="B352" s="165"/>
      <c r="C352" s="165"/>
      <c r="D352" s="165"/>
      <c r="E352" s="165"/>
      <c r="F352" s="165"/>
      <c r="G352" s="165"/>
      <c r="H352" s="54"/>
      <c r="I352" s="165"/>
      <c r="J352" s="165"/>
      <c r="K352" s="165"/>
      <c r="L352" s="165"/>
      <c r="M352" s="165"/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</row>
    <row r="353">
      <c r="A353" s="165"/>
      <c r="B353" s="165"/>
      <c r="C353" s="165"/>
      <c r="D353" s="165"/>
      <c r="E353" s="165"/>
      <c r="F353" s="165"/>
      <c r="G353" s="165"/>
      <c r="H353" s="54"/>
      <c r="I353" s="165"/>
      <c r="J353" s="165"/>
      <c r="K353" s="165"/>
      <c r="L353" s="165"/>
      <c r="M353" s="165"/>
      <c r="N353" s="165"/>
      <c r="O353" s="165"/>
      <c r="P353" s="165"/>
      <c r="Q353" s="165"/>
      <c r="R353" s="165"/>
      <c r="S353" s="165"/>
      <c r="T353" s="165"/>
      <c r="U353" s="165"/>
      <c r="V353" s="165"/>
      <c r="W353" s="165"/>
      <c r="X353" s="165"/>
      <c r="Y353" s="165"/>
      <c r="Z353" s="165"/>
    </row>
    <row r="354">
      <c r="A354" s="165"/>
      <c r="B354" s="165"/>
      <c r="C354" s="165"/>
      <c r="D354" s="165"/>
      <c r="E354" s="165"/>
      <c r="F354" s="165"/>
      <c r="G354" s="165"/>
      <c r="H354" s="54"/>
      <c r="I354" s="165"/>
      <c r="J354" s="165"/>
      <c r="K354" s="165"/>
      <c r="L354" s="165"/>
      <c r="M354" s="165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</row>
    <row r="355">
      <c r="A355" s="165"/>
      <c r="B355" s="165"/>
      <c r="C355" s="165"/>
      <c r="D355" s="165"/>
      <c r="E355" s="165"/>
      <c r="F355" s="165"/>
      <c r="G355" s="165"/>
      <c r="H355" s="54"/>
      <c r="I355" s="165"/>
      <c r="J355" s="165"/>
      <c r="K355" s="165"/>
      <c r="L355" s="165"/>
      <c r="M355" s="165"/>
      <c r="N355" s="165"/>
      <c r="O355" s="165"/>
      <c r="P355" s="165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</row>
    <row r="356">
      <c r="A356" s="165"/>
      <c r="B356" s="165"/>
      <c r="C356" s="165"/>
      <c r="D356" s="165"/>
      <c r="E356" s="165"/>
      <c r="F356" s="165"/>
      <c r="G356" s="165"/>
      <c r="H356" s="54"/>
      <c r="I356" s="165"/>
      <c r="J356" s="165"/>
      <c r="K356" s="165"/>
      <c r="L356" s="165"/>
      <c r="M356" s="165"/>
      <c r="N356" s="165"/>
      <c r="O356" s="165"/>
      <c r="P356" s="165"/>
      <c r="Q356" s="165"/>
      <c r="R356" s="165"/>
      <c r="S356" s="165"/>
      <c r="T356" s="165"/>
      <c r="U356" s="165"/>
      <c r="V356" s="165"/>
      <c r="W356" s="165"/>
      <c r="X356" s="165"/>
      <c r="Y356" s="165"/>
      <c r="Z356" s="165"/>
    </row>
    <row r="357">
      <c r="A357" s="165"/>
      <c r="B357" s="165"/>
      <c r="C357" s="165"/>
      <c r="D357" s="165"/>
      <c r="E357" s="165"/>
      <c r="F357" s="165"/>
      <c r="G357" s="165"/>
      <c r="H357" s="54"/>
      <c r="I357" s="165"/>
      <c r="J357" s="165"/>
      <c r="K357" s="165"/>
      <c r="L357" s="165"/>
      <c r="M357" s="165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</row>
    <row r="358">
      <c r="A358" s="165"/>
      <c r="B358" s="165"/>
      <c r="C358" s="165"/>
      <c r="D358" s="165"/>
      <c r="E358" s="165"/>
      <c r="F358" s="165"/>
      <c r="G358" s="165"/>
      <c r="H358" s="54"/>
      <c r="I358" s="165"/>
      <c r="J358" s="165"/>
      <c r="K358" s="165"/>
      <c r="L358" s="165"/>
      <c r="M358" s="165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</row>
    <row r="359">
      <c r="A359" s="165"/>
      <c r="B359" s="165"/>
      <c r="C359" s="165"/>
      <c r="D359" s="165"/>
      <c r="E359" s="165"/>
      <c r="F359" s="165"/>
      <c r="G359" s="165"/>
      <c r="H359" s="54"/>
      <c r="I359" s="165"/>
      <c r="J359" s="165"/>
      <c r="K359" s="165"/>
      <c r="L359" s="165"/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</row>
    <row r="360">
      <c r="A360" s="165"/>
      <c r="B360" s="165"/>
      <c r="C360" s="165"/>
      <c r="D360" s="165"/>
      <c r="E360" s="165"/>
      <c r="F360" s="165"/>
      <c r="G360" s="165"/>
      <c r="H360" s="54"/>
      <c r="I360" s="165"/>
      <c r="J360" s="165"/>
      <c r="K360" s="165"/>
      <c r="L360" s="165"/>
      <c r="M360" s="165"/>
      <c r="N360" s="165"/>
      <c r="O360" s="165"/>
      <c r="P360" s="165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</row>
    <row r="361">
      <c r="A361" s="165"/>
      <c r="B361" s="165"/>
      <c r="C361" s="165"/>
      <c r="D361" s="165"/>
      <c r="E361" s="165"/>
      <c r="F361" s="165"/>
      <c r="G361" s="165"/>
      <c r="H361" s="54"/>
      <c r="I361" s="165"/>
      <c r="J361" s="165"/>
      <c r="K361" s="165"/>
      <c r="L361" s="165"/>
      <c r="M361" s="165"/>
      <c r="N361" s="165"/>
      <c r="O361" s="165"/>
      <c r="P361" s="165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</row>
    <row r="362">
      <c r="A362" s="165"/>
      <c r="B362" s="165"/>
      <c r="C362" s="165"/>
      <c r="D362" s="165"/>
      <c r="E362" s="165"/>
      <c r="F362" s="165"/>
      <c r="G362" s="165"/>
      <c r="H362" s="54"/>
      <c r="I362" s="165"/>
      <c r="J362" s="165"/>
      <c r="K362" s="165"/>
      <c r="L362" s="165"/>
      <c r="M362" s="165"/>
      <c r="N362" s="165"/>
      <c r="O362" s="165"/>
      <c r="P362" s="165"/>
      <c r="Q362" s="165"/>
      <c r="R362" s="165"/>
      <c r="S362" s="165"/>
      <c r="T362" s="165"/>
      <c r="U362" s="165"/>
      <c r="V362" s="165"/>
      <c r="W362" s="165"/>
      <c r="X362" s="165"/>
      <c r="Y362" s="165"/>
      <c r="Z362" s="165"/>
    </row>
    <row r="363">
      <c r="A363" s="165"/>
      <c r="B363" s="165"/>
      <c r="C363" s="165"/>
      <c r="D363" s="165"/>
      <c r="E363" s="165"/>
      <c r="F363" s="165"/>
      <c r="G363" s="165"/>
      <c r="H363" s="54"/>
      <c r="I363" s="165"/>
      <c r="J363" s="165"/>
      <c r="K363" s="165"/>
      <c r="L363" s="165"/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</row>
    <row r="364">
      <c r="A364" s="165"/>
      <c r="B364" s="165"/>
      <c r="C364" s="165"/>
      <c r="D364" s="165"/>
      <c r="E364" s="165"/>
      <c r="F364" s="165"/>
      <c r="G364" s="165"/>
      <c r="H364" s="54"/>
      <c r="I364" s="165"/>
      <c r="J364" s="165"/>
      <c r="K364" s="165"/>
      <c r="L364" s="165"/>
      <c r="M364" s="165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</row>
    <row r="365">
      <c r="A365" s="165"/>
      <c r="B365" s="165"/>
      <c r="C365" s="165"/>
      <c r="D365" s="165"/>
      <c r="E365" s="165"/>
      <c r="F365" s="165"/>
      <c r="G365" s="165"/>
      <c r="H365" s="54"/>
      <c r="I365" s="165"/>
      <c r="J365" s="165"/>
      <c r="K365" s="165"/>
      <c r="L365" s="165"/>
      <c r="M365" s="165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</row>
    <row r="366">
      <c r="A366" s="165"/>
      <c r="B366" s="165"/>
      <c r="C366" s="165"/>
      <c r="D366" s="165"/>
      <c r="E366" s="165"/>
      <c r="F366" s="165"/>
      <c r="G366" s="165"/>
      <c r="H366" s="54"/>
      <c r="I366" s="165"/>
      <c r="J366" s="165"/>
      <c r="K366" s="165"/>
      <c r="L366" s="165"/>
      <c r="M366" s="165"/>
      <c r="N366" s="165"/>
      <c r="O366" s="165"/>
      <c r="P366" s="165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</row>
    <row r="367">
      <c r="A367" s="165"/>
      <c r="B367" s="165"/>
      <c r="C367" s="165"/>
      <c r="D367" s="165"/>
      <c r="E367" s="165"/>
      <c r="F367" s="165"/>
      <c r="G367" s="165"/>
      <c r="H367" s="54"/>
      <c r="I367" s="165"/>
      <c r="J367" s="165"/>
      <c r="K367" s="165"/>
      <c r="L367" s="165"/>
      <c r="M367" s="165"/>
      <c r="N367" s="165"/>
      <c r="O367" s="165"/>
      <c r="P367" s="165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</row>
    <row r="368">
      <c r="A368" s="165"/>
      <c r="B368" s="165"/>
      <c r="C368" s="165"/>
      <c r="D368" s="165"/>
      <c r="E368" s="165"/>
      <c r="F368" s="165"/>
      <c r="G368" s="165"/>
      <c r="H368" s="54"/>
      <c r="I368" s="165"/>
      <c r="J368" s="165"/>
      <c r="K368" s="165"/>
      <c r="L368" s="165"/>
      <c r="M368" s="165"/>
      <c r="N368" s="165"/>
      <c r="O368" s="165"/>
      <c r="P368" s="165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</row>
    <row r="369">
      <c r="A369" s="165"/>
      <c r="B369" s="165"/>
      <c r="C369" s="165"/>
      <c r="D369" s="165"/>
      <c r="E369" s="165"/>
      <c r="F369" s="165"/>
      <c r="G369" s="165"/>
      <c r="H369" s="54"/>
      <c r="I369" s="165"/>
      <c r="J369" s="165"/>
      <c r="K369" s="165"/>
      <c r="L369" s="165"/>
      <c r="M369" s="165"/>
      <c r="N369" s="165"/>
      <c r="O369" s="165"/>
      <c r="P369" s="165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</row>
    <row r="370">
      <c r="A370" s="165"/>
      <c r="B370" s="165"/>
      <c r="C370" s="165"/>
      <c r="D370" s="165"/>
      <c r="E370" s="165"/>
      <c r="F370" s="165"/>
      <c r="G370" s="165"/>
      <c r="H370" s="54"/>
      <c r="I370" s="165"/>
      <c r="J370" s="165"/>
      <c r="K370" s="165"/>
      <c r="L370" s="165"/>
      <c r="M370" s="165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</row>
    <row r="371">
      <c r="A371" s="165"/>
      <c r="B371" s="165"/>
      <c r="C371" s="165"/>
      <c r="D371" s="165"/>
      <c r="E371" s="165"/>
      <c r="F371" s="165"/>
      <c r="G371" s="165"/>
      <c r="H371" s="54"/>
      <c r="I371" s="165"/>
      <c r="J371" s="165"/>
      <c r="K371" s="165"/>
      <c r="L371" s="165"/>
      <c r="M371" s="165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</row>
    <row r="372">
      <c r="A372" s="165"/>
      <c r="B372" s="165"/>
      <c r="C372" s="165"/>
      <c r="D372" s="165"/>
      <c r="E372" s="165"/>
      <c r="F372" s="165"/>
      <c r="G372" s="165"/>
      <c r="H372" s="54"/>
      <c r="I372" s="165"/>
      <c r="J372" s="165"/>
      <c r="K372" s="165"/>
      <c r="L372" s="165"/>
      <c r="M372" s="165"/>
      <c r="N372" s="165"/>
      <c r="O372" s="165"/>
      <c r="P372" s="165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</row>
    <row r="373">
      <c r="A373" s="165"/>
      <c r="B373" s="165"/>
      <c r="C373" s="165"/>
      <c r="D373" s="165"/>
      <c r="E373" s="165"/>
      <c r="F373" s="165"/>
      <c r="G373" s="165"/>
      <c r="H373" s="54"/>
      <c r="I373" s="165"/>
      <c r="J373" s="165"/>
      <c r="K373" s="165"/>
      <c r="L373" s="165"/>
      <c r="M373" s="165"/>
      <c r="N373" s="165"/>
      <c r="O373" s="165"/>
      <c r="P373" s="165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</row>
    <row r="374">
      <c r="A374" s="165"/>
      <c r="B374" s="165"/>
      <c r="C374" s="165"/>
      <c r="D374" s="165"/>
      <c r="E374" s="165"/>
      <c r="F374" s="165"/>
      <c r="G374" s="165"/>
      <c r="H374" s="54"/>
      <c r="I374" s="165"/>
      <c r="J374" s="165"/>
      <c r="K374" s="165"/>
      <c r="L374" s="165"/>
      <c r="M374" s="165"/>
      <c r="N374" s="165"/>
      <c r="O374" s="165"/>
      <c r="P374" s="165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</row>
    <row r="375">
      <c r="A375" s="165"/>
      <c r="B375" s="165"/>
      <c r="C375" s="165"/>
      <c r="D375" s="165"/>
      <c r="E375" s="165"/>
      <c r="F375" s="165"/>
      <c r="G375" s="165"/>
      <c r="H375" s="54"/>
      <c r="I375" s="165"/>
      <c r="J375" s="165"/>
      <c r="K375" s="165"/>
      <c r="L375" s="165"/>
      <c r="M375" s="165"/>
      <c r="N375" s="165"/>
      <c r="O375" s="165"/>
      <c r="P375" s="165"/>
      <c r="Q375" s="165"/>
      <c r="R375" s="165"/>
      <c r="S375" s="165"/>
      <c r="T375" s="165"/>
      <c r="U375" s="165"/>
      <c r="V375" s="165"/>
      <c r="W375" s="165"/>
      <c r="X375" s="165"/>
      <c r="Y375" s="165"/>
      <c r="Z375" s="165"/>
    </row>
    <row r="376">
      <c r="A376" s="165"/>
      <c r="B376" s="165"/>
      <c r="C376" s="165"/>
      <c r="D376" s="165"/>
      <c r="E376" s="165"/>
      <c r="F376" s="165"/>
      <c r="G376" s="165"/>
      <c r="H376" s="54"/>
      <c r="I376" s="165"/>
      <c r="J376" s="165"/>
      <c r="K376" s="165"/>
      <c r="L376" s="165"/>
      <c r="M376" s="165"/>
      <c r="N376" s="165"/>
      <c r="O376" s="165"/>
      <c r="P376" s="165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</row>
    <row r="377">
      <c r="A377" s="165"/>
      <c r="B377" s="165"/>
      <c r="C377" s="165"/>
      <c r="D377" s="165"/>
      <c r="E377" s="165"/>
      <c r="F377" s="165"/>
      <c r="G377" s="165"/>
      <c r="H377" s="54"/>
      <c r="I377" s="165"/>
      <c r="J377" s="165"/>
      <c r="K377" s="165"/>
      <c r="L377" s="165"/>
      <c r="M377" s="165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</row>
    <row r="378">
      <c r="A378" s="165"/>
      <c r="B378" s="165"/>
      <c r="C378" s="165"/>
      <c r="D378" s="165"/>
      <c r="E378" s="165"/>
      <c r="F378" s="165"/>
      <c r="G378" s="165"/>
      <c r="H378" s="54"/>
      <c r="I378" s="165"/>
      <c r="J378" s="165"/>
      <c r="K378" s="165"/>
      <c r="L378" s="165"/>
      <c r="M378" s="165"/>
      <c r="N378" s="165"/>
      <c r="O378" s="165"/>
      <c r="P378" s="165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</row>
    <row r="379">
      <c r="A379" s="165"/>
      <c r="B379" s="165"/>
      <c r="C379" s="165"/>
      <c r="D379" s="165"/>
      <c r="E379" s="165"/>
      <c r="F379" s="165"/>
      <c r="G379" s="165"/>
      <c r="H379" s="54"/>
      <c r="I379" s="165"/>
      <c r="J379" s="165"/>
      <c r="K379" s="165"/>
      <c r="L379" s="165"/>
      <c r="M379" s="165"/>
      <c r="N379" s="165"/>
      <c r="O379" s="165"/>
      <c r="P379" s="165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</row>
    <row r="380">
      <c r="A380" s="165"/>
      <c r="B380" s="165"/>
      <c r="C380" s="165"/>
      <c r="D380" s="165"/>
      <c r="E380" s="165"/>
      <c r="F380" s="165"/>
      <c r="G380" s="165"/>
      <c r="H380" s="54"/>
      <c r="I380" s="165"/>
      <c r="J380" s="165"/>
      <c r="K380" s="165"/>
      <c r="L380" s="165"/>
      <c r="M380" s="165"/>
      <c r="N380" s="165"/>
      <c r="O380" s="165"/>
      <c r="P380" s="165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</row>
    <row r="381">
      <c r="A381" s="165"/>
      <c r="B381" s="165"/>
      <c r="C381" s="165"/>
      <c r="D381" s="165"/>
      <c r="E381" s="165"/>
      <c r="F381" s="165"/>
      <c r="G381" s="165"/>
      <c r="H381" s="54"/>
      <c r="I381" s="165"/>
      <c r="J381" s="165"/>
      <c r="K381" s="165"/>
      <c r="L381" s="165"/>
      <c r="M381" s="165"/>
      <c r="N381" s="165"/>
      <c r="O381" s="165"/>
      <c r="P381" s="165"/>
      <c r="Q381" s="165"/>
      <c r="R381" s="165"/>
      <c r="S381" s="165"/>
      <c r="T381" s="165"/>
      <c r="U381" s="165"/>
      <c r="V381" s="165"/>
      <c r="W381" s="165"/>
      <c r="X381" s="165"/>
      <c r="Y381" s="165"/>
      <c r="Z381" s="165"/>
    </row>
    <row r="382">
      <c r="A382" s="165"/>
      <c r="B382" s="165"/>
      <c r="C382" s="165"/>
      <c r="D382" s="165"/>
      <c r="E382" s="165"/>
      <c r="F382" s="165"/>
      <c r="G382" s="165"/>
      <c r="H382" s="54"/>
      <c r="I382" s="165"/>
      <c r="J382" s="165"/>
      <c r="K382" s="165"/>
      <c r="L382" s="165"/>
      <c r="M382" s="165"/>
      <c r="N382" s="165"/>
      <c r="O382" s="165"/>
      <c r="P382" s="165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</row>
    <row r="383">
      <c r="A383" s="165"/>
      <c r="B383" s="165"/>
      <c r="C383" s="165"/>
      <c r="D383" s="165"/>
      <c r="E383" s="165"/>
      <c r="F383" s="165"/>
      <c r="G383" s="165"/>
      <c r="H383" s="54"/>
      <c r="I383" s="165"/>
      <c r="J383" s="165"/>
      <c r="K383" s="165"/>
      <c r="L383" s="165"/>
      <c r="M383" s="165"/>
      <c r="N383" s="165"/>
      <c r="O383" s="165"/>
      <c r="P383" s="165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</row>
    <row r="384">
      <c r="A384" s="165"/>
      <c r="B384" s="165"/>
      <c r="C384" s="165"/>
      <c r="D384" s="165"/>
      <c r="E384" s="165"/>
      <c r="F384" s="165"/>
      <c r="G384" s="165"/>
      <c r="H384" s="54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</row>
    <row r="385">
      <c r="A385" s="165"/>
      <c r="B385" s="165"/>
      <c r="C385" s="165"/>
      <c r="D385" s="165"/>
      <c r="E385" s="165"/>
      <c r="F385" s="165"/>
      <c r="G385" s="165"/>
      <c r="H385" s="54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</row>
    <row r="386">
      <c r="A386" s="165"/>
      <c r="B386" s="165"/>
      <c r="C386" s="165"/>
      <c r="D386" s="165"/>
      <c r="E386" s="165"/>
      <c r="F386" s="165"/>
      <c r="G386" s="165"/>
      <c r="H386" s="54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</row>
    <row r="387">
      <c r="A387" s="165"/>
      <c r="B387" s="165"/>
      <c r="C387" s="165"/>
      <c r="D387" s="165"/>
      <c r="E387" s="165"/>
      <c r="F387" s="165"/>
      <c r="G387" s="165"/>
      <c r="H387" s="54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</row>
    <row r="388">
      <c r="A388" s="165"/>
      <c r="B388" s="165"/>
      <c r="C388" s="165"/>
      <c r="D388" s="165"/>
      <c r="E388" s="165"/>
      <c r="F388" s="165"/>
      <c r="G388" s="165"/>
      <c r="H388" s="54"/>
      <c r="I388" s="165"/>
      <c r="J388" s="165"/>
      <c r="K388" s="165"/>
      <c r="L388" s="165"/>
      <c r="M388" s="165"/>
      <c r="N388" s="165"/>
      <c r="O388" s="165"/>
      <c r="P388" s="165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</row>
    <row r="389">
      <c r="A389" s="165"/>
      <c r="B389" s="165"/>
      <c r="C389" s="165"/>
      <c r="D389" s="165"/>
      <c r="E389" s="165"/>
      <c r="F389" s="165"/>
      <c r="G389" s="165"/>
      <c r="H389" s="54"/>
      <c r="I389" s="165"/>
      <c r="J389" s="165"/>
      <c r="K389" s="165"/>
      <c r="L389" s="165"/>
      <c r="M389" s="165"/>
      <c r="N389" s="165"/>
      <c r="O389" s="165"/>
      <c r="P389" s="165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</row>
    <row r="390">
      <c r="A390" s="165"/>
      <c r="B390" s="165"/>
      <c r="C390" s="165"/>
      <c r="D390" s="165"/>
      <c r="E390" s="165"/>
      <c r="F390" s="165"/>
      <c r="G390" s="165"/>
      <c r="H390" s="54"/>
      <c r="I390" s="165"/>
      <c r="J390" s="165"/>
      <c r="K390" s="165"/>
      <c r="L390" s="165"/>
      <c r="M390" s="165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</row>
    <row r="391">
      <c r="A391" s="165"/>
      <c r="B391" s="165"/>
      <c r="C391" s="165"/>
      <c r="D391" s="165"/>
      <c r="E391" s="165"/>
      <c r="F391" s="165"/>
      <c r="G391" s="165"/>
      <c r="H391" s="54"/>
      <c r="I391" s="165"/>
      <c r="J391" s="165"/>
      <c r="K391" s="165"/>
      <c r="L391" s="165"/>
      <c r="M391" s="165"/>
      <c r="N391" s="165"/>
      <c r="O391" s="165"/>
      <c r="P391" s="165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</row>
    <row r="392">
      <c r="A392" s="165"/>
      <c r="B392" s="165"/>
      <c r="C392" s="165"/>
      <c r="D392" s="165"/>
      <c r="E392" s="165"/>
      <c r="F392" s="165"/>
      <c r="G392" s="165"/>
      <c r="H392" s="54"/>
      <c r="I392" s="165"/>
      <c r="J392" s="165"/>
      <c r="K392" s="165"/>
      <c r="L392" s="165"/>
      <c r="M392" s="165"/>
      <c r="N392" s="165"/>
      <c r="O392" s="165"/>
      <c r="P392" s="165"/>
      <c r="Q392" s="165"/>
      <c r="R392" s="165"/>
      <c r="S392" s="165"/>
      <c r="T392" s="165"/>
      <c r="U392" s="165"/>
      <c r="V392" s="165"/>
      <c r="W392" s="165"/>
      <c r="X392" s="165"/>
      <c r="Y392" s="165"/>
      <c r="Z392" s="165"/>
    </row>
    <row r="393">
      <c r="A393" s="165"/>
      <c r="B393" s="165"/>
      <c r="C393" s="165"/>
      <c r="D393" s="165"/>
      <c r="E393" s="165"/>
      <c r="F393" s="165"/>
      <c r="G393" s="165"/>
      <c r="H393" s="54"/>
      <c r="I393" s="165"/>
      <c r="J393" s="165"/>
      <c r="K393" s="165"/>
      <c r="L393" s="165"/>
      <c r="M393" s="165"/>
      <c r="N393" s="165"/>
      <c r="O393" s="165"/>
      <c r="P393" s="165"/>
      <c r="Q393" s="165"/>
      <c r="R393" s="165"/>
      <c r="S393" s="165"/>
      <c r="T393" s="165"/>
      <c r="U393" s="165"/>
      <c r="V393" s="165"/>
      <c r="W393" s="165"/>
      <c r="X393" s="165"/>
      <c r="Y393" s="165"/>
      <c r="Z393" s="165"/>
    </row>
    <row r="394">
      <c r="A394" s="165"/>
      <c r="B394" s="165"/>
      <c r="C394" s="165"/>
      <c r="D394" s="165"/>
      <c r="E394" s="165"/>
      <c r="F394" s="165"/>
      <c r="G394" s="165"/>
      <c r="H394" s="54"/>
      <c r="I394" s="165"/>
      <c r="J394" s="165"/>
      <c r="K394" s="165"/>
      <c r="L394" s="165"/>
      <c r="M394" s="165"/>
      <c r="N394" s="165"/>
      <c r="O394" s="165"/>
      <c r="P394" s="165"/>
      <c r="Q394" s="165"/>
      <c r="R394" s="165"/>
      <c r="S394" s="165"/>
      <c r="T394" s="165"/>
      <c r="U394" s="165"/>
      <c r="V394" s="165"/>
      <c r="W394" s="165"/>
      <c r="X394" s="165"/>
      <c r="Y394" s="165"/>
      <c r="Z394" s="165"/>
    </row>
    <row r="395">
      <c r="A395" s="165"/>
      <c r="B395" s="165"/>
      <c r="C395" s="165"/>
      <c r="D395" s="165"/>
      <c r="E395" s="165"/>
      <c r="F395" s="165"/>
      <c r="G395" s="165"/>
      <c r="H395" s="54"/>
      <c r="I395" s="165"/>
      <c r="J395" s="165"/>
      <c r="K395" s="165"/>
      <c r="L395" s="165"/>
      <c r="M395" s="165"/>
      <c r="N395" s="165"/>
      <c r="O395" s="165"/>
      <c r="P395" s="165"/>
      <c r="Q395" s="165"/>
      <c r="R395" s="165"/>
      <c r="S395" s="165"/>
      <c r="T395" s="165"/>
      <c r="U395" s="165"/>
      <c r="V395" s="165"/>
      <c r="W395" s="165"/>
      <c r="X395" s="165"/>
      <c r="Y395" s="165"/>
      <c r="Z395" s="165"/>
    </row>
    <row r="396">
      <c r="A396" s="165"/>
      <c r="B396" s="165"/>
      <c r="C396" s="165"/>
      <c r="D396" s="165"/>
      <c r="E396" s="165"/>
      <c r="F396" s="165"/>
      <c r="G396" s="165"/>
      <c r="H396" s="54"/>
      <c r="I396" s="165"/>
      <c r="J396" s="165"/>
      <c r="K396" s="165"/>
      <c r="L396" s="165"/>
      <c r="M396" s="165"/>
      <c r="N396" s="165"/>
      <c r="O396" s="165"/>
      <c r="P396" s="165"/>
      <c r="Q396" s="165"/>
      <c r="R396" s="165"/>
      <c r="S396" s="165"/>
      <c r="T396" s="165"/>
      <c r="U396" s="165"/>
      <c r="V396" s="165"/>
      <c r="W396" s="165"/>
      <c r="X396" s="165"/>
      <c r="Y396" s="165"/>
      <c r="Z396" s="165"/>
    </row>
    <row r="397">
      <c r="A397" s="165"/>
      <c r="B397" s="165"/>
      <c r="C397" s="165"/>
      <c r="D397" s="165"/>
      <c r="E397" s="165"/>
      <c r="F397" s="165"/>
      <c r="G397" s="165"/>
      <c r="H397" s="54"/>
      <c r="I397" s="165"/>
      <c r="J397" s="165"/>
      <c r="K397" s="165"/>
      <c r="L397" s="165"/>
      <c r="M397" s="165"/>
      <c r="N397" s="165"/>
      <c r="O397" s="165"/>
      <c r="P397" s="165"/>
      <c r="Q397" s="165"/>
      <c r="R397" s="165"/>
      <c r="S397" s="165"/>
      <c r="T397" s="165"/>
      <c r="U397" s="165"/>
      <c r="V397" s="165"/>
      <c r="W397" s="165"/>
      <c r="X397" s="165"/>
      <c r="Y397" s="165"/>
      <c r="Z397" s="165"/>
    </row>
    <row r="398">
      <c r="A398" s="165"/>
      <c r="B398" s="165"/>
      <c r="C398" s="165"/>
      <c r="D398" s="165"/>
      <c r="E398" s="165"/>
      <c r="F398" s="165"/>
      <c r="G398" s="165"/>
      <c r="H398" s="54"/>
      <c r="I398" s="165"/>
      <c r="J398" s="165"/>
      <c r="K398" s="165"/>
      <c r="L398" s="165"/>
      <c r="M398" s="165"/>
      <c r="N398" s="165"/>
      <c r="O398" s="165"/>
      <c r="P398" s="165"/>
      <c r="Q398" s="165"/>
      <c r="R398" s="165"/>
      <c r="S398" s="165"/>
      <c r="T398" s="165"/>
      <c r="U398" s="165"/>
      <c r="V398" s="165"/>
      <c r="W398" s="165"/>
      <c r="X398" s="165"/>
      <c r="Y398" s="165"/>
      <c r="Z398" s="165"/>
    </row>
    <row r="399">
      <c r="A399" s="165"/>
      <c r="B399" s="165"/>
      <c r="C399" s="165"/>
      <c r="D399" s="165"/>
      <c r="E399" s="165"/>
      <c r="F399" s="165"/>
      <c r="G399" s="165"/>
      <c r="H399" s="54"/>
      <c r="I399" s="165"/>
      <c r="J399" s="165"/>
      <c r="K399" s="165"/>
      <c r="L399" s="165"/>
      <c r="M399" s="165"/>
      <c r="N399" s="165"/>
      <c r="O399" s="165"/>
      <c r="P399" s="165"/>
      <c r="Q399" s="165"/>
      <c r="R399" s="165"/>
      <c r="S399" s="165"/>
      <c r="T399" s="165"/>
      <c r="U399" s="165"/>
      <c r="V399" s="165"/>
      <c r="W399" s="165"/>
      <c r="X399" s="165"/>
      <c r="Y399" s="165"/>
      <c r="Z399" s="165"/>
    </row>
    <row r="400">
      <c r="A400" s="165"/>
      <c r="B400" s="165"/>
      <c r="C400" s="165"/>
      <c r="D400" s="165"/>
      <c r="E400" s="165"/>
      <c r="F400" s="165"/>
      <c r="G400" s="165"/>
      <c r="H400" s="54"/>
      <c r="I400" s="165"/>
      <c r="J400" s="165"/>
      <c r="K400" s="165"/>
      <c r="L400" s="165"/>
      <c r="M400" s="165"/>
      <c r="N400" s="165"/>
      <c r="O400" s="165"/>
      <c r="P400" s="165"/>
      <c r="Q400" s="165"/>
      <c r="R400" s="165"/>
      <c r="S400" s="165"/>
      <c r="T400" s="165"/>
      <c r="U400" s="165"/>
      <c r="V400" s="165"/>
      <c r="W400" s="165"/>
      <c r="X400" s="165"/>
      <c r="Y400" s="165"/>
      <c r="Z400" s="165"/>
    </row>
    <row r="401">
      <c r="A401" s="165"/>
      <c r="B401" s="165"/>
      <c r="C401" s="165"/>
      <c r="D401" s="165"/>
      <c r="E401" s="165"/>
      <c r="F401" s="165"/>
      <c r="G401" s="165"/>
      <c r="H401" s="54"/>
      <c r="I401" s="165"/>
      <c r="J401" s="165"/>
      <c r="K401" s="165"/>
      <c r="L401" s="165"/>
      <c r="M401" s="165"/>
      <c r="N401" s="165"/>
      <c r="O401" s="165"/>
      <c r="P401" s="165"/>
      <c r="Q401" s="165"/>
      <c r="R401" s="165"/>
      <c r="S401" s="165"/>
      <c r="T401" s="165"/>
      <c r="U401" s="165"/>
      <c r="V401" s="165"/>
      <c r="W401" s="165"/>
      <c r="X401" s="165"/>
      <c r="Y401" s="165"/>
      <c r="Z401" s="165"/>
    </row>
    <row r="402">
      <c r="A402" s="165"/>
      <c r="B402" s="165"/>
      <c r="C402" s="165"/>
      <c r="D402" s="165"/>
      <c r="E402" s="165"/>
      <c r="F402" s="165"/>
      <c r="G402" s="165"/>
      <c r="H402" s="54"/>
      <c r="I402" s="165"/>
      <c r="J402" s="165"/>
      <c r="K402" s="165"/>
      <c r="L402" s="165"/>
      <c r="M402" s="165"/>
      <c r="N402" s="165"/>
      <c r="O402" s="165"/>
      <c r="P402" s="165"/>
      <c r="Q402" s="165"/>
      <c r="R402" s="165"/>
      <c r="S402" s="165"/>
      <c r="T402" s="165"/>
      <c r="U402" s="165"/>
      <c r="V402" s="165"/>
      <c r="W402" s="165"/>
      <c r="X402" s="165"/>
      <c r="Y402" s="165"/>
      <c r="Z402" s="165"/>
    </row>
    <row r="403">
      <c r="A403" s="165"/>
      <c r="B403" s="165"/>
      <c r="C403" s="165"/>
      <c r="D403" s="165"/>
      <c r="E403" s="165"/>
      <c r="F403" s="165"/>
      <c r="G403" s="165"/>
      <c r="H403" s="54"/>
      <c r="I403" s="165"/>
      <c r="J403" s="165"/>
      <c r="K403" s="165"/>
      <c r="L403" s="165"/>
      <c r="M403" s="165"/>
      <c r="N403" s="165"/>
      <c r="O403" s="165"/>
      <c r="P403" s="165"/>
      <c r="Q403" s="165"/>
      <c r="R403" s="165"/>
      <c r="S403" s="165"/>
      <c r="T403" s="165"/>
      <c r="U403" s="165"/>
      <c r="V403" s="165"/>
      <c r="W403" s="165"/>
      <c r="X403" s="165"/>
      <c r="Y403" s="165"/>
      <c r="Z403" s="165"/>
    </row>
    <row r="404">
      <c r="A404" s="165"/>
      <c r="B404" s="165"/>
      <c r="C404" s="165"/>
      <c r="D404" s="165"/>
      <c r="E404" s="165"/>
      <c r="F404" s="165"/>
      <c r="G404" s="165"/>
      <c r="H404" s="54"/>
      <c r="I404" s="165"/>
      <c r="J404" s="165"/>
      <c r="K404" s="165"/>
      <c r="L404" s="165"/>
      <c r="M404" s="165"/>
      <c r="N404" s="165"/>
      <c r="O404" s="165"/>
      <c r="P404" s="165"/>
      <c r="Q404" s="165"/>
      <c r="R404" s="165"/>
      <c r="S404" s="165"/>
      <c r="T404" s="165"/>
      <c r="U404" s="165"/>
      <c r="V404" s="165"/>
      <c r="W404" s="165"/>
      <c r="X404" s="165"/>
      <c r="Y404" s="165"/>
      <c r="Z404" s="165"/>
    </row>
    <row r="405">
      <c r="A405" s="165"/>
      <c r="B405" s="165"/>
      <c r="C405" s="165"/>
      <c r="D405" s="165"/>
      <c r="E405" s="165"/>
      <c r="F405" s="165"/>
      <c r="G405" s="165"/>
      <c r="H405" s="54"/>
      <c r="I405" s="165"/>
      <c r="J405" s="165"/>
      <c r="K405" s="165"/>
      <c r="L405" s="165"/>
      <c r="M405" s="165"/>
      <c r="N405" s="165"/>
      <c r="O405" s="165"/>
      <c r="P405" s="165"/>
      <c r="Q405" s="165"/>
      <c r="R405" s="165"/>
      <c r="S405" s="165"/>
      <c r="T405" s="165"/>
      <c r="U405" s="165"/>
      <c r="V405" s="165"/>
      <c r="W405" s="165"/>
      <c r="X405" s="165"/>
      <c r="Y405" s="165"/>
      <c r="Z405" s="165"/>
    </row>
    <row r="406">
      <c r="A406" s="165"/>
      <c r="B406" s="165"/>
      <c r="C406" s="165"/>
      <c r="D406" s="165"/>
      <c r="E406" s="165"/>
      <c r="F406" s="165"/>
      <c r="G406" s="165"/>
      <c r="H406" s="54"/>
      <c r="I406" s="165"/>
      <c r="J406" s="165"/>
      <c r="K406" s="165"/>
      <c r="L406" s="165"/>
      <c r="M406" s="165"/>
      <c r="N406" s="165"/>
      <c r="O406" s="165"/>
      <c r="P406" s="165"/>
      <c r="Q406" s="165"/>
      <c r="R406" s="165"/>
      <c r="S406" s="165"/>
      <c r="T406" s="165"/>
      <c r="U406" s="165"/>
      <c r="V406" s="165"/>
      <c r="W406" s="165"/>
      <c r="X406" s="165"/>
      <c r="Y406" s="165"/>
      <c r="Z406" s="165"/>
    </row>
    <row r="407">
      <c r="A407" s="165"/>
      <c r="B407" s="165"/>
      <c r="C407" s="165"/>
      <c r="D407" s="165"/>
      <c r="E407" s="165"/>
      <c r="F407" s="165"/>
      <c r="G407" s="165"/>
      <c r="H407" s="54"/>
      <c r="I407" s="165"/>
      <c r="J407" s="165"/>
      <c r="K407" s="165"/>
      <c r="L407" s="165"/>
      <c r="M407" s="165"/>
      <c r="N407" s="165"/>
      <c r="O407" s="165"/>
      <c r="P407" s="165"/>
      <c r="Q407" s="165"/>
      <c r="R407" s="165"/>
      <c r="S407" s="165"/>
      <c r="T407" s="165"/>
      <c r="U407" s="165"/>
      <c r="V407" s="165"/>
      <c r="W407" s="165"/>
      <c r="X407" s="165"/>
      <c r="Y407" s="165"/>
      <c r="Z407" s="165"/>
    </row>
    <row r="408">
      <c r="A408" s="165"/>
      <c r="B408" s="165"/>
      <c r="C408" s="165"/>
      <c r="D408" s="165"/>
      <c r="E408" s="165"/>
      <c r="F408" s="165"/>
      <c r="G408" s="165"/>
      <c r="H408" s="54"/>
      <c r="I408" s="165"/>
      <c r="J408" s="165"/>
      <c r="K408" s="165"/>
      <c r="L408" s="165"/>
      <c r="M408" s="165"/>
      <c r="N408" s="165"/>
      <c r="O408" s="165"/>
      <c r="P408" s="165"/>
      <c r="Q408" s="165"/>
      <c r="R408" s="165"/>
      <c r="S408" s="165"/>
      <c r="T408" s="165"/>
      <c r="U408" s="165"/>
      <c r="V408" s="165"/>
      <c r="W408" s="165"/>
      <c r="X408" s="165"/>
      <c r="Y408" s="165"/>
      <c r="Z408" s="165"/>
    </row>
    <row r="409">
      <c r="A409" s="165"/>
      <c r="B409" s="165"/>
      <c r="C409" s="165"/>
      <c r="D409" s="165"/>
      <c r="E409" s="165"/>
      <c r="F409" s="165"/>
      <c r="G409" s="165"/>
      <c r="H409" s="54"/>
      <c r="I409" s="165"/>
      <c r="J409" s="165"/>
      <c r="K409" s="165"/>
      <c r="L409" s="165"/>
      <c r="M409" s="165"/>
      <c r="N409" s="165"/>
      <c r="O409" s="165"/>
      <c r="P409" s="165"/>
      <c r="Q409" s="165"/>
      <c r="R409" s="165"/>
      <c r="S409" s="165"/>
      <c r="T409" s="165"/>
      <c r="U409" s="165"/>
      <c r="V409" s="165"/>
      <c r="W409" s="165"/>
      <c r="X409" s="165"/>
      <c r="Y409" s="165"/>
      <c r="Z409" s="165"/>
    </row>
    <row r="410">
      <c r="A410" s="165"/>
      <c r="B410" s="165"/>
      <c r="C410" s="165"/>
      <c r="D410" s="165"/>
      <c r="E410" s="165"/>
      <c r="F410" s="165"/>
      <c r="G410" s="165"/>
      <c r="H410" s="54"/>
      <c r="I410" s="165"/>
      <c r="J410" s="165"/>
      <c r="K410" s="165"/>
      <c r="L410" s="165"/>
      <c r="M410" s="165"/>
      <c r="N410" s="165"/>
      <c r="O410" s="165"/>
      <c r="P410" s="165"/>
      <c r="Q410" s="165"/>
      <c r="R410" s="165"/>
      <c r="S410" s="165"/>
      <c r="T410" s="165"/>
      <c r="U410" s="165"/>
      <c r="V410" s="165"/>
      <c r="W410" s="165"/>
      <c r="X410" s="165"/>
      <c r="Y410" s="165"/>
      <c r="Z410" s="165"/>
    </row>
    <row r="411">
      <c r="A411" s="165"/>
      <c r="B411" s="165"/>
      <c r="C411" s="165"/>
      <c r="D411" s="165"/>
      <c r="E411" s="165"/>
      <c r="F411" s="165"/>
      <c r="G411" s="165"/>
      <c r="H411" s="54"/>
      <c r="I411" s="165"/>
      <c r="J411" s="165"/>
      <c r="K411" s="165"/>
      <c r="L411" s="165"/>
      <c r="M411" s="165"/>
      <c r="N411" s="165"/>
      <c r="O411" s="165"/>
      <c r="P411" s="165"/>
      <c r="Q411" s="165"/>
      <c r="R411" s="165"/>
      <c r="S411" s="165"/>
      <c r="T411" s="165"/>
      <c r="U411" s="165"/>
      <c r="V411" s="165"/>
      <c r="W411" s="165"/>
      <c r="X411" s="165"/>
      <c r="Y411" s="165"/>
      <c r="Z411" s="165"/>
    </row>
    <row r="412">
      <c r="A412" s="165"/>
      <c r="B412" s="165"/>
      <c r="C412" s="165"/>
      <c r="D412" s="165"/>
      <c r="E412" s="165"/>
      <c r="F412" s="165"/>
      <c r="G412" s="165"/>
      <c r="H412" s="54"/>
      <c r="I412" s="165"/>
      <c r="J412" s="165"/>
      <c r="K412" s="165"/>
      <c r="L412" s="165"/>
      <c r="M412" s="165"/>
      <c r="N412" s="165"/>
      <c r="O412" s="165"/>
      <c r="P412" s="165"/>
      <c r="Q412" s="165"/>
      <c r="R412" s="165"/>
      <c r="S412" s="165"/>
      <c r="T412" s="165"/>
      <c r="U412" s="165"/>
      <c r="V412" s="165"/>
      <c r="W412" s="165"/>
      <c r="X412" s="165"/>
      <c r="Y412" s="165"/>
      <c r="Z412" s="165"/>
    </row>
    <row r="413">
      <c r="A413" s="165"/>
      <c r="B413" s="165"/>
      <c r="C413" s="165"/>
      <c r="D413" s="165"/>
      <c r="E413" s="165"/>
      <c r="F413" s="165"/>
      <c r="G413" s="165"/>
      <c r="H413" s="54"/>
      <c r="I413" s="165"/>
      <c r="J413" s="165"/>
      <c r="K413" s="165"/>
      <c r="L413" s="165"/>
      <c r="M413" s="165"/>
      <c r="N413" s="165"/>
      <c r="O413" s="165"/>
      <c r="P413" s="165"/>
      <c r="Q413" s="165"/>
      <c r="R413" s="165"/>
      <c r="S413" s="165"/>
      <c r="T413" s="165"/>
      <c r="U413" s="165"/>
      <c r="V413" s="165"/>
      <c r="W413" s="165"/>
      <c r="X413" s="165"/>
      <c r="Y413" s="165"/>
      <c r="Z413" s="165"/>
    </row>
    <row r="414">
      <c r="A414" s="165"/>
      <c r="B414" s="165"/>
      <c r="C414" s="165"/>
      <c r="D414" s="165"/>
      <c r="E414" s="165"/>
      <c r="F414" s="165"/>
      <c r="G414" s="165"/>
      <c r="H414" s="54"/>
      <c r="I414" s="165"/>
      <c r="J414" s="165"/>
      <c r="K414" s="165"/>
      <c r="L414" s="165"/>
      <c r="M414" s="165"/>
      <c r="N414" s="165"/>
      <c r="O414" s="165"/>
      <c r="P414" s="165"/>
      <c r="Q414" s="165"/>
      <c r="R414" s="165"/>
      <c r="S414" s="165"/>
      <c r="T414" s="165"/>
      <c r="U414" s="165"/>
      <c r="V414" s="165"/>
      <c r="W414" s="165"/>
      <c r="X414" s="165"/>
      <c r="Y414" s="165"/>
      <c r="Z414" s="165"/>
    </row>
    <row r="415">
      <c r="A415" s="165"/>
      <c r="B415" s="165"/>
      <c r="C415" s="165"/>
      <c r="D415" s="165"/>
      <c r="E415" s="165"/>
      <c r="F415" s="165"/>
      <c r="G415" s="165"/>
      <c r="H415" s="54"/>
      <c r="I415" s="165"/>
      <c r="J415" s="165"/>
      <c r="K415" s="165"/>
      <c r="L415" s="165"/>
      <c r="M415" s="165"/>
      <c r="N415" s="165"/>
      <c r="O415" s="165"/>
      <c r="P415" s="165"/>
      <c r="Q415" s="165"/>
      <c r="R415" s="165"/>
      <c r="S415" s="165"/>
      <c r="T415" s="165"/>
      <c r="U415" s="165"/>
      <c r="V415" s="165"/>
      <c r="W415" s="165"/>
      <c r="X415" s="165"/>
      <c r="Y415" s="165"/>
      <c r="Z415" s="165"/>
    </row>
    <row r="416">
      <c r="A416" s="165"/>
      <c r="B416" s="165"/>
      <c r="C416" s="165"/>
      <c r="D416" s="165"/>
      <c r="E416" s="165"/>
      <c r="F416" s="165"/>
      <c r="G416" s="165"/>
      <c r="H416" s="54"/>
      <c r="I416" s="165"/>
      <c r="J416" s="165"/>
      <c r="K416" s="165"/>
      <c r="L416" s="165"/>
      <c r="M416" s="165"/>
      <c r="N416" s="165"/>
      <c r="O416" s="165"/>
      <c r="P416" s="165"/>
      <c r="Q416" s="165"/>
      <c r="R416" s="165"/>
      <c r="S416" s="165"/>
      <c r="T416" s="165"/>
      <c r="U416" s="165"/>
      <c r="V416" s="165"/>
      <c r="W416" s="165"/>
      <c r="X416" s="165"/>
      <c r="Y416" s="165"/>
      <c r="Z416" s="165"/>
    </row>
    <row r="417">
      <c r="A417" s="165"/>
      <c r="B417" s="165"/>
      <c r="C417" s="165"/>
      <c r="D417" s="165"/>
      <c r="E417" s="165"/>
      <c r="F417" s="165"/>
      <c r="G417" s="165"/>
      <c r="H417" s="54"/>
      <c r="I417" s="165"/>
      <c r="J417" s="165"/>
      <c r="K417" s="165"/>
      <c r="L417" s="165"/>
      <c r="M417" s="165"/>
      <c r="N417" s="165"/>
      <c r="O417" s="165"/>
      <c r="P417" s="165"/>
      <c r="Q417" s="165"/>
      <c r="R417" s="165"/>
      <c r="S417" s="165"/>
      <c r="T417" s="165"/>
      <c r="U417" s="165"/>
      <c r="V417" s="165"/>
      <c r="W417" s="165"/>
      <c r="X417" s="165"/>
      <c r="Y417" s="165"/>
      <c r="Z417" s="165"/>
    </row>
    <row r="418">
      <c r="A418" s="165"/>
      <c r="B418" s="165"/>
      <c r="C418" s="165"/>
      <c r="D418" s="165"/>
      <c r="E418" s="165"/>
      <c r="F418" s="165"/>
      <c r="G418" s="165"/>
      <c r="H418" s="54"/>
      <c r="I418" s="165"/>
      <c r="J418" s="165"/>
      <c r="K418" s="165"/>
      <c r="L418" s="165"/>
      <c r="M418" s="165"/>
      <c r="N418" s="165"/>
      <c r="O418" s="165"/>
      <c r="P418" s="165"/>
      <c r="Q418" s="165"/>
      <c r="R418" s="165"/>
      <c r="S418" s="165"/>
      <c r="T418" s="165"/>
      <c r="U418" s="165"/>
      <c r="V418" s="165"/>
      <c r="W418" s="165"/>
      <c r="X418" s="165"/>
      <c r="Y418" s="165"/>
      <c r="Z418" s="165"/>
    </row>
    <row r="419">
      <c r="A419" s="165"/>
      <c r="B419" s="165"/>
      <c r="C419" s="165"/>
      <c r="D419" s="165"/>
      <c r="E419" s="165"/>
      <c r="F419" s="165"/>
      <c r="G419" s="165"/>
      <c r="H419" s="54"/>
      <c r="I419" s="165"/>
      <c r="J419" s="165"/>
      <c r="K419" s="165"/>
      <c r="L419" s="165"/>
      <c r="M419" s="165"/>
      <c r="N419" s="165"/>
      <c r="O419" s="165"/>
      <c r="P419" s="165"/>
      <c r="Q419" s="165"/>
      <c r="R419" s="165"/>
      <c r="S419" s="165"/>
      <c r="T419" s="165"/>
      <c r="U419" s="165"/>
      <c r="V419" s="165"/>
      <c r="W419" s="165"/>
      <c r="X419" s="165"/>
      <c r="Y419" s="165"/>
      <c r="Z419" s="165"/>
    </row>
    <row r="420">
      <c r="A420" s="165"/>
      <c r="B420" s="165"/>
      <c r="C420" s="165"/>
      <c r="D420" s="165"/>
      <c r="E420" s="165"/>
      <c r="F420" s="165"/>
      <c r="G420" s="165"/>
      <c r="H420" s="54"/>
      <c r="I420" s="165"/>
      <c r="J420" s="165"/>
      <c r="K420" s="165"/>
      <c r="L420" s="165"/>
      <c r="M420" s="165"/>
      <c r="N420" s="165"/>
      <c r="O420" s="165"/>
      <c r="P420" s="165"/>
      <c r="Q420" s="165"/>
      <c r="R420" s="165"/>
      <c r="S420" s="165"/>
      <c r="T420" s="165"/>
      <c r="U420" s="165"/>
      <c r="V420" s="165"/>
      <c r="W420" s="165"/>
      <c r="X420" s="165"/>
      <c r="Y420" s="165"/>
      <c r="Z420" s="165"/>
    </row>
    <row r="421">
      <c r="A421" s="165"/>
      <c r="B421" s="165"/>
      <c r="C421" s="165"/>
      <c r="D421" s="165"/>
      <c r="E421" s="165"/>
      <c r="F421" s="165"/>
      <c r="G421" s="165"/>
      <c r="H421" s="54"/>
      <c r="I421" s="165"/>
      <c r="J421" s="165"/>
      <c r="K421" s="165"/>
      <c r="L421" s="165"/>
      <c r="M421" s="165"/>
      <c r="N421" s="165"/>
      <c r="O421" s="165"/>
      <c r="P421" s="165"/>
      <c r="Q421" s="165"/>
      <c r="R421" s="165"/>
      <c r="S421" s="165"/>
      <c r="T421" s="165"/>
      <c r="U421" s="165"/>
      <c r="V421" s="165"/>
      <c r="W421" s="165"/>
      <c r="X421" s="165"/>
      <c r="Y421" s="165"/>
      <c r="Z421" s="165"/>
    </row>
    <row r="422">
      <c r="A422" s="165"/>
      <c r="B422" s="165"/>
      <c r="C422" s="165"/>
      <c r="D422" s="165"/>
      <c r="E422" s="165"/>
      <c r="F422" s="165"/>
      <c r="G422" s="165"/>
      <c r="H422" s="54"/>
      <c r="I422" s="165"/>
      <c r="J422" s="165"/>
      <c r="K422" s="165"/>
      <c r="L422" s="165"/>
      <c r="M422" s="165"/>
      <c r="N422" s="165"/>
      <c r="O422" s="165"/>
      <c r="P422" s="165"/>
      <c r="Q422" s="165"/>
      <c r="R422" s="165"/>
      <c r="S422" s="165"/>
      <c r="T422" s="165"/>
      <c r="U422" s="165"/>
      <c r="V422" s="165"/>
      <c r="W422" s="165"/>
      <c r="X422" s="165"/>
      <c r="Y422" s="165"/>
      <c r="Z422" s="165"/>
    </row>
    <row r="423">
      <c r="A423" s="165"/>
      <c r="B423" s="165"/>
      <c r="C423" s="165"/>
      <c r="D423" s="165"/>
      <c r="E423" s="165"/>
      <c r="F423" s="165"/>
      <c r="G423" s="165"/>
      <c r="H423" s="54"/>
      <c r="I423" s="165"/>
      <c r="J423" s="165"/>
      <c r="K423" s="165"/>
      <c r="L423" s="165"/>
      <c r="M423" s="165"/>
      <c r="N423" s="165"/>
      <c r="O423" s="165"/>
      <c r="P423" s="165"/>
      <c r="Q423" s="165"/>
      <c r="R423" s="165"/>
      <c r="S423" s="165"/>
      <c r="T423" s="165"/>
      <c r="U423" s="165"/>
      <c r="V423" s="165"/>
      <c r="W423" s="165"/>
      <c r="X423" s="165"/>
      <c r="Y423" s="165"/>
      <c r="Z423" s="165"/>
    </row>
    <row r="424">
      <c r="A424" s="165"/>
      <c r="B424" s="165"/>
      <c r="C424" s="165"/>
      <c r="D424" s="165"/>
      <c r="E424" s="165"/>
      <c r="F424" s="165"/>
      <c r="G424" s="165"/>
      <c r="H424" s="54"/>
      <c r="I424" s="165"/>
      <c r="J424" s="165"/>
      <c r="K424" s="165"/>
      <c r="L424" s="165"/>
      <c r="M424" s="165"/>
      <c r="N424" s="165"/>
      <c r="O424" s="165"/>
      <c r="P424" s="165"/>
      <c r="Q424" s="165"/>
      <c r="R424" s="165"/>
      <c r="S424" s="165"/>
      <c r="T424" s="165"/>
      <c r="U424" s="165"/>
      <c r="V424" s="165"/>
      <c r="W424" s="165"/>
      <c r="X424" s="165"/>
      <c r="Y424" s="165"/>
      <c r="Z424" s="165"/>
    </row>
    <row r="425">
      <c r="A425" s="165"/>
      <c r="B425" s="165"/>
      <c r="C425" s="165"/>
      <c r="D425" s="165"/>
      <c r="E425" s="165"/>
      <c r="F425" s="165"/>
      <c r="G425" s="165"/>
      <c r="H425" s="54"/>
      <c r="I425" s="165"/>
      <c r="J425" s="165"/>
      <c r="K425" s="165"/>
      <c r="L425" s="165"/>
      <c r="M425" s="165"/>
      <c r="N425" s="165"/>
      <c r="O425" s="165"/>
      <c r="P425" s="165"/>
      <c r="Q425" s="165"/>
      <c r="R425" s="165"/>
      <c r="S425" s="165"/>
      <c r="T425" s="165"/>
      <c r="U425" s="165"/>
      <c r="V425" s="165"/>
      <c r="W425" s="165"/>
      <c r="X425" s="165"/>
      <c r="Y425" s="165"/>
      <c r="Z425" s="165"/>
    </row>
    <row r="426">
      <c r="A426" s="165"/>
      <c r="B426" s="165"/>
      <c r="C426" s="165"/>
      <c r="D426" s="165"/>
      <c r="E426" s="165"/>
      <c r="F426" s="165"/>
      <c r="G426" s="165"/>
      <c r="H426" s="54"/>
      <c r="I426" s="165"/>
      <c r="J426" s="165"/>
      <c r="K426" s="165"/>
      <c r="L426" s="165"/>
      <c r="M426" s="165"/>
      <c r="N426" s="165"/>
      <c r="O426" s="165"/>
      <c r="P426" s="165"/>
      <c r="Q426" s="165"/>
      <c r="R426" s="165"/>
      <c r="S426" s="165"/>
      <c r="T426" s="165"/>
      <c r="U426" s="165"/>
      <c r="V426" s="165"/>
      <c r="W426" s="165"/>
      <c r="X426" s="165"/>
      <c r="Y426" s="165"/>
      <c r="Z426" s="165"/>
    </row>
    <row r="427">
      <c r="A427" s="165"/>
      <c r="B427" s="165"/>
      <c r="C427" s="165"/>
      <c r="D427" s="165"/>
      <c r="E427" s="165"/>
      <c r="F427" s="165"/>
      <c r="G427" s="165"/>
      <c r="H427" s="54"/>
      <c r="I427" s="165"/>
      <c r="J427" s="165"/>
      <c r="K427" s="165"/>
      <c r="L427" s="165"/>
      <c r="M427" s="165"/>
      <c r="N427" s="165"/>
      <c r="O427" s="165"/>
      <c r="P427" s="165"/>
      <c r="Q427" s="165"/>
      <c r="R427" s="165"/>
      <c r="S427" s="165"/>
      <c r="T427" s="165"/>
      <c r="U427" s="165"/>
      <c r="V427" s="165"/>
      <c r="W427" s="165"/>
      <c r="X427" s="165"/>
      <c r="Y427" s="165"/>
      <c r="Z427" s="165"/>
    </row>
    <row r="428">
      <c r="A428" s="165"/>
      <c r="B428" s="165"/>
      <c r="C428" s="165"/>
      <c r="D428" s="165"/>
      <c r="E428" s="165"/>
      <c r="F428" s="165"/>
      <c r="G428" s="165"/>
      <c r="H428" s="54"/>
      <c r="I428" s="165"/>
      <c r="J428" s="165"/>
      <c r="K428" s="165"/>
      <c r="L428" s="165"/>
      <c r="M428" s="165"/>
      <c r="N428" s="165"/>
      <c r="O428" s="165"/>
      <c r="P428" s="165"/>
      <c r="Q428" s="165"/>
      <c r="R428" s="165"/>
      <c r="S428" s="165"/>
      <c r="T428" s="165"/>
      <c r="U428" s="165"/>
      <c r="V428" s="165"/>
      <c r="W428" s="165"/>
      <c r="X428" s="165"/>
      <c r="Y428" s="165"/>
      <c r="Z428" s="165"/>
    </row>
    <row r="429">
      <c r="A429" s="165"/>
      <c r="B429" s="165"/>
      <c r="C429" s="165"/>
      <c r="D429" s="165"/>
      <c r="E429" s="165"/>
      <c r="F429" s="165"/>
      <c r="G429" s="165"/>
      <c r="H429" s="54"/>
      <c r="I429" s="165"/>
      <c r="J429" s="165"/>
      <c r="K429" s="165"/>
      <c r="L429" s="165"/>
      <c r="M429" s="165"/>
      <c r="N429" s="165"/>
      <c r="O429" s="165"/>
      <c r="P429" s="165"/>
      <c r="Q429" s="165"/>
      <c r="R429" s="165"/>
      <c r="S429" s="165"/>
      <c r="T429" s="165"/>
      <c r="U429" s="165"/>
      <c r="V429" s="165"/>
      <c r="W429" s="165"/>
      <c r="X429" s="165"/>
      <c r="Y429" s="165"/>
      <c r="Z429" s="165"/>
    </row>
    <row r="430">
      <c r="A430" s="165"/>
      <c r="B430" s="165"/>
      <c r="C430" s="165"/>
      <c r="D430" s="165"/>
      <c r="E430" s="165"/>
      <c r="F430" s="165"/>
      <c r="G430" s="165"/>
      <c r="H430" s="54"/>
      <c r="I430" s="165"/>
      <c r="J430" s="165"/>
      <c r="K430" s="165"/>
      <c r="L430" s="165"/>
      <c r="M430" s="165"/>
      <c r="N430" s="165"/>
      <c r="O430" s="165"/>
      <c r="P430" s="165"/>
      <c r="Q430" s="165"/>
      <c r="R430" s="165"/>
      <c r="S430" s="165"/>
      <c r="T430" s="165"/>
      <c r="U430" s="165"/>
      <c r="V430" s="165"/>
      <c r="W430" s="165"/>
      <c r="X430" s="165"/>
      <c r="Y430" s="165"/>
      <c r="Z430" s="165"/>
    </row>
    <row r="431">
      <c r="A431" s="165"/>
      <c r="B431" s="165"/>
      <c r="C431" s="165"/>
      <c r="D431" s="165"/>
      <c r="E431" s="165"/>
      <c r="F431" s="165"/>
      <c r="G431" s="165"/>
      <c r="H431" s="54"/>
      <c r="I431" s="165"/>
      <c r="J431" s="165"/>
      <c r="K431" s="165"/>
      <c r="L431" s="165"/>
      <c r="M431" s="165"/>
      <c r="N431" s="165"/>
      <c r="O431" s="165"/>
      <c r="P431" s="165"/>
      <c r="Q431" s="165"/>
      <c r="R431" s="165"/>
      <c r="S431" s="165"/>
      <c r="T431" s="165"/>
      <c r="U431" s="165"/>
      <c r="V431" s="165"/>
      <c r="W431" s="165"/>
      <c r="X431" s="165"/>
      <c r="Y431" s="165"/>
      <c r="Z431" s="165"/>
    </row>
    <row r="432">
      <c r="A432" s="165"/>
      <c r="B432" s="165"/>
      <c r="C432" s="165"/>
      <c r="D432" s="165"/>
      <c r="E432" s="165"/>
      <c r="F432" s="165"/>
      <c r="G432" s="165"/>
      <c r="H432" s="54"/>
      <c r="I432" s="165"/>
      <c r="J432" s="165"/>
      <c r="K432" s="165"/>
      <c r="L432" s="165"/>
      <c r="M432" s="165"/>
      <c r="N432" s="165"/>
      <c r="O432" s="165"/>
      <c r="P432" s="165"/>
      <c r="Q432" s="165"/>
      <c r="R432" s="165"/>
      <c r="S432" s="165"/>
      <c r="T432" s="165"/>
      <c r="U432" s="165"/>
      <c r="V432" s="165"/>
      <c r="W432" s="165"/>
      <c r="X432" s="165"/>
      <c r="Y432" s="165"/>
      <c r="Z432" s="165"/>
    </row>
    <row r="433">
      <c r="A433" s="165"/>
      <c r="B433" s="165"/>
      <c r="C433" s="165"/>
      <c r="D433" s="165"/>
      <c r="E433" s="165"/>
      <c r="F433" s="165"/>
      <c r="G433" s="165"/>
      <c r="H433" s="54"/>
      <c r="I433" s="165"/>
      <c r="J433" s="165"/>
      <c r="K433" s="165"/>
      <c r="L433" s="165"/>
      <c r="M433" s="165"/>
      <c r="N433" s="165"/>
      <c r="O433" s="165"/>
      <c r="P433" s="165"/>
      <c r="Q433" s="165"/>
      <c r="R433" s="165"/>
      <c r="S433" s="165"/>
      <c r="T433" s="165"/>
      <c r="U433" s="165"/>
      <c r="V433" s="165"/>
      <c r="W433" s="165"/>
      <c r="X433" s="165"/>
      <c r="Y433" s="165"/>
      <c r="Z433" s="165"/>
    </row>
    <row r="434">
      <c r="A434" s="165"/>
      <c r="B434" s="165"/>
      <c r="C434" s="165"/>
      <c r="D434" s="165"/>
      <c r="E434" s="165"/>
      <c r="F434" s="165"/>
      <c r="G434" s="165"/>
      <c r="H434" s="54"/>
      <c r="I434" s="165"/>
      <c r="J434" s="165"/>
      <c r="K434" s="165"/>
      <c r="L434" s="165"/>
      <c r="M434" s="165"/>
      <c r="N434" s="165"/>
      <c r="O434" s="165"/>
      <c r="P434" s="165"/>
      <c r="Q434" s="165"/>
      <c r="R434" s="165"/>
      <c r="S434" s="165"/>
      <c r="T434" s="165"/>
      <c r="U434" s="165"/>
      <c r="V434" s="165"/>
      <c r="W434" s="165"/>
      <c r="X434" s="165"/>
      <c r="Y434" s="165"/>
      <c r="Z434" s="165"/>
    </row>
    <row r="435">
      <c r="A435" s="165"/>
      <c r="B435" s="165"/>
      <c r="C435" s="165"/>
      <c r="D435" s="165"/>
      <c r="E435" s="165"/>
      <c r="F435" s="165"/>
      <c r="G435" s="165"/>
      <c r="H435" s="54"/>
      <c r="I435" s="165"/>
      <c r="J435" s="165"/>
      <c r="K435" s="165"/>
      <c r="L435" s="165"/>
      <c r="M435" s="165"/>
      <c r="N435" s="165"/>
      <c r="O435" s="165"/>
      <c r="P435" s="165"/>
      <c r="Q435" s="165"/>
      <c r="R435" s="165"/>
      <c r="S435" s="165"/>
      <c r="T435" s="165"/>
      <c r="U435" s="165"/>
      <c r="V435" s="165"/>
      <c r="W435" s="165"/>
      <c r="X435" s="165"/>
      <c r="Y435" s="165"/>
      <c r="Z435" s="165"/>
    </row>
    <row r="436">
      <c r="A436" s="165"/>
      <c r="B436" s="165"/>
      <c r="C436" s="165"/>
      <c r="D436" s="165"/>
      <c r="E436" s="165"/>
      <c r="F436" s="165"/>
      <c r="G436" s="165"/>
      <c r="H436" s="54"/>
      <c r="I436" s="165"/>
      <c r="J436" s="165"/>
      <c r="K436" s="165"/>
      <c r="L436" s="165"/>
      <c r="M436" s="165"/>
      <c r="N436" s="165"/>
      <c r="O436" s="165"/>
      <c r="P436" s="165"/>
      <c r="Q436" s="165"/>
      <c r="R436" s="165"/>
      <c r="S436" s="165"/>
      <c r="T436" s="165"/>
      <c r="U436" s="165"/>
      <c r="V436" s="165"/>
      <c r="W436" s="165"/>
      <c r="X436" s="165"/>
      <c r="Y436" s="165"/>
      <c r="Z436" s="165"/>
    </row>
    <row r="437">
      <c r="A437" s="165"/>
      <c r="B437" s="165"/>
      <c r="C437" s="165"/>
      <c r="D437" s="165"/>
      <c r="E437" s="165"/>
      <c r="F437" s="165"/>
      <c r="G437" s="165"/>
      <c r="H437" s="54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</row>
    <row r="438">
      <c r="A438" s="165"/>
      <c r="B438" s="165"/>
      <c r="C438" s="165"/>
      <c r="D438" s="165"/>
      <c r="E438" s="165"/>
      <c r="F438" s="165"/>
      <c r="G438" s="165"/>
      <c r="H438" s="54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</row>
    <row r="439">
      <c r="A439" s="165"/>
      <c r="B439" s="165"/>
      <c r="C439" s="165"/>
      <c r="D439" s="165"/>
      <c r="E439" s="165"/>
      <c r="F439" s="165"/>
      <c r="G439" s="165"/>
      <c r="H439" s="54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</row>
    <row r="440">
      <c r="A440" s="165"/>
      <c r="B440" s="165"/>
      <c r="C440" s="165"/>
      <c r="D440" s="165"/>
      <c r="E440" s="165"/>
      <c r="F440" s="165"/>
      <c r="G440" s="165"/>
      <c r="H440" s="54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</row>
    <row r="441">
      <c r="A441" s="165"/>
      <c r="B441" s="165"/>
      <c r="C441" s="165"/>
      <c r="D441" s="165"/>
      <c r="E441" s="165"/>
      <c r="F441" s="165"/>
      <c r="G441" s="165"/>
      <c r="H441" s="54"/>
      <c r="I441" s="165"/>
      <c r="J441" s="165"/>
      <c r="K441" s="165"/>
      <c r="L441" s="165"/>
      <c r="M441" s="165"/>
      <c r="N441" s="165"/>
      <c r="O441" s="165"/>
      <c r="P441" s="165"/>
      <c r="Q441" s="165"/>
      <c r="R441" s="165"/>
      <c r="S441" s="165"/>
      <c r="T441" s="165"/>
      <c r="U441" s="165"/>
      <c r="V441" s="165"/>
      <c r="W441" s="165"/>
      <c r="X441" s="165"/>
      <c r="Y441" s="165"/>
      <c r="Z441" s="165"/>
    </row>
    <row r="442">
      <c r="A442" s="165"/>
      <c r="B442" s="165"/>
      <c r="C442" s="165"/>
      <c r="D442" s="165"/>
      <c r="E442" s="165"/>
      <c r="F442" s="165"/>
      <c r="G442" s="165"/>
      <c r="H442" s="54"/>
      <c r="I442" s="165"/>
      <c r="J442" s="165"/>
      <c r="K442" s="165"/>
      <c r="L442" s="165"/>
      <c r="M442" s="165"/>
      <c r="N442" s="165"/>
      <c r="O442" s="165"/>
      <c r="P442" s="165"/>
      <c r="Q442" s="165"/>
      <c r="R442" s="165"/>
      <c r="S442" s="165"/>
      <c r="T442" s="165"/>
      <c r="U442" s="165"/>
      <c r="V442" s="165"/>
      <c r="W442" s="165"/>
      <c r="X442" s="165"/>
      <c r="Y442" s="165"/>
      <c r="Z442" s="165"/>
    </row>
    <row r="443">
      <c r="A443" s="165"/>
      <c r="B443" s="165"/>
      <c r="C443" s="165"/>
      <c r="D443" s="165"/>
      <c r="E443" s="165"/>
      <c r="F443" s="165"/>
      <c r="G443" s="165"/>
      <c r="H443" s="54"/>
      <c r="I443" s="165"/>
      <c r="J443" s="165"/>
      <c r="K443" s="165"/>
      <c r="L443" s="165"/>
      <c r="M443" s="165"/>
      <c r="N443" s="165"/>
      <c r="O443" s="165"/>
      <c r="P443" s="165"/>
      <c r="Q443" s="165"/>
      <c r="R443" s="165"/>
      <c r="S443" s="165"/>
      <c r="T443" s="165"/>
      <c r="U443" s="165"/>
      <c r="V443" s="165"/>
      <c r="W443" s="165"/>
      <c r="X443" s="165"/>
      <c r="Y443" s="165"/>
      <c r="Z443" s="165"/>
    </row>
    <row r="444">
      <c r="A444" s="165"/>
      <c r="B444" s="165"/>
      <c r="C444" s="165"/>
      <c r="D444" s="165"/>
      <c r="E444" s="165"/>
      <c r="F444" s="165"/>
      <c r="G444" s="165"/>
      <c r="H444" s="54"/>
      <c r="I444" s="165"/>
      <c r="J444" s="165"/>
      <c r="K444" s="165"/>
      <c r="L444" s="165"/>
      <c r="M444" s="165"/>
      <c r="N444" s="165"/>
      <c r="O444" s="165"/>
      <c r="P444" s="165"/>
      <c r="Q444" s="165"/>
      <c r="R444" s="165"/>
      <c r="S444" s="165"/>
      <c r="T444" s="165"/>
      <c r="U444" s="165"/>
      <c r="V444" s="165"/>
      <c r="W444" s="165"/>
      <c r="X444" s="165"/>
      <c r="Y444" s="165"/>
      <c r="Z444" s="165"/>
    </row>
    <row r="445">
      <c r="A445" s="165"/>
      <c r="B445" s="165"/>
      <c r="C445" s="165"/>
      <c r="D445" s="165"/>
      <c r="E445" s="165"/>
      <c r="F445" s="165"/>
      <c r="G445" s="165"/>
      <c r="H445" s="54"/>
      <c r="I445" s="165"/>
      <c r="J445" s="165"/>
      <c r="K445" s="165"/>
      <c r="L445" s="165"/>
      <c r="M445" s="165"/>
      <c r="N445" s="165"/>
      <c r="O445" s="165"/>
      <c r="P445" s="165"/>
      <c r="Q445" s="165"/>
      <c r="R445" s="165"/>
      <c r="S445" s="165"/>
      <c r="T445" s="165"/>
      <c r="U445" s="165"/>
      <c r="V445" s="165"/>
      <c r="W445" s="165"/>
      <c r="X445" s="165"/>
      <c r="Y445" s="165"/>
      <c r="Z445" s="165"/>
    </row>
    <row r="446">
      <c r="A446" s="165"/>
      <c r="B446" s="165"/>
      <c r="C446" s="165"/>
      <c r="D446" s="165"/>
      <c r="E446" s="165"/>
      <c r="F446" s="165"/>
      <c r="G446" s="165"/>
      <c r="H446" s="54"/>
      <c r="I446" s="165"/>
      <c r="J446" s="165"/>
      <c r="K446" s="165"/>
      <c r="L446" s="165"/>
      <c r="M446" s="165"/>
      <c r="N446" s="165"/>
      <c r="O446" s="165"/>
      <c r="P446" s="165"/>
      <c r="Q446" s="165"/>
      <c r="R446" s="165"/>
      <c r="S446" s="165"/>
      <c r="T446" s="165"/>
      <c r="U446" s="165"/>
      <c r="V446" s="165"/>
      <c r="W446" s="165"/>
      <c r="X446" s="165"/>
      <c r="Y446" s="165"/>
      <c r="Z446" s="165"/>
    </row>
    <row r="447">
      <c r="A447" s="165"/>
      <c r="B447" s="165"/>
      <c r="C447" s="165"/>
      <c r="D447" s="165"/>
      <c r="E447" s="165"/>
      <c r="F447" s="165"/>
      <c r="G447" s="165"/>
      <c r="H447" s="54"/>
      <c r="I447" s="165"/>
      <c r="J447" s="165"/>
      <c r="K447" s="165"/>
      <c r="L447" s="165"/>
      <c r="M447" s="165"/>
      <c r="N447" s="165"/>
      <c r="O447" s="165"/>
      <c r="P447" s="165"/>
      <c r="Q447" s="165"/>
      <c r="R447" s="165"/>
      <c r="S447" s="165"/>
      <c r="T447" s="165"/>
      <c r="U447" s="165"/>
      <c r="V447" s="165"/>
      <c r="W447" s="165"/>
      <c r="X447" s="165"/>
      <c r="Y447" s="165"/>
      <c r="Z447" s="165"/>
    </row>
    <row r="448">
      <c r="A448" s="165"/>
      <c r="B448" s="165"/>
      <c r="C448" s="165"/>
      <c r="D448" s="165"/>
      <c r="E448" s="165"/>
      <c r="F448" s="165"/>
      <c r="G448" s="165"/>
      <c r="H448" s="54"/>
      <c r="I448" s="165"/>
      <c r="J448" s="165"/>
      <c r="K448" s="165"/>
      <c r="L448" s="165"/>
      <c r="M448" s="165"/>
      <c r="N448" s="165"/>
      <c r="O448" s="165"/>
      <c r="P448" s="165"/>
      <c r="Q448" s="165"/>
      <c r="R448" s="165"/>
      <c r="S448" s="165"/>
      <c r="T448" s="165"/>
      <c r="U448" s="165"/>
      <c r="V448" s="165"/>
      <c r="W448" s="165"/>
      <c r="X448" s="165"/>
      <c r="Y448" s="165"/>
      <c r="Z448" s="165"/>
    </row>
    <row r="449">
      <c r="A449" s="165"/>
      <c r="B449" s="165"/>
      <c r="C449" s="165"/>
      <c r="D449" s="165"/>
      <c r="E449" s="165"/>
      <c r="F449" s="165"/>
      <c r="G449" s="165"/>
      <c r="H449" s="54"/>
      <c r="I449" s="165"/>
      <c r="J449" s="165"/>
      <c r="K449" s="165"/>
      <c r="L449" s="165"/>
      <c r="M449" s="165"/>
      <c r="N449" s="165"/>
      <c r="O449" s="165"/>
      <c r="P449" s="165"/>
      <c r="Q449" s="165"/>
      <c r="R449" s="165"/>
      <c r="S449" s="165"/>
      <c r="T449" s="165"/>
      <c r="U449" s="165"/>
      <c r="V449" s="165"/>
      <c r="W449" s="165"/>
      <c r="X449" s="165"/>
      <c r="Y449" s="165"/>
      <c r="Z449" s="165"/>
    </row>
    <row r="450">
      <c r="A450" s="165"/>
      <c r="B450" s="165"/>
      <c r="C450" s="165"/>
      <c r="D450" s="165"/>
      <c r="E450" s="165"/>
      <c r="F450" s="165"/>
      <c r="G450" s="165"/>
      <c r="H450" s="54"/>
      <c r="I450" s="165"/>
      <c r="J450" s="165"/>
      <c r="K450" s="165"/>
      <c r="L450" s="165"/>
      <c r="M450" s="165"/>
      <c r="N450" s="165"/>
      <c r="O450" s="165"/>
      <c r="P450" s="165"/>
      <c r="Q450" s="165"/>
      <c r="R450" s="165"/>
      <c r="S450" s="165"/>
      <c r="T450" s="165"/>
      <c r="U450" s="165"/>
      <c r="V450" s="165"/>
      <c r="W450" s="165"/>
      <c r="X450" s="165"/>
      <c r="Y450" s="165"/>
      <c r="Z450" s="165"/>
    </row>
    <row r="451">
      <c r="A451" s="165"/>
      <c r="B451" s="165"/>
      <c r="C451" s="165"/>
      <c r="D451" s="165"/>
      <c r="E451" s="165"/>
      <c r="F451" s="165"/>
      <c r="G451" s="165"/>
      <c r="H451" s="54"/>
      <c r="I451" s="165"/>
      <c r="J451" s="165"/>
      <c r="K451" s="165"/>
      <c r="L451" s="165"/>
      <c r="M451" s="165"/>
      <c r="N451" s="165"/>
      <c r="O451" s="165"/>
      <c r="P451" s="165"/>
      <c r="Q451" s="165"/>
      <c r="R451" s="165"/>
      <c r="S451" s="165"/>
      <c r="T451" s="165"/>
      <c r="U451" s="165"/>
      <c r="V451" s="165"/>
      <c r="W451" s="165"/>
      <c r="X451" s="165"/>
      <c r="Y451" s="165"/>
      <c r="Z451" s="165"/>
    </row>
    <row r="452">
      <c r="A452" s="165"/>
      <c r="B452" s="165"/>
      <c r="C452" s="165"/>
      <c r="D452" s="165"/>
      <c r="E452" s="165"/>
      <c r="F452" s="165"/>
      <c r="G452" s="165"/>
      <c r="H452" s="54"/>
      <c r="I452" s="165"/>
      <c r="J452" s="165"/>
      <c r="K452" s="165"/>
      <c r="L452" s="165"/>
      <c r="M452" s="165"/>
      <c r="N452" s="165"/>
      <c r="O452" s="165"/>
      <c r="P452" s="165"/>
      <c r="Q452" s="165"/>
      <c r="R452" s="165"/>
      <c r="S452" s="165"/>
      <c r="T452" s="165"/>
      <c r="U452" s="165"/>
      <c r="V452" s="165"/>
      <c r="W452" s="165"/>
      <c r="X452" s="165"/>
      <c r="Y452" s="165"/>
      <c r="Z452" s="165"/>
    </row>
    <row r="453">
      <c r="A453" s="165"/>
      <c r="B453" s="165"/>
      <c r="C453" s="165"/>
      <c r="D453" s="165"/>
      <c r="E453" s="165"/>
      <c r="F453" s="165"/>
      <c r="G453" s="165"/>
      <c r="H453" s="54"/>
      <c r="I453" s="165"/>
      <c r="J453" s="165"/>
      <c r="K453" s="165"/>
      <c r="L453" s="165"/>
      <c r="M453" s="165"/>
      <c r="N453" s="165"/>
      <c r="O453" s="165"/>
      <c r="P453" s="165"/>
      <c r="Q453" s="165"/>
      <c r="R453" s="165"/>
      <c r="S453" s="165"/>
      <c r="T453" s="165"/>
      <c r="U453" s="165"/>
      <c r="V453" s="165"/>
      <c r="W453" s="165"/>
      <c r="X453" s="165"/>
      <c r="Y453" s="165"/>
      <c r="Z453" s="165"/>
    </row>
    <row r="454">
      <c r="A454" s="165"/>
      <c r="B454" s="165"/>
      <c r="C454" s="165"/>
      <c r="D454" s="165"/>
      <c r="E454" s="165"/>
      <c r="F454" s="165"/>
      <c r="G454" s="165"/>
      <c r="H454" s="54"/>
      <c r="I454" s="165"/>
      <c r="J454" s="165"/>
      <c r="K454" s="165"/>
      <c r="L454" s="165"/>
      <c r="M454" s="165"/>
      <c r="N454" s="165"/>
      <c r="O454" s="165"/>
      <c r="P454" s="165"/>
      <c r="Q454" s="165"/>
      <c r="R454" s="165"/>
      <c r="S454" s="165"/>
      <c r="T454" s="165"/>
      <c r="U454" s="165"/>
      <c r="V454" s="165"/>
      <c r="W454" s="165"/>
      <c r="X454" s="165"/>
      <c r="Y454" s="165"/>
      <c r="Z454" s="165"/>
    </row>
    <row r="455">
      <c r="A455" s="165"/>
      <c r="B455" s="165"/>
      <c r="C455" s="165"/>
      <c r="D455" s="165"/>
      <c r="E455" s="165"/>
      <c r="F455" s="165"/>
      <c r="G455" s="165"/>
      <c r="H455" s="54"/>
      <c r="I455" s="165"/>
      <c r="J455" s="165"/>
      <c r="K455" s="165"/>
      <c r="L455" s="165"/>
      <c r="M455" s="165"/>
      <c r="N455" s="165"/>
      <c r="O455" s="165"/>
      <c r="P455" s="165"/>
      <c r="Q455" s="165"/>
      <c r="R455" s="165"/>
      <c r="S455" s="165"/>
      <c r="T455" s="165"/>
      <c r="U455" s="165"/>
      <c r="V455" s="165"/>
      <c r="W455" s="165"/>
      <c r="X455" s="165"/>
      <c r="Y455" s="165"/>
      <c r="Z455" s="165"/>
    </row>
    <row r="456">
      <c r="A456" s="165"/>
      <c r="B456" s="165"/>
      <c r="C456" s="165"/>
      <c r="D456" s="165"/>
      <c r="E456" s="165"/>
      <c r="F456" s="165"/>
      <c r="G456" s="165"/>
      <c r="H456" s="54"/>
      <c r="I456" s="165"/>
      <c r="J456" s="165"/>
      <c r="K456" s="165"/>
      <c r="L456" s="165"/>
      <c r="M456" s="165"/>
      <c r="N456" s="165"/>
      <c r="O456" s="165"/>
      <c r="P456" s="165"/>
      <c r="Q456" s="165"/>
      <c r="R456" s="165"/>
      <c r="S456" s="165"/>
      <c r="T456" s="165"/>
      <c r="U456" s="165"/>
      <c r="V456" s="165"/>
      <c r="W456" s="165"/>
      <c r="X456" s="165"/>
      <c r="Y456" s="165"/>
      <c r="Z456" s="165"/>
    </row>
    <row r="457">
      <c r="A457" s="165"/>
      <c r="B457" s="165"/>
      <c r="C457" s="165"/>
      <c r="D457" s="165"/>
      <c r="E457" s="165"/>
      <c r="F457" s="165"/>
      <c r="G457" s="165"/>
      <c r="H457" s="54"/>
      <c r="I457" s="165"/>
      <c r="J457" s="165"/>
      <c r="K457" s="165"/>
      <c r="L457" s="165"/>
      <c r="M457" s="165"/>
      <c r="N457" s="165"/>
      <c r="O457" s="165"/>
      <c r="P457" s="165"/>
      <c r="Q457" s="165"/>
      <c r="R457" s="165"/>
      <c r="S457" s="165"/>
      <c r="T457" s="165"/>
      <c r="U457" s="165"/>
      <c r="V457" s="165"/>
      <c r="W457" s="165"/>
      <c r="X457" s="165"/>
      <c r="Y457" s="165"/>
      <c r="Z457" s="165"/>
    </row>
    <row r="458">
      <c r="A458" s="165"/>
      <c r="B458" s="165"/>
      <c r="C458" s="165"/>
      <c r="D458" s="165"/>
      <c r="E458" s="165"/>
      <c r="F458" s="165"/>
      <c r="G458" s="165"/>
      <c r="H458" s="54"/>
      <c r="I458" s="165"/>
      <c r="J458" s="165"/>
      <c r="K458" s="165"/>
      <c r="L458" s="165"/>
      <c r="M458" s="165"/>
      <c r="N458" s="165"/>
      <c r="O458" s="165"/>
      <c r="P458" s="165"/>
      <c r="Q458" s="165"/>
      <c r="R458" s="165"/>
      <c r="S458" s="165"/>
      <c r="T458" s="165"/>
      <c r="U458" s="165"/>
      <c r="V458" s="165"/>
      <c r="W458" s="165"/>
      <c r="X458" s="165"/>
      <c r="Y458" s="165"/>
      <c r="Z458" s="165"/>
    </row>
    <row r="459">
      <c r="A459" s="165"/>
      <c r="B459" s="165"/>
      <c r="C459" s="165"/>
      <c r="D459" s="165"/>
      <c r="E459" s="165"/>
      <c r="F459" s="165"/>
      <c r="G459" s="165"/>
      <c r="H459" s="54"/>
      <c r="I459" s="165"/>
      <c r="J459" s="165"/>
      <c r="K459" s="165"/>
      <c r="L459" s="165"/>
      <c r="M459" s="165"/>
      <c r="N459" s="165"/>
      <c r="O459" s="165"/>
      <c r="P459" s="165"/>
      <c r="Q459" s="165"/>
      <c r="R459" s="165"/>
      <c r="S459" s="165"/>
      <c r="T459" s="165"/>
      <c r="U459" s="165"/>
      <c r="V459" s="165"/>
      <c r="W459" s="165"/>
      <c r="X459" s="165"/>
      <c r="Y459" s="165"/>
      <c r="Z459" s="165"/>
    </row>
    <row r="460">
      <c r="A460" s="165"/>
      <c r="B460" s="165"/>
      <c r="C460" s="165"/>
      <c r="D460" s="165"/>
      <c r="E460" s="165"/>
      <c r="F460" s="165"/>
      <c r="G460" s="165"/>
      <c r="H460" s="54"/>
      <c r="I460" s="165"/>
      <c r="J460" s="165"/>
      <c r="K460" s="165"/>
      <c r="L460" s="165"/>
      <c r="M460" s="165"/>
      <c r="N460" s="165"/>
      <c r="O460" s="165"/>
      <c r="P460" s="165"/>
      <c r="Q460" s="165"/>
      <c r="R460" s="165"/>
      <c r="S460" s="165"/>
      <c r="T460" s="165"/>
      <c r="U460" s="165"/>
      <c r="V460" s="165"/>
      <c r="W460" s="165"/>
      <c r="X460" s="165"/>
      <c r="Y460" s="165"/>
      <c r="Z460" s="165"/>
    </row>
    <row r="461">
      <c r="A461" s="165"/>
      <c r="B461" s="165"/>
      <c r="C461" s="165"/>
      <c r="D461" s="165"/>
      <c r="E461" s="165"/>
      <c r="F461" s="165"/>
      <c r="G461" s="165"/>
      <c r="H461" s="54"/>
      <c r="I461" s="165"/>
      <c r="J461" s="165"/>
      <c r="K461" s="165"/>
      <c r="L461" s="165"/>
      <c r="M461" s="165"/>
      <c r="N461" s="165"/>
      <c r="O461" s="165"/>
      <c r="P461" s="165"/>
      <c r="Q461" s="165"/>
      <c r="R461" s="165"/>
      <c r="S461" s="165"/>
      <c r="T461" s="165"/>
      <c r="U461" s="165"/>
      <c r="V461" s="165"/>
      <c r="W461" s="165"/>
      <c r="X461" s="165"/>
      <c r="Y461" s="165"/>
      <c r="Z461" s="165"/>
    </row>
    <row r="462">
      <c r="A462" s="165"/>
      <c r="B462" s="165"/>
      <c r="C462" s="165"/>
      <c r="D462" s="165"/>
      <c r="E462" s="165"/>
      <c r="F462" s="165"/>
      <c r="G462" s="165"/>
      <c r="H462" s="54"/>
      <c r="I462" s="165"/>
      <c r="J462" s="165"/>
      <c r="K462" s="165"/>
      <c r="L462" s="165"/>
      <c r="M462" s="165"/>
      <c r="N462" s="165"/>
      <c r="O462" s="165"/>
      <c r="P462" s="165"/>
      <c r="Q462" s="165"/>
      <c r="R462" s="165"/>
      <c r="S462" s="165"/>
      <c r="T462" s="165"/>
      <c r="U462" s="165"/>
      <c r="V462" s="165"/>
      <c r="W462" s="165"/>
      <c r="X462" s="165"/>
      <c r="Y462" s="165"/>
      <c r="Z462" s="165"/>
    </row>
    <row r="463">
      <c r="A463" s="165"/>
      <c r="B463" s="165"/>
      <c r="C463" s="165"/>
      <c r="D463" s="165"/>
      <c r="E463" s="165"/>
      <c r="F463" s="165"/>
      <c r="G463" s="165"/>
      <c r="H463" s="54"/>
      <c r="I463" s="165"/>
      <c r="J463" s="165"/>
      <c r="K463" s="165"/>
      <c r="L463" s="165"/>
      <c r="M463" s="165"/>
      <c r="N463" s="165"/>
      <c r="O463" s="165"/>
      <c r="P463" s="165"/>
      <c r="Q463" s="165"/>
      <c r="R463" s="165"/>
      <c r="S463" s="165"/>
      <c r="T463" s="165"/>
      <c r="U463" s="165"/>
      <c r="V463" s="165"/>
      <c r="W463" s="165"/>
      <c r="X463" s="165"/>
      <c r="Y463" s="165"/>
      <c r="Z463" s="165"/>
    </row>
    <row r="464">
      <c r="A464" s="165"/>
      <c r="B464" s="165"/>
      <c r="C464" s="165"/>
      <c r="D464" s="165"/>
      <c r="E464" s="165"/>
      <c r="F464" s="165"/>
      <c r="G464" s="165"/>
      <c r="H464" s="54"/>
      <c r="I464" s="165"/>
      <c r="J464" s="165"/>
      <c r="K464" s="165"/>
      <c r="L464" s="165"/>
      <c r="M464" s="165"/>
      <c r="N464" s="165"/>
      <c r="O464" s="165"/>
      <c r="P464" s="165"/>
      <c r="Q464" s="165"/>
      <c r="R464" s="165"/>
      <c r="S464" s="165"/>
      <c r="T464" s="165"/>
      <c r="U464" s="165"/>
      <c r="V464" s="165"/>
      <c r="W464" s="165"/>
      <c r="X464" s="165"/>
      <c r="Y464" s="165"/>
      <c r="Z464" s="165"/>
    </row>
    <row r="465">
      <c r="A465" s="165"/>
      <c r="B465" s="165"/>
      <c r="C465" s="165"/>
      <c r="D465" s="165"/>
      <c r="E465" s="165"/>
      <c r="F465" s="165"/>
      <c r="G465" s="165"/>
      <c r="H465" s="54"/>
      <c r="I465" s="165"/>
      <c r="J465" s="165"/>
      <c r="K465" s="165"/>
      <c r="L465" s="165"/>
      <c r="M465" s="165"/>
      <c r="N465" s="165"/>
      <c r="O465" s="165"/>
      <c r="P465" s="165"/>
      <c r="Q465" s="165"/>
      <c r="R465" s="165"/>
      <c r="S465" s="165"/>
      <c r="T465" s="165"/>
      <c r="U465" s="165"/>
      <c r="V465" s="165"/>
      <c r="W465" s="165"/>
      <c r="X465" s="165"/>
      <c r="Y465" s="165"/>
      <c r="Z465" s="165"/>
    </row>
    <row r="466">
      <c r="A466" s="165"/>
      <c r="B466" s="165"/>
      <c r="C466" s="165"/>
      <c r="D466" s="165"/>
      <c r="E466" s="165"/>
      <c r="F466" s="165"/>
      <c r="G466" s="165"/>
      <c r="H466" s="54"/>
      <c r="I466" s="165"/>
      <c r="J466" s="165"/>
      <c r="K466" s="165"/>
      <c r="L466" s="165"/>
      <c r="M466" s="165"/>
      <c r="N466" s="165"/>
      <c r="O466" s="165"/>
      <c r="P466" s="165"/>
      <c r="Q466" s="165"/>
      <c r="R466" s="165"/>
      <c r="S466" s="165"/>
      <c r="T466" s="165"/>
      <c r="U466" s="165"/>
      <c r="V466" s="165"/>
      <c r="W466" s="165"/>
      <c r="X466" s="165"/>
      <c r="Y466" s="165"/>
      <c r="Z466" s="165"/>
    </row>
    <row r="467">
      <c r="A467" s="165"/>
      <c r="B467" s="165"/>
      <c r="C467" s="165"/>
      <c r="D467" s="165"/>
      <c r="E467" s="165"/>
      <c r="F467" s="165"/>
      <c r="G467" s="165"/>
      <c r="H467" s="54"/>
      <c r="I467" s="165"/>
      <c r="J467" s="165"/>
      <c r="K467" s="165"/>
      <c r="L467" s="165"/>
      <c r="M467" s="165"/>
      <c r="N467" s="165"/>
      <c r="O467" s="165"/>
      <c r="P467" s="165"/>
      <c r="Q467" s="165"/>
      <c r="R467" s="165"/>
      <c r="S467" s="165"/>
      <c r="T467" s="165"/>
      <c r="U467" s="165"/>
      <c r="V467" s="165"/>
      <c r="W467" s="165"/>
      <c r="X467" s="165"/>
      <c r="Y467" s="165"/>
      <c r="Z467" s="165"/>
    </row>
    <row r="468">
      <c r="A468" s="165"/>
      <c r="B468" s="165"/>
      <c r="C468" s="165"/>
      <c r="D468" s="165"/>
      <c r="E468" s="165"/>
      <c r="F468" s="165"/>
      <c r="G468" s="165"/>
      <c r="H468" s="54"/>
      <c r="I468" s="165"/>
      <c r="J468" s="165"/>
      <c r="K468" s="165"/>
      <c r="L468" s="165"/>
      <c r="M468" s="165"/>
      <c r="N468" s="165"/>
      <c r="O468" s="165"/>
      <c r="P468" s="165"/>
      <c r="Q468" s="165"/>
      <c r="R468" s="165"/>
      <c r="S468" s="165"/>
      <c r="T468" s="165"/>
      <c r="U468" s="165"/>
      <c r="V468" s="165"/>
      <c r="W468" s="165"/>
      <c r="X468" s="165"/>
      <c r="Y468" s="165"/>
      <c r="Z468" s="165"/>
    </row>
    <row r="469">
      <c r="A469" s="165"/>
      <c r="B469" s="165"/>
      <c r="C469" s="165"/>
      <c r="D469" s="165"/>
      <c r="E469" s="165"/>
      <c r="F469" s="165"/>
      <c r="G469" s="165"/>
      <c r="H469" s="54"/>
      <c r="I469" s="165"/>
      <c r="J469" s="165"/>
      <c r="K469" s="165"/>
      <c r="L469" s="165"/>
      <c r="M469" s="165"/>
      <c r="N469" s="165"/>
      <c r="O469" s="165"/>
      <c r="P469" s="165"/>
      <c r="Q469" s="165"/>
      <c r="R469" s="165"/>
      <c r="S469" s="165"/>
      <c r="T469" s="165"/>
      <c r="U469" s="165"/>
      <c r="V469" s="165"/>
      <c r="W469" s="165"/>
      <c r="X469" s="165"/>
      <c r="Y469" s="165"/>
      <c r="Z469" s="165"/>
    </row>
    <row r="470">
      <c r="A470" s="165"/>
      <c r="B470" s="165"/>
      <c r="C470" s="165"/>
      <c r="D470" s="165"/>
      <c r="E470" s="165"/>
      <c r="F470" s="165"/>
      <c r="G470" s="165"/>
      <c r="H470" s="54"/>
      <c r="I470" s="165"/>
      <c r="J470" s="165"/>
      <c r="K470" s="165"/>
      <c r="L470" s="165"/>
      <c r="M470" s="165"/>
      <c r="N470" s="165"/>
      <c r="O470" s="165"/>
      <c r="P470" s="165"/>
      <c r="Q470" s="165"/>
      <c r="R470" s="165"/>
      <c r="S470" s="165"/>
      <c r="T470" s="165"/>
      <c r="U470" s="165"/>
      <c r="V470" s="165"/>
      <c r="W470" s="165"/>
      <c r="X470" s="165"/>
      <c r="Y470" s="165"/>
      <c r="Z470" s="165"/>
    </row>
    <row r="471">
      <c r="A471" s="165"/>
      <c r="B471" s="165"/>
      <c r="C471" s="165"/>
      <c r="D471" s="165"/>
      <c r="E471" s="165"/>
      <c r="F471" s="165"/>
      <c r="G471" s="165"/>
      <c r="H471" s="54"/>
      <c r="I471" s="165"/>
      <c r="J471" s="165"/>
      <c r="K471" s="165"/>
      <c r="L471" s="165"/>
      <c r="M471" s="165"/>
      <c r="N471" s="165"/>
      <c r="O471" s="165"/>
      <c r="P471" s="165"/>
      <c r="Q471" s="165"/>
      <c r="R471" s="165"/>
      <c r="S471" s="165"/>
      <c r="T471" s="165"/>
      <c r="U471" s="165"/>
      <c r="V471" s="165"/>
      <c r="W471" s="165"/>
      <c r="X471" s="165"/>
      <c r="Y471" s="165"/>
      <c r="Z471" s="165"/>
    </row>
    <row r="472">
      <c r="A472" s="165"/>
      <c r="B472" s="165"/>
      <c r="C472" s="165"/>
      <c r="D472" s="165"/>
      <c r="E472" s="165"/>
      <c r="F472" s="165"/>
      <c r="G472" s="165"/>
      <c r="H472" s="54"/>
      <c r="I472" s="165"/>
      <c r="J472" s="165"/>
      <c r="K472" s="165"/>
      <c r="L472" s="165"/>
      <c r="M472" s="165"/>
      <c r="N472" s="165"/>
      <c r="O472" s="165"/>
      <c r="P472" s="165"/>
      <c r="Q472" s="165"/>
      <c r="R472" s="165"/>
      <c r="S472" s="165"/>
      <c r="T472" s="165"/>
      <c r="U472" s="165"/>
      <c r="V472" s="165"/>
      <c r="W472" s="165"/>
      <c r="X472" s="165"/>
      <c r="Y472" s="165"/>
      <c r="Z472" s="165"/>
    </row>
    <row r="473">
      <c r="A473" s="165"/>
      <c r="B473" s="165"/>
      <c r="C473" s="165"/>
      <c r="D473" s="165"/>
      <c r="E473" s="165"/>
      <c r="F473" s="165"/>
      <c r="G473" s="165"/>
      <c r="H473" s="54"/>
      <c r="I473" s="165"/>
      <c r="J473" s="165"/>
      <c r="K473" s="165"/>
      <c r="L473" s="165"/>
      <c r="M473" s="165"/>
      <c r="N473" s="165"/>
      <c r="O473" s="165"/>
      <c r="P473" s="165"/>
      <c r="Q473" s="165"/>
      <c r="R473" s="165"/>
      <c r="S473" s="165"/>
      <c r="T473" s="165"/>
      <c r="U473" s="165"/>
      <c r="V473" s="165"/>
      <c r="W473" s="165"/>
      <c r="X473" s="165"/>
      <c r="Y473" s="165"/>
      <c r="Z473" s="165"/>
    </row>
    <row r="474">
      <c r="A474" s="165"/>
      <c r="B474" s="165"/>
      <c r="C474" s="165"/>
      <c r="D474" s="165"/>
      <c r="E474" s="165"/>
      <c r="F474" s="165"/>
      <c r="G474" s="165"/>
      <c r="H474" s="54"/>
      <c r="I474" s="165"/>
      <c r="J474" s="165"/>
      <c r="K474" s="165"/>
      <c r="L474" s="165"/>
      <c r="M474" s="165"/>
      <c r="N474" s="165"/>
      <c r="O474" s="165"/>
      <c r="P474" s="165"/>
      <c r="Q474" s="165"/>
      <c r="R474" s="165"/>
      <c r="S474" s="165"/>
      <c r="T474" s="165"/>
      <c r="U474" s="165"/>
      <c r="V474" s="165"/>
      <c r="W474" s="165"/>
      <c r="X474" s="165"/>
      <c r="Y474" s="165"/>
      <c r="Z474" s="165"/>
    </row>
    <row r="475">
      <c r="A475" s="165"/>
      <c r="B475" s="165"/>
      <c r="C475" s="165"/>
      <c r="D475" s="165"/>
      <c r="E475" s="165"/>
      <c r="F475" s="165"/>
      <c r="G475" s="165"/>
      <c r="H475" s="54"/>
      <c r="I475" s="165"/>
      <c r="J475" s="165"/>
      <c r="K475" s="165"/>
      <c r="L475" s="165"/>
      <c r="M475" s="165"/>
      <c r="N475" s="165"/>
      <c r="O475" s="165"/>
      <c r="P475" s="165"/>
      <c r="Q475" s="165"/>
      <c r="R475" s="165"/>
      <c r="S475" s="165"/>
      <c r="T475" s="165"/>
      <c r="U475" s="165"/>
      <c r="V475" s="165"/>
      <c r="W475" s="165"/>
      <c r="X475" s="165"/>
      <c r="Y475" s="165"/>
      <c r="Z475" s="165"/>
    </row>
    <row r="476">
      <c r="A476" s="165"/>
      <c r="B476" s="165"/>
      <c r="C476" s="165"/>
      <c r="D476" s="165"/>
      <c r="E476" s="165"/>
      <c r="F476" s="165"/>
      <c r="G476" s="165"/>
      <c r="H476" s="54"/>
      <c r="I476" s="165"/>
      <c r="J476" s="165"/>
      <c r="K476" s="165"/>
      <c r="L476" s="165"/>
      <c r="M476" s="165"/>
      <c r="N476" s="165"/>
      <c r="O476" s="165"/>
      <c r="P476" s="165"/>
      <c r="Q476" s="165"/>
      <c r="R476" s="165"/>
      <c r="S476" s="165"/>
      <c r="T476" s="165"/>
      <c r="U476" s="165"/>
      <c r="V476" s="165"/>
      <c r="W476" s="165"/>
      <c r="X476" s="165"/>
      <c r="Y476" s="165"/>
      <c r="Z476" s="165"/>
    </row>
    <row r="477">
      <c r="A477" s="165"/>
      <c r="B477" s="165"/>
      <c r="C477" s="165"/>
      <c r="D477" s="165"/>
      <c r="E477" s="165"/>
      <c r="F477" s="165"/>
      <c r="G477" s="165"/>
      <c r="H477" s="54"/>
      <c r="I477" s="165"/>
      <c r="J477" s="165"/>
      <c r="K477" s="165"/>
      <c r="L477" s="165"/>
      <c r="M477" s="165"/>
      <c r="N477" s="165"/>
      <c r="O477" s="165"/>
      <c r="P477" s="165"/>
      <c r="Q477" s="165"/>
      <c r="R477" s="165"/>
      <c r="S477" s="165"/>
      <c r="T477" s="165"/>
      <c r="U477" s="165"/>
      <c r="V477" s="165"/>
      <c r="W477" s="165"/>
      <c r="X477" s="165"/>
      <c r="Y477" s="165"/>
      <c r="Z477" s="165"/>
    </row>
    <row r="478">
      <c r="A478" s="165"/>
      <c r="B478" s="165"/>
      <c r="C478" s="165"/>
      <c r="D478" s="165"/>
      <c r="E478" s="165"/>
      <c r="F478" s="165"/>
      <c r="G478" s="165"/>
      <c r="H478" s="54"/>
      <c r="I478" s="165"/>
      <c r="J478" s="165"/>
      <c r="K478" s="165"/>
      <c r="L478" s="165"/>
      <c r="M478" s="165"/>
      <c r="N478" s="165"/>
      <c r="O478" s="165"/>
      <c r="P478" s="165"/>
      <c r="Q478" s="165"/>
      <c r="R478" s="165"/>
      <c r="S478" s="165"/>
      <c r="T478" s="165"/>
      <c r="U478" s="165"/>
      <c r="V478" s="165"/>
      <c r="W478" s="165"/>
      <c r="X478" s="165"/>
      <c r="Y478" s="165"/>
      <c r="Z478" s="165"/>
    </row>
    <row r="479">
      <c r="A479" s="165"/>
      <c r="B479" s="165"/>
      <c r="C479" s="165"/>
      <c r="D479" s="165"/>
      <c r="E479" s="165"/>
      <c r="F479" s="165"/>
      <c r="G479" s="165"/>
      <c r="H479" s="54"/>
      <c r="I479" s="165"/>
      <c r="J479" s="165"/>
      <c r="K479" s="165"/>
      <c r="L479" s="165"/>
      <c r="M479" s="165"/>
      <c r="N479" s="165"/>
      <c r="O479" s="165"/>
      <c r="P479" s="165"/>
      <c r="Q479" s="165"/>
      <c r="R479" s="165"/>
      <c r="S479" s="165"/>
      <c r="T479" s="165"/>
      <c r="U479" s="165"/>
      <c r="V479" s="165"/>
      <c r="W479" s="165"/>
      <c r="X479" s="165"/>
      <c r="Y479" s="165"/>
      <c r="Z479" s="165"/>
    </row>
    <row r="480">
      <c r="A480" s="165"/>
      <c r="B480" s="165"/>
      <c r="C480" s="165"/>
      <c r="D480" s="165"/>
      <c r="E480" s="165"/>
      <c r="F480" s="165"/>
      <c r="G480" s="165"/>
      <c r="H480" s="54"/>
      <c r="I480" s="165"/>
      <c r="J480" s="165"/>
      <c r="K480" s="165"/>
      <c r="L480" s="165"/>
      <c r="M480" s="165"/>
      <c r="N480" s="165"/>
      <c r="O480" s="165"/>
      <c r="P480" s="165"/>
      <c r="Q480" s="165"/>
      <c r="R480" s="165"/>
      <c r="S480" s="165"/>
      <c r="T480" s="165"/>
      <c r="U480" s="165"/>
      <c r="V480" s="165"/>
      <c r="W480" s="165"/>
      <c r="X480" s="165"/>
      <c r="Y480" s="165"/>
      <c r="Z480" s="165"/>
    </row>
    <row r="481">
      <c r="A481" s="165"/>
      <c r="B481" s="165"/>
      <c r="C481" s="165"/>
      <c r="D481" s="165"/>
      <c r="E481" s="165"/>
      <c r="F481" s="165"/>
      <c r="G481" s="165"/>
      <c r="H481" s="54"/>
      <c r="I481" s="165"/>
      <c r="J481" s="165"/>
      <c r="K481" s="165"/>
      <c r="L481" s="165"/>
      <c r="M481" s="165"/>
      <c r="N481" s="165"/>
      <c r="O481" s="165"/>
      <c r="P481" s="165"/>
      <c r="Q481" s="165"/>
      <c r="R481" s="165"/>
      <c r="S481" s="165"/>
      <c r="T481" s="165"/>
      <c r="U481" s="165"/>
      <c r="V481" s="165"/>
      <c r="W481" s="165"/>
      <c r="X481" s="165"/>
      <c r="Y481" s="165"/>
      <c r="Z481" s="165"/>
    </row>
    <row r="482">
      <c r="A482" s="165"/>
      <c r="B482" s="165"/>
      <c r="C482" s="165"/>
      <c r="D482" s="165"/>
      <c r="E482" s="165"/>
      <c r="F482" s="165"/>
      <c r="G482" s="165"/>
      <c r="H482" s="54"/>
      <c r="I482" s="165"/>
      <c r="J482" s="165"/>
      <c r="K482" s="165"/>
      <c r="L482" s="165"/>
      <c r="M482" s="165"/>
      <c r="N482" s="165"/>
      <c r="O482" s="165"/>
      <c r="P482" s="165"/>
      <c r="Q482" s="165"/>
      <c r="R482" s="165"/>
      <c r="S482" s="165"/>
      <c r="T482" s="165"/>
      <c r="U482" s="165"/>
      <c r="V482" s="165"/>
      <c r="W482" s="165"/>
      <c r="X482" s="165"/>
      <c r="Y482" s="165"/>
      <c r="Z482" s="165"/>
    </row>
    <row r="483">
      <c r="A483" s="165"/>
      <c r="B483" s="165"/>
      <c r="C483" s="165"/>
      <c r="D483" s="165"/>
      <c r="E483" s="165"/>
      <c r="F483" s="165"/>
      <c r="G483" s="165"/>
      <c r="H483" s="54"/>
      <c r="I483" s="165"/>
      <c r="J483" s="165"/>
      <c r="K483" s="165"/>
      <c r="L483" s="165"/>
      <c r="M483" s="165"/>
      <c r="N483" s="165"/>
      <c r="O483" s="165"/>
      <c r="P483" s="165"/>
      <c r="Q483" s="165"/>
      <c r="R483" s="165"/>
      <c r="S483" s="165"/>
      <c r="T483" s="165"/>
      <c r="U483" s="165"/>
      <c r="V483" s="165"/>
      <c r="W483" s="165"/>
      <c r="X483" s="165"/>
      <c r="Y483" s="165"/>
      <c r="Z483" s="165"/>
    </row>
    <row r="484">
      <c r="A484" s="165"/>
      <c r="B484" s="165"/>
      <c r="C484" s="165"/>
      <c r="D484" s="165"/>
      <c r="E484" s="165"/>
      <c r="F484" s="165"/>
      <c r="G484" s="165"/>
      <c r="H484" s="54"/>
      <c r="I484" s="165"/>
      <c r="J484" s="165"/>
      <c r="K484" s="165"/>
      <c r="L484" s="165"/>
      <c r="M484" s="165"/>
      <c r="N484" s="165"/>
      <c r="O484" s="165"/>
      <c r="P484" s="165"/>
      <c r="Q484" s="165"/>
      <c r="R484" s="165"/>
      <c r="S484" s="165"/>
      <c r="T484" s="165"/>
      <c r="U484" s="165"/>
      <c r="V484" s="165"/>
      <c r="W484" s="165"/>
      <c r="X484" s="165"/>
      <c r="Y484" s="165"/>
      <c r="Z484" s="165"/>
    </row>
    <row r="485">
      <c r="A485" s="165"/>
      <c r="B485" s="165"/>
      <c r="C485" s="165"/>
      <c r="D485" s="165"/>
      <c r="E485" s="165"/>
      <c r="F485" s="165"/>
      <c r="G485" s="165"/>
      <c r="H485" s="54"/>
      <c r="I485" s="165"/>
      <c r="J485" s="165"/>
      <c r="K485" s="165"/>
      <c r="L485" s="165"/>
      <c r="M485" s="165"/>
      <c r="N485" s="165"/>
      <c r="O485" s="165"/>
      <c r="P485" s="165"/>
      <c r="Q485" s="165"/>
      <c r="R485" s="165"/>
      <c r="S485" s="165"/>
      <c r="T485" s="165"/>
      <c r="U485" s="165"/>
      <c r="V485" s="165"/>
      <c r="W485" s="165"/>
      <c r="X485" s="165"/>
      <c r="Y485" s="165"/>
      <c r="Z485" s="165"/>
    </row>
    <row r="486">
      <c r="A486" s="165"/>
      <c r="B486" s="165"/>
      <c r="C486" s="165"/>
      <c r="D486" s="165"/>
      <c r="E486" s="165"/>
      <c r="F486" s="165"/>
      <c r="G486" s="165"/>
      <c r="H486" s="54"/>
      <c r="I486" s="165"/>
      <c r="J486" s="165"/>
      <c r="K486" s="165"/>
      <c r="L486" s="165"/>
      <c r="M486" s="165"/>
      <c r="N486" s="165"/>
      <c r="O486" s="165"/>
      <c r="P486" s="165"/>
      <c r="Q486" s="165"/>
      <c r="R486" s="165"/>
      <c r="S486" s="165"/>
      <c r="T486" s="165"/>
      <c r="U486" s="165"/>
      <c r="V486" s="165"/>
      <c r="W486" s="165"/>
      <c r="X486" s="165"/>
      <c r="Y486" s="165"/>
      <c r="Z486" s="165"/>
    </row>
    <row r="487">
      <c r="A487" s="165"/>
      <c r="B487" s="165"/>
      <c r="C487" s="165"/>
      <c r="D487" s="165"/>
      <c r="E487" s="165"/>
      <c r="F487" s="165"/>
      <c r="G487" s="165"/>
      <c r="H487" s="54"/>
      <c r="I487" s="165"/>
      <c r="J487" s="165"/>
      <c r="K487" s="165"/>
      <c r="L487" s="165"/>
      <c r="M487" s="165"/>
      <c r="N487" s="165"/>
      <c r="O487" s="165"/>
      <c r="P487" s="165"/>
      <c r="Q487" s="165"/>
      <c r="R487" s="165"/>
      <c r="S487" s="165"/>
      <c r="T487" s="165"/>
      <c r="U487" s="165"/>
      <c r="V487" s="165"/>
      <c r="W487" s="165"/>
      <c r="X487" s="165"/>
      <c r="Y487" s="165"/>
      <c r="Z487" s="165"/>
    </row>
    <row r="488">
      <c r="A488" s="165"/>
      <c r="B488" s="165"/>
      <c r="C488" s="165"/>
      <c r="D488" s="165"/>
      <c r="E488" s="165"/>
      <c r="F488" s="165"/>
      <c r="G488" s="165"/>
      <c r="H488" s="54"/>
      <c r="I488" s="165"/>
      <c r="J488" s="165"/>
      <c r="K488" s="165"/>
      <c r="L488" s="165"/>
      <c r="M488" s="165"/>
      <c r="N488" s="165"/>
      <c r="O488" s="165"/>
      <c r="P488" s="165"/>
      <c r="Q488" s="165"/>
      <c r="R488" s="165"/>
      <c r="S488" s="165"/>
      <c r="T488" s="165"/>
      <c r="U488" s="165"/>
      <c r="V488" s="165"/>
      <c r="W488" s="165"/>
      <c r="X488" s="165"/>
      <c r="Y488" s="165"/>
      <c r="Z488" s="165"/>
    </row>
    <row r="489">
      <c r="A489" s="165"/>
      <c r="B489" s="165"/>
      <c r="C489" s="165"/>
      <c r="D489" s="165"/>
      <c r="E489" s="165"/>
      <c r="F489" s="165"/>
      <c r="G489" s="165"/>
      <c r="H489" s="54"/>
      <c r="I489" s="165"/>
      <c r="J489" s="165"/>
      <c r="K489" s="165"/>
      <c r="L489" s="165"/>
      <c r="M489" s="165"/>
      <c r="N489" s="165"/>
      <c r="O489" s="165"/>
      <c r="P489" s="165"/>
      <c r="Q489" s="165"/>
      <c r="R489" s="165"/>
      <c r="S489" s="165"/>
      <c r="T489" s="165"/>
      <c r="U489" s="165"/>
      <c r="V489" s="165"/>
      <c r="W489" s="165"/>
      <c r="X489" s="165"/>
      <c r="Y489" s="165"/>
      <c r="Z489" s="165"/>
    </row>
    <row r="490">
      <c r="A490" s="165"/>
      <c r="B490" s="165"/>
      <c r="C490" s="165"/>
      <c r="D490" s="165"/>
      <c r="E490" s="165"/>
      <c r="F490" s="165"/>
      <c r="G490" s="165"/>
      <c r="H490" s="54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</row>
    <row r="491">
      <c r="A491" s="165"/>
      <c r="B491" s="165"/>
      <c r="C491" s="165"/>
      <c r="D491" s="165"/>
      <c r="E491" s="165"/>
      <c r="F491" s="165"/>
      <c r="G491" s="165"/>
      <c r="H491" s="54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</row>
    <row r="492">
      <c r="A492" s="165"/>
      <c r="B492" s="165"/>
      <c r="C492" s="165"/>
      <c r="D492" s="165"/>
      <c r="E492" s="165"/>
      <c r="F492" s="165"/>
      <c r="G492" s="165"/>
      <c r="H492" s="54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</row>
    <row r="493">
      <c r="A493" s="165"/>
      <c r="B493" s="165"/>
      <c r="C493" s="165"/>
      <c r="D493" s="165"/>
      <c r="E493" s="165"/>
      <c r="F493" s="165"/>
      <c r="G493" s="165"/>
      <c r="H493" s="54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</row>
    <row r="494">
      <c r="A494" s="165"/>
      <c r="B494" s="165"/>
      <c r="C494" s="165"/>
      <c r="D494" s="165"/>
      <c r="E494" s="165"/>
      <c r="F494" s="165"/>
      <c r="G494" s="165"/>
      <c r="H494" s="54"/>
      <c r="I494" s="165"/>
      <c r="J494" s="165"/>
      <c r="K494" s="165"/>
      <c r="L494" s="165"/>
      <c r="M494" s="165"/>
      <c r="N494" s="165"/>
      <c r="O494" s="165"/>
      <c r="P494" s="165"/>
      <c r="Q494" s="165"/>
      <c r="R494" s="165"/>
      <c r="S494" s="165"/>
      <c r="T494" s="165"/>
      <c r="U494" s="165"/>
      <c r="V494" s="165"/>
      <c r="W494" s="165"/>
      <c r="X494" s="165"/>
      <c r="Y494" s="165"/>
      <c r="Z494" s="165"/>
    </row>
    <row r="495">
      <c r="A495" s="165"/>
      <c r="B495" s="165"/>
      <c r="C495" s="165"/>
      <c r="D495" s="165"/>
      <c r="E495" s="165"/>
      <c r="F495" s="165"/>
      <c r="G495" s="165"/>
      <c r="H495" s="54"/>
      <c r="I495" s="165"/>
      <c r="J495" s="165"/>
      <c r="K495" s="165"/>
      <c r="L495" s="165"/>
      <c r="M495" s="165"/>
      <c r="N495" s="165"/>
      <c r="O495" s="165"/>
      <c r="P495" s="165"/>
      <c r="Q495" s="165"/>
      <c r="R495" s="165"/>
      <c r="S495" s="165"/>
      <c r="T495" s="165"/>
      <c r="U495" s="165"/>
      <c r="V495" s="165"/>
      <c r="W495" s="165"/>
      <c r="X495" s="165"/>
      <c r="Y495" s="165"/>
      <c r="Z495" s="165"/>
    </row>
    <row r="496">
      <c r="A496" s="165"/>
      <c r="B496" s="165"/>
      <c r="C496" s="165"/>
      <c r="D496" s="165"/>
      <c r="E496" s="165"/>
      <c r="F496" s="165"/>
      <c r="G496" s="165"/>
      <c r="H496" s="54"/>
      <c r="I496" s="165"/>
      <c r="J496" s="165"/>
      <c r="K496" s="165"/>
      <c r="L496" s="165"/>
      <c r="M496" s="165"/>
      <c r="N496" s="165"/>
      <c r="O496" s="165"/>
      <c r="P496" s="165"/>
      <c r="Q496" s="165"/>
      <c r="R496" s="165"/>
      <c r="S496" s="165"/>
      <c r="T496" s="165"/>
      <c r="U496" s="165"/>
      <c r="V496" s="165"/>
      <c r="W496" s="165"/>
      <c r="X496" s="165"/>
      <c r="Y496" s="165"/>
      <c r="Z496" s="165"/>
    </row>
    <row r="497">
      <c r="A497" s="165"/>
      <c r="B497" s="165"/>
      <c r="C497" s="165"/>
      <c r="D497" s="165"/>
      <c r="E497" s="165"/>
      <c r="F497" s="165"/>
      <c r="G497" s="165"/>
      <c r="H497" s="54"/>
      <c r="I497" s="165"/>
      <c r="J497" s="165"/>
      <c r="K497" s="165"/>
      <c r="L497" s="165"/>
      <c r="M497" s="165"/>
      <c r="N497" s="165"/>
      <c r="O497" s="165"/>
      <c r="P497" s="165"/>
      <c r="Q497" s="165"/>
      <c r="R497" s="165"/>
      <c r="S497" s="165"/>
      <c r="T497" s="165"/>
      <c r="U497" s="165"/>
      <c r="V497" s="165"/>
      <c r="W497" s="165"/>
      <c r="X497" s="165"/>
      <c r="Y497" s="165"/>
      <c r="Z497" s="165"/>
    </row>
    <row r="498">
      <c r="A498" s="165"/>
      <c r="B498" s="165"/>
      <c r="C498" s="165"/>
      <c r="D498" s="165"/>
      <c r="E498" s="165"/>
      <c r="F498" s="165"/>
      <c r="G498" s="165"/>
      <c r="H498" s="54"/>
      <c r="I498" s="165"/>
      <c r="J498" s="165"/>
      <c r="K498" s="165"/>
      <c r="L498" s="165"/>
      <c r="M498" s="165"/>
      <c r="N498" s="165"/>
      <c r="O498" s="165"/>
      <c r="P498" s="165"/>
      <c r="Q498" s="165"/>
      <c r="R498" s="165"/>
      <c r="S498" s="165"/>
      <c r="T498" s="165"/>
      <c r="U498" s="165"/>
      <c r="V498" s="165"/>
      <c r="W498" s="165"/>
      <c r="X498" s="165"/>
      <c r="Y498" s="165"/>
      <c r="Z498" s="165"/>
    </row>
    <row r="499">
      <c r="A499" s="165"/>
      <c r="B499" s="165"/>
      <c r="C499" s="165"/>
      <c r="D499" s="165"/>
      <c r="E499" s="165"/>
      <c r="F499" s="165"/>
      <c r="G499" s="165"/>
      <c r="H499" s="54"/>
      <c r="I499" s="165"/>
      <c r="J499" s="165"/>
      <c r="K499" s="165"/>
      <c r="L499" s="165"/>
      <c r="M499" s="165"/>
      <c r="N499" s="165"/>
      <c r="O499" s="165"/>
      <c r="P499" s="165"/>
      <c r="Q499" s="165"/>
      <c r="R499" s="165"/>
      <c r="S499" s="165"/>
      <c r="T499" s="165"/>
      <c r="U499" s="165"/>
      <c r="V499" s="165"/>
      <c r="W499" s="165"/>
      <c r="X499" s="165"/>
      <c r="Y499" s="165"/>
      <c r="Z499" s="165"/>
    </row>
    <row r="500">
      <c r="A500" s="165"/>
      <c r="B500" s="165"/>
      <c r="C500" s="165"/>
      <c r="D500" s="165"/>
      <c r="E500" s="165"/>
      <c r="F500" s="165"/>
      <c r="G500" s="165"/>
      <c r="H500" s="54"/>
      <c r="I500" s="165"/>
      <c r="J500" s="165"/>
      <c r="K500" s="165"/>
      <c r="L500" s="165"/>
      <c r="M500" s="165"/>
      <c r="N500" s="165"/>
      <c r="O500" s="165"/>
      <c r="P500" s="165"/>
      <c r="Q500" s="165"/>
      <c r="R500" s="165"/>
      <c r="S500" s="165"/>
      <c r="T500" s="165"/>
      <c r="U500" s="165"/>
      <c r="V500" s="165"/>
      <c r="W500" s="165"/>
      <c r="X500" s="165"/>
      <c r="Y500" s="165"/>
      <c r="Z500" s="165"/>
    </row>
    <row r="501">
      <c r="A501" s="165"/>
      <c r="B501" s="165"/>
      <c r="C501" s="165"/>
      <c r="D501" s="165"/>
      <c r="E501" s="165"/>
      <c r="F501" s="165"/>
      <c r="G501" s="165"/>
      <c r="H501" s="54"/>
      <c r="I501" s="165"/>
      <c r="J501" s="165"/>
      <c r="K501" s="165"/>
      <c r="L501" s="165"/>
      <c r="M501" s="165"/>
      <c r="N501" s="165"/>
      <c r="O501" s="165"/>
      <c r="P501" s="165"/>
      <c r="Q501" s="165"/>
      <c r="R501" s="165"/>
      <c r="S501" s="165"/>
      <c r="T501" s="165"/>
      <c r="U501" s="165"/>
      <c r="V501" s="165"/>
      <c r="W501" s="165"/>
      <c r="X501" s="165"/>
      <c r="Y501" s="165"/>
      <c r="Z501" s="165"/>
    </row>
    <row r="502">
      <c r="A502" s="165"/>
      <c r="B502" s="165"/>
      <c r="C502" s="165"/>
      <c r="D502" s="165"/>
      <c r="E502" s="165"/>
      <c r="F502" s="165"/>
      <c r="G502" s="165"/>
      <c r="H502" s="54"/>
      <c r="I502" s="165"/>
      <c r="J502" s="165"/>
      <c r="K502" s="165"/>
      <c r="L502" s="165"/>
      <c r="M502" s="165"/>
      <c r="N502" s="165"/>
      <c r="O502" s="165"/>
      <c r="P502" s="165"/>
      <c r="Q502" s="165"/>
      <c r="R502" s="165"/>
      <c r="S502" s="165"/>
      <c r="T502" s="165"/>
      <c r="U502" s="165"/>
      <c r="V502" s="165"/>
      <c r="W502" s="165"/>
      <c r="X502" s="165"/>
      <c r="Y502" s="165"/>
      <c r="Z502" s="165"/>
    </row>
    <row r="503">
      <c r="A503" s="165"/>
      <c r="B503" s="165"/>
      <c r="C503" s="165"/>
      <c r="D503" s="165"/>
      <c r="E503" s="165"/>
      <c r="F503" s="165"/>
      <c r="G503" s="165"/>
      <c r="H503" s="54"/>
      <c r="I503" s="165"/>
      <c r="J503" s="165"/>
      <c r="K503" s="165"/>
      <c r="L503" s="165"/>
      <c r="M503" s="165"/>
      <c r="N503" s="165"/>
      <c r="O503" s="165"/>
      <c r="P503" s="165"/>
      <c r="Q503" s="165"/>
      <c r="R503" s="165"/>
      <c r="S503" s="165"/>
      <c r="T503" s="165"/>
      <c r="U503" s="165"/>
      <c r="V503" s="165"/>
      <c r="W503" s="165"/>
      <c r="X503" s="165"/>
      <c r="Y503" s="165"/>
      <c r="Z503" s="165"/>
    </row>
    <row r="504">
      <c r="A504" s="165"/>
      <c r="B504" s="165"/>
      <c r="C504" s="165"/>
      <c r="D504" s="165"/>
      <c r="E504" s="165"/>
      <c r="F504" s="165"/>
      <c r="G504" s="165"/>
      <c r="H504" s="54"/>
      <c r="I504" s="165"/>
      <c r="J504" s="165"/>
      <c r="K504" s="165"/>
      <c r="L504" s="165"/>
      <c r="M504" s="165"/>
      <c r="N504" s="165"/>
      <c r="O504" s="165"/>
      <c r="P504" s="165"/>
      <c r="Q504" s="165"/>
      <c r="R504" s="165"/>
      <c r="S504" s="165"/>
      <c r="T504" s="165"/>
      <c r="U504" s="165"/>
      <c r="V504" s="165"/>
      <c r="W504" s="165"/>
      <c r="X504" s="165"/>
      <c r="Y504" s="165"/>
      <c r="Z504" s="165"/>
    </row>
    <row r="505">
      <c r="A505" s="165"/>
      <c r="B505" s="165"/>
      <c r="C505" s="165"/>
      <c r="D505" s="165"/>
      <c r="E505" s="165"/>
      <c r="F505" s="165"/>
      <c r="G505" s="165"/>
      <c r="H505" s="54"/>
      <c r="I505" s="165"/>
      <c r="J505" s="165"/>
      <c r="K505" s="165"/>
      <c r="L505" s="165"/>
      <c r="M505" s="165"/>
      <c r="N505" s="165"/>
      <c r="O505" s="165"/>
      <c r="P505" s="165"/>
      <c r="Q505" s="165"/>
      <c r="R505" s="165"/>
      <c r="S505" s="165"/>
      <c r="T505" s="165"/>
      <c r="U505" s="165"/>
      <c r="V505" s="165"/>
      <c r="W505" s="165"/>
      <c r="X505" s="165"/>
      <c r="Y505" s="165"/>
      <c r="Z505" s="165"/>
    </row>
    <row r="506">
      <c r="A506" s="165"/>
      <c r="B506" s="165"/>
      <c r="C506" s="165"/>
      <c r="D506" s="165"/>
      <c r="E506" s="165"/>
      <c r="F506" s="165"/>
      <c r="G506" s="165"/>
      <c r="H506" s="54"/>
      <c r="I506" s="165"/>
      <c r="J506" s="165"/>
      <c r="K506" s="165"/>
      <c r="L506" s="165"/>
      <c r="M506" s="165"/>
      <c r="N506" s="165"/>
      <c r="O506" s="165"/>
      <c r="P506" s="165"/>
      <c r="Q506" s="165"/>
      <c r="R506" s="165"/>
      <c r="S506" s="165"/>
      <c r="T506" s="165"/>
      <c r="U506" s="165"/>
      <c r="V506" s="165"/>
      <c r="W506" s="165"/>
      <c r="X506" s="165"/>
      <c r="Y506" s="165"/>
      <c r="Z506" s="165"/>
    </row>
    <row r="507">
      <c r="A507" s="165"/>
      <c r="B507" s="165"/>
      <c r="C507" s="165"/>
      <c r="D507" s="165"/>
      <c r="E507" s="165"/>
      <c r="F507" s="165"/>
      <c r="G507" s="165"/>
      <c r="H507" s="54"/>
      <c r="I507" s="165"/>
      <c r="J507" s="165"/>
      <c r="K507" s="165"/>
      <c r="L507" s="165"/>
      <c r="M507" s="165"/>
      <c r="N507" s="165"/>
      <c r="O507" s="165"/>
      <c r="P507" s="165"/>
      <c r="Q507" s="165"/>
      <c r="R507" s="165"/>
      <c r="S507" s="165"/>
      <c r="T507" s="165"/>
      <c r="U507" s="165"/>
      <c r="V507" s="165"/>
      <c r="W507" s="165"/>
      <c r="X507" s="165"/>
      <c r="Y507" s="165"/>
      <c r="Z507" s="165"/>
    </row>
    <row r="508">
      <c r="A508" s="165"/>
      <c r="B508" s="165"/>
      <c r="C508" s="165"/>
      <c r="D508" s="165"/>
      <c r="E508" s="165"/>
      <c r="F508" s="165"/>
      <c r="G508" s="165"/>
      <c r="H508" s="54"/>
      <c r="I508" s="165"/>
      <c r="J508" s="165"/>
      <c r="K508" s="165"/>
      <c r="L508" s="165"/>
      <c r="M508" s="165"/>
      <c r="N508" s="165"/>
      <c r="O508" s="165"/>
      <c r="P508" s="165"/>
      <c r="Q508" s="165"/>
      <c r="R508" s="165"/>
      <c r="S508" s="165"/>
      <c r="T508" s="165"/>
      <c r="U508" s="165"/>
      <c r="V508" s="165"/>
      <c r="W508" s="165"/>
      <c r="X508" s="165"/>
      <c r="Y508" s="165"/>
      <c r="Z508" s="165"/>
    </row>
    <row r="509">
      <c r="A509" s="165"/>
      <c r="B509" s="165"/>
      <c r="C509" s="165"/>
      <c r="D509" s="165"/>
      <c r="E509" s="165"/>
      <c r="F509" s="165"/>
      <c r="G509" s="165"/>
      <c r="H509" s="54"/>
      <c r="I509" s="165"/>
      <c r="J509" s="165"/>
      <c r="K509" s="165"/>
      <c r="L509" s="165"/>
      <c r="M509" s="165"/>
      <c r="N509" s="165"/>
      <c r="O509" s="165"/>
      <c r="P509" s="165"/>
      <c r="Q509" s="165"/>
      <c r="R509" s="165"/>
      <c r="S509" s="165"/>
      <c r="T509" s="165"/>
      <c r="U509" s="165"/>
      <c r="V509" s="165"/>
      <c r="W509" s="165"/>
      <c r="X509" s="165"/>
      <c r="Y509" s="165"/>
      <c r="Z509" s="165"/>
    </row>
    <row r="510">
      <c r="A510" s="165"/>
      <c r="B510" s="165"/>
      <c r="C510" s="165"/>
      <c r="D510" s="165"/>
      <c r="E510" s="165"/>
      <c r="F510" s="165"/>
      <c r="G510" s="165"/>
      <c r="H510" s="54"/>
      <c r="I510" s="165"/>
      <c r="J510" s="165"/>
      <c r="K510" s="165"/>
      <c r="L510" s="165"/>
      <c r="M510" s="165"/>
      <c r="N510" s="165"/>
      <c r="O510" s="165"/>
      <c r="P510" s="165"/>
      <c r="Q510" s="165"/>
      <c r="R510" s="165"/>
      <c r="S510" s="165"/>
      <c r="T510" s="165"/>
      <c r="U510" s="165"/>
      <c r="V510" s="165"/>
      <c r="W510" s="165"/>
      <c r="X510" s="165"/>
      <c r="Y510" s="165"/>
      <c r="Z510" s="165"/>
    </row>
    <row r="511">
      <c r="A511" s="165"/>
      <c r="B511" s="165"/>
      <c r="C511" s="165"/>
      <c r="D511" s="165"/>
      <c r="E511" s="165"/>
      <c r="F511" s="165"/>
      <c r="G511" s="165"/>
      <c r="H511" s="54"/>
      <c r="I511" s="165"/>
      <c r="J511" s="165"/>
      <c r="K511" s="165"/>
      <c r="L511" s="165"/>
      <c r="M511" s="165"/>
      <c r="N511" s="165"/>
      <c r="O511" s="165"/>
      <c r="P511" s="165"/>
      <c r="Q511" s="165"/>
      <c r="R511" s="165"/>
      <c r="S511" s="165"/>
      <c r="T511" s="165"/>
      <c r="U511" s="165"/>
      <c r="V511" s="165"/>
      <c r="W511" s="165"/>
      <c r="X511" s="165"/>
      <c r="Y511" s="165"/>
      <c r="Z511" s="165"/>
    </row>
    <row r="512">
      <c r="A512" s="165"/>
      <c r="B512" s="165"/>
      <c r="C512" s="165"/>
      <c r="D512" s="165"/>
      <c r="E512" s="165"/>
      <c r="F512" s="165"/>
      <c r="G512" s="165"/>
      <c r="H512" s="54"/>
      <c r="I512" s="165"/>
      <c r="J512" s="165"/>
      <c r="K512" s="165"/>
      <c r="L512" s="165"/>
      <c r="M512" s="165"/>
      <c r="N512" s="165"/>
      <c r="O512" s="165"/>
      <c r="P512" s="165"/>
      <c r="Q512" s="165"/>
      <c r="R512" s="165"/>
      <c r="S512" s="165"/>
      <c r="T512" s="165"/>
      <c r="U512" s="165"/>
      <c r="V512" s="165"/>
      <c r="W512" s="165"/>
      <c r="X512" s="165"/>
      <c r="Y512" s="165"/>
      <c r="Z512" s="165"/>
    </row>
    <row r="513">
      <c r="A513" s="165"/>
      <c r="B513" s="165"/>
      <c r="C513" s="165"/>
      <c r="D513" s="165"/>
      <c r="E513" s="165"/>
      <c r="F513" s="165"/>
      <c r="G513" s="165"/>
      <c r="H513" s="54"/>
      <c r="I513" s="165"/>
      <c r="J513" s="165"/>
      <c r="K513" s="165"/>
      <c r="L513" s="165"/>
      <c r="M513" s="165"/>
      <c r="N513" s="165"/>
      <c r="O513" s="165"/>
      <c r="P513" s="165"/>
      <c r="Q513" s="165"/>
      <c r="R513" s="165"/>
      <c r="S513" s="165"/>
      <c r="T513" s="165"/>
      <c r="U513" s="165"/>
      <c r="V513" s="165"/>
      <c r="W513" s="165"/>
      <c r="X513" s="165"/>
      <c r="Y513" s="165"/>
      <c r="Z513" s="165"/>
    </row>
    <row r="514">
      <c r="A514" s="165"/>
      <c r="B514" s="165"/>
      <c r="C514" s="165"/>
      <c r="D514" s="165"/>
      <c r="E514" s="165"/>
      <c r="F514" s="165"/>
      <c r="G514" s="165"/>
      <c r="H514" s="54"/>
      <c r="I514" s="165"/>
      <c r="J514" s="165"/>
      <c r="K514" s="165"/>
      <c r="L514" s="165"/>
      <c r="M514" s="165"/>
      <c r="N514" s="165"/>
      <c r="O514" s="165"/>
      <c r="P514" s="165"/>
      <c r="Q514" s="165"/>
      <c r="R514" s="165"/>
      <c r="S514" s="165"/>
      <c r="T514" s="165"/>
      <c r="U514" s="165"/>
      <c r="V514" s="165"/>
      <c r="W514" s="165"/>
      <c r="X514" s="165"/>
      <c r="Y514" s="165"/>
      <c r="Z514" s="165"/>
    </row>
    <row r="515">
      <c r="A515" s="165"/>
      <c r="B515" s="165"/>
      <c r="C515" s="165"/>
      <c r="D515" s="165"/>
      <c r="E515" s="165"/>
      <c r="F515" s="165"/>
      <c r="G515" s="165"/>
      <c r="H515" s="54"/>
      <c r="I515" s="165"/>
      <c r="J515" s="165"/>
      <c r="K515" s="165"/>
      <c r="L515" s="165"/>
      <c r="M515" s="165"/>
      <c r="N515" s="165"/>
      <c r="O515" s="165"/>
      <c r="P515" s="165"/>
      <c r="Q515" s="165"/>
      <c r="R515" s="165"/>
      <c r="S515" s="165"/>
      <c r="T515" s="165"/>
      <c r="U515" s="165"/>
      <c r="V515" s="165"/>
      <c r="W515" s="165"/>
      <c r="X515" s="165"/>
      <c r="Y515" s="165"/>
      <c r="Z515" s="165"/>
    </row>
    <row r="516">
      <c r="A516" s="165"/>
      <c r="B516" s="165"/>
      <c r="C516" s="165"/>
      <c r="D516" s="165"/>
      <c r="E516" s="165"/>
      <c r="F516" s="165"/>
      <c r="G516" s="165"/>
      <c r="H516" s="54"/>
      <c r="I516" s="165"/>
      <c r="J516" s="165"/>
      <c r="K516" s="165"/>
      <c r="L516" s="165"/>
      <c r="M516" s="165"/>
      <c r="N516" s="165"/>
      <c r="O516" s="165"/>
      <c r="P516" s="165"/>
      <c r="Q516" s="165"/>
      <c r="R516" s="165"/>
      <c r="S516" s="165"/>
      <c r="T516" s="165"/>
      <c r="U516" s="165"/>
      <c r="V516" s="165"/>
      <c r="W516" s="165"/>
      <c r="X516" s="165"/>
      <c r="Y516" s="165"/>
      <c r="Z516" s="165"/>
    </row>
    <row r="517">
      <c r="A517" s="165"/>
      <c r="B517" s="165"/>
      <c r="C517" s="165"/>
      <c r="D517" s="165"/>
      <c r="E517" s="165"/>
      <c r="F517" s="165"/>
      <c r="G517" s="165"/>
      <c r="H517" s="54"/>
      <c r="I517" s="165"/>
      <c r="J517" s="165"/>
      <c r="K517" s="165"/>
      <c r="L517" s="165"/>
      <c r="M517" s="165"/>
      <c r="N517" s="165"/>
      <c r="O517" s="165"/>
      <c r="P517" s="165"/>
      <c r="Q517" s="165"/>
      <c r="R517" s="165"/>
      <c r="S517" s="165"/>
      <c r="T517" s="165"/>
      <c r="U517" s="165"/>
      <c r="V517" s="165"/>
      <c r="W517" s="165"/>
      <c r="X517" s="165"/>
      <c r="Y517" s="165"/>
      <c r="Z517" s="165"/>
    </row>
    <row r="518">
      <c r="A518" s="165"/>
      <c r="B518" s="165"/>
      <c r="C518" s="165"/>
      <c r="D518" s="165"/>
      <c r="E518" s="165"/>
      <c r="F518" s="165"/>
      <c r="G518" s="165"/>
      <c r="H518" s="54"/>
      <c r="I518" s="165"/>
      <c r="J518" s="165"/>
      <c r="K518" s="165"/>
      <c r="L518" s="165"/>
      <c r="M518" s="165"/>
      <c r="N518" s="165"/>
      <c r="O518" s="165"/>
      <c r="P518" s="165"/>
      <c r="Q518" s="165"/>
      <c r="R518" s="165"/>
      <c r="S518" s="165"/>
      <c r="T518" s="165"/>
      <c r="U518" s="165"/>
      <c r="V518" s="165"/>
      <c r="W518" s="165"/>
      <c r="X518" s="165"/>
      <c r="Y518" s="165"/>
      <c r="Z518" s="165"/>
    </row>
    <row r="519">
      <c r="A519" s="165"/>
      <c r="B519" s="165"/>
      <c r="C519" s="165"/>
      <c r="D519" s="165"/>
      <c r="E519" s="165"/>
      <c r="F519" s="165"/>
      <c r="G519" s="165"/>
      <c r="H519" s="54"/>
      <c r="I519" s="165"/>
      <c r="J519" s="165"/>
      <c r="K519" s="165"/>
      <c r="L519" s="165"/>
      <c r="M519" s="165"/>
      <c r="N519" s="165"/>
      <c r="O519" s="165"/>
      <c r="P519" s="165"/>
      <c r="Q519" s="165"/>
      <c r="R519" s="165"/>
      <c r="S519" s="165"/>
      <c r="T519" s="165"/>
      <c r="U519" s="165"/>
      <c r="V519" s="165"/>
      <c r="W519" s="165"/>
      <c r="X519" s="165"/>
      <c r="Y519" s="165"/>
      <c r="Z519" s="165"/>
    </row>
    <row r="520">
      <c r="A520" s="165"/>
      <c r="B520" s="165"/>
      <c r="C520" s="165"/>
      <c r="D520" s="165"/>
      <c r="E520" s="165"/>
      <c r="F520" s="165"/>
      <c r="G520" s="165"/>
      <c r="H520" s="54"/>
      <c r="I520" s="165"/>
      <c r="J520" s="165"/>
      <c r="K520" s="165"/>
      <c r="L520" s="165"/>
      <c r="M520" s="165"/>
      <c r="N520" s="165"/>
      <c r="O520" s="165"/>
      <c r="P520" s="165"/>
      <c r="Q520" s="165"/>
      <c r="R520" s="165"/>
      <c r="S520" s="165"/>
      <c r="T520" s="165"/>
      <c r="U520" s="165"/>
      <c r="V520" s="165"/>
      <c r="W520" s="165"/>
      <c r="X520" s="165"/>
      <c r="Y520" s="165"/>
      <c r="Z520" s="165"/>
    </row>
    <row r="521">
      <c r="A521" s="165"/>
      <c r="B521" s="165"/>
      <c r="C521" s="165"/>
      <c r="D521" s="165"/>
      <c r="E521" s="165"/>
      <c r="F521" s="165"/>
      <c r="G521" s="165"/>
      <c r="H521" s="54"/>
      <c r="I521" s="165"/>
      <c r="J521" s="165"/>
      <c r="K521" s="165"/>
      <c r="L521" s="165"/>
      <c r="M521" s="165"/>
      <c r="N521" s="165"/>
      <c r="O521" s="165"/>
      <c r="P521" s="165"/>
      <c r="Q521" s="165"/>
      <c r="R521" s="165"/>
      <c r="S521" s="165"/>
      <c r="T521" s="165"/>
      <c r="U521" s="165"/>
      <c r="V521" s="165"/>
      <c r="W521" s="165"/>
      <c r="X521" s="165"/>
      <c r="Y521" s="165"/>
      <c r="Z521" s="165"/>
    </row>
    <row r="522">
      <c r="A522" s="165"/>
      <c r="B522" s="165"/>
      <c r="C522" s="165"/>
      <c r="D522" s="165"/>
      <c r="E522" s="165"/>
      <c r="F522" s="165"/>
      <c r="G522" s="165"/>
      <c r="H522" s="54"/>
      <c r="I522" s="165"/>
      <c r="J522" s="165"/>
      <c r="K522" s="165"/>
      <c r="L522" s="165"/>
      <c r="M522" s="165"/>
      <c r="N522" s="165"/>
      <c r="O522" s="165"/>
      <c r="P522" s="165"/>
      <c r="Q522" s="165"/>
      <c r="R522" s="165"/>
      <c r="S522" s="165"/>
      <c r="T522" s="165"/>
      <c r="U522" s="165"/>
      <c r="V522" s="165"/>
      <c r="W522" s="165"/>
      <c r="X522" s="165"/>
      <c r="Y522" s="165"/>
      <c r="Z522" s="165"/>
    </row>
    <row r="523">
      <c r="A523" s="165"/>
      <c r="B523" s="165"/>
      <c r="C523" s="165"/>
      <c r="D523" s="165"/>
      <c r="E523" s="165"/>
      <c r="F523" s="165"/>
      <c r="G523" s="165"/>
      <c r="H523" s="54"/>
      <c r="I523" s="165"/>
      <c r="J523" s="165"/>
      <c r="K523" s="165"/>
      <c r="L523" s="165"/>
      <c r="M523" s="165"/>
      <c r="N523" s="165"/>
      <c r="O523" s="165"/>
      <c r="P523" s="165"/>
      <c r="Q523" s="165"/>
      <c r="R523" s="165"/>
      <c r="S523" s="165"/>
      <c r="T523" s="165"/>
      <c r="U523" s="165"/>
      <c r="V523" s="165"/>
      <c r="W523" s="165"/>
      <c r="X523" s="165"/>
      <c r="Y523" s="165"/>
      <c r="Z523" s="165"/>
    </row>
    <row r="524">
      <c r="A524" s="165"/>
      <c r="B524" s="165"/>
      <c r="C524" s="165"/>
      <c r="D524" s="165"/>
      <c r="E524" s="165"/>
      <c r="F524" s="165"/>
      <c r="G524" s="165"/>
      <c r="H524" s="54"/>
      <c r="I524" s="165"/>
      <c r="J524" s="165"/>
      <c r="K524" s="165"/>
      <c r="L524" s="165"/>
      <c r="M524" s="165"/>
      <c r="N524" s="165"/>
      <c r="O524" s="165"/>
      <c r="P524" s="165"/>
      <c r="Q524" s="165"/>
      <c r="R524" s="165"/>
      <c r="S524" s="165"/>
      <c r="T524" s="165"/>
      <c r="U524" s="165"/>
      <c r="V524" s="165"/>
      <c r="W524" s="165"/>
      <c r="X524" s="165"/>
      <c r="Y524" s="165"/>
      <c r="Z524" s="165"/>
    </row>
    <row r="525">
      <c r="A525" s="165"/>
      <c r="B525" s="165"/>
      <c r="C525" s="165"/>
      <c r="D525" s="165"/>
      <c r="E525" s="165"/>
      <c r="F525" s="165"/>
      <c r="G525" s="165"/>
      <c r="H525" s="54"/>
      <c r="I525" s="165"/>
      <c r="J525" s="165"/>
      <c r="K525" s="165"/>
      <c r="L525" s="165"/>
      <c r="M525" s="165"/>
      <c r="N525" s="165"/>
      <c r="O525" s="165"/>
      <c r="P525" s="165"/>
      <c r="Q525" s="165"/>
      <c r="R525" s="165"/>
      <c r="S525" s="165"/>
      <c r="T525" s="165"/>
      <c r="U525" s="165"/>
      <c r="V525" s="165"/>
      <c r="W525" s="165"/>
      <c r="X525" s="165"/>
      <c r="Y525" s="165"/>
      <c r="Z525" s="165"/>
    </row>
    <row r="526">
      <c r="A526" s="165"/>
      <c r="B526" s="165"/>
      <c r="C526" s="165"/>
      <c r="D526" s="165"/>
      <c r="E526" s="165"/>
      <c r="F526" s="165"/>
      <c r="G526" s="165"/>
      <c r="H526" s="54"/>
      <c r="I526" s="165"/>
      <c r="J526" s="165"/>
      <c r="K526" s="165"/>
      <c r="L526" s="165"/>
      <c r="M526" s="165"/>
      <c r="N526" s="165"/>
      <c r="O526" s="165"/>
      <c r="P526" s="165"/>
      <c r="Q526" s="165"/>
      <c r="R526" s="165"/>
      <c r="S526" s="165"/>
      <c r="T526" s="165"/>
      <c r="U526" s="165"/>
      <c r="V526" s="165"/>
      <c r="W526" s="165"/>
      <c r="X526" s="165"/>
      <c r="Y526" s="165"/>
      <c r="Z526" s="165"/>
    </row>
    <row r="527">
      <c r="A527" s="165"/>
      <c r="B527" s="165"/>
      <c r="C527" s="165"/>
      <c r="D527" s="165"/>
      <c r="E527" s="165"/>
      <c r="F527" s="165"/>
      <c r="G527" s="165"/>
      <c r="H527" s="54"/>
      <c r="I527" s="165"/>
      <c r="J527" s="165"/>
      <c r="K527" s="165"/>
      <c r="L527" s="165"/>
      <c r="M527" s="165"/>
      <c r="N527" s="165"/>
      <c r="O527" s="165"/>
      <c r="P527" s="165"/>
      <c r="Q527" s="165"/>
      <c r="R527" s="165"/>
      <c r="S527" s="165"/>
      <c r="T527" s="165"/>
      <c r="U527" s="165"/>
      <c r="V527" s="165"/>
      <c r="W527" s="165"/>
      <c r="X527" s="165"/>
      <c r="Y527" s="165"/>
      <c r="Z527" s="165"/>
    </row>
    <row r="528">
      <c r="A528" s="165"/>
      <c r="B528" s="165"/>
      <c r="C528" s="165"/>
      <c r="D528" s="165"/>
      <c r="E528" s="165"/>
      <c r="F528" s="165"/>
      <c r="G528" s="165"/>
      <c r="H528" s="54"/>
      <c r="I528" s="165"/>
      <c r="J528" s="165"/>
      <c r="K528" s="165"/>
      <c r="L528" s="165"/>
      <c r="M528" s="165"/>
      <c r="N528" s="165"/>
      <c r="O528" s="165"/>
      <c r="P528" s="165"/>
      <c r="Q528" s="165"/>
      <c r="R528" s="165"/>
      <c r="S528" s="165"/>
      <c r="T528" s="165"/>
      <c r="U528" s="165"/>
      <c r="V528" s="165"/>
      <c r="W528" s="165"/>
      <c r="X528" s="165"/>
      <c r="Y528" s="165"/>
      <c r="Z528" s="165"/>
    </row>
    <row r="529">
      <c r="A529" s="165"/>
      <c r="B529" s="165"/>
      <c r="C529" s="165"/>
      <c r="D529" s="165"/>
      <c r="E529" s="165"/>
      <c r="F529" s="165"/>
      <c r="G529" s="165"/>
      <c r="H529" s="54"/>
      <c r="I529" s="165"/>
      <c r="J529" s="165"/>
      <c r="K529" s="165"/>
      <c r="L529" s="165"/>
      <c r="M529" s="165"/>
      <c r="N529" s="165"/>
      <c r="O529" s="165"/>
      <c r="P529" s="165"/>
      <c r="Q529" s="165"/>
      <c r="R529" s="165"/>
      <c r="S529" s="165"/>
      <c r="T529" s="165"/>
      <c r="U529" s="165"/>
      <c r="V529" s="165"/>
      <c r="W529" s="165"/>
      <c r="X529" s="165"/>
      <c r="Y529" s="165"/>
      <c r="Z529" s="165"/>
    </row>
    <row r="530">
      <c r="A530" s="165"/>
      <c r="B530" s="165"/>
      <c r="C530" s="165"/>
      <c r="D530" s="165"/>
      <c r="E530" s="165"/>
      <c r="F530" s="165"/>
      <c r="G530" s="165"/>
      <c r="H530" s="54"/>
      <c r="I530" s="165"/>
      <c r="J530" s="165"/>
      <c r="K530" s="165"/>
      <c r="L530" s="165"/>
      <c r="M530" s="165"/>
      <c r="N530" s="165"/>
      <c r="O530" s="165"/>
      <c r="P530" s="165"/>
      <c r="Q530" s="165"/>
      <c r="R530" s="165"/>
      <c r="S530" s="165"/>
      <c r="T530" s="165"/>
      <c r="U530" s="165"/>
      <c r="V530" s="165"/>
      <c r="W530" s="165"/>
      <c r="X530" s="165"/>
      <c r="Y530" s="165"/>
      <c r="Z530" s="165"/>
    </row>
    <row r="531">
      <c r="A531" s="165"/>
      <c r="B531" s="165"/>
      <c r="C531" s="165"/>
      <c r="D531" s="165"/>
      <c r="E531" s="165"/>
      <c r="F531" s="165"/>
      <c r="G531" s="165"/>
      <c r="H531" s="54"/>
      <c r="I531" s="165"/>
      <c r="J531" s="165"/>
      <c r="K531" s="165"/>
      <c r="L531" s="165"/>
      <c r="M531" s="165"/>
      <c r="N531" s="165"/>
      <c r="O531" s="165"/>
      <c r="P531" s="165"/>
      <c r="Q531" s="165"/>
      <c r="R531" s="165"/>
      <c r="S531" s="165"/>
      <c r="T531" s="165"/>
      <c r="U531" s="165"/>
      <c r="V531" s="165"/>
      <c r="W531" s="165"/>
      <c r="X531" s="165"/>
      <c r="Y531" s="165"/>
      <c r="Z531" s="165"/>
    </row>
    <row r="532">
      <c r="A532" s="165"/>
      <c r="B532" s="165"/>
      <c r="C532" s="165"/>
      <c r="D532" s="165"/>
      <c r="E532" s="165"/>
      <c r="F532" s="165"/>
      <c r="G532" s="165"/>
      <c r="H532" s="54"/>
      <c r="I532" s="165"/>
      <c r="J532" s="165"/>
      <c r="K532" s="165"/>
      <c r="L532" s="165"/>
      <c r="M532" s="165"/>
      <c r="N532" s="165"/>
      <c r="O532" s="165"/>
      <c r="P532" s="165"/>
      <c r="Q532" s="165"/>
      <c r="R532" s="165"/>
      <c r="S532" s="165"/>
      <c r="T532" s="165"/>
      <c r="U532" s="165"/>
      <c r="V532" s="165"/>
      <c r="W532" s="165"/>
      <c r="X532" s="165"/>
      <c r="Y532" s="165"/>
      <c r="Z532" s="165"/>
    </row>
    <row r="533">
      <c r="A533" s="165"/>
      <c r="B533" s="165"/>
      <c r="C533" s="165"/>
      <c r="D533" s="165"/>
      <c r="E533" s="165"/>
      <c r="F533" s="165"/>
      <c r="G533" s="165"/>
      <c r="H533" s="54"/>
      <c r="I533" s="165"/>
      <c r="J533" s="165"/>
      <c r="K533" s="165"/>
      <c r="L533" s="165"/>
      <c r="M533" s="165"/>
      <c r="N533" s="165"/>
      <c r="O533" s="165"/>
      <c r="P533" s="165"/>
      <c r="Q533" s="165"/>
      <c r="R533" s="165"/>
      <c r="S533" s="165"/>
      <c r="T533" s="165"/>
      <c r="U533" s="165"/>
      <c r="V533" s="165"/>
      <c r="W533" s="165"/>
      <c r="X533" s="165"/>
      <c r="Y533" s="165"/>
      <c r="Z533" s="165"/>
    </row>
    <row r="534">
      <c r="A534" s="165"/>
      <c r="B534" s="165"/>
      <c r="C534" s="165"/>
      <c r="D534" s="165"/>
      <c r="E534" s="165"/>
      <c r="F534" s="165"/>
      <c r="G534" s="165"/>
      <c r="H534" s="54"/>
      <c r="I534" s="165"/>
      <c r="J534" s="165"/>
      <c r="K534" s="165"/>
      <c r="L534" s="165"/>
      <c r="M534" s="165"/>
      <c r="N534" s="165"/>
      <c r="O534" s="165"/>
      <c r="P534" s="165"/>
      <c r="Q534" s="165"/>
      <c r="R534" s="165"/>
      <c r="S534" s="165"/>
      <c r="T534" s="165"/>
      <c r="U534" s="165"/>
      <c r="V534" s="165"/>
      <c r="W534" s="165"/>
      <c r="X534" s="165"/>
      <c r="Y534" s="165"/>
      <c r="Z534" s="165"/>
    </row>
    <row r="535">
      <c r="A535" s="165"/>
      <c r="B535" s="165"/>
      <c r="C535" s="165"/>
      <c r="D535" s="165"/>
      <c r="E535" s="165"/>
      <c r="F535" s="165"/>
      <c r="G535" s="165"/>
      <c r="H535" s="54"/>
      <c r="I535" s="165"/>
      <c r="J535" s="165"/>
      <c r="K535" s="165"/>
      <c r="L535" s="165"/>
      <c r="M535" s="165"/>
      <c r="N535" s="165"/>
      <c r="O535" s="165"/>
      <c r="P535" s="165"/>
      <c r="Q535" s="165"/>
      <c r="R535" s="165"/>
      <c r="S535" s="165"/>
      <c r="T535" s="165"/>
      <c r="U535" s="165"/>
      <c r="V535" s="165"/>
      <c r="W535" s="165"/>
      <c r="X535" s="165"/>
      <c r="Y535" s="165"/>
      <c r="Z535" s="165"/>
    </row>
    <row r="536">
      <c r="A536" s="165"/>
      <c r="B536" s="165"/>
      <c r="C536" s="165"/>
      <c r="D536" s="165"/>
      <c r="E536" s="165"/>
      <c r="F536" s="165"/>
      <c r="G536" s="165"/>
      <c r="H536" s="54"/>
      <c r="I536" s="165"/>
      <c r="J536" s="165"/>
      <c r="K536" s="165"/>
      <c r="L536" s="165"/>
      <c r="M536" s="165"/>
      <c r="N536" s="165"/>
      <c r="O536" s="165"/>
      <c r="P536" s="165"/>
      <c r="Q536" s="165"/>
      <c r="R536" s="165"/>
      <c r="S536" s="165"/>
      <c r="T536" s="165"/>
      <c r="U536" s="165"/>
      <c r="V536" s="165"/>
      <c r="W536" s="165"/>
      <c r="X536" s="165"/>
      <c r="Y536" s="165"/>
      <c r="Z536" s="165"/>
    </row>
    <row r="537">
      <c r="A537" s="165"/>
      <c r="B537" s="165"/>
      <c r="C537" s="165"/>
      <c r="D537" s="165"/>
      <c r="E537" s="165"/>
      <c r="F537" s="165"/>
      <c r="G537" s="165"/>
      <c r="H537" s="54"/>
      <c r="I537" s="165"/>
      <c r="J537" s="165"/>
      <c r="K537" s="165"/>
      <c r="L537" s="165"/>
      <c r="M537" s="165"/>
      <c r="N537" s="165"/>
      <c r="O537" s="165"/>
      <c r="P537" s="165"/>
      <c r="Q537" s="165"/>
      <c r="R537" s="165"/>
      <c r="S537" s="165"/>
      <c r="T537" s="165"/>
      <c r="U537" s="165"/>
      <c r="V537" s="165"/>
      <c r="W537" s="165"/>
      <c r="X537" s="165"/>
      <c r="Y537" s="165"/>
      <c r="Z537" s="165"/>
    </row>
    <row r="538">
      <c r="A538" s="165"/>
      <c r="B538" s="165"/>
      <c r="C538" s="165"/>
      <c r="D538" s="165"/>
      <c r="E538" s="165"/>
      <c r="F538" s="165"/>
      <c r="G538" s="165"/>
      <c r="H538" s="54"/>
      <c r="I538" s="165"/>
      <c r="J538" s="165"/>
      <c r="K538" s="165"/>
      <c r="L538" s="165"/>
      <c r="M538" s="165"/>
      <c r="N538" s="165"/>
      <c r="O538" s="165"/>
      <c r="P538" s="165"/>
      <c r="Q538" s="165"/>
      <c r="R538" s="165"/>
      <c r="S538" s="165"/>
      <c r="T538" s="165"/>
      <c r="U538" s="165"/>
      <c r="V538" s="165"/>
      <c r="W538" s="165"/>
      <c r="X538" s="165"/>
      <c r="Y538" s="165"/>
      <c r="Z538" s="165"/>
    </row>
    <row r="539">
      <c r="A539" s="165"/>
      <c r="B539" s="165"/>
      <c r="C539" s="165"/>
      <c r="D539" s="165"/>
      <c r="E539" s="165"/>
      <c r="F539" s="165"/>
      <c r="G539" s="165"/>
      <c r="H539" s="54"/>
      <c r="I539" s="165"/>
      <c r="J539" s="165"/>
      <c r="K539" s="165"/>
      <c r="L539" s="165"/>
      <c r="M539" s="165"/>
      <c r="N539" s="165"/>
      <c r="O539" s="165"/>
      <c r="P539" s="165"/>
      <c r="Q539" s="165"/>
      <c r="R539" s="165"/>
      <c r="S539" s="165"/>
      <c r="T539" s="165"/>
      <c r="U539" s="165"/>
      <c r="V539" s="165"/>
      <c r="W539" s="165"/>
      <c r="X539" s="165"/>
      <c r="Y539" s="165"/>
      <c r="Z539" s="165"/>
    </row>
    <row r="540">
      <c r="A540" s="165"/>
      <c r="B540" s="165"/>
      <c r="C540" s="165"/>
      <c r="D540" s="165"/>
      <c r="E540" s="165"/>
      <c r="F540" s="165"/>
      <c r="G540" s="165"/>
      <c r="H540" s="54"/>
      <c r="I540" s="165"/>
      <c r="J540" s="165"/>
      <c r="K540" s="165"/>
      <c r="L540" s="165"/>
      <c r="M540" s="165"/>
      <c r="N540" s="165"/>
      <c r="O540" s="165"/>
      <c r="P540" s="165"/>
      <c r="Q540" s="165"/>
      <c r="R540" s="165"/>
      <c r="S540" s="165"/>
      <c r="T540" s="165"/>
      <c r="U540" s="165"/>
      <c r="V540" s="165"/>
      <c r="W540" s="165"/>
      <c r="X540" s="165"/>
      <c r="Y540" s="165"/>
      <c r="Z540" s="165"/>
    </row>
    <row r="541">
      <c r="A541" s="165"/>
      <c r="B541" s="165"/>
      <c r="C541" s="165"/>
      <c r="D541" s="165"/>
      <c r="E541" s="165"/>
      <c r="F541" s="165"/>
      <c r="G541" s="165"/>
      <c r="H541" s="54"/>
      <c r="I541" s="165"/>
      <c r="J541" s="165"/>
      <c r="K541" s="165"/>
      <c r="L541" s="165"/>
      <c r="M541" s="165"/>
      <c r="N541" s="165"/>
      <c r="O541" s="165"/>
      <c r="P541" s="165"/>
      <c r="Q541" s="165"/>
      <c r="R541" s="165"/>
      <c r="S541" s="165"/>
      <c r="T541" s="165"/>
      <c r="U541" s="165"/>
      <c r="V541" s="165"/>
      <c r="W541" s="165"/>
      <c r="X541" s="165"/>
      <c r="Y541" s="165"/>
      <c r="Z541" s="165"/>
    </row>
    <row r="542">
      <c r="A542" s="165"/>
      <c r="B542" s="165"/>
      <c r="C542" s="165"/>
      <c r="D542" s="165"/>
      <c r="E542" s="165"/>
      <c r="F542" s="165"/>
      <c r="G542" s="165"/>
      <c r="H542" s="54"/>
      <c r="I542" s="165"/>
      <c r="J542" s="165"/>
      <c r="K542" s="165"/>
      <c r="L542" s="165"/>
      <c r="M542" s="165"/>
      <c r="N542" s="165"/>
      <c r="O542" s="165"/>
      <c r="P542" s="165"/>
      <c r="Q542" s="165"/>
      <c r="R542" s="165"/>
      <c r="S542" s="165"/>
      <c r="T542" s="165"/>
      <c r="U542" s="165"/>
      <c r="V542" s="165"/>
      <c r="W542" s="165"/>
      <c r="X542" s="165"/>
      <c r="Y542" s="165"/>
      <c r="Z542" s="165"/>
    </row>
    <row r="543">
      <c r="A543" s="165"/>
      <c r="B543" s="165"/>
      <c r="C543" s="165"/>
      <c r="D543" s="165"/>
      <c r="E543" s="165"/>
      <c r="F543" s="165"/>
      <c r="G543" s="165"/>
      <c r="H543" s="54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</row>
    <row r="544">
      <c r="A544" s="165"/>
      <c r="B544" s="165"/>
      <c r="C544" s="165"/>
      <c r="D544" s="165"/>
      <c r="E544" s="165"/>
      <c r="F544" s="165"/>
      <c r="G544" s="165"/>
      <c r="H544" s="54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</row>
    <row r="545">
      <c r="A545" s="165"/>
      <c r="B545" s="165"/>
      <c r="C545" s="165"/>
      <c r="D545" s="165"/>
      <c r="E545" s="165"/>
      <c r="F545" s="165"/>
      <c r="G545" s="165"/>
      <c r="H545" s="54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</row>
    <row r="546">
      <c r="A546" s="165"/>
      <c r="B546" s="165"/>
      <c r="C546" s="165"/>
      <c r="D546" s="165"/>
      <c r="E546" s="165"/>
      <c r="F546" s="165"/>
      <c r="G546" s="165"/>
      <c r="H546" s="54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</row>
    <row r="547">
      <c r="A547" s="165"/>
      <c r="B547" s="165"/>
      <c r="C547" s="165"/>
      <c r="D547" s="165"/>
      <c r="E547" s="165"/>
      <c r="F547" s="165"/>
      <c r="G547" s="165"/>
      <c r="H547" s="54"/>
      <c r="I547" s="165"/>
      <c r="J547" s="165"/>
      <c r="K547" s="165"/>
      <c r="L547" s="165"/>
      <c r="M547" s="165"/>
      <c r="N547" s="165"/>
      <c r="O547" s="165"/>
      <c r="P547" s="165"/>
      <c r="Q547" s="165"/>
      <c r="R547" s="165"/>
      <c r="S547" s="165"/>
      <c r="T547" s="165"/>
      <c r="U547" s="165"/>
      <c r="V547" s="165"/>
      <c r="W547" s="165"/>
      <c r="X547" s="165"/>
      <c r="Y547" s="165"/>
      <c r="Z547" s="165"/>
    </row>
    <row r="548">
      <c r="A548" s="165"/>
      <c r="B548" s="165"/>
      <c r="C548" s="165"/>
      <c r="D548" s="165"/>
      <c r="E548" s="165"/>
      <c r="F548" s="165"/>
      <c r="G548" s="165"/>
      <c r="H548" s="54"/>
      <c r="I548" s="165"/>
      <c r="J548" s="165"/>
      <c r="K548" s="165"/>
      <c r="L548" s="165"/>
      <c r="M548" s="165"/>
      <c r="N548" s="165"/>
      <c r="O548" s="165"/>
      <c r="P548" s="165"/>
      <c r="Q548" s="165"/>
      <c r="R548" s="165"/>
      <c r="S548" s="165"/>
      <c r="T548" s="165"/>
      <c r="U548" s="165"/>
      <c r="V548" s="165"/>
      <c r="W548" s="165"/>
      <c r="X548" s="165"/>
      <c r="Y548" s="165"/>
      <c r="Z548" s="165"/>
    </row>
    <row r="549">
      <c r="A549" s="165"/>
      <c r="B549" s="165"/>
      <c r="C549" s="165"/>
      <c r="D549" s="165"/>
      <c r="E549" s="165"/>
      <c r="F549" s="165"/>
      <c r="G549" s="165"/>
      <c r="H549" s="54"/>
      <c r="I549" s="165"/>
      <c r="J549" s="165"/>
      <c r="K549" s="165"/>
      <c r="L549" s="165"/>
      <c r="M549" s="165"/>
      <c r="N549" s="165"/>
      <c r="O549" s="165"/>
      <c r="P549" s="165"/>
      <c r="Q549" s="165"/>
      <c r="R549" s="165"/>
      <c r="S549" s="165"/>
      <c r="T549" s="165"/>
      <c r="U549" s="165"/>
      <c r="V549" s="165"/>
      <c r="W549" s="165"/>
      <c r="X549" s="165"/>
      <c r="Y549" s="165"/>
      <c r="Z549" s="165"/>
    </row>
    <row r="550">
      <c r="A550" s="165"/>
      <c r="B550" s="165"/>
      <c r="C550" s="165"/>
      <c r="D550" s="165"/>
      <c r="E550" s="165"/>
      <c r="F550" s="165"/>
      <c r="G550" s="165"/>
      <c r="H550" s="54"/>
      <c r="I550" s="165"/>
      <c r="J550" s="165"/>
      <c r="K550" s="165"/>
      <c r="L550" s="165"/>
      <c r="M550" s="165"/>
      <c r="N550" s="165"/>
      <c r="O550" s="165"/>
      <c r="P550" s="165"/>
      <c r="Q550" s="165"/>
      <c r="R550" s="165"/>
      <c r="S550" s="165"/>
      <c r="T550" s="165"/>
      <c r="U550" s="165"/>
      <c r="V550" s="165"/>
      <c r="W550" s="165"/>
      <c r="X550" s="165"/>
      <c r="Y550" s="165"/>
      <c r="Z550" s="165"/>
    </row>
    <row r="551">
      <c r="A551" s="165"/>
      <c r="B551" s="165"/>
      <c r="C551" s="165"/>
      <c r="D551" s="165"/>
      <c r="E551" s="165"/>
      <c r="F551" s="165"/>
      <c r="G551" s="165"/>
      <c r="H551" s="54"/>
      <c r="I551" s="165"/>
      <c r="J551" s="165"/>
      <c r="K551" s="165"/>
      <c r="L551" s="165"/>
      <c r="M551" s="165"/>
      <c r="N551" s="165"/>
      <c r="O551" s="165"/>
      <c r="P551" s="165"/>
      <c r="Q551" s="165"/>
      <c r="R551" s="165"/>
      <c r="S551" s="165"/>
      <c r="T551" s="165"/>
      <c r="U551" s="165"/>
      <c r="V551" s="165"/>
      <c r="W551" s="165"/>
      <c r="X551" s="165"/>
      <c r="Y551" s="165"/>
      <c r="Z551" s="165"/>
    </row>
    <row r="552">
      <c r="A552" s="165"/>
      <c r="B552" s="165"/>
      <c r="C552" s="165"/>
      <c r="D552" s="165"/>
      <c r="E552" s="165"/>
      <c r="F552" s="165"/>
      <c r="G552" s="165"/>
      <c r="H552" s="54"/>
      <c r="I552" s="165"/>
      <c r="J552" s="165"/>
      <c r="K552" s="165"/>
      <c r="L552" s="165"/>
      <c r="M552" s="165"/>
      <c r="N552" s="165"/>
      <c r="O552" s="165"/>
      <c r="P552" s="165"/>
      <c r="Q552" s="165"/>
      <c r="R552" s="165"/>
      <c r="S552" s="165"/>
      <c r="T552" s="165"/>
      <c r="U552" s="165"/>
      <c r="V552" s="165"/>
      <c r="W552" s="165"/>
      <c r="X552" s="165"/>
      <c r="Y552" s="165"/>
      <c r="Z552" s="165"/>
    </row>
    <row r="553">
      <c r="A553" s="165"/>
      <c r="B553" s="165"/>
      <c r="C553" s="165"/>
      <c r="D553" s="165"/>
      <c r="E553" s="165"/>
      <c r="F553" s="165"/>
      <c r="G553" s="165"/>
      <c r="H553" s="54"/>
      <c r="I553" s="165"/>
      <c r="J553" s="165"/>
      <c r="K553" s="165"/>
      <c r="L553" s="165"/>
      <c r="M553" s="165"/>
      <c r="N553" s="165"/>
      <c r="O553" s="165"/>
      <c r="P553" s="165"/>
      <c r="Q553" s="165"/>
      <c r="R553" s="165"/>
      <c r="S553" s="165"/>
      <c r="T553" s="165"/>
      <c r="U553" s="165"/>
      <c r="V553" s="165"/>
      <c r="W553" s="165"/>
      <c r="X553" s="165"/>
      <c r="Y553" s="165"/>
      <c r="Z553" s="165"/>
    </row>
    <row r="554">
      <c r="A554" s="165"/>
      <c r="B554" s="165"/>
      <c r="C554" s="165"/>
      <c r="D554" s="165"/>
      <c r="E554" s="165"/>
      <c r="F554" s="165"/>
      <c r="G554" s="165"/>
      <c r="H554" s="54"/>
      <c r="I554" s="165"/>
      <c r="J554" s="165"/>
      <c r="K554" s="165"/>
      <c r="L554" s="165"/>
      <c r="M554" s="165"/>
      <c r="N554" s="165"/>
      <c r="O554" s="165"/>
      <c r="P554" s="165"/>
      <c r="Q554" s="165"/>
      <c r="R554" s="165"/>
      <c r="S554" s="165"/>
      <c r="T554" s="165"/>
      <c r="U554" s="165"/>
      <c r="V554" s="165"/>
      <c r="W554" s="165"/>
      <c r="X554" s="165"/>
      <c r="Y554" s="165"/>
      <c r="Z554" s="165"/>
    </row>
    <row r="555">
      <c r="A555" s="165"/>
      <c r="B555" s="165"/>
      <c r="C555" s="165"/>
      <c r="D555" s="165"/>
      <c r="E555" s="165"/>
      <c r="F555" s="165"/>
      <c r="G555" s="165"/>
      <c r="H555" s="54"/>
      <c r="I555" s="165"/>
      <c r="J555" s="165"/>
      <c r="K555" s="165"/>
      <c r="L555" s="165"/>
      <c r="M555" s="165"/>
      <c r="N555" s="165"/>
      <c r="O555" s="165"/>
      <c r="P555" s="165"/>
      <c r="Q555" s="165"/>
      <c r="R555" s="165"/>
      <c r="S555" s="165"/>
      <c r="T555" s="165"/>
      <c r="U555" s="165"/>
      <c r="V555" s="165"/>
      <c r="W555" s="165"/>
      <c r="X555" s="165"/>
      <c r="Y555" s="165"/>
      <c r="Z555" s="165"/>
    </row>
    <row r="556">
      <c r="A556" s="165"/>
      <c r="B556" s="165"/>
      <c r="C556" s="165"/>
      <c r="D556" s="165"/>
      <c r="E556" s="165"/>
      <c r="F556" s="165"/>
      <c r="G556" s="165"/>
      <c r="H556" s="54"/>
      <c r="I556" s="165"/>
      <c r="J556" s="165"/>
      <c r="K556" s="165"/>
      <c r="L556" s="165"/>
      <c r="M556" s="165"/>
      <c r="N556" s="165"/>
      <c r="O556" s="165"/>
      <c r="P556" s="165"/>
      <c r="Q556" s="165"/>
      <c r="R556" s="165"/>
      <c r="S556" s="165"/>
      <c r="T556" s="165"/>
      <c r="U556" s="165"/>
      <c r="V556" s="165"/>
      <c r="W556" s="165"/>
      <c r="X556" s="165"/>
      <c r="Y556" s="165"/>
      <c r="Z556" s="165"/>
    </row>
    <row r="557">
      <c r="A557" s="165"/>
      <c r="B557" s="165"/>
      <c r="C557" s="165"/>
      <c r="D557" s="165"/>
      <c r="E557" s="165"/>
      <c r="F557" s="165"/>
      <c r="G557" s="165"/>
      <c r="H557" s="54"/>
      <c r="I557" s="165"/>
      <c r="J557" s="165"/>
      <c r="K557" s="165"/>
      <c r="L557" s="165"/>
      <c r="M557" s="165"/>
      <c r="N557" s="165"/>
      <c r="O557" s="165"/>
      <c r="P557" s="165"/>
      <c r="Q557" s="165"/>
      <c r="R557" s="165"/>
      <c r="S557" s="165"/>
      <c r="T557" s="165"/>
      <c r="U557" s="165"/>
      <c r="V557" s="165"/>
      <c r="W557" s="165"/>
      <c r="X557" s="165"/>
      <c r="Y557" s="165"/>
      <c r="Z557" s="165"/>
    </row>
    <row r="558">
      <c r="A558" s="165"/>
      <c r="B558" s="165"/>
      <c r="C558" s="165"/>
      <c r="D558" s="165"/>
      <c r="E558" s="165"/>
      <c r="F558" s="165"/>
      <c r="G558" s="165"/>
      <c r="H558" s="54"/>
      <c r="I558" s="165"/>
      <c r="J558" s="165"/>
      <c r="K558" s="165"/>
      <c r="L558" s="165"/>
      <c r="M558" s="165"/>
      <c r="N558" s="165"/>
      <c r="O558" s="165"/>
      <c r="P558" s="165"/>
      <c r="Q558" s="165"/>
      <c r="R558" s="165"/>
      <c r="S558" s="165"/>
      <c r="T558" s="165"/>
      <c r="U558" s="165"/>
      <c r="V558" s="165"/>
      <c r="W558" s="165"/>
      <c r="X558" s="165"/>
      <c r="Y558" s="165"/>
      <c r="Z558" s="165"/>
    </row>
    <row r="559">
      <c r="A559" s="165"/>
      <c r="B559" s="165"/>
      <c r="C559" s="165"/>
      <c r="D559" s="165"/>
      <c r="E559" s="165"/>
      <c r="F559" s="165"/>
      <c r="G559" s="165"/>
      <c r="H559" s="54"/>
      <c r="I559" s="165"/>
      <c r="J559" s="165"/>
      <c r="K559" s="165"/>
      <c r="L559" s="165"/>
      <c r="M559" s="165"/>
      <c r="N559" s="165"/>
      <c r="O559" s="165"/>
      <c r="P559" s="165"/>
      <c r="Q559" s="165"/>
      <c r="R559" s="165"/>
      <c r="S559" s="165"/>
      <c r="T559" s="165"/>
      <c r="U559" s="165"/>
      <c r="V559" s="165"/>
      <c r="W559" s="165"/>
      <c r="X559" s="165"/>
      <c r="Y559" s="165"/>
      <c r="Z559" s="165"/>
    </row>
    <row r="560">
      <c r="A560" s="165"/>
      <c r="B560" s="165"/>
      <c r="C560" s="165"/>
      <c r="D560" s="165"/>
      <c r="E560" s="165"/>
      <c r="F560" s="165"/>
      <c r="G560" s="165"/>
      <c r="H560" s="54"/>
      <c r="I560" s="165"/>
      <c r="J560" s="165"/>
      <c r="K560" s="165"/>
      <c r="L560" s="165"/>
      <c r="M560" s="165"/>
      <c r="N560" s="165"/>
      <c r="O560" s="165"/>
      <c r="P560" s="165"/>
      <c r="Q560" s="165"/>
      <c r="R560" s="165"/>
      <c r="S560" s="165"/>
      <c r="T560" s="165"/>
      <c r="U560" s="165"/>
      <c r="V560" s="165"/>
      <c r="W560" s="165"/>
      <c r="X560" s="165"/>
      <c r="Y560" s="165"/>
      <c r="Z560" s="165"/>
    </row>
    <row r="561">
      <c r="A561" s="165"/>
      <c r="B561" s="165"/>
      <c r="C561" s="165"/>
      <c r="D561" s="165"/>
      <c r="E561" s="165"/>
      <c r="F561" s="165"/>
      <c r="G561" s="165"/>
      <c r="H561" s="54"/>
      <c r="I561" s="165"/>
      <c r="J561" s="165"/>
      <c r="K561" s="165"/>
      <c r="L561" s="165"/>
      <c r="M561" s="165"/>
      <c r="N561" s="165"/>
      <c r="O561" s="165"/>
      <c r="P561" s="165"/>
      <c r="Q561" s="165"/>
      <c r="R561" s="165"/>
      <c r="S561" s="165"/>
      <c r="T561" s="165"/>
      <c r="U561" s="165"/>
      <c r="V561" s="165"/>
      <c r="W561" s="165"/>
      <c r="X561" s="165"/>
      <c r="Y561" s="165"/>
      <c r="Z561" s="165"/>
    </row>
    <row r="562">
      <c r="A562" s="165"/>
      <c r="B562" s="165"/>
      <c r="C562" s="165"/>
      <c r="D562" s="165"/>
      <c r="E562" s="165"/>
      <c r="F562" s="165"/>
      <c r="G562" s="165"/>
      <c r="H562" s="54"/>
      <c r="I562" s="165"/>
      <c r="J562" s="165"/>
      <c r="K562" s="165"/>
      <c r="L562" s="165"/>
      <c r="M562" s="165"/>
      <c r="N562" s="165"/>
      <c r="O562" s="165"/>
      <c r="P562" s="165"/>
      <c r="Q562" s="165"/>
      <c r="R562" s="165"/>
      <c r="S562" s="165"/>
      <c r="T562" s="165"/>
      <c r="U562" s="165"/>
      <c r="V562" s="165"/>
      <c r="W562" s="165"/>
      <c r="X562" s="165"/>
      <c r="Y562" s="165"/>
      <c r="Z562" s="165"/>
    </row>
    <row r="563">
      <c r="A563" s="165"/>
      <c r="B563" s="165"/>
      <c r="C563" s="165"/>
      <c r="D563" s="165"/>
      <c r="E563" s="165"/>
      <c r="F563" s="165"/>
      <c r="G563" s="165"/>
      <c r="H563" s="54"/>
      <c r="I563" s="165"/>
      <c r="J563" s="165"/>
      <c r="K563" s="165"/>
      <c r="L563" s="165"/>
      <c r="M563" s="165"/>
      <c r="N563" s="165"/>
      <c r="O563" s="165"/>
      <c r="P563" s="165"/>
      <c r="Q563" s="165"/>
      <c r="R563" s="165"/>
      <c r="S563" s="165"/>
      <c r="T563" s="165"/>
      <c r="U563" s="165"/>
      <c r="V563" s="165"/>
      <c r="W563" s="165"/>
      <c r="X563" s="165"/>
      <c r="Y563" s="165"/>
      <c r="Z563" s="165"/>
    </row>
    <row r="564">
      <c r="A564" s="165"/>
      <c r="B564" s="165"/>
      <c r="C564" s="165"/>
      <c r="D564" s="165"/>
      <c r="E564" s="165"/>
      <c r="F564" s="165"/>
      <c r="G564" s="165"/>
      <c r="H564" s="54"/>
      <c r="I564" s="165"/>
      <c r="J564" s="165"/>
      <c r="K564" s="165"/>
      <c r="L564" s="165"/>
      <c r="M564" s="165"/>
      <c r="N564" s="165"/>
      <c r="O564" s="165"/>
      <c r="P564" s="165"/>
      <c r="Q564" s="165"/>
      <c r="R564" s="165"/>
      <c r="S564" s="165"/>
      <c r="T564" s="165"/>
      <c r="U564" s="165"/>
      <c r="V564" s="165"/>
      <c r="W564" s="165"/>
      <c r="X564" s="165"/>
      <c r="Y564" s="165"/>
      <c r="Z564" s="165"/>
    </row>
    <row r="565">
      <c r="A565" s="165"/>
      <c r="B565" s="165"/>
      <c r="C565" s="165"/>
      <c r="D565" s="165"/>
      <c r="E565" s="165"/>
      <c r="F565" s="165"/>
      <c r="G565" s="165"/>
      <c r="H565" s="54"/>
      <c r="I565" s="165"/>
      <c r="J565" s="165"/>
      <c r="K565" s="165"/>
      <c r="L565" s="165"/>
      <c r="M565" s="165"/>
      <c r="N565" s="165"/>
      <c r="O565" s="165"/>
      <c r="P565" s="165"/>
      <c r="Q565" s="165"/>
      <c r="R565" s="165"/>
      <c r="S565" s="165"/>
      <c r="T565" s="165"/>
      <c r="U565" s="165"/>
      <c r="V565" s="165"/>
      <c r="W565" s="165"/>
      <c r="X565" s="165"/>
      <c r="Y565" s="165"/>
      <c r="Z565" s="165"/>
    </row>
    <row r="566">
      <c r="A566" s="165"/>
      <c r="B566" s="165"/>
      <c r="C566" s="165"/>
      <c r="D566" s="165"/>
      <c r="E566" s="165"/>
      <c r="F566" s="165"/>
      <c r="G566" s="165"/>
      <c r="H566" s="54"/>
      <c r="I566" s="165"/>
      <c r="J566" s="165"/>
      <c r="K566" s="165"/>
      <c r="L566" s="165"/>
      <c r="M566" s="165"/>
      <c r="N566" s="165"/>
      <c r="O566" s="165"/>
      <c r="P566" s="165"/>
      <c r="Q566" s="165"/>
      <c r="R566" s="165"/>
      <c r="S566" s="165"/>
      <c r="T566" s="165"/>
      <c r="U566" s="165"/>
      <c r="V566" s="165"/>
      <c r="W566" s="165"/>
      <c r="X566" s="165"/>
      <c r="Y566" s="165"/>
      <c r="Z566" s="165"/>
    </row>
    <row r="567">
      <c r="A567" s="165"/>
      <c r="B567" s="165"/>
      <c r="C567" s="165"/>
      <c r="D567" s="165"/>
      <c r="E567" s="165"/>
      <c r="F567" s="165"/>
      <c r="G567" s="165"/>
      <c r="H567" s="54"/>
      <c r="I567" s="165"/>
      <c r="J567" s="165"/>
      <c r="K567" s="165"/>
      <c r="L567" s="165"/>
      <c r="M567" s="165"/>
      <c r="N567" s="165"/>
      <c r="O567" s="165"/>
      <c r="P567" s="165"/>
      <c r="Q567" s="165"/>
      <c r="R567" s="165"/>
      <c r="S567" s="165"/>
      <c r="T567" s="165"/>
      <c r="U567" s="165"/>
      <c r="V567" s="165"/>
      <c r="W567" s="165"/>
      <c r="X567" s="165"/>
      <c r="Y567" s="165"/>
      <c r="Z567" s="165"/>
    </row>
    <row r="568">
      <c r="A568" s="165"/>
      <c r="B568" s="165"/>
      <c r="C568" s="165"/>
      <c r="D568" s="165"/>
      <c r="E568" s="165"/>
      <c r="F568" s="165"/>
      <c r="G568" s="165"/>
      <c r="H568" s="54"/>
      <c r="I568" s="165"/>
      <c r="J568" s="165"/>
      <c r="K568" s="165"/>
      <c r="L568" s="165"/>
      <c r="M568" s="165"/>
      <c r="N568" s="165"/>
      <c r="O568" s="165"/>
      <c r="P568" s="165"/>
      <c r="Q568" s="165"/>
      <c r="R568" s="165"/>
      <c r="S568" s="165"/>
      <c r="T568" s="165"/>
      <c r="U568" s="165"/>
      <c r="V568" s="165"/>
      <c r="W568" s="165"/>
      <c r="X568" s="165"/>
      <c r="Y568" s="165"/>
      <c r="Z568" s="165"/>
    </row>
    <row r="569">
      <c r="A569" s="165"/>
      <c r="B569" s="165"/>
      <c r="C569" s="165"/>
      <c r="D569" s="165"/>
      <c r="E569" s="165"/>
      <c r="F569" s="165"/>
      <c r="G569" s="165"/>
      <c r="H569" s="54"/>
      <c r="I569" s="165"/>
      <c r="J569" s="165"/>
      <c r="K569" s="165"/>
      <c r="L569" s="165"/>
      <c r="M569" s="165"/>
      <c r="N569" s="165"/>
      <c r="O569" s="165"/>
      <c r="P569" s="165"/>
      <c r="Q569" s="165"/>
      <c r="R569" s="165"/>
      <c r="S569" s="165"/>
      <c r="T569" s="165"/>
      <c r="U569" s="165"/>
      <c r="V569" s="165"/>
      <c r="W569" s="165"/>
      <c r="X569" s="165"/>
      <c r="Y569" s="165"/>
      <c r="Z569" s="165"/>
    </row>
    <row r="570">
      <c r="A570" s="165"/>
      <c r="B570" s="165"/>
      <c r="C570" s="165"/>
      <c r="D570" s="165"/>
      <c r="E570" s="165"/>
      <c r="F570" s="165"/>
      <c r="G570" s="165"/>
      <c r="H570" s="54"/>
      <c r="I570" s="165"/>
      <c r="J570" s="165"/>
      <c r="K570" s="165"/>
      <c r="L570" s="165"/>
      <c r="M570" s="165"/>
      <c r="N570" s="165"/>
      <c r="O570" s="165"/>
      <c r="P570" s="165"/>
      <c r="Q570" s="165"/>
      <c r="R570" s="165"/>
      <c r="S570" s="165"/>
      <c r="T570" s="165"/>
      <c r="U570" s="165"/>
      <c r="V570" s="165"/>
      <c r="W570" s="165"/>
      <c r="X570" s="165"/>
      <c r="Y570" s="165"/>
      <c r="Z570" s="165"/>
    </row>
    <row r="571">
      <c r="A571" s="165"/>
      <c r="B571" s="165"/>
      <c r="C571" s="165"/>
      <c r="D571" s="165"/>
      <c r="E571" s="165"/>
      <c r="F571" s="165"/>
      <c r="G571" s="165"/>
      <c r="H571" s="54"/>
      <c r="I571" s="165"/>
      <c r="J571" s="165"/>
      <c r="K571" s="165"/>
      <c r="L571" s="165"/>
      <c r="M571" s="165"/>
      <c r="N571" s="165"/>
      <c r="O571" s="165"/>
      <c r="P571" s="165"/>
      <c r="Q571" s="165"/>
      <c r="R571" s="165"/>
      <c r="S571" s="165"/>
      <c r="T571" s="165"/>
      <c r="U571" s="165"/>
      <c r="V571" s="165"/>
      <c r="W571" s="165"/>
      <c r="X571" s="165"/>
      <c r="Y571" s="165"/>
      <c r="Z571" s="165"/>
    </row>
    <row r="572">
      <c r="A572" s="165"/>
      <c r="B572" s="165"/>
      <c r="C572" s="165"/>
      <c r="D572" s="165"/>
      <c r="E572" s="165"/>
      <c r="F572" s="165"/>
      <c r="G572" s="165"/>
      <c r="H572" s="54"/>
      <c r="I572" s="165"/>
      <c r="J572" s="165"/>
      <c r="K572" s="165"/>
      <c r="L572" s="165"/>
      <c r="M572" s="165"/>
      <c r="N572" s="165"/>
      <c r="O572" s="165"/>
      <c r="P572" s="165"/>
      <c r="Q572" s="165"/>
      <c r="R572" s="165"/>
      <c r="S572" s="165"/>
      <c r="T572" s="165"/>
      <c r="U572" s="165"/>
      <c r="V572" s="165"/>
      <c r="W572" s="165"/>
      <c r="X572" s="165"/>
      <c r="Y572" s="165"/>
      <c r="Z572" s="165"/>
    </row>
    <row r="573">
      <c r="A573" s="165"/>
      <c r="B573" s="165"/>
      <c r="C573" s="165"/>
      <c r="D573" s="165"/>
      <c r="E573" s="165"/>
      <c r="F573" s="165"/>
      <c r="G573" s="165"/>
      <c r="H573" s="54"/>
      <c r="I573" s="165"/>
      <c r="J573" s="165"/>
      <c r="K573" s="165"/>
      <c r="L573" s="165"/>
      <c r="M573" s="165"/>
      <c r="N573" s="165"/>
      <c r="O573" s="165"/>
      <c r="P573" s="165"/>
      <c r="Q573" s="165"/>
      <c r="R573" s="165"/>
      <c r="S573" s="165"/>
      <c r="T573" s="165"/>
      <c r="U573" s="165"/>
      <c r="V573" s="165"/>
      <c r="W573" s="165"/>
      <c r="X573" s="165"/>
      <c r="Y573" s="165"/>
      <c r="Z573" s="165"/>
    </row>
    <row r="574">
      <c r="A574" s="165"/>
      <c r="B574" s="165"/>
      <c r="C574" s="165"/>
      <c r="D574" s="165"/>
      <c r="E574" s="165"/>
      <c r="F574" s="165"/>
      <c r="G574" s="165"/>
      <c r="H574" s="54"/>
      <c r="I574" s="165"/>
      <c r="J574" s="165"/>
      <c r="K574" s="165"/>
      <c r="L574" s="165"/>
      <c r="M574" s="165"/>
      <c r="N574" s="165"/>
      <c r="O574" s="165"/>
      <c r="P574" s="165"/>
      <c r="Q574" s="165"/>
      <c r="R574" s="165"/>
      <c r="S574" s="165"/>
      <c r="T574" s="165"/>
      <c r="U574" s="165"/>
      <c r="V574" s="165"/>
      <c r="W574" s="165"/>
      <c r="X574" s="165"/>
      <c r="Y574" s="165"/>
      <c r="Z574" s="165"/>
    </row>
    <row r="575">
      <c r="A575" s="165"/>
      <c r="B575" s="165"/>
      <c r="C575" s="165"/>
      <c r="D575" s="165"/>
      <c r="E575" s="165"/>
      <c r="F575" s="165"/>
      <c r="G575" s="165"/>
      <c r="H575" s="54"/>
      <c r="I575" s="165"/>
      <c r="J575" s="165"/>
      <c r="K575" s="165"/>
      <c r="L575" s="165"/>
      <c r="M575" s="165"/>
      <c r="N575" s="165"/>
      <c r="O575" s="165"/>
      <c r="P575" s="165"/>
      <c r="Q575" s="165"/>
      <c r="R575" s="165"/>
      <c r="S575" s="165"/>
      <c r="T575" s="165"/>
      <c r="U575" s="165"/>
      <c r="V575" s="165"/>
      <c r="W575" s="165"/>
      <c r="X575" s="165"/>
      <c r="Y575" s="165"/>
      <c r="Z575" s="165"/>
    </row>
    <row r="576">
      <c r="A576" s="165"/>
      <c r="B576" s="165"/>
      <c r="C576" s="165"/>
      <c r="D576" s="165"/>
      <c r="E576" s="165"/>
      <c r="F576" s="165"/>
      <c r="G576" s="165"/>
      <c r="H576" s="54"/>
      <c r="I576" s="165"/>
      <c r="J576" s="165"/>
      <c r="K576" s="165"/>
      <c r="L576" s="165"/>
      <c r="M576" s="165"/>
      <c r="N576" s="165"/>
      <c r="O576" s="165"/>
      <c r="P576" s="165"/>
      <c r="Q576" s="165"/>
      <c r="R576" s="165"/>
      <c r="S576" s="165"/>
      <c r="T576" s="165"/>
      <c r="U576" s="165"/>
      <c r="V576" s="165"/>
      <c r="W576" s="165"/>
      <c r="X576" s="165"/>
      <c r="Y576" s="165"/>
      <c r="Z576" s="165"/>
    </row>
    <row r="577">
      <c r="A577" s="165"/>
      <c r="B577" s="165"/>
      <c r="C577" s="165"/>
      <c r="D577" s="165"/>
      <c r="E577" s="165"/>
      <c r="F577" s="165"/>
      <c r="G577" s="165"/>
      <c r="H577" s="54"/>
      <c r="I577" s="165"/>
      <c r="J577" s="165"/>
      <c r="K577" s="165"/>
      <c r="L577" s="165"/>
      <c r="M577" s="165"/>
      <c r="N577" s="165"/>
      <c r="O577" s="165"/>
      <c r="P577" s="165"/>
      <c r="Q577" s="165"/>
      <c r="R577" s="165"/>
      <c r="S577" s="165"/>
      <c r="T577" s="165"/>
      <c r="U577" s="165"/>
      <c r="V577" s="165"/>
      <c r="W577" s="165"/>
      <c r="X577" s="165"/>
      <c r="Y577" s="165"/>
      <c r="Z577" s="165"/>
    </row>
    <row r="578">
      <c r="A578" s="165"/>
      <c r="B578" s="165"/>
      <c r="C578" s="165"/>
      <c r="D578" s="165"/>
      <c r="E578" s="165"/>
      <c r="F578" s="165"/>
      <c r="G578" s="165"/>
      <c r="H578" s="54"/>
      <c r="I578" s="165"/>
      <c r="J578" s="165"/>
      <c r="K578" s="165"/>
      <c r="L578" s="165"/>
      <c r="M578" s="165"/>
      <c r="N578" s="165"/>
      <c r="O578" s="165"/>
      <c r="P578" s="165"/>
      <c r="Q578" s="165"/>
      <c r="R578" s="165"/>
      <c r="S578" s="165"/>
      <c r="T578" s="165"/>
      <c r="U578" s="165"/>
      <c r="V578" s="165"/>
      <c r="W578" s="165"/>
      <c r="X578" s="165"/>
      <c r="Y578" s="165"/>
      <c r="Z578" s="165"/>
    </row>
    <row r="579">
      <c r="A579" s="165"/>
      <c r="B579" s="165"/>
      <c r="C579" s="165"/>
      <c r="D579" s="165"/>
      <c r="E579" s="165"/>
      <c r="F579" s="165"/>
      <c r="G579" s="165"/>
      <c r="H579" s="54"/>
      <c r="I579" s="165"/>
      <c r="J579" s="165"/>
      <c r="K579" s="165"/>
      <c r="L579" s="165"/>
      <c r="M579" s="165"/>
      <c r="N579" s="165"/>
      <c r="O579" s="165"/>
      <c r="P579" s="165"/>
      <c r="Q579" s="165"/>
      <c r="R579" s="165"/>
      <c r="S579" s="165"/>
      <c r="T579" s="165"/>
      <c r="U579" s="165"/>
      <c r="V579" s="165"/>
      <c r="W579" s="165"/>
      <c r="X579" s="165"/>
      <c r="Y579" s="165"/>
      <c r="Z579" s="165"/>
    </row>
    <row r="580">
      <c r="A580" s="165"/>
      <c r="B580" s="165"/>
      <c r="C580" s="165"/>
      <c r="D580" s="165"/>
      <c r="E580" s="165"/>
      <c r="F580" s="165"/>
      <c r="G580" s="165"/>
      <c r="H580" s="54"/>
      <c r="I580" s="165"/>
      <c r="J580" s="165"/>
      <c r="K580" s="165"/>
      <c r="L580" s="165"/>
      <c r="M580" s="165"/>
      <c r="N580" s="165"/>
      <c r="O580" s="165"/>
      <c r="P580" s="165"/>
      <c r="Q580" s="165"/>
      <c r="R580" s="165"/>
      <c r="S580" s="165"/>
      <c r="T580" s="165"/>
      <c r="U580" s="165"/>
      <c r="V580" s="165"/>
      <c r="W580" s="165"/>
      <c r="X580" s="165"/>
      <c r="Y580" s="165"/>
      <c r="Z580" s="165"/>
    </row>
    <row r="581">
      <c r="A581" s="165"/>
      <c r="B581" s="165"/>
      <c r="C581" s="165"/>
      <c r="D581" s="165"/>
      <c r="E581" s="165"/>
      <c r="F581" s="165"/>
      <c r="G581" s="165"/>
      <c r="H581" s="54"/>
      <c r="I581" s="165"/>
      <c r="J581" s="165"/>
      <c r="K581" s="165"/>
      <c r="L581" s="165"/>
      <c r="M581" s="165"/>
      <c r="N581" s="165"/>
      <c r="O581" s="165"/>
      <c r="P581" s="165"/>
      <c r="Q581" s="165"/>
      <c r="R581" s="165"/>
      <c r="S581" s="165"/>
      <c r="T581" s="165"/>
      <c r="U581" s="165"/>
      <c r="V581" s="165"/>
      <c r="W581" s="165"/>
      <c r="X581" s="165"/>
      <c r="Y581" s="165"/>
      <c r="Z581" s="165"/>
    </row>
    <row r="582">
      <c r="A582" s="165"/>
      <c r="B582" s="165"/>
      <c r="C582" s="165"/>
      <c r="D582" s="165"/>
      <c r="E582" s="165"/>
      <c r="F582" s="165"/>
      <c r="G582" s="165"/>
      <c r="H582" s="54"/>
      <c r="I582" s="165"/>
      <c r="J582" s="165"/>
      <c r="K582" s="165"/>
      <c r="L582" s="165"/>
      <c r="M582" s="165"/>
      <c r="N582" s="165"/>
      <c r="O582" s="165"/>
      <c r="P582" s="165"/>
      <c r="Q582" s="165"/>
      <c r="R582" s="165"/>
      <c r="S582" s="165"/>
      <c r="T582" s="165"/>
      <c r="U582" s="165"/>
      <c r="V582" s="165"/>
      <c r="W582" s="165"/>
      <c r="X582" s="165"/>
      <c r="Y582" s="165"/>
      <c r="Z582" s="165"/>
    </row>
    <row r="583">
      <c r="A583" s="165"/>
      <c r="B583" s="165"/>
      <c r="C583" s="165"/>
      <c r="D583" s="165"/>
      <c r="E583" s="165"/>
      <c r="F583" s="165"/>
      <c r="G583" s="165"/>
      <c r="H583" s="54"/>
      <c r="I583" s="165"/>
      <c r="J583" s="165"/>
      <c r="K583" s="165"/>
      <c r="L583" s="165"/>
      <c r="M583" s="165"/>
      <c r="N583" s="165"/>
      <c r="O583" s="165"/>
      <c r="P583" s="165"/>
      <c r="Q583" s="165"/>
      <c r="R583" s="165"/>
      <c r="S583" s="165"/>
      <c r="T583" s="165"/>
      <c r="U583" s="165"/>
      <c r="V583" s="165"/>
      <c r="W583" s="165"/>
      <c r="X583" s="165"/>
      <c r="Y583" s="165"/>
      <c r="Z583" s="165"/>
    </row>
    <row r="584">
      <c r="A584" s="165"/>
      <c r="B584" s="165"/>
      <c r="C584" s="165"/>
      <c r="D584" s="165"/>
      <c r="E584" s="165"/>
      <c r="F584" s="165"/>
      <c r="G584" s="165"/>
      <c r="H584" s="54"/>
      <c r="I584" s="165"/>
      <c r="J584" s="165"/>
      <c r="K584" s="165"/>
      <c r="L584" s="165"/>
      <c r="M584" s="165"/>
      <c r="N584" s="165"/>
      <c r="O584" s="165"/>
      <c r="P584" s="165"/>
      <c r="Q584" s="165"/>
      <c r="R584" s="165"/>
      <c r="S584" s="165"/>
      <c r="T584" s="165"/>
      <c r="U584" s="165"/>
      <c r="V584" s="165"/>
      <c r="W584" s="165"/>
      <c r="X584" s="165"/>
      <c r="Y584" s="165"/>
      <c r="Z584" s="165"/>
    </row>
    <row r="585">
      <c r="A585" s="165"/>
      <c r="B585" s="165"/>
      <c r="C585" s="165"/>
      <c r="D585" s="165"/>
      <c r="E585" s="165"/>
      <c r="F585" s="165"/>
      <c r="G585" s="165"/>
      <c r="H585" s="54"/>
      <c r="I585" s="165"/>
      <c r="J585" s="165"/>
      <c r="K585" s="165"/>
      <c r="L585" s="165"/>
      <c r="M585" s="165"/>
      <c r="N585" s="165"/>
      <c r="O585" s="165"/>
      <c r="P585" s="165"/>
      <c r="Q585" s="165"/>
      <c r="R585" s="165"/>
      <c r="S585" s="165"/>
      <c r="T585" s="165"/>
      <c r="U585" s="165"/>
      <c r="V585" s="165"/>
      <c r="W585" s="165"/>
      <c r="X585" s="165"/>
      <c r="Y585" s="165"/>
      <c r="Z585" s="165"/>
    </row>
    <row r="586">
      <c r="A586" s="165"/>
      <c r="B586" s="165"/>
      <c r="C586" s="165"/>
      <c r="D586" s="165"/>
      <c r="E586" s="165"/>
      <c r="F586" s="165"/>
      <c r="G586" s="165"/>
      <c r="H586" s="54"/>
      <c r="I586" s="165"/>
      <c r="J586" s="165"/>
      <c r="K586" s="165"/>
      <c r="L586" s="165"/>
      <c r="M586" s="165"/>
      <c r="N586" s="165"/>
      <c r="O586" s="165"/>
      <c r="P586" s="165"/>
      <c r="Q586" s="165"/>
      <c r="R586" s="165"/>
      <c r="S586" s="165"/>
      <c r="T586" s="165"/>
      <c r="U586" s="165"/>
      <c r="V586" s="165"/>
      <c r="W586" s="165"/>
      <c r="X586" s="165"/>
      <c r="Y586" s="165"/>
      <c r="Z586" s="165"/>
    </row>
    <row r="587">
      <c r="A587" s="165"/>
      <c r="B587" s="165"/>
      <c r="C587" s="165"/>
      <c r="D587" s="165"/>
      <c r="E587" s="165"/>
      <c r="F587" s="165"/>
      <c r="G587" s="165"/>
      <c r="H587" s="54"/>
      <c r="I587" s="165"/>
      <c r="J587" s="165"/>
      <c r="K587" s="165"/>
      <c r="L587" s="165"/>
      <c r="M587" s="165"/>
      <c r="N587" s="165"/>
      <c r="O587" s="165"/>
      <c r="P587" s="165"/>
      <c r="Q587" s="165"/>
      <c r="R587" s="165"/>
      <c r="S587" s="165"/>
      <c r="T587" s="165"/>
      <c r="U587" s="165"/>
      <c r="V587" s="165"/>
      <c r="W587" s="165"/>
      <c r="X587" s="165"/>
      <c r="Y587" s="165"/>
      <c r="Z587" s="165"/>
    </row>
    <row r="588">
      <c r="A588" s="165"/>
      <c r="B588" s="165"/>
      <c r="C588" s="165"/>
      <c r="D588" s="165"/>
      <c r="E588" s="165"/>
      <c r="F588" s="165"/>
      <c r="G588" s="165"/>
      <c r="H588" s="54"/>
      <c r="I588" s="165"/>
      <c r="J588" s="165"/>
      <c r="K588" s="165"/>
      <c r="L588" s="165"/>
      <c r="M588" s="165"/>
      <c r="N588" s="165"/>
      <c r="O588" s="165"/>
      <c r="P588" s="165"/>
      <c r="Q588" s="165"/>
      <c r="R588" s="165"/>
      <c r="S588" s="165"/>
      <c r="T588" s="165"/>
      <c r="U588" s="165"/>
      <c r="V588" s="165"/>
      <c r="W588" s="165"/>
      <c r="X588" s="165"/>
      <c r="Y588" s="165"/>
      <c r="Z588" s="165"/>
    </row>
    <row r="589">
      <c r="A589" s="165"/>
      <c r="B589" s="165"/>
      <c r="C589" s="165"/>
      <c r="D589" s="165"/>
      <c r="E589" s="165"/>
      <c r="F589" s="165"/>
      <c r="G589" s="165"/>
      <c r="H589" s="54"/>
      <c r="I589" s="165"/>
      <c r="J589" s="165"/>
      <c r="K589" s="165"/>
      <c r="L589" s="165"/>
      <c r="M589" s="165"/>
      <c r="N589" s="165"/>
      <c r="O589" s="165"/>
      <c r="P589" s="165"/>
      <c r="Q589" s="165"/>
      <c r="R589" s="165"/>
      <c r="S589" s="165"/>
      <c r="T589" s="165"/>
      <c r="U589" s="165"/>
      <c r="V589" s="165"/>
      <c r="W589" s="165"/>
      <c r="X589" s="165"/>
      <c r="Y589" s="165"/>
      <c r="Z589" s="165"/>
    </row>
    <row r="590">
      <c r="A590" s="165"/>
      <c r="B590" s="165"/>
      <c r="C590" s="165"/>
      <c r="D590" s="165"/>
      <c r="E590" s="165"/>
      <c r="F590" s="165"/>
      <c r="G590" s="165"/>
      <c r="H590" s="54"/>
      <c r="I590" s="165"/>
      <c r="J590" s="165"/>
      <c r="K590" s="165"/>
      <c r="L590" s="165"/>
      <c r="M590" s="165"/>
      <c r="N590" s="165"/>
      <c r="O590" s="165"/>
      <c r="P590" s="165"/>
      <c r="Q590" s="165"/>
      <c r="R590" s="165"/>
      <c r="S590" s="165"/>
      <c r="T590" s="165"/>
      <c r="U590" s="165"/>
      <c r="V590" s="165"/>
      <c r="W590" s="165"/>
      <c r="X590" s="165"/>
      <c r="Y590" s="165"/>
      <c r="Z590" s="165"/>
    </row>
    <row r="591">
      <c r="A591" s="165"/>
      <c r="B591" s="165"/>
      <c r="C591" s="165"/>
      <c r="D591" s="165"/>
      <c r="E591" s="165"/>
      <c r="F591" s="165"/>
      <c r="G591" s="165"/>
      <c r="H591" s="54"/>
      <c r="I591" s="165"/>
      <c r="J591" s="165"/>
      <c r="K591" s="165"/>
      <c r="L591" s="165"/>
      <c r="M591" s="165"/>
      <c r="N591" s="165"/>
      <c r="O591" s="165"/>
      <c r="P591" s="165"/>
      <c r="Q591" s="165"/>
      <c r="R591" s="165"/>
      <c r="S591" s="165"/>
      <c r="T591" s="165"/>
      <c r="U591" s="165"/>
      <c r="V591" s="165"/>
      <c r="W591" s="165"/>
      <c r="X591" s="165"/>
      <c r="Y591" s="165"/>
      <c r="Z591" s="165"/>
    </row>
    <row r="592">
      <c r="A592" s="165"/>
      <c r="B592" s="165"/>
      <c r="C592" s="165"/>
      <c r="D592" s="165"/>
      <c r="E592" s="165"/>
      <c r="F592" s="165"/>
      <c r="G592" s="165"/>
      <c r="H592" s="54"/>
      <c r="I592" s="165"/>
      <c r="J592" s="165"/>
      <c r="K592" s="165"/>
      <c r="L592" s="165"/>
      <c r="M592" s="165"/>
      <c r="N592" s="165"/>
      <c r="O592" s="165"/>
      <c r="P592" s="165"/>
      <c r="Q592" s="165"/>
      <c r="R592" s="165"/>
      <c r="S592" s="165"/>
      <c r="T592" s="165"/>
      <c r="U592" s="165"/>
      <c r="V592" s="165"/>
      <c r="W592" s="165"/>
      <c r="X592" s="165"/>
      <c r="Y592" s="165"/>
      <c r="Z592" s="165"/>
    </row>
    <row r="593">
      <c r="A593" s="165"/>
      <c r="B593" s="165"/>
      <c r="C593" s="165"/>
      <c r="D593" s="165"/>
      <c r="E593" s="165"/>
      <c r="F593" s="165"/>
      <c r="G593" s="165"/>
      <c r="H593" s="54"/>
      <c r="I593" s="165"/>
      <c r="J593" s="165"/>
      <c r="K593" s="165"/>
      <c r="L593" s="165"/>
      <c r="M593" s="165"/>
      <c r="N593" s="165"/>
      <c r="O593" s="165"/>
      <c r="P593" s="165"/>
      <c r="Q593" s="165"/>
      <c r="R593" s="165"/>
      <c r="S593" s="165"/>
      <c r="T593" s="165"/>
      <c r="U593" s="165"/>
      <c r="V593" s="165"/>
      <c r="W593" s="165"/>
      <c r="X593" s="165"/>
      <c r="Y593" s="165"/>
      <c r="Z593" s="165"/>
    </row>
    <row r="594">
      <c r="A594" s="165"/>
      <c r="B594" s="165"/>
      <c r="C594" s="165"/>
      <c r="D594" s="165"/>
      <c r="E594" s="165"/>
      <c r="F594" s="165"/>
      <c r="G594" s="165"/>
      <c r="H594" s="54"/>
      <c r="I594" s="165"/>
      <c r="J594" s="165"/>
      <c r="K594" s="165"/>
      <c r="L594" s="165"/>
      <c r="M594" s="165"/>
      <c r="N594" s="165"/>
      <c r="O594" s="165"/>
      <c r="P594" s="165"/>
      <c r="Q594" s="165"/>
      <c r="R594" s="165"/>
      <c r="S594" s="165"/>
      <c r="T594" s="165"/>
      <c r="U594" s="165"/>
      <c r="V594" s="165"/>
      <c r="W594" s="165"/>
      <c r="X594" s="165"/>
      <c r="Y594" s="165"/>
      <c r="Z594" s="165"/>
    </row>
    <row r="595">
      <c r="A595" s="165"/>
      <c r="B595" s="165"/>
      <c r="C595" s="165"/>
      <c r="D595" s="165"/>
      <c r="E595" s="165"/>
      <c r="F595" s="165"/>
      <c r="G595" s="165"/>
      <c r="H595" s="54"/>
      <c r="I595" s="165"/>
      <c r="J595" s="165"/>
      <c r="K595" s="165"/>
      <c r="L595" s="165"/>
      <c r="M595" s="165"/>
      <c r="N595" s="165"/>
      <c r="O595" s="165"/>
      <c r="P595" s="165"/>
      <c r="Q595" s="165"/>
      <c r="R595" s="165"/>
      <c r="S595" s="165"/>
      <c r="T595" s="165"/>
      <c r="U595" s="165"/>
      <c r="V595" s="165"/>
      <c r="W595" s="165"/>
      <c r="X595" s="165"/>
      <c r="Y595" s="165"/>
      <c r="Z595" s="165"/>
    </row>
    <row r="596">
      <c r="A596" s="165"/>
      <c r="B596" s="165"/>
      <c r="C596" s="165"/>
      <c r="D596" s="165"/>
      <c r="E596" s="165"/>
      <c r="F596" s="165"/>
      <c r="G596" s="165"/>
      <c r="H596" s="54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</row>
    <row r="597">
      <c r="A597" s="165"/>
      <c r="B597" s="165"/>
      <c r="C597" s="165"/>
      <c r="D597" s="165"/>
      <c r="E597" s="165"/>
      <c r="F597" s="165"/>
      <c r="G597" s="165"/>
      <c r="H597" s="54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</row>
    <row r="598">
      <c r="A598" s="165"/>
      <c r="B598" s="165"/>
      <c r="C598" s="165"/>
      <c r="D598" s="165"/>
      <c r="E598" s="165"/>
      <c r="F598" s="165"/>
      <c r="G598" s="165"/>
      <c r="H598" s="54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</row>
    <row r="599">
      <c r="A599" s="165"/>
      <c r="B599" s="165"/>
      <c r="C599" s="165"/>
      <c r="D599" s="165"/>
      <c r="E599" s="165"/>
      <c r="F599" s="165"/>
      <c r="G599" s="165"/>
      <c r="H599" s="54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</row>
    <row r="600">
      <c r="A600" s="165"/>
      <c r="B600" s="165"/>
      <c r="C600" s="165"/>
      <c r="D600" s="165"/>
      <c r="E600" s="165"/>
      <c r="F600" s="165"/>
      <c r="G600" s="165"/>
      <c r="H600" s="54"/>
      <c r="I600" s="165"/>
      <c r="J600" s="165"/>
      <c r="K600" s="165"/>
      <c r="L600" s="165"/>
      <c r="M600" s="165"/>
      <c r="N600" s="165"/>
      <c r="O600" s="165"/>
      <c r="P600" s="165"/>
      <c r="Q600" s="165"/>
      <c r="R600" s="165"/>
      <c r="S600" s="165"/>
      <c r="T600" s="165"/>
      <c r="U600" s="165"/>
      <c r="V600" s="165"/>
      <c r="W600" s="165"/>
      <c r="X600" s="165"/>
      <c r="Y600" s="165"/>
      <c r="Z600" s="165"/>
    </row>
    <row r="601">
      <c r="A601" s="165"/>
      <c r="B601" s="165"/>
      <c r="C601" s="165"/>
      <c r="D601" s="165"/>
      <c r="E601" s="165"/>
      <c r="F601" s="165"/>
      <c r="G601" s="165"/>
      <c r="H601" s="54"/>
      <c r="I601" s="165"/>
      <c r="J601" s="165"/>
      <c r="K601" s="165"/>
      <c r="L601" s="165"/>
      <c r="M601" s="165"/>
      <c r="N601" s="165"/>
      <c r="O601" s="165"/>
      <c r="P601" s="165"/>
      <c r="Q601" s="165"/>
      <c r="R601" s="165"/>
      <c r="S601" s="165"/>
      <c r="T601" s="165"/>
      <c r="U601" s="165"/>
      <c r="V601" s="165"/>
      <c r="W601" s="165"/>
      <c r="X601" s="165"/>
      <c r="Y601" s="165"/>
      <c r="Z601" s="165"/>
    </row>
    <row r="602">
      <c r="A602" s="165"/>
      <c r="B602" s="165"/>
      <c r="C602" s="165"/>
      <c r="D602" s="165"/>
      <c r="E602" s="165"/>
      <c r="F602" s="165"/>
      <c r="G602" s="165"/>
      <c r="H602" s="54"/>
      <c r="I602" s="165"/>
      <c r="J602" s="165"/>
      <c r="K602" s="165"/>
      <c r="L602" s="165"/>
      <c r="M602" s="165"/>
      <c r="N602" s="165"/>
      <c r="O602" s="165"/>
      <c r="P602" s="165"/>
      <c r="Q602" s="165"/>
      <c r="R602" s="165"/>
      <c r="S602" s="165"/>
      <c r="T602" s="165"/>
      <c r="U602" s="165"/>
      <c r="V602" s="165"/>
      <c r="W602" s="165"/>
      <c r="X602" s="165"/>
      <c r="Y602" s="165"/>
      <c r="Z602" s="165"/>
    </row>
    <row r="603">
      <c r="A603" s="165"/>
      <c r="B603" s="165"/>
      <c r="C603" s="165"/>
      <c r="D603" s="165"/>
      <c r="E603" s="165"/>
      <c r="F603" s="165"/>
      <c r="G603" s="165"/>
      <c r="H603" s="54"/>
      <c r="I603" s="165"/>
      <c r="J603" s="165"/>
      <c r="K603" s="165"/>
      <c r="L603" s="165"/>
      <c r="M603" s="165"/>
      <c r="N603" s="165"/>
      <c r="O603" s="165"/>
      <c r="P603" s="165"/>
      <c r="Q603" s="165"/>
      <c r="R603" s="165"/>
      <c r="S603" s="165"/>
      <c r="T603" s="165"/>
      <c r="U603" s="165"/>
      <c r="V603" s="165"/>
      <c r="W603" s="165"/>
      <c r="X603" s="165"/>
      <c r="Y603" s="165"/>
      <c r="Z603" s="165"/>
    </row>
    <row r="604">
      <c r="A604" s="165"/>
      <c r="B604" s="165"/>
      <c r="C604" s="165"/>
      <c r="D604" s="165"/>
      <c r="E604" s="165"/>
      <c r="F604" s="165"/>
      <c r="G604" s="165"/>
      <c r="H604" s="54"/>
      <c r="I604" s="165"/>
      <c r="J604" s="165"/>
      <c r="K604" s="165"/>
      <c r="L604" s="165"/>
      <c r="M604" s="165"/>
      <c r="N604" s="165"/>
      <c r="O604" s="165"/>
      <c r="P604" s="165"/>
      <c r="Q604" s="165"/>
      <c r="R604" s="165"/>
      <c r="S604" s="165"/>
      <c r="T604" s="165"/>
      <c r="U604" s="165"/>
      <c r="V604" s="165"/>
      <c r="W604" s="165"/>
      <c r="X604" s="165"/>
      <c r="Y604" s="165"/>
      <c r="Z604" s="165"/>
    </row>
    <row r="605">
      <c r="A605" s="165"/>
      <c r="B605" s="165"/>
      <c r="C605" s="165"/>
      <c r="D605" s="165"/>
      <c r="E605" s="165"/>
      <c r="F605" s="165"/>
      <c r="G605" s="165"/>
      <c r="H605" s="54"/>
      <c r="I605" s="165"/>
      <c r="J605" s="165"/>
      <c r="K605" s="165"/>
      <c r="L605" s="165"/>
      <c r="M605" s="165"/>
      <c r="N605" s="165"/>
      <c r="O605" s="165"/>
      <c r="P605" s="165"/>
      <c r="Q605" s="165"/>
      <c r="R605" s="165"/>
      <c r="S605" s="165"/>
      <c r="T605" s="165"/>
      <c r="U605" s="165"/>
      <c r="V605" s="165"/>
      <c r="W605" s="165"/>
      <c r="X605" s="165"/>
      <c r="Y605" s="165"/>
      <c r="Z605" s="165"/>
    </row>
    <row r="606">
      <c r="A606" s="165"/>
      <c r="B606" s="165"/>
      <c r="C606" s="165"/>
      <c r="D606" s="165"/>
      <c r="E606" s="165"/>
      <c r="F606" s="165"/>
      <c r="G606" s="165"/>
      <c r="H606" s="54"/>
      <c r="I606" s="165"/>
      <c r="J606" s="165"/>
      <c r="K606" s="165"/>
      <c r="L606" s="165"/>
      <c r="M606" s="165"/>
      <c r="N606" s="165"/>
      <c r="O606" s="165"/>
      <c r="P606" s="165"/>
      <c r="Q606" s="165"/>
      <c r="R606" s="165"/>
      <c r="S606" s="165"/>
      <c r="T606" s="165"/>
      <c r="U606" s="165"/>
      <c r="V606" s="165"/>
      <c r="W606" s="165"/>
      <c r="X606" s="165"/>
      <c r="Y606" s="165"/>
      <c r="Z606" s="165"/>
    </row>
    <row r="607">
      <c r="A607" s="165"/>
      <c r="B607" s="165"/>
      <c r="C607" s="165"/>
      <c r="D607" s="165"/>
      <c r="E607" s="165"/>
      <c r="F607" s="165"/>
      <c r="G607" s="165"/>
      <c r="H607" s="54"/>
      <c r="I607" s="165"/>
      <c r="J607" s="165"/>
      <c r="K607" s="165"/>
      <c r="L607" s="165"/>
      <c r="M607" s="165"/>
      <c r="N607" s="165"/>
      <c r="O607" s="165"/>
      <c r="P607" s="165"/>
      <c r="Q607" s="165"/>
      <c r="R607" s="165"/>
      <c r="S607" s="165"/>
      <c r="T607" s="165"/>
      <c r="U607" s="165"/>
      <c r="V607" s="165"/>
      <c r="W607" s="165"/>
      <c r="X607" s="165"/>
      <c r="Y607" s="165"/>
      <c r="Z607" s="165"/>
    </row>
    <row r="608">
      <c r="A608" s="165"/>
      <c r="B608" s="165"/>
      <c r="C608" s="165"/>
      <c r="D608" s="165"/>
      <c r="E608" s="165"/>
      <c r="F608" s="165"/>
      <c r="G608" s="165"/>
      <c r="H608" s="54"/>
      <c r="I608" s="165"/>
      <c r="J608" s="165"/>
      <c r="K608" s="165"/>
      <c r="L608" s="165"/>
      <c r="M608" s="165"/>
      <c r="N608" s="165"/>
      <c r="O608" s="165"/>
      <c r="P608" s="165"/>
      <c r="Q608" s="165"/>
      <c r="R608" s="165"/>
      <c r="S608" s="165"/>
      <c r="T608" s="165"/>
      <c r="U608" s="165"/>
      <c r="V608" s="165"/>
      <c r="W608" s="165"/>
      <c r="X608" s="165"/>
      <c r="Y608" s="165"/>
      <c r="Z608" s="165"/>
    </row>
    <row r="609">
      <c r="A609" s="165"/>
      <c r="B609" s="165"/>
      <c r="C609" s="165"/>
      <c r="D609" s="165"/>
      <c r="E609" s="165"/>
      <c r="F609" s="165"/>
      <c r="G609" s="165"/>
      <c r="H609" s="54"/>
      <c r="I609" s="165"/>
      <c r="J609" s="165"/>
      <c r="K609" s="165"/>
      <c r="L609" s="165"/>
      <c r="M609" s="165"/>
      <c r="N609" s="165"/>
      <c r="O609" s="165"/>
      <c r="P609" s="165"/>
      <c r="Q609" s="165"/>
      <c r="R609" s="165"/>
      <c r="S609" s="165"/>
      <c r="T609" s="165"/>
      <c r="U609" s="165"/>
      <c r="V609" s="165"/>
      <c r="W609" s="165"/>
      <c r="X609" s="165"/>
      <c r="Y609" s="165"/>
      <c r="Z609" s="165"/>
    </row>
    <row r="610">
      <c r="A610" s="165"/>
      <c r="B610" s="165"/>
      <c r="C610" s="165"/>
      <c r="D610" s="165"/>
      <c r="E610" s="165"/>
      <c r="F610" s="165"/>
      <c r="G610" s="165"/>
      <c r="H610" s="54"/>
      <c r="I610" s="165"/>
      <c r="J610" s="165"/>
      <c r="K610" s="165"/>
      <c r="L610" s="165"/>
      <c r="M610" s="165"/>
      <c r="N610" s="165"/>
      <c r="O610" s="165"/>
      <c r="P610" s="165"/>
      <c r="Q610" s="165"/>
      <c r="R610" s="165"/>
      <c r="S610" s="165"/>
      <c r="T610" s="165"/>
      <c r="U610" s="165"/>
      <c r="V610" s="165"/>
      <c r="W610" s="165"/>
      <c r="X610" s="165"/>
      <c r="Y610" s="165"/>
      <c r="Z610" s="165"/>
    </row>
    <row r="611">
      <c r="A611" s="165"/>
      <c r="B611" s="165"/>
      <c r="C611" s="165"/>
      <c r="D611" s="165"/>
      <c r="E611" s="165"/>
      <c r="F611" s="165"/>
      <c r="G611" s="165"/>
      <c r="H611" s="54"/>
      <c r="I611" s="165"/>
      <c r="J611" s="165"/>
      <c r="K611" s="165"/>
      <c r="L611" s="165"/>
      <c r="M611" s="165"/>
      <c r="N611" s="165"/>
      <c r="O611" s="165"/>
      <c r="P611" s="165"/>
      <c r="Q611" s="165"/>
      <c r="R611" s="165"/>
      <c r="S611" s="165"/>
      <c r="T611" s="165"/>
      <c r="U611" s="165"/>
      <c r="V611" s="165"/>
      <c r="W611" s="165"/>
      <c r="X611" s="165"/>
      <c r="Y611" s="165"/>
      <c r="Z611" s="165"/>
    </row>
    <row r="612">
      <c r="A612" s="165"/>
      <c r="B612" s="165"/>
      <c r="C612" s="165"/>
      <c r="D612" s="165"/>
      <c r="E612" s="165"/>
      <c r="F612" s="165"/>
      <c r="G612" s="165"/>
      <c r="H612" s="54"/>
      <c r="I612" s="165"/>
      <c r="J612" s="165"/>
      <c r="K612" s="165"/>
      <c r="L612" s="165"/>
      <c r="M612" s="165"/>
      <c r="N612" s="165"/>
      <c r="O612" s="165"/>
      <c r="P612" s="165"/>
      <c r="Q612" s="165"/>
      <c r="R612" s="165"/>
      <c r="S612" s="165"/>
      <c r="T612" s="165"/>
      <c r="U612" s="165"/>
      <c r="V612" s="165"/>
      <c r="W612" s="165"/>
      <c r="X612" s="165"/>
      <c r="Y612" s="165"/>
      <c r="Z612" s="165"/>
    </row>
    <row r="613">
      <c r="A613" s="165"/>
      <c r="B613" s="165"/>
      <c r="C613" s="165"/>
      <c r="D613" s="165"/>
      <c r="E613" s="165"/>
      <c r="F613" s="165"/>
      <c r="G613" s="165"/>
      <c r="H613" s="54"/>
      <c r="I613" s="165"/>
      <c r="J613" s="165"/>
      <c r="K613" s="165"/>
      <c r="L613" s="165"/>
      <c r="M613" s="165"/>
      <c r="N613" s="165"/>
      <c r="O613" s="165"/>
      <c r="P613" s="165"/>
      <c r="Q613" s="165"/>
      <c r="R613" s="165"/>
      <c r="S613" s="165"/>
      <c r="T613" s="165"/>
      <c r="U613" s="165"/>
      <c r="V613" s="165"/>
      <c r="W613" s="165"/>
      <c r="X613" s="165"/>
      <c r="Y613" s="165"/>
      <c r="Z613" s="165"/>
    </row>
    <row r="614">
      <c r="A614" s="165"/>
      <c r="B614" s="165"/>
      <c r="C614" s="165"/>
      <c r="D614" s="165"/>
      <c r="E614" s="165"/>
      <c r="F614" s="165"/>
      <c r="G614" s="165"/>
      <c r="H614" s="54"/>
      <c r="I614" s="165"/>
      <c r="J614" s="165"/>
      <c r="K614" s="165"/>
      <c r="L614" s="165"/>
      <c r="M614" s="165"/>
      <c r="N614" s="165"/>
      <c r="O614" s="165"/>
      <c r="P614" s="165"/>
      <c r="Q614" s="165"/>
      <c r="R614" s="165"/>
      <c r="S614" s="165"/>
      <c r="T614" s="165"/>
      <c r="U614" s="165"/>
      <c r="V614" s="165"/>
      <c r="W614" s="165"/>
      <c r="X614" s="165"/>
      <c r="Y614" s="165"/>
      <c r="Z614" s="165"/>
    </row>
    <row r="615">
      <c r="A615" s="165"/>
      <c r="B615" s="165"/>
      <c r="C615" s="165"/>
      <c r="D615" s="165"/>
      <c r="E615" s="165"/>
      <c r="F615" s="165"/>
      <c r="G615" s="165"/>
      <c r="H615" s="54"/>
      <c r="I615" s="165"/>
      <c r="J615" s="165"/>
      <c r="K615" s="165"/>
      <c r="L615" s="165"/>
      <c r="M615" s="165"/>
      <c r="N615" s="165"/>
      <c r="O615" s="165"/>
      <c r="P615" s="165"/>
      <c r="Q615" s="165"/>
      <c r="R615" s="165"/>
      <c r="S615" s="165"/>
      <c r="T615" s="165"/>
      <c r="U615" s="165"/>
      <c r="V615" s="165"/>
      <c r="W615" s="165"/>
      <c r="X615" s="165"/>
      <c r="Y615" s="165"/>
      <c r="Z615" s="165"/>
    </row>
    <row r="616">
      <c r="A616" s="165"/>
      <c r="B616" s="165"/>
      <c r="C616" s="165"/>
      <c r="D616" s="165"/>
      <c r="E616" s="165"/>
      <c r="F616" s="165"/>
      <c r="G616" s="165"/>
      <c r="H616" s="54"/>
      <c r="I616" s="165"/>
      <c r="J616" s="165"/>
      <c r="K616" s="165"/>
      <c r="L616" s="165"/>
      <c r="M616" s="165"/>
      <c r="N616" s="165"/>
      <c r="O616" s="165"/>
      <c r="P616" s="165"/>
      <c r="Q616" s="165"/>
      <c r="R616" s="165"/>
      <c r="S616" s="165"/>
      <c r="T616" s="165"/>
      <c r="U616" s="165"/>
      <c r="V616" s="165"/>
      <c r="W616" s="165"/>
      <c r="X616" s="165"/>
      <c r="Y616" s="165"/>
      <c r="Z616" s="165"/>
    </row>
    <row r="617">
      <c r="A617" s="165"/>
      <c r="B617" s="165"/>
      <c r="C617" s="165"/>
      <c r="D617" s="165"/>
      <c r="E617" s="165"/>
      <c r="F617" s="165"/>
      <c r="G617" s="165"/>
      <c r="H617" s="54"/>
      <c r="I617" s="165"/>
      <c r="J617" s="165"/>
      <c r="K617" s="165"/>
      <c r="L617" s="165"/>
      <c r="M617" s="165"/>
      <c r="N617" s="165"/>
      <c r="O617" s="165"/>
      <c r="P617" s="165"/>
      <c r="Q617" s="165"/>
      <c r="R617" s="165"/>
      <c r="S617" s="165"/>
      <c r="T617" s="165"/>
      <c r="U617" s="165"/>
      <c r="V617" s="165"/>
      <c r="W617" s="165"/>
      <c r="X617" s="165"/>
      <c r="Y617" s="165"/>
      <c r="Z617" s="165"/>
    </row>
    <row r="618">
      <c r="A618" s="165"/>
      <c r="B618" s="165"/>
      <c r="C618" s="165"/>
      <c r="D618" s="165"/>
      <c r="E618" s="165"/>
      <c r="F618" s="165"/>
      <c r="G618" s="165"/>
      <c r="H618" s="54"/>
      <c r="I618" s="165"/>
      <c r="J618" s="165"/>
      <c r="K618" s="165"/>
      <c r="L618" s="165"/>
      <c r="M618" s="165"/>
      <c r="N618" s="165"/>
      <c r="O618" s="165"/>
      <c r="P618" s="165"/>
      <c r="Q618" s="165"/>
      <c r="R618" s="165"/>
      <c r="S618" s="165"/>
      <c r="T618" s="165"/>
      <c r="U618" s="165"/>
      <c r="V618" s="165"/>
      <c r="W618" s="165"/>
      <c r="X618" s="165"/>
      <c r="Y618" s="165"/>
      <c r="Z618" s="165"/>
    </row>
    <row r="619">
      <c r="A619" s="165"/>
      <c r="B619" s="165"/>
      <c r="C619" s="165"/>
      <c r="D619" s="165"/>
      <c r="E619" s="165"/>
      <c r="F619" s="165"/>
      <c r="G619" s="165"/>
      <c r="H619" s="54"/>
      <c r="I619" s="165"/>
      <c r="J619" s="165"/>
      <c r="K619" s="165"/>
      <c r="L619" s="165"/>
      <c r="M619" s="165"/>
      <c r="N619" s="165"/>
      <c r="O619" s="165"/>
      <c r="P619" s="165"/>
      <c r="Q619" s="165"/>
      <c r="R619" s="165"/>
      <c r="S619" s="165"/>
      <c r="T619" s="165"/>
      <c r="U619" s="165"/>
      <c r="V619" s="165"/>
      <c r="W619" s="165"/>
      <c r="X619" s="165"/>
      <c r="Y619" s="165"/>
      <c r="Z619" s="165"/>
    </row>
    <row r="620">
      <c r="A620" s="165"/>
      <c r="B620" s="165"/>
      <c r="C620" s="165"/>
      <c r="D620" s="165"/>
      <c r="E620" s="165"/>
      <c r="F620" s="165"/>
      <c r="G620" s="165"/>
      <c r="H620" s="54"/>
      <c r="I620" s="165"/>
      <c r="J620" s="165"/>
      <c r="K620" s="165"/>
      <c r="L620" s="165"/>
      <c r="M620" s="165"/>
      <c r="N620" s="165"/>
      <c r="O620" s="165"/>
      <c r="P620" s="165"/>
      <c r="Q620" s="165"/>
      <c r="R620" s="165"/>
      <c r="S620" s="165"/>
      <c r="T620" s="165"/>
      <c r="U620" s="165"/>
      <c r="V620" s="165"/>
      <c r="W620" s="165"/>
      <c r="X620" s="165"/>
      <c r="Y620" s="165"/>
      <c r="Z620" s="165"/>
    </row>
    <row r="621">
      <c r="A621" s="165"/>
      <c r="B621" s="165"/>
      <c r="C621" s="165"/>
      <c r="D621" s="165"/>
      <c r="E621" s="165"/>
      <c r="F621" s="165"/>
      <c r="G621" s="165"/>
      <c r="H621" s="54"/>
      <c r="I621" s="165"/>
      <c r="J621" s="165"/>
      <c r="K621" s="165"/>
      <c r="L621" s="165"/>
      <c r="M621" s="165"/>
      <c r="N621" s="165"/>
      <c r="O621" s="165"/>
      <c r="P621" s="165"/>
      <c r="Q621" s="165"/>
      <c r="R621" s="165"/>
      <c r="S621" s="165"/>
      <c r="T621" s="165"/>
      <c r="U621" s="165"/>
      <c r="V621" s="165"/>
      <c r="W621" s="165"/>
      <c r="X621" s="165"/>
      <c r="Y621" s="165"/>
      <c r="Z621" s="165"/>
    </row>
    <row r="622">
      <c r="A622" s="165"/>
      <c r="B622" s="165"/>
      <c r="C622" s="165"/>
      <c r="D622" s="165"/>
      <c r="E622" s="165"/>
      <c r="F622" s="165"/>
      <c r="G622" s="165"/>
      <c r="H622" s="54"/>
      <c r="I622" s="165"/>
      <c r="J622" s="165"/>
      <c r="K622" s="165"/>
      <c r="L622" s="165"/>
      <c r="M622" s="165"/>
      <c r="N622" s="165"/>
      <c r="O622" s="165"/>
      <c r="P622" s="165"/>
      <c r="Q622" s="165"/>
      <c r="R622" s="165"/>
      <c r="S622" s="165"/>
      <c r="T622" s="165"/>
      <c r="U622" s="165"/>
      <c r="V622" s="165"/>
      <c r="W622" s="165"/>
      <c r="X622" s="165"/>
      <c r="Y622" s="165"/>
      <c r="Z622" s="165"/>
    </row>
    <row r="623">
      <c r="A623" s="165"/>
      <c r="B623" s="165"/>
      <c r="C623" s="165"/>
      <c r="D623" s="165"/>
      <c r="E623" s="165"/>
      <c r="F623" s="165"/>
      <c r="G623" s="165"/>
      <c r="H623" s="54"/>
      <c r="I623" s="165"/>
      <c r="J623" s="165"/>
      <c r="K623" s="165"/>
      <c r="L623" s="165"/>
      <c r="M623" s="165"/>
      <c r="N623" s="165"/>
      <c r="O623" s="165"/>
      <c r="P623" s="165"/>
      <c r="Q623" s="165"/>
      <c r="R623" s="165"/>
      <c r="S623" s="165"/>
      <c r="T623" s="165"/>
      <c r="U623" s="165"/>
      <c r="V623" s="165"/>
      <c r="W623" s="165"/>
      <c r="X623" s="165"/>
      <c r="Y623" s="165"/>
      <c r="Z623" s="165"/>
    </row>
    <row r="624">
      <c r="A624" s="165"/>
      <c r="B624" s="165"/>
      <c r="C624" s="165"/>
      <c r="D624" s="165"/>
      <c r="E624" s="165"/>
      <c r="F624" s="165"/>
      <c r="G624" s="165"/>
      <c r="H624" s="54"/>
      <c r="I624" s="165"/>
      <c r="J624" s="165"/>
      <c r="K624" s="165"/>
      <c r="L624" s="165"/>
      <c r="M624" s="165"/>
      <c r="N624" s="165"/>
      <c r="O624" s="165"/>
      <c r="P624" s="165"/>
      <c r="Q624" s="165"/>
      <c r="R624" s="165"/>
      <c r="S624" s="165"/>
      <c r="T624" s="165"/>
      <c r="U624" s="165"/>
      <c r="V624" s="165"/>
      <c r="W624" s="165"/>
      <c r="X624" s="165"/>
      <c r="Y624" s="165"/>
      <c r="Z624" s="165"/>
    </row>
    <row r="625">
      <c r="A625" s="165"/>
      <c r="B625" s="165"/>
      <c r="C625" s="165"/>
      <c r="D625" s="165"/>
      <c r="E625" s="165"/>
      <c r="F625" s="165"/>
      <c r="G625" s="165"/>
      <c r="H625" s="54"/>
      <c r="I625" s="165"/>
      <c r="J625" s="165"/>
      <c r="K625" s="165"/>
      <c r="L625" s="165"/>
      <c r="M625" s="165"/>
      <c r="N625" s="165"/>
      <c r="O625" s="165"/>
      <c r="P625" s="165"/>
      <c r="Q625" s="165"/>
      <c r="R625" s="165"/>
      <c r="S625" s="165"/>
      <c r="T625" s="165"/>
      <c r="U625" s="165"/>
      <c r="V625" s="165"/>
      <c r="W625" s="165"/>
      <c r="X625" s="165"/>
      <c r="Y625" s="165"/>
      <c r="Z625" s="165"/>
    </row>
    <row r="626">
      <c r="A626" s="165"/>
      <c r="B626" s="165"/>
      <c r="C626" s="165"/>
      <c r="D626" s="165"/>
      <c r="E626" s="165"/>
      <c r="F626" s="165"/>
      <c r="G626" s="165"/>
      <c r="H626" s="54"/>
      <c r="I626" s="165"/>
      <c r="J626" s="165"/>
      <c r="K626" s="165"/>
      <c r="L626" s="165"/>
      <c r="M626" s="165"/>
      <c r="N626" s="165"/>
      <c r="O626" s="165"/>
      <c r="P626" s="165"/>
      <c r="Q626" s="165"/>
      <c r="R626" s="165"/>
      <c r="S626" s="165"/>
      <c r="T626" s="165"/>
      <c r="U626" s="165"/>
      <c r="V626" s="165"/>
      <c r="W626" s="165"/>
      <c r="X626" s="165"/>
      <c r="Y626" s="165"/>
      <c r="Z626" s="165"/>
    </row>
    <row r="627">
      <c r="A627" s="165"/>
      <c r="B627" s="165"/>
      <c r="C627" s="165"/>
      <c r="D627" s="165"/>
      <c r="E627" s="165"/>
      <c r="F627" s="165"/>
      <c r="G627" s="165"/>
      <c r="H627" s="54"/>
      <c r="I627" s="165"/>
      <c r="J627" s="165"/>
      <c r="K627" s="165"/>
      <c r="L627" s="165"/>
      <c r="M627" s="165"/>
      <c r="N627" s="165"/>
      <c r="O627" s="165"/>
      <c r="P627" s="165"/>
      <c r="Q627" s="165"/>
      <c r="R627" s="165"/>
      <c r="S627" s="165"/>
      <c r="T627" s="165"/>
      <c r="U627" s="165"/>
      <c r="V627" s="165"/>
      <c r="W627" s="165"/>
      <c r="X627" s="165"/>
      <c r="Y627" s="165"/>
      <c r="Z627" s="165"/>
    </row>
    <row r="628">
      <c r="A628" s="165"/>
      <c r="B628" s="165"/>
      <c r="C628" s="165"/>
      <c r="D628" s="165"/>
      <c r="E628" s="165"/>
      <c r="F628" s="165"/>
      <c r="G628" s="165"/>
      <c r="H628" s="54"/>
      <c r="I628" s="165"/>
      <c r="J628" s="165"/>
      <c r="K628" s="165"/>
      <c r="L628" s="165"/>
      <c r="M628" s="165"/>
      <c r="N628" s="165"/>
      <c r="O628" s="165"/>
      <c r="P628" s="165"/>
      <c r="Q628" s="165"/>
      <c r="R628" s="165"/>
      <c r="S628" s="165"/>
      <c r="T628" s="165"/>
      <c r="U628" s="165"/>
      <c r="V628" s="165"/>
      <c r="W628" s="165"/>
      <c r="X628" s="165"/>
      <c r="Y628" s="165"/>
      <c r="Z628" s="165"/>
    </row>
    <row r="629">
      <c r="A629" s="165"/>
      <c r="B629" s="165"/>
      <c r="C629" s="165"/>
      <c r="D629" s="165"/>
      <c r="E629" s="165"/>
      <c r="F629" s="165"/>
      <c r="G629" s="165"/>
      <c r="H629" s="54"/>
      <c r="I629" s="165"/>
      <c r="J629" s="165"/>
      <c r="K629" s="165"/>
      <c r="L629" s="165"/>
      <c r="M629" s="165"/>
      <c r="N629" s="165"/>
      <c r="O629" s="165"/>
      <c r="P629" s="165"/>
      <c r="Q629" s="165"/>
      <c r="R629" s="165"/>
      <c r="S629" s="165"/>
      <c r="T629" s="165"/>
      <c r="U629" s="165"/>
      <c r="V629" s="165"/>
      <c r="W629" s="165"/>
      <c r="X629" s="165"/>
      <c r="Y629" s="165"/>
      <c r="Z629" s="165"/>
    </row>
    <row r="630">
      <c r="A630" s="165"/>
      <c r="B630" s="165"/>
      <c r="C630" s="165"/>
      <c r="D630" s="165"/>
      <c r="E630" s="165"/>
      <c r="F630" s="165"/>
      <c r="G630" s="165"/>
      <c r="H630" s="54"/>
      <c r="I630" s="165"/>
      <c r="J630" s="165"/>
      <c r="K630" s="165"/>
      <c r="L630" s="165"/>
      <c r="M630" s="165"/>
      <c r="N630" s="165"/>
      <c r="O630" s="165"/>
      <c r="P630" s="165"/>
      <c r="Q630" s="165"/>
      <c r="R630" s="165"/>
      <c r="S630" s="165"/>
      <c r="T630" s="165"/>
      <c r="U630" s="165"/>
      <c r="V630" s="165"/>
      <c r="W630" s="165"/>
      <c r="X630" s="165"/>
      <c r="Y630" s="165"/>
      <c r="Z630" s="165"/>
    </row>
    <row r="631">
      <c r="A631" s="165"/>
      <c r="B631" s="165"/>
      <c r="C631" s="165"/>
      <c r="D631" s="165"/>
      <c r="E631" s="165"/>
      <c r="F631" s="165"/>
      <c r="G631" s="165"/>
      <c r="H631" s="54"/>
      <c r="I631" s="165"/>
      <c r="J631" s="165"/>
      <c r="K631" s="165"/>
      <c r="L631" s="165"/>
      <c r="M631" s="165"/>
      <c r="N631" s="165"/>
      <c r="O631" s="165"/>
      <c r="P631" s="165"/>
      <c r="Q631" s="165"/>
      <c r="R631" s="165"/>
      <c r="S631" s="165"/>
      <c r="T631" s="165"/>
      <c r="U631" s="165"/>
      <c r="V631" s="165"/>
      <c r="W631" s="165"/>
      <c r="X631" s="165"/>
      <c r="Y631" s="165"/>
      <c r="Z631" s="165"/>
    </row>
    <row r="632">
      <c r="A632" s="165"/>
      <c r="B632" s="165"/>
      <c r="C632" s="165"/>
      <c r="D632" s="165"/>
      <c r="E632" s="165"/>
      <c r="F632" s="165"/>
      <c r="G632" s="165"/>
      <c r="H632" s="54"/>
      <c r="I632" s="165"/>
      <c r="J632" s="165"/>
      <c r="K632" s="165"/>
      <c r="L632" s="165"/>
      <c r="M632" s="165"/>
      <c r="N632" s="165"/>
      <c r="O632" s="165"/>
      <c r="P632" s="165"/>
      <c r="Q632" s="165"/>
      <c r="R632" s="165"/>
      <c r="S632" s="165"/>
      <c r="T632" s="165"/>
      <c r="U632" s="165"/>
      <c r="V632" s="165"/>
      <c r="W632" s="165"/>
      <c r="X632" s="165"/>
      <c r="Y632" s="165"/>
      <c r="Z632" s="165"/>
    </row>
    <row r="633">
      <c r="A633" s="165"/>
      <c r="B633" s="165"/>
      <c r="C633" s="165"/>
      <c r="D633" s="165"/>
      <c r="E633" s="165"/>
      <c r="F633" s="165"/>
      <c r="G633" s="165"/>
      <c r="H633" s="54"/>
      <c r="I633" s="165"/>
      <c r="J633" s="165"/>
      <c r="K633" s="165"/>
      <c r="L633" s="165"/>
      <c r="M633" s="165"/>
      <c r="N633" s="165"/>
      <c r="O633" s="165"/>
      <c r="P633" s="165"/>
      <c r="Q633" s="165"/>
      <c r="R633" s="165"/>
      <c r="S633" s="165"/>
      <c r="T633" s="165"/>
      <c r="U633" s="165"/>
      <c r="V633" s="165"/>
      <c r="W633" s="165"/>
      <c r="X633" s="165"/>
      <c r="Y633" s="165"/>
      <c r="Z633" s="165"/>
    </row>
    <row r="634">
      <c r="A634" s="165"/>
      <c r="B634" s="165"/>
      <c r="C634" s="165"/>
      <c r="D634" s="165"/>
      <c r="E634" s="165"/>
      <c r="F634" s="165"/>
      <c r="G634" s="165"/>
      <c r="H634" s="54"/>
      <c r="I634" s="165"/>
      <c r="J634" s="165"/>
      <c r="K634" s="165"/>
      <c r="L634" s="165"/>
      <c r="M634" s="165"/>
      <c r="N634" s="165"/>
      <c r="O634" s="165"/>
      <c r="P634" s="165"/>
      <c r="Q634" s="165"/>
      <c r="R634" s="165"/>
      <c r="S634" s="165"/>
      <c r="T634" s="165"/>
      <c r="U634" s="165"/>
      <c r="V634" s="165"/>
      <c r="W634" s="165"/>
      <c r="X634" s="165"/>
      <c r="Y634" s="165"/>
      <c r="Z634" s="165"/>
    </row>
    <row r="635">
      <c r="A635" s="165"/>
      <c r="B635" s="165"/>
      <c r="C635" s="165"/>
      <c r="D635" s="165"/>
      <c r="E635" s="165"/>
      <c r="F635" s="165"/>
      <c r="G635" s="165"/>
      <c r="H635" s="54"/>
      <c r="I635" s="165"/>
      <c r="J635" s="165"/>
      <c r="K635" s="165"/>
      <c r="L635" s="165"/>
      <c r="M635" s="165"/>
      <c r="N635" s="165"/>
      <c r="O635" s="165"/>
      <c r="P635" s="165"/>
      <c r="Q635" s="165"/>
      <c r="R635" s="165"/>
      <c r="S635" s="165"/>
      <c r="T635" s="165"/>
      <c r="U635" s="165"/>
      <c r="V635" s="165"/>
      <c r="W635" s="165"/>
      <c r="X635" s="165"/>
      <c r="Y635" s="165"/>
      <c r="Z635" s="165"/>
    </row>
    <row r="636">
      <c r="A636" s="165"/>
      <c r="B636" s="165"/>
      <c r="C636" s="165"/>
      <c r="D636" s="165"/>
      <c r="E636" s="165"/>
      <c r="F636" s="165"/>
      <c r="G636" s="165"/>
      <c r="H636" s="54"/>
      <c r="I636" s="165"/>
      <c r="J636" s="165"/>
      <c r="K636" s="165"/>
      <c r="L636" s="165"/>
      <c r="M636" s="165"/>
      <c r="N636" s="165"/>
      <c r="O636" s="165"/>
      <c r="P636" s="165"/>
      <c r="Q636" s="165"/>
      <c r="R636" s="165"/>
      <c r="S636" s="165"/>
      <c r="T636" s="165"/>
      <c r="U636" s="165"/>
      <c r="V636" s="165"/>
      <c r="W636" s="165"/>
      <c r="X636" s="165"/>
      <c r="Y636" s="165"/>
      <c r="Z636" s="165"/>
    </row>
    <row r="637">
      <c r="A637" s="165"/>
      <c r="B637" s="165"/>
      <c r="C637" s="165"/>
      <c r="D637" s="165"/>
      <c r="E637" s="165"/>
      <c r="F637" s="165"/>
      <c r="G637" s="165"/>
      <c r="H637" s="54"/>
      <c r="I637" s="165"/>
      <c r="J637" s="165"/>
      <c r="K637" s="165"/>
      <c r="L637" s="165"/>
      <c r="M637" s="165"/>
      <c r="N637" s="165"/>
      <c r="O637" s="165"/>
      <c r="P637" s="165"/>
      <c r="Q637" s="165"/>
      <c r="R637" s="165"/>
      <c r="S637" s="165"/>
      <c r="T637" s="165"/>
      <c r="U637" s="165"/>
      <c r="V637" s="165"/>
      <c r="W637" s="165"/>
      <c r="X637" s="165"/>
      <c r="Y637" s="165"/>
      <c r="Z637" s="165"/>
    </row>
    <row r="638">
      <c r="A638" s="165"/>
      <c r="B638" s="165"/>
      <c r="C638" s="165"/>
      <c r="D638" s="165"/>
      <c r="E638" s="165"/>
      <c r="F638" s="165"/>
      <c r="G638" s="165"/>
      <c r="H638" s="54"/>
      <c r="I638" s="165"/>
      <c r="J638" s="165"/>
      <c r="K638" s="165"/>
      <c r="L638" s="165"/>
      <c r="M638" s="165"/>
      <c r="N638" s="165"/>
      <c r="O638" s="165"/>
      <c r="P638" s="165"/>
      <c r="Q638" s="165"/>
      <c r="R638" s="165"/>
      <c r="S638" s="165"/>
      <c r="T638" s="165"/>
      <c r="U638" s="165"/>
      <c r="V638" s="165"/>
      <c r="W638" s="165"/>
      <c r="X638" s="165"/>
      <c r="Y638" s="165"/>
      <c r="Z638" s="165"/>
    </row>
    <row r="639">
      <c r="A639" s="165"/>
      <c r="B639" s="165"/>
      <c r="C639" s="165"/>
      <c r="D639" s="165"/>
      <c r="E639" s="165"/>
      <c r="F639" s="165"/>
      <c r="G639" s="165"/>
      <c r="H639" s="54"/>
      <c r="I639" s="165"/>
      <c r="J639" s="165"/>
      <c r="K639" s="165"/>
      <c r="L639" s="165"/>
      <c r="M639" s="165"/>
      <c r="N639" s="165"/>
      <c r="O639" s="165"/>
      <c r="P639" s="165"/>
      <c r="Q639" s="165"/>
      <c r="R639" s="165"/>
      <c r="S639" s="165"/>
      <c r="T639" s="165"/>
      <c r="U639" s="165"/>
      <c r="V639" s="165"/>
      <c r="W639" s="165"/>
      <c r="X639" s="165"/>
      <c r="Y639" s="165"/>
      <c r="Z639" s="165"/>
    </row>
    <row r="640">
      <c r="A640" s="165"/>
      <c r="B640" s="165"/>
      <c r="C640" s="165"/>
      <c r="D640" s="165"/>
      <c r="E640" s="165"/>
      <c r="F640" s="165"/>
      <c r="G640" s="165"/>
      <c r="H640" s="54"/>
      <c r="I640" s="165"/>
      <c r="J640" s="165"/>
      <c r="K640" s="165"/>
      <c r="L640" s="165"/>
      <c r="M640" s="165"/>
      <c r="N640" s="165"/>
      <c r="O640" s="165"/>
      <c r="P640" s="165"/>
      <c r="Q640" s="165"/>
      <c r="R640" s="165"/>
      <c r="S640" s="165"/>
      <c r="T640" s="165"/>
      <c r="U640" s="165"/>
      <c r="V640" s="165"/>
      <c r="W640" s="165"/>
      <c r="X640" s="165"/>
      <c r="Y640" s="165"/>
      <c r="Z640" s="165"/>
    </row>
    <row r="641">
      <c r="A641" s="165"/>
      <c r="B641" s="165"/>
      <c r="C641" s="165"/>
      <c r="D641" s="165"/>
      <c r="E641" s="165"/>
      <c r="F641" s="165"/>
      <c r="G641" s="165"/>
      <c r="H641" s="54"/>
      <c r="I641" s="165"/>
      <c r="J641" s="165"/>
      <c r="K641" s="165"/>
      <c r="L641" s="165"/>
      <c r="M641" s="165"/>
      <c r="N641" s="165"/>
      <c r="O641" s="165"/>
      <c r="P641" s="165"/>
      <c r="Q641" s="165"/>
      <c r="R641" s="165"/>
      <c r="S641" s="165"/>
      <c r="T641" s="165"/>
      <c r="U641" s="165"/>
      <c r="V641" s="165"/>
      <c r="W641" s="165"/>
      <c r="X641" s="165"/>
      <c r="Y641" s="165"/>
      <c r="Z641" s="165"/>
    </row>
    <row r="642">
      <c r="A642" s="165"/>
      <c r="B642" s="165"/>
      <c r="C642" s="165"/>
      <c r="D642" s="165"/>
      <c r="E642" s="165"/>
      <c r="F642" s="165"/>
      <c r="G642" s="165"/>
      <c r="H642" s="54"/>
      <c r="I642" s="165"/>
      <c r="J642" s="165"/>
      <c r="K642" s="165"/>
      <c r="L642" s="165"/>
      <c r="M642" s="165"/>
      <c r="N642" s="165"/>
      <c r="O642" s="165"/>
      <c r="P642" s="165"/>
      <c r="Q642" s="165"/>
      <c r="R642" s="165"/>
      <c r="S642" s="165"/>
      <c r="T642" s="165"/>
      <c r="U642" s="165"/>
      <c r="V642" s="165"/>
      <c r="W642" s="165"/>
      <c r="X642" s="165"/>
      <c r="Y642" s="165"/>
      <c r="Z642" s="165"/>
    </row>
    <row r="643">
      <c r="A643" s="165"/>
      <c r="B643" s="165"/>
      <c r="C643" s="165"/>
      <c r="D643" s="165"/>
      <c r="E643" s="165"/>
      <c r="F643" s="165"/>
      <c r="G643" s="165"/>
      <c r="H643" s="54"/>
      <c r="I643" s="165"/>
      <c r="J643" s="165"/>
      <c r="K643" s="165"/>
      <c r="L643" s="165"/>
      <c r="M643" s="165"/>
      <c r="N643" s="165"/>
      <c r="O643" s="165"/>
      <c r="P643" s="165"/>
      <c r="Q643" s="165"/>
      <c r="R643" s="165"/>
      <c r="S643" s="165"/>
      <c r="T643" s="165"/>
      <c r="U643" s="165"/>
      <c r="V643" s="165"/>
      <c r="W643" s="165"/>
      <c r="X643" s="165"/>
      <c r="Y643" s="165"/>
      <c r="Z643" s="165"/>
    </row>
    <row r="644">
      <c r="A644" s="165"/>
      <c r="B644" s="165"/>
      <c r="C644" s="165"/>
      <c r="D644" s="165"/>
      <c r="E644" s="165"/>
      <c r="F644" s="165"/>
      <c r="G644" s="165"/>
      <c r="H644" s="54"/>
      <c r="I644" s="165"/>
      <c r="J644" s="165"/>
      <c r="K644" s="165"/>
      <c r="L644" s="165"/>
      <c r="M644" s="165"/>
      <c r="N644" s="165"/>
      <c r="O644" s="165"/>
      <c r="P644" s="165"/>
      <c r="Q644" s="165"/>
      <c r="R644" s="165"/>
      <c r="S644" s="165"/>
      <c r="T644" s="165"/>
      <c r="U644" s="165"/>
      <c r="V644" s="165"/>
      <c r="W644" s="165"/>
      <c r="X644" s="165"/>
      <c r="Y644" s="165"/>
      <c r="Z644" s="165"/>
    </row>
    <row r="645">
      <c r="A645" s="165"/>
      <c r="B645" s="165"/>
      <c r="C645" s="165"/>
      <c r="D645" s="165"/>
      <c r="E645" s="165"/>
      <c r="F645" s="165"/>
      <c r="G645" s="165"/>
      <c r="H645" s="54"/>
      <c r="I645" s="165"/>
      <c r="J645" s="165"/>
      <c r="K645" s="165"/>
      <c r="L645" s="165"/>
      <c r="M645" s="165"/>
      <c r="N645" s="165"/>
      <c r="O645" s="165"/>
      <c r="P645" s="165"/>
      <c r="Q645" s="165"/>
      <c r="R645" s="165"/>
      <c r="S645" s="165"/>
      <c r="T645" s="165"/>
      <c r="U645" s="165"/>
      <c r="V645" s="165"/>
      <c r="W645" s="165"/>
      <c r="X645" s="165"/>
      <c r="Y645" s="165"/>
      <c r="Z645" s="165"/>
    </row>
    <row r="646">
      <c r="A646" s="165"/>
      <c r="B646" s="165"/>
      <c r="C646" s="165"/>
      <c r="D646" s="165"/>
      <c r="E646" s="165"/>
      <c r="F646" s="165"/>
      <c r="G646" s="165"/>
      <c r="H646" s="54"/>
      <c r="I646" s="165"/>
      <c r="J646" s="165"/>
      <c r="K646" s="165"/>
      <c r="L646" s="165"/>
      <c r="M646" s="165"/>
      <c r="N646" s="165"/>
      <c r="O646" s="165"/>
      <c r="P646" s="165"/>
      <c r="Q646" s="165"/>
      <c r="R646" s="165"/>
      <c r="S646" s="165"/>
      <c r="T646" s="165"/>
      <c r="U646" s="165"/>
      <c r="V646" s="165"/>
      <c r="W646" s="165"/>
      <c r="X646" s="165"/>
      <c r="Y646" s="165"/>
      <c r="Z646" s="165"/>
    </row>
    <row r="647">
      <c r="A647" s="165"/>
      <c r="B647" s="165"/>
      <c r="C647" s="165"/>
      <c r="D647" s="165"/>
      <c r="E647" s="165"/>
      <c r="F647" s="165"/>
      <c r="G647" s="165"/>
      <c r="H647" s="54"/>
      <c r="I647" s="165"/>
      <c r="J647" s="165"/>
      <c r="K647" s="165"/>
      <c r="L647" s="165"/>
      <c r="M647" s="165"/>
      <c r="N647" s="165"/>
      <c r="O647" s="165"/>
      <c r="P647" s="165"/>
      <c r="Q647" s="165"/>
      <c r="R647" s="165"/>
      <c r="S647" s="165"/>
      <c r="T647" s="165"/>
      <c r="U647" s="165"/>
      <c r="V647" s="165"/>
      <c r="W647" s="165"/>
      <c r="X647" s="165"/>
      <c r="Y647" s="165"/>
      <c r="Z647" s="165"/>
    </row>
    <row r="648">
      <c r="A648" s="165"/>
      <c r="B648" s="165"/>
      <c r="C648" s="165"/>
      <c r="D648" s="165"/>
      <c r="E648" s="165"/>
      <c r="F648" s="165"/>
      <c r="G648" s="165"/>
      <c r="H648" s="54"/>
      <c r="I648" s="165"/>
      <c r="J648" s="165"/>
      <c r="K648" s="165"/>
      <c r="L648" s="165"/>
      <c r="M648" s="165"/>
      <c r="N648" s="165"/>
      <c r="O648" s="165"/>
      <c r="P648" s="165"/>
      <c r="Q648" s="165"/>
      <c r="R648" s="165"/>
      <c r="S648" s="165"/>
      <c r="T648" s="165"/>
      <c r="U648" s="165"/>
      <c r="V648" s="165"/>
      <c r="W648" s="165"/>
      <c r="X648" s="165"/>
      <c r="Y648" s="165"/>
      <c r="Z648" s="165"/>
    </row>
    <row r="649">
      <c r="A649" s="165"/>
      <c r="B649" s="165"/>
      <c r="C649" s="165"/>
      <c r="D649" s="165"/>
      <c r="E649" s="165"/>
      <c r="F649" s="165"/>
      <c r="G649" s="165"/>
      <c r="H649" s="54"/>
      <c r="I649" s="165"/>
      <c r="J649" s="165"/>
      <c r="K649" s="165"/>
      <c r="L649" s="165"/>
      <c r="M649" s="165"/>
      <c r="N649" s="165"/>
      <c r="O649" s="165"/>
      <c r="P649" s="165"/>
      <c r="Q649" s="165"/>
      <c r="R649" s="165"/>
      <c r="S649" s="165"/>
      <c r="T649" s="165"/>
      <c r="U649" s="165"/>
      <c r="V649" s="165"/>
      <c r="W649" s="165"/>
      <c r="X649" s="165"/>
      <c r="Y649" s="165"/>
      <c r="Z649" s="165"/>
    </row>
    <row r="650">
      <c r="A650" s="165"/>
      <c r="B650" s="165"/>
      <c r="C650" s="165"/>
      <c r="D650" s="165"/>
      <c r="E650" s="165"/>
      <c r="F650" s="165"/>
      <c r="G650" s="165"/>
      <c r="H650" s="54"/>
      <c r="I650" s="165"/>
      <c r="J650" s="165"/>
      <c r="K650" s="165"/>
      <c r="L650" s="165"/>
      <c r="M650" s="165"/>
      <c r="N650" s="165"/>
      <c r="O650" s="165"/>
      <c r="P650" s="165"/>
      <c r="Q650" s="165"/>
      <c r="R650" s="165"/>
      <c r="S650" s="165"/>
      <c r="T650" s="165"/>
      <c r="U650" s="165"/>
      <c r="V650" s="165"/>
      <c r="W650" s="165"/>
      <c r="X650" s="165"/>
      <c r="Y650" s="165"/>
      <c r="Z650" s="165"/>
    </row>
    <row r="651">
      <c r="A651" s="165"/>
      <c r="B651" s="165"/>
      <c r="C651" s="165"/>
      <c r="D651" s="165"/>
      <c r="E651" s="165"/>
      <c r="F651" s="165"/>
      <c r="G651" s="165"/>
      <c r="H651" s="54"/>
      <c r="I651" s="165"/>
      <c r="J651" s="165"/>
      <c r="K651" s="165"/>
      <c r="L651" s="165"/>
      <c r="M651" s="165"/>
      <c r="N651" s="165"/>
      <c r="O651" s="165"/>
      <c r="P651" s="165"/>
      <c r="Q651" s="165"/>
      <c r="R651" s="165"/>
      <c r="S651" s="165"/>
      <c r="T651" s="165"/>
      <c r="U651" s="165"/>
      <c r="V651" s="165"/>
      <c r="W651" s="165"/>
      <c r="X651" s="165"/>
      <c r="Y651" s="165"/>
      <c r="Z651" s="165"/>
    </row>
    <row r="652">
      <c r="A652" s="165"/>
      <c r="B652" s="165"/>
      <c r="C652" s="165"/>
      <c r="D652" s="165"/>
      <c r="E652" s="165"/>
      <c r="F652" s="165"/>
      <c r="G652" s="165"/>
      <c r="H652" s="54"/>
      <c r="I652" s="165"/>
      <c r="J652" s="165"/>
      <c r="K652" s="165"/>
      <c r="L652" s="165"/>
      <c r="M652" s="165"/>
      <c r="N652" s="165"/>
      <c r="O652" s="165"/>
      <c r="P652" s="165"/>
      <c r="Q652" s="165"/>
      <c r="R652" s="165"/>
      <c r="S652" s="165"/>
      <c r="T652" s="165"/>
      <c r="U652" s="165"/>
      <c r="V652" s="165"/>
      <c r="W652" s="165"/>
      <c r="X652" s="165"/>
      <c r="Y652" s="165"/>
      <c r="Z652" s="165"/>
    </row>
    <row r="653">
      <c r="A653" s="165"/>
      <c r="B653" s="165"/>
      <c r="C653" s="165"/>
      <c r="D653" s="165"/>
      <c r="E653" s="165"/>
      <c r="F653" s="165"/>
      <c r="G653" s="165"/>
      <c r="H653" s="54"/>
      <c r="I653" s="165"/>
      <c r="J653" s="165"/>
      <c r="K653" s="165"/>
      <c r="L653" s="165"/>
      <c r="M653" s="165"/>
      <c r="N653" s="165"/>
      <c r="O653" s="165"/>
      <c r="P653" s="165"/>
      <c r="Q653" s="165"/>
      <c r="R653" s="165"/>
      <c r="S653" s="165"/>
      <c r="T653" s="165"/>
      <c r="U653" s="165"/>
      <c r="V653" s="165"/>
      <c r="W653" s="165"/>
      <c r="X653" s="165"/>
      <c r="Y653" s="165"/>
      <c r="Z653" s="165"/>
    </row>
    <row r="654">
      <c r="A654" s="165"/>
      <c r="B654" s="165"/>
      <c r="C654" s="165"/>
      <c r="D654" s="165"/>
      <c r="E654" s="165"/>
      <c r="F654" s="165"/>
      <c r="G654" s="165"/>
      <c r="H654" s="54"/>
      <c r="I654" s="165"/>
      <c r="J654" s="165"/>
      <c r="K654" s="165"/>
      <c r="L654" s="165"/>
      <c r="M654" s="165"/>
      <c r="N654" s="165"/>
      <c r="O654" s="165"/>
      <c r="P654" s="165"/>
      <c r="Q654" s="165"/>
      <c r="R654" s="165"/>
      <c r="S654" s="165"/>
      <c r="T654" s="165"/>
      <c r="U654" s="165"/>
      <c r="V654" s="165"/>
      <c r="W654" s="165"/>
      <c r="X654" s="165"/>
      <c r="Y654" s="165"/>
      <c r="Z654" s="165"/>
    </row>
    <row r="655">
      <c r="A655" s="165"/>
      <c r="B655" s="165"/>
      <c r="C655" s="165"/>
      <c r="D655" s="165"/>
      <c r="E655" s="165"/>
      <c r="F655" s="165"/>
      <c r="G655" s="165"/>
      <c r="H655" s="54"/>
      <c r="I655" s="165"/>
      <c r="J655" s="165"/>
      <c r="K655" s="165"/>
      <c r="L655" s="165"/>
      <c r="M655" s="165"/>
      <c r="N655" s="165"/>
      <c r="O655" s="165"/>
      <c r="P655" s="165"/>
      <c r="Q655" s="165"/>
      <c r="R655" s="165"/>
      <c r="S655" s="165"/>
      <c r="T655" s="165"/>
      <c r="U655" s="165"/>
      <c r="V655" s="165"/>
      <c r="W655" s="165"/>
      <c r="X655" s="165"/>
      <c r="Y655" s="165"/>
      <c r="Z655" s="165"/>
    </row>
    <row r="656">
      <c r="A656" s="165"/>
      <c r="B656" s="165"/>
      <c r="C656" s="165"/>
      <c r="D656" s="165"/>
      <c r="E656" s="165"/>
      <c r="F656" s="165"/>
      <c r="G656" s="165"/>
      <c r="H656" s="54"/>
      <c r="I656" s="165"/>
      <c r="J656" s="165"/>
      <c r="K656" s="165"/>
      <c r="L656" s="165"/>
      <c r="M656" s="165"/>
      <c r="N656" s="165"/>
      <c r="O656" s="165"/>
      <c r="P656" s="165"/>
      <c r="Q656" s="165"/>
      <c r="R656" s="165"/>
      <c r="S656" s="165"/>
      <c r="T656" s="165"/>
      <c r="U656" s="165"/>
      <c r="V656" s="165"/>
      <c r="W656" s="165"/>
      <c r="X656" s="165"/>
      <c r="Y656" s="165"/>
      <c r="Z656" s="165"/>
    </row>
    <row r="657">
      <c r="A657" s="165"/>
      <c r="B657" s="165"/>
      <c r="C657" s="165"/>
      <c r="D657" s="165"/>
      <c r="E657" s="165"/>
      <c r="F657" s="165"/>
      <c r="G657" s="165"/>
      <c r="H657" s="54"/>
      <c r="I657" s="165"/>
      <c r="J657" s="165"/>
      <c r="K657" s="165"/>
      <c r="L657" s="165"/>
      <c r="M657" s="165"/>
      <c r="N657" s="165"/>
      <c r="O657" s="165"/>
      <c r="P657" s="165"/>
      <c r="Q657" s="165"/>
      <c r="R657" s="165"/>
      <c r="S657" s="165"/>
      <c r="T657" s="165"/>
      <c r="U657" s="165"/>
      <c r="V657" s="165"/>
      <c r="W657" s="165"/>
      <c r="X657" s="165"/>
      <c r="Y657" s="165"/>
      <c r="Z657" s="165"/>
    </row>
    <row r="658">
      <c r="A658" s="165"/>
      <c r="B658" s="165"/>
      <c r="C658" s="165"/>
      <c r="D658" s="165"/>
      <c r="E658" s="165"/>
      <c r="F658" s="165"/>
      <c r="G658" s="165"/>
      <c r="H658" s="54"/>
      <c r="I658" s="165"/>
      <c r="J658" s="165"/>
      <c r="K658" s="165"/>
      <c r="L658" s="165"/>
      <c r="M658" s="165"/>
      <c r="N658" s="165"/>
      <c r="O658" s="165"/>
      <c r="P658" s="165"/>
      <c r="Q658" s="165"/>
      <c r="R658" s="165"/>
      <c r="S658" s="165"/>
      <c r="T658" s="165"/>
      <c r="U658" s="165"/>
      <c r="V658" s="165"/>
      <c r="W658" s="165"/>
      <c r="X658" s="165"/>
      <c r="Y658" s="165"/>
      <c r="Z658" s="165"/>
    </row>
    <row r="659">
      <c r="A659" s="165"/>
      <c r="B659" s="165"/>
      <c r="C659" s="165"/>
      <c r="D659" s="165"/>
      <c r="E659" s="165"/>
      <c r="F659" s="165"/>
      <c r="G659" s="165"/>
      <c r="H659" s="54"/>
      <c r="I659" s="165"/>
      <c r="J659" s="165"/>
      <c r="K659" s="165"/>
      <c r="L659" s="165"/>
      <c r="M659" s="165"/>
      <c r="N659" s="165"/>
      <c r="O659" s="165"/>
      <c r="P659" s="165"/>
      <c r="Q659" s="165"/>
      <c r="R659" s="165"/>
      <c r="S659" s="165"/>
      <c r="T659" s="165"/>
      <c r="U659" s="165"/>
      <c r="V659" s="165"/>
      <c r="W659" s="165"/>
      <c r="X659" s="165"/>
      <c r="Y659" s="165"/>
      <c r="Z659" s="165"/>
    </row>
    <row r="660">
      <c r="A660" s="165"/>
      <c r="B660" s="165"/>
      <c r="C660" s="165"/>
      <c r="D660" s="165"/>
      <c r="E660" s="165"/>
      <c r="F660" s="165"/>
      <c r="G660" s="165"/>
      <c r="H660" s="54"/>
      <c r="I660" s="165"/>
      <c r="J660" s="165"/>
      <c r="K660" s="165"/>
      <c r="L660" s="165"/>
      <c r="M660" s="165"/>
      <c r="N660" s="165"/>
      <c r="O660" s="165"/>
      <c r="P660" s="165"/>
      <c r="Q660" s="165"/>
      <c r="R660" s="165"/>
      <c r="S660" s="165"/>
      <c r="T660" s="165"/>
      <c r="U660" s="165"/>
      <c r="V660" s="165"/>
      <c r="W660" s="165"/>
      <c r="X660" s="165"/>
      <c r="Y660" s="165"/>
      <c r="Z660" s="165"/>
    </row>
    <row r="661">
      <c r="A661" s="165"/>
      <c r="B661" s="165"/>
      <c r="C661" s="165"/>
      <c r="D661" s="165"/>
      <c r="E661" s="165"/>
      <c r="F661" s="165"/>
      <c r="G661" s="165"/>
      <c r="H661" s="54"/>
      <c r="I661" s="165"/>
      <c r="J661" s="165"/>
      <c r="K661" s="165"/>
      <c r="L661" s="165"/>
      <c r="M661" s="165"/>
      <c r="N661" s="165"/>
      <c r="O661" s="165"/>
      <c r="P661" s="165"/>
      <c r="Q661" s="165"/>
      <c r="R661" s="165"/>
      <c r="S661" s="165"/>
      <c r="T661" s="165"/>
      <c r="U661" s="165"/>
      <c r="V661" s="165"/>
      <c r="W661" s="165"/>
      <c r="X661" s="165"/>
      <c r="Y661" s="165"/>
      <c r="Z661" s="165"/>
    </row>
    <row r="662">
      <c r="A662" s="165"/>
      <c r="B662" s="165"/>
      <c r="C662" s="165"/>
      <c r="D662" s="165"/>
      <c r="E662" s="165"/>
      <c r="F662" s="165"/>
      <c r="G662" s="165"/>
      <c r="H662" s="54"/>
      <c r="I662" s="165"/>
      <c r="J662" s="165"/>
      <c r="K662" s="165"/>
      <c r="L662" s="165"/>
      <c r="M662" s="165"/>
      <c r="N662" s="165"/>
      <c r="O662" s="165"/>
      <c r="P662" s="165"/>
      <c r="Q662" s="165"/>
      <c r="R662" s="165"/>
      <c r="S662" s="165"/>
      <c r="T662" s="165"/>
      <c r="U662" s="165"/>
      <c r="V662" s="165"/>
      <c r="W662" s="165"/>
      <c r="X662" s="165"/>
      <c r="Y662" s="165"/>
      <c r="Z662" s="165"/>
    </row>
    <row r="663">
      <c r="A663" s="165"/>
      <c r="B663" s="165"/>
      <c r="C663" s="165"/>
      <c r="D663" s="165"/>
      <c r="E663" s="165"/>
      <c r="F663" s="165"/>
      <c r="G663" s="165"/>
      <c r="H663" s="54"/>
      <c r="I663" s="165"/>
      <c r="J663" s="165"/>
      <c r="K663" s="165"/>
      <c r="L663" s="165"/>
      <c r="M663" s="165"/>
      <c r="N663" s="165"/>
      <c r="O663" s="165"/>
      <c r="P663" s="165"/>
      <c r="Q663" s="165"/>
      <c r="R663" s="165"/>
      <c r="S663" s="165"/>
      <c r="T663" s="165"/>
      <c r="U663" s="165"/>
      <c r="V663" s="165"/>
      <c r="W663" s="165"/>
      <c r="X663" s="165"/>
      <c r="Y663" s="165"/>
      <c r="Z663" s="165"/>
    </row>
    <row r="664">
      <c r="A664" s="165"/>
      <c r="B664" s="165"/>
      <c r="C664" s="165"/>
      <c r="D664" s="165"/>
      <c r="E664" s="165"/>
      <c r="F664" s="165"/>
      <c r="G664" s="165"/>
      <c r="H664" s="54"/>
      <c r="I664" s="165"/>
      <c r="J664" s="165"/>
      <c r="K664" s="165"/>
      <c r="L664" s="165"/>
      <c r="M664" s="165"/>
      <c r="N664" s="165"/>
      <c r="O664" s="165"/>
      <c r="P664" s="165"/>
      <c r="Q664" s="165"/>
      <c r="R664" s="165"/>
      <c r="S664" s="165"/>
      <c r="T664" s="165"/>
      <c r="U664" s="165"/>
      <c r="V664" s="165"/>
      <c r="W664" s="165"/>
      <c r="X664" s="165"/>
      <c r="Y664" s="165"/>
      <c r="Z664" s="165"/>
    </row>
    <row r="665">
      <c r="A665" s="165"/>
      <c r="B665" s="165"/>
      <c r="C665" s="165"/>
      <c r="D665" s="165"/>
      <c r="E665" s="165"/>
      <c r="F665" s="165"/>
      <c r="G665" s="165"/>
      <c r="H665" s="54"/>
      <c r="I665" s="165"/>
      <c r="J665" s="165"/>
      <c r="K665" s="165"/>
      <c r="L665" s="165"/>
      <c r="M665" s="165"/>
      <c r="N665" s="165"/>
      <c r="O665" s="165"/>
      <c r="P665" s="165"/>
      <c r="Q665" s="165"/>
      <c r="R665" s="165"/>
      <c r="S665" s="165"/>
      <c r="T665" s="165"/>
      <c r="U665" s="165"/>
      <c r="V665" s="165"/>
      <c r="W665" s="165"/>
      <c r="X665" s="165"/>
      <c r="Y665" s="165"/>
      <c r="Z665" s="165"/>
    </row>
    <row r="666">
      <c r="A666" s="165"/>
      <c r="B666" s="165"/>
      <c r="C666" s="165"/>
      <c r="D666" s="165"/>
      <c r="E666" s="165"/>
      <c r="F666" s="165"/>
      <c r="G666" s="165"/>
      <c r="H666" s="54"/>
      <c r="I666" s="165"/>
      <c r="J666" s="165"/>
      <c r="K666" s="165"/>
      <c r="L666" s="165"/>
      <c r="M666" s="165"/>
      <c r="N666" s="165"/>
      <c r="O666" s="165"/>
      <c r="P666" s="165"/>
      <c r="Q666" s="165"/>
      <c r="R666" s="165"/>
      <c r="S666" s="165"/>
      <c r="T666" s="165"/>
      <c r="U666" s="165"/>
      <c r="V666" s="165"/>
      <c r="W666" s="165"/>
      <c r="X666" s="165"/>
      <c r="Y666" s="165"/>
      <c r="Z666" s="165"/>
    </row>
    <row r="667">
      <c r="A667" s="165"/>
      <c r="B667" s="165"/>
      <c r="C667" s="165"/>
      <c r="D667" s="165"/>
      <c r="E667" s="165"/>
      <c r="F667" s="165"/>
      <c r="G667" s="165"/>
      <c r="H667" s="54"/>
      <c r="I667" s="165"/>
      <c r="J667" s="165"/>
      <c r="K667" s="165"/>
      <c r="L667" s="165"/>
      <c r="M667" s="165"/>
      <c r="N667" s="165"/>
      <c r="O667" s="165"/>
      <c r="P667" s="165"/>
      <c r="Q667" s="165"/>
      <c r="R667" s="165"/>
      <c r="S667" s="165"/>
      <c r="T667" s="165"/>
      <c r="U667" s="165"/>
      <c r="V667" s="165"/>
      <c r="W667" s="165"/>
      <c r="X667" s="165"/>
      <c r="Y667" s="165"/>
      <c r="Z667" s="165"/>
    </row>
    <row r="668">
      <c r="A668" s="165"/>
      <c r="B668" s="165"/>
      <c r="C668" s="165"/>
      <c r="D668" s="165"/>
      <c r="E668" s="165"/>
      <c r="F668" s="165"/>
      <c r="G668" s="165"/>
      <c r="H668" s="54"/>
      <c r="I668" s="165"/>
      <c r="J668" s="165"/>
      <c r="K668" s="165"/>
      <c r="L668" s="165"/>
      <c r="M668" s="165"/>
      <c r="N668" s="165"/>
      <c r="O668" s="165"/>
      <c r="P668" s="165"/>
      <c r="Q668" s="165"/>
      <c r="R668" s="165"/>
      <c r="S668" s="165"/>
      <c r="T668" s="165"/>
      <c r="U668" s="165"/>
      <c r="V668" s="165"/>
      <c r="W668" s="165"/>
      <c r="X668" s="165"/>
      <c r="Y668" s="165"/>
      <c r="Z668" s="165"/>
    </row>
    <row r="669">
      <c r="A669" s="165"/>
      <c r="B669" s="165"/>
      <c r="C669" s="165"/>
      <c r="D669" s="165"/>
      <c r="E669" s="165"/>
      <c r="F669" s="165"/>
      <c r="G669" s="165"/>
      <c r="H669" s="54"/>
      <c r="I669" s="165"/>
      <c r="J669" s="165"/>
      <c r="K669" s="165"/>
      <c r="L669" s="165"/>
      <c r="M669" s="165"/>
      <c r="N669" s="165"/>
      <c r="O669" s="165"/>
      <c r="P669" s="165"/>
      <c r="Q669" s="165"/>
      <c r="R669" s="165"/>
      <c r="S669" s="165"/>
      <c r="T669" s="165"/>
      <c r="U669" s="165"/>
      <c r="V669" s="165"/>
      <c r="W669" s="165"/>
      <c r="X669" s="165"/>
      <c r="Y669" s="165"/>
      <c r="Z669" s="165"/>
    </row>
    <row r="670">
      <c r="A670" s="165"/>
      <c r="B670" s="165"/>
      <c r="C670" s="165"/>
      <c r="D670" s="165"/>
      <c r="E670" s="165"/>
      <c r="F670" s="165"/>
      <c r="G670" s="165"/>
      <c r="H670" s="54"/>
      <c r="I670" s="165"/>
      <c r="J670" s="165"/>
      <c r="K670" s="165"/>
      <c r="L670" s="165"/>
      <c r="M670" s="165"/>
      <c r="N670" s="165"/>
      <c r="O670" s="165"/>
      <c r="P670" s="165"/>
      <c r="Q670" s="165"/>
      <c r="R670" s="165"/>
      <c r="S670" s="165"/>
      <c r="T670" s="165"/>
      <c r="U670" s="165"/>
      <c r="V670" s="165"/>
      <c r="W670" s="165"/>
      <c r="X670" s="165"/>
      <c r="Y670" s="165"/>
      <c r="Z670" s="165"/>
    </row>
    <row r="671">
      <c r="A671" s="165"/>
      <c r="B671" s="165"/>
      <c r="C671" s="165"/>
      <c r="D671" s="165"/>
      <c r="E671" s="165"/>
      <c r="F671" s="165"/>
      <c r="G671" s="165"/>
      <c r="H671" s="54"/>
      <c r="I671" s="165"/>
      <c r="J671" s="165"/>
      <c r="K671" s="165"/>
      <c r="L671" s="165"/>
      <c r="M671" s="165"/>
      <c r="N671" s="165"/>
      <c r="O671" s="165"/>
      <c r="P671" s="165"/>
      <c r="Q671" s="165"/>
      <c r="R671" s="165"/>
      <c r="S671" s="165"/>
      <c r="T671" s="165"/>
      <c r="U671" s="165"/>
      <c r="V671" s="165"/>
      <c r="W671" s="165"/>
      <c r="X671" s="165"/>
      <c r="Y671" s="165"/>
      <c r="Z671" s="165"/>
    </row>
    <row r="672">
      <c r="A672" s="165"/>
      <c r="B672" s="165"/>
      <c r="C672" s="165"/>
      <c r="D672" s="165"/>
      <c r="E672" s="165"/>
      <c r="F672" s="165"/>
      <c r="G672" s="165"/>
      <c r="H672" s="54"/>
      <c r="I672" s="165"/>
      <c r="J672" s="165"/>
      <c r="K672" s="165"/>
      <c r="L672" s="165"/>
      <c r="M672" s="165"/>
      <c r="N672" s="165"/>
      <c r="O672" s="165"/>
      <c r="P672" s="165"/>
      <c r="Q672" s="165"/>
      <c r="R672" s="165"/>
      <c r="S672" s="165"/>
      <c r="T672" s="165"/>
      <c r="U672" s="165"/>
      <c r="V672" s="165"/>
      <c r="W672" s="165"/>
      <c r="X672" s="165"/>
      <c r="Y672" s="165"/>
      <c r="Z672" s="165"/>
    </row>
    <row r="673">
      <c r="A673" s="165"/>
      <c r="B673" s="165"/>
      <c r="C673" s="165"/>
      <c r="D673" s="165"/>
      <c r="E673" s="165"/>
      <c r="F673" s="165"/>
      <c r="G673" s="165"/>
      <c r="H673" s="54"/>
      <c r="I673" s="165"/>
      <c r="J673" s="165"/>
      <c r="K673" s="165"/>
      <c r="L673" s="165"/>
      <c r="M673" s="165"/>
      <c r="N673" s="165"/>
      <c r="O673" s="165"/>
      <c r="P673" s="165"/>
      <c r="Q673" s="165"/>
      <c r="R673" s="165"/>
      <c r="S673" s="165"/>
      <c r="T673" s="165"/>
      <c r="U673" s="165"/>
      <c r="V673" s="165"/>
      <c r="W673" s="165"/>
      <c r="X673" s="165"/>
      <c r="Y673" s="165"/>
      <c r="Z673" s="165"/>
    </row>
    <row r="674">
      <c r="A674" s="165"/>
      <c r="B674" s="165"/>
      <c r="C674" s="165"/>
      <c r="D674" s="165"/>
      <c r="E674" s="165"/>
      <c r="F674" s="165"/>
      <c r="G674" s="165"/>
      <c r="H674" s="54"/>
      <c r="I674" s="165"/>
      <c r="J674" s="165"/>
      <c r="K674" s="165"/>
      <c r="L674" s="165"/>
      <c r="M674" s="165"/>
      <c r="N674" s="165"/>
      <c r="O674" s="165"/>
      <c r="P674" s="165"/>
      <c r="Q674" s="165"/>
      <c r="R674" s="165"/>
      <c r="S674" s="165"/>
      <c r="T674" s="165"/>
      <c r="U674" s="165"/>
      <c r="V674" s="165"/>
      <c r="W674" s="165"/>
      <c r="X674" s="165"/>
      <c r="Y674" s="165"/>
      <c r="Z674" s="165"/>
    </row>
    <row r="675">
      <c r="A675" s="165"/>
      <c r="B675" s="165"/>
      <c r="C675" s="165"/>
      <c r="D675" s="165"/>
      <c r="E675" s="165"/>
      <c r="F675" s="165"/>
      <c r="G675" s="165"/>
      <c r="H675" s="54"/>
      <c r="I675" s="165"/>
      <c r="J675" s="165"/>
      <c r="K675" s="165"/>
      <c r="L675" s="165"/>
      <c r="M675" s="165"/>
      <c r="N675" s="165"/>
      <c r="O675" s="165"/>
      <c r="P675" s="165"/>
      <c r="Q675" s="165"/>
      <c r="R675" s="165"/>
      <c r="S675" s="165"/>
      <c r="T675" s="165"/>
      <c r="U675" s="165"/>
      <c r="V675" s="165"/>
      <c r="W675" s="165"/>
      <c r="X675" s="165"/>
      <c r="Y675" s="165"/>
      <c r="Z675" s="165"/>
    </row>
    <row r="676">
      <c r="A676" s="165"/>
      <c r="B676" s="165"/>
      <c r="C676" s="165"/>
      <c r="D676" s="165"/>
      <c r="E676" s="165"/>
      <c r="F676" s="165"/>
      <c r="G676" s="165"/>
      <c r="H676" s="54"/>
      <c r="I676" s="165"/>
      <c r="J676" s="165"/>
      <c r="K676" s="165"/>
      <c r="L676" s="165"/>
      <c r="M676" s="165"/>
      <c r="N676" s="165"/>
      <c r="O676" s="165"/>
      <c r="P676" s="165"/>
      <c r="Q676" s="165"/>
      <c r="R676" s="165"/>
      <c r="S676" s="165"/>
      <c r="T676" s="165"/>
      <c r="U676" s="165"/>
      <c r="V676" s="165"/>
      <c r="W676" s="165"/>
      <c r="X676" s="165"/>
      <c r="Y676" s="165"/>
      <c r="Z676" s="165"/>
    </row>
    <row r="677">
      <c r="A677" s="165"/>
      <c r="B677" s="165"/>
      <c r="C677" s="165"/>
      <c r="D677" s="165"/>
      <c r="E677" s="165"/>
      <c r="F677" s="165"/>
      <c r="G677" s="165"/>
      <c r="H677" s="54"/>
      <c r="I677" s="165"/>
      <c r="J677" s="165"/>
      <c r="K677" s="165"/>
      <c r="L677" s="165"/>
      <c r="M677" s="165"/>
      <c r="N677" s="165"/>
      <c r="O677" s="165"/>
      <c r="P677" s="165"/>
      <c r="Q677" s="165"/>
      <c r="R677" s="165"/>
      <c r="S677" s="165"/>
      <c r="T677" s="165"/>
      <c r="U677" s="165"/>
      <c r="V677" s="165"/>
      <c r="W677" s="165"/>
      <c r="X677" s="165"/>
      <c r="Y677" s="165"/>
      <c r="Z677" s="165"/>
    </row>
    <row r="678">
      <c r="A678" s="165"/>
      <c r="B678" s="165"/>
      <c r="C678" s="165"/>
      <c r="D678" s="165"/>
      <c r="E678" s="165"/>
      <c r="F678" s="165"/>
      <c r="G678" s="165"/>
      <c r="H678" s="54"/>
      <c r="I678" s="165"/>
      <c r="J678" s="165"/>
      <c r="K678" s="165"/>
      <c r="L678" s="165"/>
      <c r="M678" s="165"/>
      <c r="N678" s="165"/>
      <c r="O678" s="165"/>
      <c r="P678" s="165"/>
      <c r="Q678" s="165"/>
      <c r="R678" s="165"/>
      <c r="S678" s="165"/>
      <c r="T678" s="165"/>
      <c r="U678" s="165"/>
      <c r="V678" s="165"/>
      <c r="W678" s="165"/>
      <c r="X678" s="165"/>
      <c r="Y678" s="165"/>
      <c r="Z678" s="165"/>
    </row>
    <row r="679">
      <c r="A679" s="165"/>
      <c r="B679" s="165"/>
      <c r="C679" s="165"/>
      <c r="D679" s="165"/>
      <c r="E679" s="165"/>
      <c r="F679" s="165"/>
      <c r="G679" s="165"/>
      <c r="H679" s="54"/>
      <c r="I679" s="165"/>
      <c r="J679" s="165"/>
      <c r="K679" s="165"/>
      <c r="L679" s="165"/>
      <c r="M679" s="165"/>
      <c r="N679" s="165"/>
      <c r="O679" s="165"/>
      <c r="P679" s="165"/>
      <c r="Q679" s="165"/>
      <c r="R679" s="165"/>
      <c r="S679" s="165"/>
      <c r="T679" s="165"/>
      <c r="U679" s="165"/>
      <c r="V679" s="165"/>
      <c r="W679" s="165"/>
      <c r="X679" s="165"/>
      <c r="Y679" s="165"/>
      <c r="Z679" s="165"/>
    </row>
    <row r="680">
      <c r="A680" s="165"/>
      <c r="B680" s="165"/>
      <c r="C680" s="165"/>
      <c r="D680" s="165"/>
      <c r="E680" s="165"/>
      <c r="F680" s="165"/>
      <c r="G680" s="165"/>
      <c r="H680" s="54"/>
      <c r="I680" s="165"/>
      <c r="J680" s="165"/>
      <c r="K680" s="165"/>
      <c r="L680" s="165"/>
      <c r="M680" s="165"/>
      <c r="N680" s="165"/>
      <c r="O680" s="165"/>
      <c r="P680" s="165"/>
      <c r="Q680" s="165"/>
      <c r="R680" s="165"/>
      <c r="S680" s="165"/>
      <c r="T680" s="165"/>
      <c r="U680" s="165"/>
      <c r="V680" s="165"/>
      <c r="W680" s="165"/>
      <c r="X680" s="165"/>
      <c r="Y680" s="165"/>
      <c r="Z680" s="165"/>
    </row>
    <row r="681">
      <c r="A681" s="165"/>
      <c r="B681" s="165"/>
      <c r="C681" s="165"/>
      <c r="D681" s="165"/>
      <c r="E681" s="165"/>
      <c r="F681" s="165"/>
      <c r="G681" s="165"/>
      <c r="H681" s="54"/>
      <c r="I681" s="165"/>
      <c r="J681" s="165"/>
      <c r="K681" s="165"/>
      <c r="L681" s="165"/>
      <c r="M681" s="165"/>
      <c r="N681" s="165"/>
      <c r="O681" s="165"/>
      <c r="P681" s="165"/>
      <c r="Q681" s="165"/>
      <c r="R681" s="165"/>
      <c r="S681" s="165"/>
      <c r="T681" s="165"/>
      <c r="U681" s="165"/>
      <c r="V681" s="165"/>
      <c r="W681" s="165"/>
      <c r="X681" s="165"/>
      <c r="Y681" s="165"/>
      <c r="Z681" s="165"/>
    </row>
    <row r="682">
      <c r="A682" s="165"/>
      <c r="B682" s="165"/>
      <c r="C682" s="165"/>
      <c r="D682" s="165"/>
      <c r="E682" s="165"/>
      <c r="F682" s="165"/>
      <c r="G682" s="165"/>
      <c r="H682" s="54"/>
      <c r="I682" s="165"/>
      <c r="J682" s="165"/>
      <c r="K682" s="165"/>
      <c r="L682" s="165"/>
      <c r="M682" s="165"/>
      <c r="N682" s="165"/>
      <c r="O682" s="165"/>
      <c r="P682" s="165"/>
      <c r="Q682" s="165"/>
      <c r="R682" s="165"/>
      <c r="S682" s="165"/>
      <c r="T682" s="165"/>
      <c r="U682" s="165"/>
      <c r="V682" s="165"/>
      <c r="W682" s="165"/>
      <c r="X682" s="165"/>
      <c r="Y682" s="165"/>
      <c r="Z682" s="165"/>
    </row>
    <row r="683">
      <c r="A683" s="165"/>
      <c r="B683" s="165"/>
      <c r="C683" s="165"/>
      <c r="D683" s="165"/>
      <c r="E683" s="165"/>
      <c r="F683" s="165"/>
      <c r="G683" s="165"/>
      <c r="H683" s="54"/>
      <c r="I683" s="165"/>
      <c r="J683" s="165"/>
      <c r="K683" s="165"/>
      <c r="L683" s="165"/>
      <c r="M683" s="165"/>
      <c r="N683" s="165"/>
      <c r="O683" s="165"/>
      <c r="P683" s="165"/>
      <c r="Q683" s="165"/>
      <c r="R683" s="165"/>
      <c r="S683" s="165"/>
      <c r="T683" s="165"/>
      <c r="U683" s="165"/>
      <c r="V683" s="165"/>
      <c r="W683" s="165"/>
      <c r="X683" s="165"/>
      <c r="Y683" s="165"/>
      <c r="Z683" s="165"/>
    </row>
    <row r="684">
      <c r="A684" s="165"/>
      <c r="B684" s="165"/>
      <c r="C684" s="165"/>
      <c r="D684" s="165"/>
      <c r="E684" s="165"/>
      <c r="F684" s="165"/>
      <c r="G684" s="165"/>
      <c r="H684" s="54"/>
      <c r="I684" s="165"/>
      <c r="J684" s="165"/>
      <c r="K684" s="165"/>
      <c r="L684" s="165"/>
      <c r="M684" s="165"/>
      <c r="N684" s="165"/>
      <c r="O684" s="165"/>
      <c r="P684" s="165"/>
      <c r="Q684" s="165"/>
      <c r="R684" s="165"/>
      <c r="S684" s="165"/>
      <c r="T684" s="165"/>
      <c r="U684" s="165"/>
      <c r="V684" s="165"/>
      <c r="W684" s="165"/>
      <c r="X684" s="165"/>
      <c r="Y684" s="165"/>
      <c r="Z684" s="165"/>
    </row>
    <row r="685">
      <c r="A685" s="165"/>
      <c r="B685" s="165"/>
      <c r="C685" s="165"/>
      <c r="D685" s="165"/>
      <c r="E685" s="165"/>
      <c r="F685" s="165"/>
      <c r="G685" s="165"/>
      <c r="H685" s="54"/>
      <c r="I685" s="165"/>
      <c r="J685" s="165"/>
      <c r="K685" s="165"/>
      <c r="L685" s="165"/>
      <c r="M685" s="165"/>
      <c r="N685" s="165"/>
      <c r="O685" s="165"/>
      <c r="P685" s="165"/>
      <c r="Q685" s="165"/>
      <c r="R685" s="165"/>
      <c r="S685" s="165"/>
      <c r="T685" s="165"/>
      <c r="U685" s="165"/>
      <c r="V685" s="165"/>
      <c r="W685" s="165"/>
      <c r="X685" s="165"/>
      <c r="Y685" s="165"/>
      <c r="Z685" s="165"/>
    </row>
    <row r="686">
      <c r="A686" s="165"/>
      <c r="B686" s="165"/>
      <c r="C686" s="165"/>
      <c r="D686" s="165"/>
      <c r="E686" s="165"/>
      <c r="F686" s="165"/>
      <c r="G686" s="165"/>
      <c r="H686" s="54"/>
      <c r="I686" s="165"/>
      <c r="J686" s="165"/>
      <c r="K686" s="165"/>
      <c r="L686" s="165"/>
      <c r="M686" s="165"/>
      <c r="N686" s="165"/>
      <c r="O686" s="165"/>
      <c r="P686" s="165"/>
      <c r="Q686" s="165"/>
      <c r="R686" s="165"/>
      <c r="S686" s="165"/>
      <c r="T686" s="165"/>
      <c r="U686" s="165"/>
      <c r="V686" s="165"/>
      <c r="W686" s="165"/>
      <c r="X686" s="165"/>
      <c r="Y686" s="165"/>
      <c r="Z686" s="165"/>
    </row>
    <row r="687">
      <c r="A687" s="165"/>
      <c r="B687" s="165"/>
      <c r="C687" s="165"/>
      <c r="D687" s="165"/>
      <c r="E687" s="165"/>
      <c r="F687" s="165"/>
      <c r="G687" s="165"/>
      <c r="H687" s="54"/>
      <c r="I687" s="165"/>
      <c r="J687" s="165"/>
      <c r="K687" s="165"/>
      <c r="L687" s="165"/>
      <c r="M687" s="165"/>
      <c r="N687" s="165"/>
      <c r="O687" s="165"/>
      <c r="P687" s="165"/>
      <c r="Q687" s="165"/>
      <c r="R687" s="165"/>
      <c r="S687" s="165"/>
      <c r="T687" s="165"/>
      <c r="U687" s="165"/>
      <c r="V687" s="165"/>
      <c r="W687" s="165"/>
      <c r="X687" s="165"/>
      <c r="Y687" s="165"/>
      <c r="Z687" s="165"/>
    </row>
    <row r="688">
      <c r="A688" s="165"/>
      <c r="B688" s="165"/>
      <c r="C688" s="165"/>
      <c r="D688" s="165"/>
      <c r="E688" s="165"/>
      <c r="F688" s="165"/>
      <c r="G688" s="165"/>
      <c r="H688" s="54"/>
      <c r="I688" s="165"/>
      <c r="J688" s="165"/>
      <c r="K688" s="165"/>
      <c r="L688" s="165"/>
      <c r="M688" s="165"/>
      <c r="N688" s="165"/>
      <c r="O688" s="165"/>
      <c r="P688" s="165"/>
      <c r="Q688" s="165"/>
      <c r="R688" s="165"/>
      <c r="S688" s="165"/>
      <c r="T688" s="165"/>
      <c r="U688" s="165"/>
      <c r="V688" s="165"/>
      <c r="W688" s="165"/>
      <c r="X688" s="165"/>
      <c r="Y688" s="165"/>
      <c r="Z688" s="165"/>
    </row>
    <row r="689">
      <c r="A689" s="165"/>
      <c r="B689" s="165"/>
      <c r="C689" s="165"/>
      <c r="D689" s="165"/>
      <c r="E689" s="165"/>
      <c r="F689" s="165"/>
      <c r="G689" s="165"/>
      <c r="H689" s="54"/>
      <c r="I689" s="165"/>
      <c r="J689" s="165"/>
      <c r="K689" s="165"/>
      <c r="L689" s="165"/>
      <c r="M689" s="165"/>
      <c r="N689" s="165"/>
      <c r="O689" s="165"/>
      <c r="P689" s="165"/>
      <c r="Q689" s="165"/>
      <c r="R689" s="165"/>
      <c r="S689" s="165"/>
      <c r="T689" s="165"/>
      <c r="U689" s="165"/>
      <c r="V689" s="165"/>
      <c r="W689" s="165"/>
      <c r="X689" s="165"/>
      <c r="Y689" s="165"/>
      <c r="Z689" s="165"/>
    </row>
    <row r="690">
      <c r="A690" s="165"/>
      <c r="B690" s="165"/>
      <c r="C690" s="165"/>
      <c r="D690" s="165"/>
      <c r="E690" s="165"/>
      <c r="F690" s="165"/>
      <c r="G690" s="165"/>
      <c r="H690" s="54"/>
      <c r="I690" s="165"/>
      <c r="J690" s="165"/>
      <c r="K690" s="165"/>
      <c r="L690" s="165"/>
      <c r="M690" s="165"/>
      <c r="N690" s="165"/>
      <c r="O690" s="165"/>
      <c r="P690" s="165"/>
      <c r="Q690" s="165"/>
      <c r="R690" s="165"/>
      <c r="S690" s="165"/>
      <c r="T690" s="165"/>
      <c r="U690" s="165"/>
      <c r="V690" s="165"/>
      <c r="W690" s="165"/>
      <c r="X690" s="165"/>
      <c r="Y690" s="165"/>
      <c r="Z690" s="165"/>
    </row>
    <row r="691">
      <c r="A691" s="165"/>
      <c r="B691" s="165"/>
      <c r="C691" s="165"/>
      <c r="D691" s="165"/>
      <c r="E691" s="165"/>
      <c r="F691" s="165"/>
      <c r="G691" s="165"/>
      <c r="H691" s="54"/>
      <c r="I691" s="165"/>
      <c r="J691" s="165"/>
      <c r="K691" s="165"/>
      <c r="L691" s="165"/>
      <c r="M691" s="165"/>
      <c r="N691" s="165"/>
      <c r="O691" s="165"/>
      <c r="P691" s="165"/>
      <c r="Q691" s="165"/>
      <c r="R691" s="165"/>
      <c r="S691" s="165"/>
      <c r="T691" s="165"/>
      <c r="U691" s="165"/>
      <c r="V691" s="165"/>
      <c r="W691" s="165"/>
      <c r="X691" s="165"/>
      <c r="Y691" s="165"/>
      <c r="Z691" s="165"/>
    </row>
    <row r="692">
      <c r="A692" s="165"/>
      <c r="B692" s="165"/>
      <c r="C692" s="165"/>
      <c r="D692" s="165"/>
      <c r="E692" s="165"/>
      <c r="F692" s="165"/>
      <c r="G692" s="165"/>
      <c r="H692" s="54"/>
      <c r="I692" s="165"/>
      <c r="J692" s="165"/>
      <c r="K692" s="165"/>
      <c r="L692" s="165"/>
      <c r="M692" s="165"/>
      <c r="N692" s="165"/>
      <c r="O692" s="165"/>
      <c r="P692" s="165"/>
      <c r="Q692" s="165"/>
      <c r="R692" s="165"/>
      <c r="S692" s="165"/>
      <c r="T692" s="165"/>
      <c r="U692" s="165"/>
      <c r="V692" s="165"/>
      <c r="W692" s="165"/>
      <c r="X692" s="165"/>
      <c r="Y692" s="165"/>
      <c r="Z692" s="165"/>
    </row>
    <row r="693">
      <c r="A693" s="165"/>
      <c r="B693" s="165"/>
      <c r="C693" s="165"/>
      <c r="D693" s="165"/>
      <c r="E693" s="165"/>
      <c r="F693" s="165"/>
      <c r="G693" s="165"/>
      <c r="H693" s="54"/>
      <c r="I693" s="165"/>
      <c r="J693" s="165"/>
      <c r="K693" s="165"/>
      <c r="L693" s="165"/>
      <c r="M693" s="165"/>
      <c r="N693" s="165"/>
      <c r="O693" s="165"/>
      <c r="P693" s="165"/>
      <c r="Q693" s="165"/>
      <c r="R693" s="165"/>
      <c r="S693" s="165"/>
      <c r="T693" s="165"/>
      <c r="U693" s="165"/>
      <c r="V693" s="165"/>
      <c r="W693" s="165"/>
      <c r="X693" s="165"/>
      <c r="Y693" s="165"/>
      <c r="Z693" s="165"/>
    </row>
    <row r="694">
      <c r="A694" s="165"/>
      <c r="B694" s="165"/>
      <c r="C694" s="165"/>
      <c r="D694" s="165"/>
      <c r="E694" s="165"/>
      <c r="F694" s="165"/>
      <c r="G694" s="165"/>
      <c r="H694" s="54"/>
      <c r="I694" s="165"/>
      <c r="J694" s="165"/>
      <c r="K694" s="165"/>
      <c r="L694" s="165"/>
      <c r="M694" s="165"/>
      <c r="N694" s="165"/>
      <c r="O694" s="165"/>
      <c r="P694" s="165"/>
      <c r="Q694" s="165"/>
      <c r="R694" s="165"/>
      <c r="S694" s="165"/>
      <c r="T694" s="165"/>
      <c r="U694" s="165"/>
      <c r="V694" s="165"/>
      <c r="W694" s="165"/>
      <c r="X694" s="165"/>
      <c r="Y694" s="165"/>
      <c r="Z694" s="165"/>
    </row>
    <row r="695">
      <c r="A695" s="165"/>
      <c r="B695" s="165"/>
      <c r="C695" s="165"/>
      <c r="D695" s="165"/>
      <c r="E695" s="165"/>
      <c r="F695" s="165"/>
      <c r="G695" s="165"/>
      <c r="H695" s="54"/>
      <c r="I695" s="165"/>
      <c r="J695" s="165"/>
      <c r="K695" s="165"/>
      <c r="L695" s="165"/>
      <c r="M695" s="165"/>
      <c r="N695" s="165"/>
      <c r="O695" s="165"/>
      <c r="P695" s="165"/>
      <c r="Q695" s="165"/>
      <c r="R695" s="165"/>
      <c r="S695" s="165"/>
      <c r="T695" s="165"/>
      <c r="U695" s="165"/>
      <c r="V695" s="165"/>
      <c r="W695" s="165"/>
      <c r="X695" s="165"/>
      <c r="Y695" s="165"/>
      <c r="Z695" s="165"/>
    </row>
    <row r="696">
      <c r="A696" s="165"/>
      <c r="B696" s="165"/>
      <c r="C696" s="165"/>
      <c r="D696" s="165"/>
      <c r="E696" s="165"/>
      <c r="F696" s="165"/>
      <c r="G696" s="165"/>
      <c r="H696" s="54"/>
      <c r="I696" s="165"/>
      <c r="J696" s="165"/>
      <c r="K696" s="165"/>
      <c r="L696" s="165"/>
      <c r="M696" s="165"/>
      <c r="N696" s="165"/>
      <c r="O696" s="165"/>
      <c r="P696" s="165"/>
      <c r="Q696" s="165"/>
      <c r="R696" s="165"/>
      <c r="S696" s="165"/>
      <c r="T696" s="165"/>
      <c r="U696" s="165"/>
      <c r="V696" s="165"/>
      <c r="W696" s="165"/>
      <c r="X696" s="165"/>
      <c r="Y696" s="165"/>
      <c r="Z696" s="165"/>
    </row>
    <row r="697">
      <c r="A697" s="165"/>
      <c r="B697" s="165"/>
      <c r="C697" s="165"/>
      <c r="D697" s="165"/>
      <c r="E697" s="165"/>
      <c r="F697" s="165"/>
      <c r="G697" s="165"/>
      <c r="H697" s="54"/>
      <c r="I697" s="165"/>
      <c r="J697" s="165"/>
      <c r="K697" s="165"/>
      <c r="L697" s="165"/>
      <c r="M697" s="165"/>
      <c r="N697" s="165"/>
      <c r="O697" s="165"/>
      <c r="P697" s="165"/>
      <c r="Q697" s="165"/>
      <c r="R697" s="165"/>
      <c r="S697" s="165"/>
      <c r="T697" s="165"/>
      <c r="U697" s="165"/>
      <c r="V697" s="165"/>
      <c r="W697" s="165"/>
      <c r="X697" s="165"/>
      <c r="Y697" s="165"/>
      <c r="Z697" s="165"/>
    </row>
    <row r="698">
      <c r="A698" s="165"/>
      <c r="B698" s="165"/>
      <c r="C698" s="165"/>
      <c r="D698" s="165"/>
      <c r="E698" s="165"/>
      <c r="F698" s="165"/>
      <c r="G698" s="165"/>
      <c r="H698" s="54"/>
      <c r="I698" s="165"/>
      <c r="J698" s="165"/>
      <c r="K698" s="165"/>
      <c r="L698" s="165"/>
      <c r="M698" s="165"/>
      <c r="N698" s="165"/>
      <c r="O698" s="165"/>
      <c r="P698" s="165"/>
      <c r="Q698" s="165"/>
      <c r="R698" s="165"/>
      <c r="S698" s="165"/>
      <c r="T698" s="165"/>
      <c r="U698" s="165"/>
      <c r="V698" s="165"/>
      <c r="W698" s="165"/>
      <c r="X698" s="165"/>
      <c r="Y698" s="165"/>
      <c r="Z698" s="165"/>
    </row>
    <row r="699">
      <c r="A699" s="165"/>
      <c r="B699" s="165"/>
      <c r="C699" s="165"/>
      <c r="D699" s="165"/>
      <c r="E699" s="165"/>
      <c r="F699" s="165"/>
      <c r="G699" s="165"/>
      <c r="H699" s="54"/>
      <c r="I699" s="165"/>
      <c r="J699" s="165"/>
      <c r="K699" s="165"/>
      <c r="L699" s="165"/>
      <c r="M699" s="165"/>
      <c r="N699" s="165"/>
      <c r="O699" s="165"/>
      <c r="P699" s="165"/>
      <c r="Q699" s="165"/>
      <c r="R699" s="165"/>
      <c r="S699" s="165"/>
      <c r="T699" s="165"/>
      <c r="U699" s="165"/>
      <c r="V699" s="165"/>
      <c r="W699" s="165"/>
      <c r="X699" s="165"/>
      <c r="Y699" s="165"/>
      <c r="Z699" s="165"/>
    </row>
    <row r="700">
      <c r="A700" s="165"/>
      <c r="B700" s="165"/>
      <c r="C700" s="165"/>
      <c r="D700" s="165"/>
      <c r="E700" s="165"/>
      <c r="F700" s="165"/>
      <c r="G700" s="165"/>
      <c r="H700" s="54"/>
      <c r="I700" s="165"/>
      <c r="J700" s="165"/>
      <c r="K700" s="165"/>
      <c r="L700" s="165"/>
      <c r="M700" s="165"/>
      <c r="N700" s="165"/>
      <c r="O700" s="165"/>
      <c r="P700" s="165"/>
      <c r="Q700" s="165"/>
      <c r="R700" s="165"/>
      <c r="S700" s="165"/>
      <c r="T700" s="165"/>
      <c r="U700" s="165"/>
      <c r="V700" s="165"/>
      <c r="W700" s="165"/>
      <c r="X700" s="165"/>
      <c r="Y700" s="165"/>
      <c r="Z700" s="165"/>
    </row>
    <row r="701">
      <c r="A701" s="165"/>
      <c r="B701" s="165"/>
      <c r="C701" s="165"/>
      <c r="D701" s="165"/>
      <c r="E701" s="165"/>
      <c r="F701" s="165"/>
      <c r="G701" s="165"/>
      <c r="H701" s="54"/>
      <c r="I701" s="165"/>
      <c r="J701" s="165"/>
      <c r="K701" s="165"/>
      <c r="L701" s="165"/>
      <c r="M701" s="165"/>
      <c r="N701" s="165"/>
      <c r="O701" s="165"/>
      <c r="P701" s="165"/>
      <c r="Q701" s="165"/>
      <c r="R701" s="165"/>
      <c r="S701" s="165"/>
      <c r="T701" s="165"/>
      <c r="U701" s="165"/>
      <c r="V701" s="165"/>
      <c r="W701" s="165"/>
      <c r="X701" s="165"/>
      <c r="Y701" s="165"/>
      <c r="Z701" s="165"/>
    </row>
    <row r="702">
      <c r="A702" s="165"/>
      <c r="B702" s="165"/>
      <c r="C702" s="165"/>
      <c r="D702" s="165"/>
      <c r="E702" s="165"/>
      <c r="F702" s="165"/>
      <c r="G702" s="165"/>
      <c r="H702" s="54"/>
      <c r="I702" s="165"/>
      <c r="J702" s="165"/>
      <c r="K702" s="165"/>
      <c r="L702" s="165"/>
      <c r="M702" s="165"/>
      <c r="N702" s="165"/>
      <c r="O702" s="165"/>
      <c r="P702" s="165"/>
      <c r="Q702" s="165"/>
      <c r="R702" s="165"/>
      <c r="S702" s="165"/>
      <c r="T702" s="165"/>
      <c r="U702" s="165"/>
      <c r="V702" s="165"/>
      <c r="W702" s="165"/>
      <c r="X702" s="165"/>
      <c r="Y702" s="165"/>
      <c r="Z702" s="165"/>
    </row>
    <row r="703">
      <c r="A703" s="165"/>
      <c r="B703" s="165"/>
      <c r="C703" s="165"/>
      <c r="D703" s="165"/>
      <c r="E703" s="165"/>
      <c r="F703" s="165"/>
      <c r="G703" s="165"/>
      <c r="H703" s="54"/>
      <c r="I703" s="165"/>
      <c r="J703" s="165"/>
      <c r="K703" s="165"/>
      <c r="L703" s="165"/>
      <c r="M703" s="165"/>
      <c r="N703" s="165"/>
      <c r="O703" s="165"/>
      <c r="P703" s="165"/>
      <c r="Q703" s="165"/>
      <c r="R703" s="165"/>
      <c r="S703" s="165"/>
      <c r="T703" s="165"/>
      <c r="U703" s="165"/>
      <c r="V703" s="165"/>
      <c r="W703" s="165"/>
      <c r="X703" s="165"/>
      <c r="Y703" s="165"/>
      <c r="Z703" s="165"/>
    </row>
    <row r="704">
      <c r="A704" s="165"/>
      <c r="B704" s="165"/>
      <c r="C704" s="165"/>
      <c r="D704" s="165"/>
      <c r="E704" s="165"/>
      <c r="F704" s="165"/>
      <c r="G704" s="165"/>
      <c r="H704" s="54"/>
      <c r="I704" s="165"/>
      <c r="J704" s="165"/>
      <c r="K704" s="165"/>
      <c r="L704" s="165"/>
      <c r="M704" s="165"/>
      <c r="N704" s="165"/>
      <c r="O704" s="165"/>
      <c r="P704" s="165"/>
      <c r="Q704" s="165"/>
      <c r="R704" s="165"/>
      <c r="S704" s="165"/>
      <c r="T704" s="165"/>
      <c r="U704" s="165"/>
      <c r="V704" s="165"/>
      <c r="W704" s="165"/>
      <c r="X704" s="165"/>
      <c r="Y704" s="165"/>
      <c r="Z704" s="165"/>
    </row>
    <row r="705">
      <c r="A705" s="165"/>
      <c r="B705" s="165"/>
      <c r="C705" s="165"/>
      <c r="D705" s="165"/>
      <c r="E705" s="165"/>
      <c r="F705" s="165"/>
      <c r="G705" s="165"/>
      <c r="H705" s="54"/>
      <c r="I705" s="165"/>
      <c r="J705" s="165"/>
      <c r="K705" s="165"/>
      <c r="L705" s="165"/>
      <c r="M705" s="165"/>
      <c r="N705" s="165"/>
      <c r="O705" s="165"/>
      <c r="P705" s="165"/>
      <c r="Q705" s="165"/>
      <c r="R705" s="165"/>
      <c r="S705" s="165"/>
      <c r="T705" s="165"/>
      <c r="U705" s="165"/>
      <c r="V705" s="165"/>
      <c r="W705" s="165"/>
      <c r="X705" s="165"/>
      <c r="Y705" s="165"/>
      <c r="Z705" s="165"/>
    </row>
    <row r="706">
      <c r="A706" s="165"/>
      <c r="B706" s="165"/>
      <c r="C706" s="165"/>
      <c r="D706" s="165"/>
      <c r="E706" s="165"/>
      <c r="F706" s="165"/>
      <c r="G706" s="165"/>
      <c r="H706" s="54"/>
      <c r="I706" s="165"/>
      <c r="J706" s="165"/>
      <c r="K706" s="165"/>
      <c r="L706" s="165"/>
      <c r="M706" s="165"/>
      <c r="N706" s="165"/>
      <c r="O706" s="165"/>
      <c r="P706" s="165"/>
      <c r="Q706" s="165"/>
      <c r="R706" s="165"/>
      <c r="S706" s="165"/>
      <c r="T706" s="165"/>
      <c r="U706" s="165"/>
      <c r="V706" s="165"/>
      <c r="W706" s="165"/>
      <c r="X706" s="165"/>
      <c r="Y706" s="165"/>
      <c r="Z706" s="165"/>
    </row>
    <row r="707">
      <c r="A707" s="165"/>
      <c r="B707" s="165"/>
      <c r="C707" s="165"/>
      <c r="D707" s="165"/>
      <c r="E707" s="165"/>
      <c r="F707" s="165"/>
      <c r="G707" s="165"/>
      <c r="H707" s="54"/>
      <c r="I707" s="165"/>
      <c r="J707" s="165"/>
      <c r="K707" s="165"/>
      <c r="L707" s="165"/>
      <c r="M707" s="165"/>
      <c r="N707" s="165"/>
      <c r="O707" s="165"/>
      <c r="P707" s="165"/>
      <c r="Q707" s="165"/>
      <c r="R707" s="165"/>
      <c r="S707" s="165"/>
      <c r="T707" s="165"/>
      <c r="U707" s="165"/>
      <c r="V707" s="165"/>
      <c r="W707" s="165"/>
      <c r="X707" s="165"/>
      <c r="Y707" s="165"/>
      <c r="Z707" s="165"/>
    </row>
    <row r="708">
      <c r="A708" s="165"/>
      <c r="B708" s="165"/>
      <c r="C708" s="165"/>
      <c r="D708" s="165"/>
      <c r="E708" s="165"/>
      <c r="F708" s="165"/>
      <c r="G708" s="165"/>
      <c r="H708" s="54"/>
      <c r="I708" s="165"/>
      <c r="J708" s="165"/>
      <c r="K708" s="165"/>
      <c r="L708" s="165"/>
      <c r="M708" s="165"/>
      <c r="N708" s="165"/>
      <c r="O708" s="165"/>
      <c r="P708" s="165"/>
      <c r="Q708" s="165"/>
      <c r="R708" s="165"/>
      <c r="S708" s="165"/>
      <c r="T708" s="165"/>
      <c r="U708" s="165"/>
      <c r="V708" s="165"/>
      <c r="W708" s="165"/>
      <c r="X708" s="165"/>
      <c r="Y708" s="165"/>
      <c r="Z708" s="165"/>
    </row>
    <row r="709">
      <c r="A709" s="165"/>
      <c r="B709" s="165"/>
      <c r="C709" s="165"/>
      <c r="D709" s="165"/>
      <c r="E709" s="165"/>
      <c r="F709" s="165"/>
      <c r="G709" s="165"/>
      <c r="H709" s="54"/>
      <c r="I709" s="165"/>
      <c r="J709" s="165"/>
      <c r="K709" s="165"/>
      <c r="L709" s="165"/>
      <c r="M709" s="165"/>
      <c r="N709" s="165"/>
      <c r="O709" s="165"/>
      <c r="P709" s="165"/>
      <c r="Q709" s="165"/>
      <c r="R709" s="165"/>
      <c r="S709" s="165"/>
      <c r="T709" s="165"/>
      <c r="U709" s="165"/>
      <c r="V709" s="165"/>
      <c r="W709" s="165"/>
      <c r="X709" s="165"/>
      <c r="Y709" s="165"/>
      <c r="Z709" s="165"/>
    </row>
    <row r="710">
      <c r="A710" s="165"/>
      <c r="B710" s="165"/>
      <c r="C710" s="165"/>
      <c r="D710" s="165"/>
      <c r="E710" s="165"/>
      <c r="F710" s="165"/>
      <c r="G710" s="165"/>
      <c r="H710" s="54"/>
      <c r="I710" s="165"/>
      <c r="J710" s="165"/>
      <c r="K710" s="165"/>
      <c r="L710" s="165"/>
      <c r="M710" s="165"/>
      <c r="N710" s="165"/>
      <c r="O710" s="165"/>
      <c r="P710" s="165"/>
      <c r="Q710" s="165"/>
      <c r="R710" s="165"/>
      <c r="S710" s="165"/>
      <c r="T710" s="165"/>
      <c r="U710" s="165"/>
      <c r="V710" s="165"/>
      <c r="W710" s="165"/>
      <c r="X710" s="165"/>
      <c r="Y710" s="165"/>
      <c r="Z710" s="165"/>
    </row>
    <row r="711">
      <c r="A711" s="165"/>
      <c r="B711" s="165"/>
      <c r="C711" s="165"/>
      <c r="D711" s="165"/>
      <c r="E711" s="165"/>
      <c r="F711" s="165"/>
      <c r="G711" s="165"/>
      <c r="H711" s="54"/>
      <c r="I711" s="165"/>
      <c r="J711" s="165"/>
      <c r="K711" s="165"/>
      <c r="L711" s="165"/>
      <c r="M711" s="165"/>
      <c r="N711" s="165"/>
      <c r="O711" s="165"/>
      <c r="P711" s="165"/>
      <c r="Q711" s="165"/>
      <c r="R711" s="165"/>
      <c r="S711" s="165"/>
      <c r="T711" s="165"/>
      <c r="U711" s="165"/>
      <c r="V711" s="165"/>
      <c r="W711" s="165"/>
      <c r="X711" s="165"/>
      <c r="Y711" s="165"/>
      <c r="Z711" s="165"/>
    </row>
    <row r="712">
      <c r="A712" s="165"/>
      <c r="B712" s="165"/>
      <c r="C712" s="165"/>
      <c r="D712" s="165"/>
      <c r="E712" s="165"/>
      <c r="F712" s="165"/>
      <c r="G712" s="165"/>
      <c r="H712" s="54"/>
      <c r="I712" s="165"/>
      <c r="J712" s="165"/>
      <c r="K712" s="165"/>
      <c r="L712" s="165"/>
      <c r="M712" s="165"/>
      <c r="N712" s="165"/>
      <c r="O712" s="165"/>
      <c r="P712" s="165"/>
      <c r="Q712" s="165"/>
      <c r="R712" s="165"/>
      <c r="S712" s="165"/>
      <c r="T712" s="165"/>
      <c r="U712" s="165"/>
      <c r="V712" s="165"/>
      <c r="W712" s="165"/>
      <c r="X712" s="165"/>
      <c r="Y712" s="165"/>
      <c r="Z712" s="165"/>
    </row>
    <row r="713">
      <c r="A713" s="165"/>
      <c r="B713" s="165"/>
      <c r="C713" s="165"/>
      <c r="D713" s="165"/>
      <c r="E713" s="165"/>
      <c r="F713" s="165"/>
      <c r="G713" s="165"/>
      <c r="H713" s="54"/>
      <c r="I713" s="165"/>
      <c r="J713" s="165"/>
      <c r="K713" s="165"/>
      <c r="L713" s="165"/>
      <c r="M713" s="165"/>
      <c r="N713" s="165"/>
      <c r="O713" s="165"/>
      <c r="P713" s="165"/>
      <c r="Q713" s="165"/>
      <c r="R713" s="165"/>
      <c r="S713" s="165"/>
      <c r="T713" s="165"/>
      <c r="U713" s="165"/>
      <c r="V713" s="165"/>
      <c r="W713" s="165"/>
      <c r="X713" s="165"/>
      <c r="Y713" s="165"/>
      <c r="Z713" s="165"/>
    </row>
    <row r="714">
      <c r="A714" s="165"/>
      <c r="B714" s="165"/>
      <c r="C714" s="165"/>
      <c r="D714" s="165"/>
      <c r="E714" s="165"/>
      <c r="F714" s="165"/>
      <c r="G714" s="165"/>
      <c r="H714" s="54"/>
      <c r="I714" s="165"/>
      <c r="J714" s="165"/>
      <c r="K714" s="165"/>
      <c r="L714" s="165"/>
      <c r="M714" s="165"/>
      <c r="N714" s="165"/>
      <c r="O714" s="165"/>
      <c r="P714" s="165"/>
      <c r="Q714" s="165"/>
      <c r="R714" s="165"/>
      <c r="S714" s="165"/>
      <c r="T714" s="165"/>
      <c r="U714" s="165"/>
      <c r="V714" s="165"/>
      <c r="W714" s="165"/>
      <c r="X714" s="165"/>
      <c r="Y714" s="165"/>
      <c r="Z714" s="165"/>
    </row>
    <row r="715">
      <c r="A715" s="165"/>
      <c r="B715" s="165"/>
      <c r="C715" s="165"/>
      <c r="D715" s="165"/>
      <c r="E715" s="165"/>
      <c r="F715" s="165"/>
      <c r="G715" s="165"/>
      <c r="H715" s="54"/>
      <c r="I715" s="165"/>
      <c r="J715" s="165"/>
      <c r="K715" s="165"/>
      <c r="L715" s="165"/>
      <c r="M715" s="165"/>
      <c r="N715" s="165"/>
      <c r="O715" s="165"/>
      <c r="P715" s="165"/>
      <c r="Q715" s="165"/>
      <c r="R715" s="165"/>
      <c r="S715" s="165"/>
      <c r="T715" s="165"/>
      <c r="U715" s="165"/>
      <c r="V715" s="165"/>
      <c r="W715" s="165"/>
      <c r="X715" s="165"/>
      <c r="Y715" s="165"/>
      <c r="Z715" s="165"/>
    </row>
    <row r="716">
      <c r="A716" s="165"/>
      <c r="B716" s="165"/>
      <c r="C716" s="165"/>
      <c r="D716" s="165"/>
      <c r="E716" s="165"/>
      <c r="F716" s="165"/>
      <c r="G716" s="165"/>
      <c r="H716" s="54"/>
      <c r="I716" s="165"/>
      <c r="J716" s="165"/>
      <c r="K716" s="165"/>
      <c r="L716" s="165"/>
      <c r="M716" s="165"/>
      <c r="N716" s="165"/>
      <c r="O716" s="165"/>
      <c r="P716" s="165"/>
      <c r="Q716" s="165"/>
      <c r="R716" s="165"/>
      <c r="S716" s="165"/>
      <c r="T716" s="165"/>
      <c r="U716" s="165"/>
      <c r="V716" s="165"/>
      <c r="W716" s="165"/>
      <c r="X716" s="165"/>
      <c r="Y716" s="165"/>
      <c r="Z716" s="165"/>
    </row>
    <row r="717">
      <c r="A717" s="165"/>
      <c r="B717" s="165"/>
      <c r="C717" s="165"/>
      <c r="D717" s="165"/>
      <c r="E717" s="165"/>
      <c r="F717" s="165"/>
      <c r="G717" s="165"/>
      <c r="H717" s="54"/>
      <c r="I717" s="165"/>
      <c r="J717" s="165"/>
      <c r="K717" s="165"/>
      <c r="L717" s="165"/>
      <c r="M717" s="165"/>
      <c r="N717" s="165"/>
      <c r="O717" s="165"/>
      <c r="P717" s="165"/>
      <c r="Q717" s="165"/>
      <c r="R717" s="165"/>
      <c r="S717" s="165"/>
      <c r="T717" s="165"/>
      <c r="U717" s="165"/>
      <c r="V717" s="165"/>
      <c r="W717" s="165"/>
      <c r="X717" s="165"/>
      <c r="Y717" s="165"/>
      <c r="Z717" s="165"/>
    </row>
    <row r="718">
      <c r="A718" s="165"/>
      <c r="B718" s="165"/>
      <c r="C718" s="165"/>
      <c r="D718" s="165"/>
      <c r="E718" s="165"/>
      <c r="F718" s="165"/>
      <c r="G718" s="165"/>
      <c r="H718" s="54"/>
      <c r="I718" s="165"/>
      <c r="J718" s="165"/>
      <c r="K718" s="165"/>
      <c r="L718" s="165"/>
      <c r="M718" s="165"/>
      <c r="N718" s="165"/>
      <c r="O718" s="165"/>
      <c r="P718" s="165"/>
      <c r="Q718" s="165"/>
      <c r="R718" s="165"/>
      <c r="S718" s="165"/>
      <c r="T718" s="165"/>
      <c r="U718" s="165"/>
      <c r="V718" s="165"/>
      <c r="W718" s="165"/>
      <c r="X718" s="165"/>
      <c r="Y718" s="165"/>
      <c r="Z718" s="165"/>
    </row>
    <row r="719">
      <c r="A719" s="165"/>
      <c r="B719" s="165"/>
      <c r="C719" s="165"/>
      <c r="D719" s="165"/>
      <c r="E719" s="165"/>
      <c r="F719" s="165"/>
      <c r="G719" s="165"/>
      <c r="H719" s="54"/>
      <c r="I719" s="165"/>
      <c r="J719" s="165"/>
      <c r="K719" s="165"/>
      <c r="L719" s="165"/>
      <c r="M719" s="165"/>
      <c r="N719" s="165"/>
      <c r="O719" s="165"/>
      <c r="P719" s="165"/>
      <c r="Q719" s="165"/>
      <c r="R719" s="165"/>
      <c r="S719" s="165"/>
      <c r="T719" s="165"/>
      <c r="U719" s="165"/>
      <c r="V719" s="165"/>
      <c r="W719" s="165"/>
      <c r="X719" s="165"/>
      <c r="Y719" s="165"/>
      <c r="Z719" s="165"/>
    </row>
    <row r="720">
      <c r="A720" s="165"/>
      <c r="B720" s="165"/>
      <c r="C720" s="165"/>
      <c r="D720" s="165"/>
      <c r="E720" s="165"/>
      <c r="F720" s="165"/>
      <c r="G720" s="165"/>
      <c r="H720" s="54"/>
      <c r="I720" s="165"/>
      <c r="J720" s="165"/>
      <c r="K720" s="165"/>
      <c r="L720" s="165"/>
      <c r="M720" s="165"/>
      <c r="N720" s="165"/>
      <c r="O720" s="165"/>
      <c r="P720" s="165"/>
      <c r="Q720" s="165"/>
      <c r="R720" s="165"/>
      <c r="S720" s="165"/>
      <c r="T720" s="165"/>
      <c r="U720" s="165"/>
      <c r="V720" s="165"/>
      <c r="W720" s="165"/>
      <c r="X720" s="165"/>
      <c r="Y720" s="165"/>
      <c r="Z720" s="165"/>
    </row>
    <row r="721">
      <c r="A721" s="165"/>
      <c r="B721" s="165"/>
      <c r="C721" s="165"/>
      <c r="D721" s="165"/>
      <c r="E721" s="165"/>
      <c r="F721" s="165"/>
      <c r="G721" s="165"/>
      <c r="H721" s="54"/>
      <c r="I721" s="165"/>
      <c r="J721" s="165"/>
      <c r="K721" s="165"/>
      <c r="L721" s="165"/>
      <c r="M721" s="165"/>
      <c r="N721" s="165"/>
      <c r="O721" s="165"/>
      <c r="P721" s="165"/>
      <c r="Q721" s="165"/>
      <c r="R721" s="165"/>
      <c r="S721" s="165"/>
      <c r="T721" s="165"/>
      <c r="U721" s="165"/>
      <c r="V721" s="165"/>
      <c r="W721" s="165"/>
      <c r="X721" s="165"/>
      <c r="Y721" s="165"/>
      <c r="Z721" s="165"/>
    </row>
    <row r="722">
      <c r="A722" s="165"/>
      <c r="B722" s="165"/>
      <c r="C722" s="165"/>
      <c r="D722" s="165"/>
      <c r="E722" s="165"/>
      <c r="F722" s="165"/>
      <c r="G722" s="165"/>
      <c r="H722" s="54"/>
      <c r="I722" s="165"/>
      <c r="J722" s="165"/>
      <c r="K722" s="165"/>
      <c r="L722" s="165"/>
      <c r="M722" s="165"/>
      <c r="N722" s="165"/>
      <c r="O722" s="165"/>
      <c r="P722" s="165"/>
      <c r="Q722" s="165"/>
      <c r="R722" s="165"/>
      <c r="S722" s="165"/>
      <c r="T722" s="165"/>
      <c r="U722" s="165"/>
      <c r="V722" s="165"/>
      <c r="W722" s="165"/>
      <c r="X722" s="165"/>
      <c r="Y722" s="165"/>
      <c r="Z722" s="165"/>
    </row>
    <row r="723">
      <c r="A723" s="165"/>
      <c r="B723" s="165"/>
      <c r="C723" s="165"/>
      <c r="D723" s="165"/>
      <c r="E723" s="165"/>
      <c r="F723" s="165"/>
      <c r="G723" s="165"/>
      <c r="H723" s="54"/>
      <c r="I723" s="165"/>
      <c r="J723" s="165"/>
      <c r="K723" s="165"/>
      <c r="L723" s="165"/>
      <c r="M723" s="165"/>
      <c r="N723" s="165"/>
      <c r="O723" s="165"/>
      <c r="P723" s="165"/>
      <c r="Q723" s="165"/>
      <c r="R723" s="165"/>
      <c r="S723" s="165"/>
      <c r="T723" s="165"/>
      <c r="U723" s="165"/>
      <c r="V723" s="165"/>
      <c r="W723" s="165"/>
      <c r="X723" s="165"/>
      <c r="Y723" s="165"/>
      <c r="Z723" s="165"/>
    </row>
    <row r="724">
      <c r="A724" s="165"/>
      <c r="B724" s="165"/>
      <c r="C724" s="165"/>
      <c r="D724" s="165"/>
      <c r="E724" s="165"/>
      <c r="F724" s="165"/>
      <c r="G724" s="165"/>
      <c r="H724" s="54"/>
      <c r="I724" s="165"/>
      <c r="J724" s="165"/>
      <c r="K724" s="165"/>
      <c r="L724" s="165"/>
      <c r="M724" s="165"/>
      <c r="N724" s="165"/>
      <c r="O724" s="165"/>
      <c r="P724" s="165"/>
      <c r="Q724" s="165"/>
      <c r="R724" s="165"/>
      <c r="S724" s="165"/>
      <c r="T724" s="165"/>
      <c r="U724" s="165"/>
      <c r="V724" s="165"/>
      <c r="W724" s="165"/>
      <c r="X724" s="165"/>
      <c r="Y724" s="165"/>
      <c r="Z724" s="165"/>
    </row>
    <row r="725">
      <c r="A725" s="165"/>
      <c r="B725" s="165"/>
      <c r="C725" s="165"/>
      <c r="D725" s="165"/>
      <c r="E725" s="165"/>
      <c r="F725" s="165"/>
      <c r="G725" s="165"/>
      <c r="H725" s="54"/>
      <c r="I725" s="165"/>
      <c r="J725" s="165"/>
      <c r="K725" s="165"/>
      <c r="L725" s="165"/>
      <c r="M725" s="165"/>
      <c r="N725" s="165"/>
      <c r="O725" s="165"/>
      <c r="P725" s="165"/>
      <c r="Q725" s="165"/>
      <c r="R725" s="165"/>
      <c r="S725" s="165"/>
      <c r="T725" s="165"/>
      <c r="U725" s="165"/>
      <c r="V725" s="165"/>
      <c r="W725" s="165"/>
      <c r="X725" s="165"/>
      <c r="Y725" s="165"/>
      <c r="Z725" s="165"/>
    </row>
    <row r="726">
      <c r="A726" s="165"/>
      <c r="B726" s="165"/>
      <c r="C726" s="165"/>
      <c r="D726" s="165"/>
      <c r="E726" s="165"/>
      <c r="F726" s="165"/>
      <c r="G726" s="165"/>
      <c r="H726" s="54"/>
      <c r="I726" s="165"/>
      <c r="J726" s="165"/>
      <c r="K726" s="165"/>
      <c r="L726" s="165"/>
      <c r="M726" s="165"/>
      <c r="N726" s="165"/>
      <c r="O726" s="165"/>
      <c r="P726" s="165"/>
      <c r="Q726" s="165"/>
      <c r="R726" s="165"/>
      <c r="S726" s="165"/>
      <c r="T726" s="165"/>
      <c r="U726" s="165"/>
      <c r="V726" s="165"/>
      <c r="W726" s="165"/>
      <c r="X726" s="165"/>
      <c r="Y726" s="165"/>
      <c r="Z726" s="165"/>
    </row>
    <row r="727">
      <c r="A727" s="165"/>
      <c r="B727" s="165"/>
      <c r="C727" s="165"/>
      <c r="D727" s="165"/>
      <c r="E727" s="165"/>
      <c r="F727" s="165"/>
      <c r="G727" s="165"/>
      <c r="H727" s="54"/>
      <c r="I727" s="165"/>
      <c r="J727" s="165"/>
      <c r="K727" s="165"/>
      <c r="L727" s="165"/>
      <c r="M727" s="165"/>
      <c r="N727" s="165"/>
      <c r="O727" s="165"/>
      <c r="P727" s="165"/>
      <c r="Q727" s="165"/>
      <c r="R727" s="165"/>
      <c r="S727" s="165"/>
      <c r="T727" s="165"/>
      <c r="U727" s="165"/>
      <c r="V727" s="165"/>
      <c r="W727" s="165"/>
      <c r="X727" s="165"/>
      <c r="Y727" s="165"/>
      <c r="Z727" s="165"/>
    </row>
    <row r="728">
      <c r="A728" s="165"/>
      <c r="B728" s="165"/>
      <c r="C728" s="165"/>
      <c r="D728" s="165"/>
      <c r="E728" s="165"/>
      <c r="F728" s="165"/>
      <c r="G728" s="165"/>
      <c r="H728" s="54"/>
      <c r="I728" s="165"/>
      <c r="J728" s="165"/>
      <c r="K728" s="165"/>
      <c r="L728" s="165"/>
      <c r="M728" s="165"/>
      <c r="N728" s="165"/>
      <c r="O728" s="165"/>
      <c r="P728" s="165"/>
      <c r="Q728" s="165"/>
      <c r="R728" s="165"/>
      <c r="S728" s="165"/>
      <c r="T728" s="165"/>
      <c r="U728" s="165"/>
      <c r="V728" s="165"/>
      <c r="W728" s="165"/>
      <c r="X728" s="165"/>
      <c r="Y728" s="165"/>
      <c r="Z728" s="165"/>
    </row>
    <row r="729">
      <c r="A729" s="165"/>
      <c r="B729" s="165"/>
      <c r="C729" s="165"/>
      <c r="D729" s="165"/>
      <c r="E729" s="165"/>
      <c r="F729" s="165"/>
      <c r="G729" s="165"/>
      <c r="H729" s="54"/>
      <c r="I729" s="165"/>
      <c r="J729" s="165"/>
      <c r="K729" s="165"/>
      <c r="L729" s="165"/>
      <c r="M729" s="165"/>
      <c r="N729" s="165"/>
      <c r="O729" s="165"/>
      <c r="P729" s="165"/>
      <c r="Q729" s="165"/>
      <c r="R729" s="165"/>
      <c r="S729" s="165"/>
      <c r="T729" s="165"/>
      <c r="U729" s="165"/>
      <c r="V729" s="165"/>
      <c r="W729" s="165"/>
      <c r="X729" s="165"/>
      <c r="Y729" s="165"/>
      <c r="Z729" s="165"/>
    </row>
    <row r="730">
      <c r="A730" s="165"/>
      <c r="B730" s="165"/>
      <c r="C730" s="165"/>
      <c r="D730" s="165"/>
      <c r="E730" s="165"/>
      <c r="F730" s="165"/>
      <c r="G730" s="165"/>
      <c r="H730" s="54"/>
      <c r="I730" s="165"/>
      <c r="J730" s="165"/>
      <c r="K730" s="165"/>
      <c r="L730" s="165"/>
      <c r="M730" s="165"/>
      <c r="N730" s="165"/>
      <c r="O730" s="165"/>
      <c r="P730" s="165"/>
      <c r="Q730" s="165"/>
      <c r="R730" s="165"/>
      <c r="S730" s="165"/>
      <c r="T730" s="165"/>
      <c r="U730" s="165"/>
      <c r="V730" s="165"/>
      <c r="W730" s="165"/>
      <c r="X730" s="165"/>
      <c r="Y730" s="165"/>
      <c r="Z730" s="165"/>
    </row>
    <row r="731">
      <c r="A731" s="165"/>
      <c r="B731" s="165"/>
      <c r="C731" s="165"/>
      <c r="D731" s="165"/>
      <c r="E731" s="165"/>
      <c r="F731" s="165"/>
      <c r="G731" s="165"/>
      <c r="H731" s="54"/>
      <c r="I731" s="165"/>
      <c r="J731" s="165"/>
      <c r="K731" s="165"/>
      <c r="L731" s="165"/>
      <c r="M731" s="165"/>
      <c r="N731" s="165"/>
      <c r="O731" s="165"/>
      <c r="P731" s="165"/>
      <c r="Q731" s="165"/>
      <c r="R731" s="165"/>
      <c r="S731" s="165"/>
      <c r="T731" s="165"/>
      <c r="U731" s="165"/>
      <c r="V731" s="165"/>
      <c r="W731" s="165"/>
      <c r="X731" s="165"/>
      <c r="Y731" s="165"/>
      <c r="Z731" s="165"/>
    </row>
    <row r="732">
      <c r="A732" s="165"/>
      <c r="B732" s="165"/>
      <c r="C732" s="165"/>
      <c r="D732" s="165"/>
      <c r="E732" s="165"/>
      <c r="F732" s="165"/>
      <c r="G732" s="165"/>
      <c r="H732" s="54"/>
      <c r="I732" s="165"/>
      <c r="J732" s="165"/>
      <c r="K732" s="165"/>
      <c r="L732" s="165"/>
      <c r="M732" s="165"/>
      <c r="N732" s="165"/>
      <c r="O732" s="165"/>
      <c r="P732" s="165"/>
      <c r="Q732" s="165"/>
      <c r="R732" s="165"/>
      <c r="S732" s="165"/>
      <c r="T732" s="165"/>
      <c r="U732" s="165"/>
      <c r="V732" s="165"/>
      <c r="W732" s="165"/>
      <c r="X732" s="165"/>
      <c r="Y732" s="165"/>
      <c r="Z732" s="165"/>
    </row>
    <row r="733">
      <c r="A733" s="165"/>
      <c r="B733" s="165"/>
      <c r="C733" s="165"/>
      <c r="D733" s="165"/>
      <c r="E733" s="165"/>
      <c r="F733" s="165"/>
      <c r="G733" s="165"/>
      <c r="H733" s="54"/>
      <c r="I733" s="165"/>
      <c r="J733" s="165"/>
      <c r="K733" s="165"/>
      <c r="L733" s="165"/>
      <c r="M733" s="165"/>
      <c r="N733" s="165"/>
      <c r="O733" s="165"/>
      <c r="P733" s="165"/>
      <c r="Q733" s="165"/>
      <c r="R733" s="165"/>
      <c r="S733" s="165"/>
      <c r="T733" s="165"/>
      <c r="U733" s="165"/>
      <c r="V733" s="165"/>
      <c r="W733" s="165"/>
      <c r="X733" s="165"/>
      <c r="Y733" s="165"/>
      <c r="Z733" s="165"/>
    </row>
    <row r="734">
      <c r="A734" s="165"/>
      <c r="B734" s="165"/>
      <c r="C734" s="165"/>
      <c r="D734" s="165"/>
      <c r="E734" s="165"/>
      <c r="F734" s="165"/>
      <c r="G734" s="165"/>
      <c r="H734" s="54"/>
      <c r="I734" s="165"/>
      <c r="J734" s="165"/>
      <c r="K734" s="165"/>
      <c r="L734" s="165"/>
      <c r="M734" s="165"/>
      <c r="N734" s="165"/>
      <c r="O734" s="165"/>
      <c r="P734" s="165"/>
      <c r="Q734" s="165"/>
      <c r="R734" s="165"/>
      <c r="S734" s="165"/>
      <c r="T734" s="165"/>
      <c r="U734" s="165"/>
      <c r="V734" s="165"/>
      <c r="W734" s="165"/>
      <c r="X734" s="165"/>
      <c r="Y734" s="165"/>
      <c r="Z734" s="165"/>
    </row>
    <row r="735">
      <c r="A735" s="165"/>
      <c r="B735" s="165"/>
      <c r="C735" s="165"/>
      <c r="D735" s="165"/>
      <c r="E735" s="165"/>
      <c r="F735" s="165"/>
      <c r="G735" s="165"/>
      <c r="H735" s="54"/>
      <c r="I735" s="165"/>
      <c r="J735" s="165"/>
      <c r="K735" s="165"/>
      <c r="L735" s="165"/>
      <c r="M735" s="165"/>
      <c r="N735" s="165"/>
      <c r="O735" s="165"/>
      <c r="P735" s="165"/>
      <c r="Q735" s="165"/>
      <c r="R735" s="165"/>
      <c r="S735" s="165"/>
      <c r="T735" s="165"/>
      <c r="U735" s="165"/>
      <c r="V735" s="165"/>
      <c r="W735" s="165"/>
      <c r="X735" s="165"/>
      <c r="Y735" s="165"/>
      <c r="Z735" s="165"/>
    </row>
    <row r="736">
      <c r="A736" s="165"/>
      <c r="B736" s="165"/>
      <c r="C736" s="165"/>
      <c r="D736" s="165"/>
      <c r="E736" s="165"/>
      <c r="F736" s="165"/>
      <c r="G736" s="165"/>
      <c r="H736" s="54"/>
      <c r="I736" s="165"/>
      <c r="J736" s="165"/>
      <c r="K736" s="165"/>
      <c r="L736" s="165"/>
      <c r="M736" s="165"/>
      <c r="N736" s="165"/>
      <c r="O736" s="165"/>
      <c r="P736" s="165"/>
      <c r="Q736" s="165"/>
      <c r="R736" s="165"/>
      <c r="S736" s="165"/>
      <c r="T736" s="165"/>
      <c r="U736" s="165"/>
      <c r="V736" s="165"/>
      <c r="W736" s="165"/>
      <c r="X736" s="165"/>
      <c r="Y736" s="165"/>
      <c r="Z736" s="165"/>
    </row>
    <row r="737">
      <c r="A737" s="165"/>
      <c r="B737" s="165"/>
      <c r="C737" s="165"/>
      <c r="D737" s="165"/>
      <c r="E737" s="165"/>
      <c r="F737" s="165"/>
      <c r="G737" s="165"/>
      <c r="H737" s="54"/>
      <c r="I737" s="165"/>
      <c r="J737" s="165"/>
      <c r="K737" s="165"/>
      <c r="L737" s="165"/>
      <c r="M737" s="165"/>
      <c r="N737" s="165"/>
      <c r="O737" s="165"/>
      <c r="P737" s="165"/>
      <c r="Q737" s="165"/>
      <c r="R737" s="165"/>
      <c r="S737" s="165"/>
      <c r="T737" s="165"/>
      <c r="U737" s="165"/>
      <c r="V737" s="165"/>
      <c r="W737" s="165"/>
      <c r="X737" s="165"/>
      <c r="Y737" s="165"/>
      <c r="Z737" s="165"/>
    </row>
    <row r="738">
      <c r="A738" s="165"/>
      <c r="B738" s="165"/>
      <c r="C738" s="165"/>
      <c r="D738" s="165"/>
      <c r="E738" s="165"/>
      <c r="F738" s="165"/>
      <c r="G738" s="165"/>
      <c r="H738" s="54"/>
      <c r="I738" s="165"/>
      <c r="J738" s="165"/>
      <c r="K738" s="165"/>
      <c r="L738" s="165"/>
      <c r="M738" s="165"/>
      <c r="N738" s="165"/>
      <c r="O738" s="165"/>
      <c r="P738" s="165"/>
      <c r="Q738" s="165"/>
      <c r="R738" s="165"/>
      <c r="S738" s="165"/>
      <c r="T738" s="165"/>
      <c r="U738" s="165"/>
      <c r="V738" s="165"/>
      <c r="W738" s="165"/>
      <c r="X738" s="165"/>
      <c r="Y738" s="165"/>
      <c r="Z738" s="165"/>
    </row>
    <row r="739">
      <c r="A739" s="165"/>
      <c r="B739" s="165"/>
      <c r="C739" s="165"/>
      <c r="D739" s="165"/>
      <c r="E739" s="165"/>
      <c r="F739" s="165"/>
      <c r="G739" s="165"/>
      <c r="H739" s="54"/>
      <c r="I739" s="165"/>
      <c r="J739" s="165"/>
      <c r="K739" s="165"/>
      <c r="L739" s="165"/>
      <c r="M739" s="165"/>
      <c r="N739" s="165"/>
      <c r="O739" s="165"/>
      <c r="P739" s="165"/>
      <c r="Q739" s="165"/>
      <c r="R739" s="165"/>
      <c r="S739" s="165"/>
      <c r="T739" s="165"/>
      <c r="U739" s="165"/>
      <c r="V739" s="165"/>
      <c r="W739" s="165"/>
      <c r="X739" s="165"/>
      <c r="Y739" s="165"/>
      <c r="Z739" s="165"/>
    </row>
    <row r="740">
      <c r="A740" s="165"/>
      <c r="B740" s="165"/>
      <c r="C740" s="165"/>
      <c r="D740" s="165"/>
      <c r="E740" s="165"/>
      <c r="F740" s="165"/>
      <c r="G740" s="165"/>
      <c r="H740" s="54"/>
      <c r="I740" s="165"/>
      <c r="J740" s="165"/>
      <c r="K740" s="165"/>
      <c r="L740" s="165"/>
      <c r="M740" s="165"/>
      <c r="N740" s="165"/>
      <c r="O740" s="165"/>
      <c r="P740" s="165"/>
      <c r="Q740" s="165"/>
      <c r="R740" s="165"/>
      <c r="S740" s="165"/>
      <c r="T740" s="165"/>
      <c r="U740" s="165"/>
      <c r="V740" s="165"/>
      <c r="W740" s="165"/>
      <c r="X740" s="165"/>
      <c r="Y740" s="165"/>
      <c r="Z740" s="165"/>
    </row>
    <row r="741">
      <c r="A741" s="165"/>
      <c r="B741" s="165"/>
      <c r="C741" s="165"/>
      <c r="D741" s="165"/>
      <c r="E741" s="165"/>
      <c r="F741" s="165"/>
      <c r="G741" s="165"/>
      <c r="H741" s="54"/>
      <c r="I741" s="165"/>
      <c r="J741" s="165"/>
      <c r="K741" s="165"/>
      <c r="L741" s="165"/>
      <c r="M741" s="165"/>
      <c r="N741" s="165"/>
      <c r="O741" s="165"/>
      <c r="P741" s="165"/>
      <c r="Q741" s="165"/>
      <c r="R741" s="165"/>
      <c r="S741" s="165"/>
      <c r="T741" s="165"/>
      <c r="U741" s="165"/>
      <c r="V741" s="165"/>
      <c r="W741" s="165"/>
      <c r="X741" s="165"/>
      <c r="Y741" s="165"/>
      <c r="Z741" s="165"/>
    </row>
    <row r="742">
      <c r="A742" s="165"/>
      <c r="B742" s="165"/>
      <c r="C742" s="165"/>
      <c r="D742" s="165"/>
      <c r="E742" s="165"/>
      <c r="F742" s="165"/>
      <c r="G742" s="165"/>
      <c r="H742" s="54"/>
      <c r="I742" s="165"/>
      <c r="J742" s="165"/>
      <c r="K742" s="165"/>
      <c r="L742" s="165"/>
      <c r="M742" s="165"/>
      <c r="N742" s="165"/>
      <c r="O742" s="165"/>
      <c r="P742" s="165"/>
      <c r="Q742" s="165"/>
      <c r="R742" s="165"/>
      <c r="S742" s="165"/>
      <c r="T742" s="165"/>
      <c r="U742" s="165"/>
      <c r="V742" s="165"/>
      <c r="W742" s="165"/>
      <c r="X742" s="165"/>
      <c r="Y742" s="165"/>
      <c r="Z742" s="165"/>
    </row>
    <row r="743">
      <c r="A743" s="165"/>
      <c r="B743" s="165"/>
      <c r="C743" s="165"/>
      <c r="D743" s="165"/>
      <c r="E743" s="165"/>
      <c r="F743" s="165"/>
      <c r="G743" s="165"/>
      <c r="H743" s="54"/>
      <c r="I743" s="165"/>
      <c r="J743" s="165"/>
      <c r="K743" s="165"/>
      <c r="L743" s="165"/>
      <c r="M743" s="165"/>
      <c r="N743" s="165"/>
      <c r="O743" s="165"/>
      <c r="P743" s="165"/>
      <c r="Q743" s="165"/>
      <c r="R743" s="165"/>
      <c r="S743" s="165"/>
      <c r="T743" s="165"/>
      <c r="U743" s="165"/>
      <c r="V743" s="165"/>
      <c r="W743" s="165"/>
      <c r="X743" s="165"/>
      <c r="Y743" s="165"/>
      <c r="Z743" s="165"/>
    </row>
    <row r="744">
      <c r="A744" s="165"/>
      <c r="B744" s="165"/>
      <c r="C744" s="165"/>
      <c r="D744" s="165"/>
      <c r="E744" s="165"/>
      <c r="F744" s="165"/>
      <c r="G744" s="165"/>
      <c r="H744" s="54"/>
      <c r="I744" s="165"/>
      <c r="J744" s="165"/>
      <c r="K744" s="165"/>
      <c r="L744" s="165"/>
      <c r="M744" s="165"/>
      <c r="N744" s="165"/>
      <c r="O744" s="165"/>
      <c r="P744" s="165"/>
      <c r="Q744" s="165"/>
      <c r="R744" s="165"/>
      <c r="S744" s="165"/>
      <c r="T744" s="165"/>
      <c r="U744" s="165"/>
      <c r="V744" s="165"/>
      <c r="W744" s="165"/>
      <c r="X744" s="165"/>
      <c r="Y744" s="165"/>
      <c r="Z744" s="165"/>
    </row>
    <row r="745">
      <c r="A745" s="165"/>
      <c r="B745" s="165"/>
      <c r="C745" s="165"/>
      <c r="D745" s="165"/>
      <c r="E745" s="165"/>
      <c r="F745" s="165"/>
      <c r="G745" s="165"/>
      <c r="H745" s="54"/>
      <c r="I745" s="165"/>
      <c r="J745" s="165"/>
      <c r="K745" s="165"/>
      <c r="L745" s="165"/>
      <c r="M745" s="165"/>
      <c r="N745" s="165"/>
      <c r="O745" s="165"/>
      <c r="P745" s="165"/>
      <c r="Q745" s="165"/>
      <c r="R745" s="165"/>
      <c r="S745" s="165"/>
      <c r="T745" s="165"/>
      <c r="U745" s="165"/>
      <c r="V745" s="165"/>
      <c r="W745" s="165"/>
      <c r="X745" s="165"/>
      <c r="Y745" s="165"/>
      <c r="Z745" s="165"/>
    </row>
    <row r="746">
      <c r="A746" s="165"/>
      <c r="B746" s="165"/>
      <c r="C746" s="165"/>
      <c r="D746" s="165"/>
      <c r="E746" s="165"/>
      <c r="F746" s="165"/>
      <c r="G746" s="165"/>
      <c r="H746" s="54"/>
      <c r="I746" s="165"/>
      <c r="J746" s="165"/>
      <c r="K746" s="165"/>
      <c r="L746" s="165"/>
      <c r="M746" s="165"/>
      <c r="N746" s="165"/>
      <c r="O746" s="165"/>
      <c r="P746" s="165"/>
      <c r="Q746" s="165"/>
      <c r="R746" s="165"/>
      <c r="S746" s="165"/>
      <c r="T746" s="165"/>
      <c r="U746" s="165"/>
      <c r="V746" s="165"/>
      <c r="W746" s="165"/>
      <c r="X746" s="165"/>
      <c r="Y746" s="165"/>
      <c r="Z746" s="165"/>
    </row>
    <row r="747">
      <c r="A747" s="165"/>
      <c r="B747" s="165"/>
      <c r="C747" s="165"/>
      <c r="D747" s="165"/>
      <c r="E747" s="165"/>
      <c r="F747" s="165"/>
      <c r="G747" s="165"/>
      <c r="H747" s="54"/>
      <c r="I747" s="165"/>
      <c r="J747" s="165"/>
      <c r="K747" s="165"/>
      <c r="L747" s="165"/>
      <c r="M747" s="165"/>
      <c r="N747" s="165"/>
      <c r="O747" s="165"/>
      <c r="P747" s="165"/>
      <c r="Q747" s="165"/>
      <c r="R747" s="165"/>
      <c r="S747" s="165"/>
      <c r="T747" s="165"/>
      <c r="U747" s="165"/>
      <c r="V747" s="165"/>
      <c r="W747" s="165"/>
      <c r="X747" s="165"/>
      <c r="Y747" s="165"/>
      <c r="Z747" s="165"/>
    </row>
    <row r="748">
      <c r="A748" s="165"/>
      <c r="B748" s="165"/>
      <c r="C748" s="165"/>
      <c r="D748" s="165"/>
      <c r="E748" s="165"/>
      <c r="F748" s="165"/>
      <c r="G748" s="165"/>
      <c r="H748" s="54"/>
      <c r="I748" s="165"/>
      <c r="J748" s="165"/>
      <c r="K748" s="165"/>
      <c r="L748" s="165"/>
      <c r="M748" s="165"/>
      <c r="N748" s="165"/>
      <c r="O748" s="165"/>
      <c r="P748" s="165"/>
      <c r="Q748" s="165"/>
      <c r="R748" s="165"/>
      <c r="S748" s="165"/>
      <c r="T748" s="165"/>
      <c r="U748" s="165"/>
      <c r="V748" s="165"/>
      <c r="W748" s="165"/>
      <c r="X748" s="165"/>
      <c r="Y748" s="165"/>
      <c r="Z748" s="165"/>
    </row>
    <row r="749">
      <c r="A749" s="165"/>
      <c r="B749" s="165"/>
      <c r="C749" s="165"/>
      <c r="D749" s="165"/>
      <c r="E749" s="165"/>
      <c r="F749" s="165"/>
      <c r="G749" s="165"/>
      <c r="H749" s="54"/>
      <c r="I749" s="165"/>
      <c r="J749" s="165"/>
      <c r="K749" s="165"/>
      <c r="L749" s="165"/>
      <c r="M749" s="165"/>
      <c r="N749" s="165"/>
      <c r="O749" s="165"/>
      <c r="P749" s="165"/>
      <c r="Q749" s="165"/>
      <c r="R749" s="165"/>
      <c r="S749" s="165"/>
      <c r="T749" s="165"/>
      <c r="U749" s="165"/>
      <c r="V749" s="165"/>
      <c r="W749" s="165"/>
      <c r="X749" s="165"/>
      <c r="Y749" s="165"/>
      <c r="Z749" s="165"/>
    </row>
    <row r="750">
      <c r="A750" s="165"/>
      <c r="B750" s="165"/>
      <c r="C750" s="165"/>
      <c r="D750" s="165"/>
      <c r="E750" s="165"/>
      <c r="F750" s="165"/>
      <c r="G750" s="165"/>
      <c r="H750" s="54"/>
      <c r="I750" s="165"/>
      <c r="J750" s="165"/>
      <c r="K750" s="165"/>
      <c r="L750" s="165"/>
      <c r="M750" s="165"/>
      <c r="N750" s="165"/>
      <c r="O750" s="165"/>
      <c r="P750" s="165"/>
      <c r="Q750" s="165"/>
      <c r="R750" s="165"/>
      <c r="S750" s="165"/>
      <c r="T750" s="165"/>
      <c r="U750" s="165"/>
      <c r="V750" s="165"/>
      <c r="W750" s="165"/>
      <c r="X750" s="165"/>
      <c r="Y750" s="165"/>
      <c r="Z750" s="165"/>
    </row>
    <row r="751">
      <c r="A751" s="165"/>
      <c r="B751" s="165"/>
      <c r="C751" s="165"/>
      <c r="D751" s="165"/>
      <c r="E751" s="165"/>
      <c r="F751" s="165"/>
      <c r="G751" s="165"/>
      <c r="H751" s="54"/>
      <c r="I751" s="165"/>
      <c r="J751" s="165"/>
      <c r="K751" s="165"/>
      <c r="L751" s="165"/>
      <c r="M751" s="165"/>
      <c r="N751" s="165"/>
      <c r="O751" s="165"/>
      <c r="P751" s="165"/>
      <c r="Q751" s="165"/>
      <c r="R751" s="165"/>
      <c r="S751" s="165"/>
      <c r="T751" s="165"/>
      <c r="U751" s="165"/>
      <c r="V751" s="165"/>
      <c r="W751" s="165"/>
      <c r="X751" s="165"/>
      <c r="Y751" s="165"/>
      <c r="Z751" s="165"/>
    </row>
    <row r="752">
      <c r="A752" s="165"/>
      <c r="B752" s="165"/>
      <c r="C752" s="165"/>
      <c r="D752" s="165"/>
      <c r="E752" s="165"/>
      <c r="F752" s="165"/>
      <c r="G752" s="165"/>
      <c r="H752" s="54"/>
      <c r="I752" s="165"/>
      <c r="J752" s="165"/>
      <c r="K752" s="165"/>
      <c r="L752" s="165"/>
      <c r="M752" s="165"/>
      <c r="N752" s="165"/>
      <c r="O752" s="165"/>
      <c r="P752" s="165"/>
      <c r="Q752" s="165"/>
      <c r="R752" s="165"/>
      <c r="S752" s="165"/>
      <c r="T752" s="165"/>
      <c r="U752" s="165"/>
      <c r="V752" s="165"/>
      <c r="W752" s="165"/>
      <c r="X752" s="165"/>
      <c r="Y752" s="165"/>
      <c r="Z752" s="165"/>
    </row>
    <row r="753">
      <c r="A753" s="165"/>
      <c r="B753" s="165"/>
      <c r="C753" s="165"/>
      <c r="D753" s="165"/>
      <c r="E753" s="165"/>
      <c r="F753" s="165"/>
      <c r="G753" s="165"/>
      <c r="H753" s="54"/>
      <c r="I753" s="165"/>
      <c r="J753" s="165"/>
      <c r="K753" s="165"/>
      <c r="L753" s="165"/>
      <c r="M753" s="165"/>
      <c r="N753" s="165"/>
      <c r="O753" s="165"/>
      <c r="P753" s="165"/>
      <c r="Q753" s="165"/>
      <c r="R753" s="165"/>
      <c r="S753" s="165"/>
      <c r="T753" s="165"/>
      <c r="U753" s="165"/>
      <c r="V753" s="165"/>
      <c r="W753" s="165"/>
      <c r="X753" s="165"/>
      <c r="Y753" s="165"/>
      <c r="Z753" s="165"/>
    </row>
    <row r="754">
      <c r="A754" s="165"/>
      <c r="B754" s="165"/>
      <c r="C754" s="165"/>
      <c r="D754" s="165"/>
      <c r="E754" s="165"/>
      <c r="F754" s="165"/>
      <c r="G754" s="165"/>
      <c r="H754" s="54"/>
      <c r="I754" s="165"/>
      <c r="J754" s="165"/>
      <c r="K754" s="165"/>
      <c r="L754" s="165"/>
      <c r="M754" s="165"/>
      <c r="N754" s="165"/>
      <c r="O754" s="165"/>
      <c r="P754" s="165"/>
      <c r="Q754" s="165"/>
      <c r="R754" s="165"/>
      <c r="S754" s="165"/>
      <c r="T754" s="165"/>
      <c r="U754" s="165"/>
      <c r="V754" s="165"/>
      <c r="W754" s="165"/>
      <c r="X754" s="165"/>
      <c r="Y754" s="165"/>
      <c r="Z754" s="165"/>
    </row>
    <row r="755">
      <c r="A755" s="165"/>
      <c r="B755" s="165"/>
      <c r="C755" s="165"/>
      <c r="D755" s="165"/>
      <c r="E755" s="165"/>
      <c r="F755" s="165"/>
      <c r="G755" s="165"/>
      <c r="H755" s="54"/>
      <c r="I755" s="165"/>
      <c r="J755" s="165"/>
      <c r="K755" s="165"/>
      <c r="L755" s="165"/>
      <c r="M755" s="165"/>
      <c r="N755" s="165"/>
      <c r="O755" s="165"/>
      <c r="P755" s="165"/>
      <c r="Q755" s="165"/>
      <c r="R755" s="165"/>
      <c r="S755" s="165"/>
      <c r="T755" s="165"/>
      <c r="U755" s="165"/>
      <c r="V755" s="165"/>
      <c r="W755" s="165"/>
      <c r="X755" s="165"/>
      <c r="Y755" s="165"/>
      <c r="Z755" s="165"/>
    </row>
    <row r="756">
      <c r="A756" s="165"/>
      <c r="B756" s="165"/>
      <c r="C756" s="165"/>
      <c r="D756" s="165"/>
      <c r="E756" s="165"/>
      <c r="F756" s="165"/>
      <c r="G756" s="165"/>
      <c r="H756" s="54"/>
      <c r="I756" s="165"/>
      <c r="J756" s="165"/>
      <c r="K756" s="165"/>
      <c r="L756" s="165"/>
      <c r="M756" s="165"/>
      <c r="N756" s="165"/>
      <c r="O756" s="165"/>
      <c r="P756" s="165"/>
      <c r="Q756" s="165"/>
      <c r="R756" s="165"/>
      <c r="S756" s="165"/>
      <c r="T756" s="165"/>
      <c r="U756" s="165"/>
      <c r="V756" s="165"/>
      <c r="W756" s="165"/>
      <c r="X756" s="165"/>
      <c r="Y756" s="165"/>
      <c r="Z756" s="165"/>
    </row>
    <row r="757">
      <c r="A757" s="165"/>
      <c r="B757" s="165"/>
      <c r="C757" s="165"/>
      <c r="D757" s="165"/>
      <c r="E757" s="165"/>
      <c r="F757" s="165"/>
      <c r="G757" s="165"/>
      <c r="H757" s="54"/>
      <c r="I757" s="165"/>
      <c r="J757" s="165"/>
      <c r="K757" s="165"/>
      <c r="L757" s="165"/>
      <c r="M757" s="165"/>
      <c r="N757" s="165"/>
      <c r="O757" s="165"/>
      <c r="P757" s="165"/>
      <c r="Q757" s="165"/>
      <c r="R757" s="165"/>
      <c r="S757" s="165"/>
      <c r="T757" s="165"/>
      <c r="U757" s="165"/>
      <c r="V757" s="165"/>
      <c r="W757" s="165"/>
      <c r="X757" s="165"/>
      <c r="Y757" s="165"/>
      <c r="Z757" s="165"/>
    </row>
    <row r="758">
      <c r="A758" s="165"/>
      <c r="B758" s="165"/>
      <c r="C758" s="165"/>
      <c r="D758" s="165"/>
      <c r="E758" s="165"/>
      <c r="F758" s="165"/>
      <c r="G758" s="165"/>
      <c r="H758" s="54"/>
      <c r="I758" s="165"/>
      <c r="J758" s="165"/>
      <c r="K758" s="165"/>
      <c r="L758" s="165"/>
      <c r="M758" s="165"/>
      <c r="N758" s="165"/>
      <c r="O758" s="165"/>
      <c r="P758" s="165"/>
      <c r="Q758" s="165"/>
      <c r="R758" s="165"/>
      <c r="S758" s="165"/>
      <c r="T758" s="165"/>
      <c r="U758" s="165"/>
      <c r="V758" s="165"/>
      <c r="W758" s="165"/>
      <c r="X758" s="165"/>
      <c r="Y758" s="165"/>
      <c r="Z758" s="165"/>
    </row>
    <row r="759">
      <c r="A759" s="165"/>
      <c r="B759" s="165"/>
      <c r="C759" s="165"/>
      <c r="D759" s="165"/>
      <c r="E759" s="165"/>
      <c r="F759" s="165"/>
      <c r="G759" s="165"/>
      <c r="H759" s="54"/>
      <c r="I759" s="165"/>
      <c r="J759" s="165"/>
      <c r="K759" s="165"/>
      <c r="L759" s="165"/>
      <c r="M759" s="165"/>
      <c r="N759" s="165"/>
      <c r="O759" s="165"/>
      <c r="P759" s="165"/>
      <c r="Q759" s="165"/>
      <c r="R759" s="165"/>
      <c r="S759" s="165"/>
      <c r="T759" s="165"/>
      <c r="U759" s="165"/>
      <c r="V759" s="165"/>
      <c r="W759" s="165"/>
      <c r="X759" s="165"/>
      <c r="Y759" s="165"/>
      <c r="Z759" s="165"/>
    </row>
    <row r="760">
      <c r="A760" s="165"/>
      <c r="B760" s="165"/>
      <c r="C760" s="165"/>
      <c r="D760" s="165"/>
      <c r="E760" s="165"/>
      <c r="F760" s="165"/>
      <c r="G760" s="165"/>
      <c r="H760" s="54"/>
      <c r="I760" s="165"/>
      <c r="J760" s="165"/>
      <c r="K760" s="165"/>
      <c r="L760" s="165"/>
      <c r="M760" s="165"/>
      <c r="N760" s="165"/>
      <c r="O760" s="165"/>
      <c r="P760" s="165"/>
      <c r="Q760" s="165"/>
      <c r="R760" s="165"/>
      <c r="S760" s="165"/>
      <c r="T760" s="165"/>
      <c r="U760" s="165"/>
      <c r="V760" s="165"/>
      <c r="W760" s="165"/>
      <c r="X760" s="165"/>
      <c r="Y760" s="165"/>
      <c r="Z760" s="165"/>
    </row>
    <row r="761">
      <c r="A761" s="165"/>
      <c r="B761" s="165"/>
      <c r="C761" s="165"/>
      <c r="D761" s="165"/>
      <c r="E761" s="165"/>
      <c r="F761" s="165"/>
      <c r="G761" s="165"/>
      <c r="H761" s="54"/>
      <c r="I761" s="165"/>
      <c r="J761" s="165"/>
      <c r="K761" s="165"/>
      <c r="L761" s="165"/>
      <c r="M761" s="165"/>
      <c r="N761" s="165"/>
      <c r="O761" s="165"/>
      <c r="P761" s="165"/>
      <c r="Q761" s="165"/>
      <c r="R761" s="165"/>
      <c r="S761" s="165"/>
      <c r="T761" s="165"/>
      <c r="U761" s="165"/>
      <c r="V761" s="165"/>
      <c r="W761" s="165"/>
      <c r="X761" s="165"/>
      <c r="Y761" s="165"/>
      <c r="Z761" s="165"/>
    </row>
    <row r="762">
      <c r="A762" s="165"/>
      <c r="B762" s="165"/>
      <c r="C762" s="165"/>
      <c r="D762" s="165"/>
      <c r="E762" s="165"/>
      <c r="F762" s="165"/>
      <c r="G762" s="165"/>
      <c r="H762" s="54"/>
      <c r="I762" s="165"/>
      <c r="J762" s="165"/>
      <c r="K762" s="165"/>
      <c r="L762" s="165"/>
      <c r="M762" s="165"/>
      <c r="N762" s="165"/>
      <c r="O762" s="165"/>
      <c r="P762" s="165"/>
      <c r="Q762" s="165"/>
      <c r="R762" s="165"/>
      <c r="S762" s="165"/>
      <c r="T762" s="165"/>
      <c r="U762" s="165"/>
      <c r="V762" s="165"/>
      <c r="W762" s="165"/>
      <c r="X762" s="165"/>
      <c r="Y762" s="165"/>
      <c r="Z762" s="165"/>
    </row>
    <row r="763">
      <c r="A763" s="165"/>
      <c r="B763" s="165"/>
      <c r="C763" s="165"/>
      <c r="D763" s="165"/>
      <c r="E763" s="165"/>
      <c r="F763" s="165"/>
      <c r="G763" s="165"/>
      <c r="H763" s="54"/>
      <c r="I763" s="165"/>
      <c r="J763" s="165"/>
      <c r="K763" s="165"/>
      <c r="L763" s="165"/>
      <c r="M763" s="165"/>
      <c r="N763" s="165"/>
      <c r="O763" s="165"/>
      <c r="P763" s="165"/>
      <c r="Q763" s="165"/>
      <c r="R763" s="165"/>
      <c r="S763" s="165"/>
      <c r="T763" s="165"/>
      <c r="U763" s="165"/>
      <c r="V763" s="165"/>
      <c r="W763" s="165"/>
      <c r="X763" s="165"/>
      <c r="Y763" s="165"/>
      <c r="Z763" s="165"/>
    </row>
    <row r="764">
      <c r="A764" s="165"/>
      <c r="B764" s="165"/>
      <c r="C764" s="165"/>
      <c r="D764" s="165"/>
      <c r="E764" s="165"/>
      <c r="F764" s="165"/>
      <c r="G764" s="165"/>
      <c r="H764" s="54"/>
      <c r="I764" s="165"/>
      <c r="J764" s="165"/>
      <c r="K764" s="165"/>
      <c r="L764" s="165"/>
      <c r="M764" s="165"/>
      <c r="N764" s="165"/>
      <c r="O764" s="165"/>
      <c r="P764" s="165"/>
      <c r="Q764" s="165"/>
      <c r="R764" s="165"/>
      <c r="S764" s="165"/>
      <c r="T764" s="165"/>
      <c r="U764" s="165"/>
      <c r="V764" s="165"/>
      <c r="W764" s="165"/>
      <c r="X764" s="165"/>
      <c r="Y764" s="165"/>
      <c r="Z764" s="165"/>
    </row>
    <row r="765">
      <c r="A765" s="165"/>
      <c r="B765" s="165"/>
      <c r="C765" s="165"/>
      <c r="D765" s="165"/>
      <c r="E765" s="165"/>
      <c r="F765" s="165"/>
      <c r="G765" s="165"/>
      <c r="H765" s="54"/>
      <c r="I765" s="165"/>
      <c r="J765" s="165"/>
      <c r="K765" s="165"/>
      <c r="L765" s="165"/>
      <c r="M765" s="165"/>
      <c r="N765" s="165"/>
      <c r="O765" s="165"/>
      <c r="P765" s="165"/>
      <c r="Q765" s="165"/>
      <c r="R765" s="165"/>
      <c r="S765" s="165"/>
      <c r="T765" s="165"/>
      <c r="U765" s="165"/>
      <c r="V765" s="165"/>
      <c r="W765" s="165"/>
      <c r="X765" s="165"/>
      <c r="Y765" s="165"/>
      <c r="Z765" s="165"/>
    </row>
    <row r="766">
      <c r="A766" s="165"/>
      <c r="B766" s="165"/>
      <c r="C766" s="165"/>
      <c r="D766" s="165"/>
      <c r="E766" s="165"/>
      <c r="F766" s="165"/>
      <c r="G766" s="165"/>
      <c r="H766" s="54"/>
      <c r="I766" s="165"/>
      <c r="J766" s="165"/>
      <c r="K766" s="165"/>
      <c r="L766" s="165"/>
      <c r="M766" s="165"/>
      <c r="N766" s="165"/>
      <c r="O766" s="165"/>
      <c r="P766" s="165"/>
      <c r="Q766" s="165"/>
      <c r="R766" s="165"/>
      <c r="S766" s="165"/>
      <c r="T766" s="165"/>
      <c r="U766" s="165"/>
      <c r="V766" s="165"/>
      <c r="W766" s="165"/>
      <c r="X766" s="165"/>
      <c r="Y766" s="165"/>
      <c r="Z766" s="165"/>
    </row>
    <row r="767">
      <c r="A767" s="165"/>
      <c r="B767" s="165"/>
      <c r="C767" s="165"/>
      <c r="D767" s="165"/>
      <c r="E767" s="165"/>
      <c r="F767" s="165"/>
      <c r="G767" s="165"/>
      <c r="H767" s="54"/>
      <c r="I767" s="165"/>
      <c r="J767" s="165"/>
      <c r="K767" s="165"/>
      <c r="L767" s="165"/>
      <c r="M767" s="165"/>
      <c r="N767" s="165"/>
      <c r="O767" s="165"/>
      <c r="P767" s="165"/>
      <c r="Q767" s="165"/>
      <c r="R767" s="165"/>
      <c r="S767" s="165"/>
      <c r="T767" s="165"/>
      <c r="U767" s="165"/>
      <c r="V767" s="165"/>
      <c r="W767" s="165"/>
      <c r="X767" s="165"/>
      <c r="Y767" s="165"/>
      <c r="Z767" s="165"/>
    </row>
    <row r="768">
      <c r="A768" s="165"/>
      <c r="B768" s="165"/>
      <c r="C768" s="165"/>
      <c r="D768" s="165"/>
      <c r="E768" s="165"/>
      <c r="F768" s="165"/>
      <c r="G768" s="165"/>
      <c r="H768" s="54"/>
      <c r="I768" s="165"/>
      <c r="J768" s="165"/>
      <c r="K768" s="165"/>
      <c r="L768" s="165"/>
      <c r="M768" s="165"/>
      <c r="N768" s="165"/>
      <c r="O768" s="165"/>
      <c r="P768" s="165"/>
      <c r="Q768" s="165"/>
      <c r="R768" s="165"/>
      <c r="S768" s="165"/>
      <c r="T768" s="165"/>
      <c r="U768" s="165"/>
      <c r="V768" s="165"/>
      <c r="W768" s="165"/>
      <c r="X768" s="165"/>
      <c r="Y768" s="165"/>
      <c r="Z768" s="165"/>
    </row>
    <row r="769">
      <c r="A769" s="165"/>
      <c r="B769" s="165"/>
      <c r="C769" s="165"/>
      <c r="D769" s="165"/>
      <c r="E769" s="165"/>
      <c r="F769" s="165"/>
      <c r="G769" s="165"/>
      <c r="H769" s="54"/>
      <c r="I769" s="165"/>
      <c r="J769" s="165"/>
      <c r="K769" s="165"/>
      <c r="L769" s="165"/>
      <c r="M769" s="165"/>
      <c r="N769" s="165"/>
      <c r="O769" s="165"/>
      <c r="P769" s="165"/>
      <c r="Q769" s="165"/>
      <c r="R769" s="165"/>
      <c r="S769" s="165"/>
      <c r="T769" s="165"/>
      <c r="U769" s="165"/>
      <c r="V769" s="165"/>
      <c r="W769" s="165"/>
      <c r="X769" s="165"/>
      <c r="Y769" s="165"/>
      <c r="Z769" s="165"/>
    </row>
    <row r="770">
      <c r="A770" s="165"/>
      <c r="B770" s="165"/>
      <c r="C770" s="165"/>
      <c r="D770" s="165"/>
      <c r="E770" s="165"/>
      <c r="F770" s="165"/>
      <c r="G770" s="165"/>
      <c r="H770" s="54"/>
      <c r="I770" s="165"/>
      <c r="J770" s="165"/>
      <c r="K770" s="165"/>
      <c r="L770" s="165"/>
      <c r="M770" s="165"/>
      <c r="N770" s="165"/>
      <c r="O770" s="165"/>
      <c r="P770" s="165"/>
      <c r="Q770" s="165"/>
      <c r="R770" s="165"/>
      <c r="S770" s="165"/>
      <c r="T770" s="165"/>
      <c r="U770" s="165"/>
      <c r="V770" s="165"/>
      <c r="W770" s="165"/>
      <c r="X770" s="165"/>
      <c r="Y770" s="165"/>
      <c r="Z770" s="165"/>
    </row>
    <row r="771">
      <c r="A771" s="165"/>
      <c r="B771" s="165"/>
      <c r="C771" s="165"/>
      <c r="D771" s="165"/>
      <c r="E771" s="165"/>
      <c r="F771" s="165"/>
      <c r="G771" s="165"/>
      <c r="H771" s="54"/>
      <c r="I771" s="165"/>
      <c r="J771" s="165"/>
      <c r="K771" s="165"/>
      <c r="L771" s="165"/>
      <c r="M771" s="165"/>
      <c r="N771" s="165"/>
      <c r="O771" s="165"/>
      <c r="P771" s="165"/>
      <c r="Q771" s="165"/>
      <c r="R771" s="165"/>
      <c r="S771" s="165"/>
      <c r="T771" s="165"/>
      <c r="U771" s="165"/>
      <c r="V771" s="165"/>
      <c r="W771" s="165"/>
      <c r="X771" s="165"/>
      <c r="Y771" s="165"/>
      <c r="Z771" s="165"/>
    </row>
    <row r="772">
      <c r="A772" s="165"/>
      <c r="B772" s="165"/>
      <c r="C772" s="165"/>
      <c r="D772" s="165"/>
      <c r="E772" s="165"/>
      <c r="F772" s="165"/>
      <c r="G772" s="165"/>
      <c r="H772" s="54"/>
      <c r="I772" s="165"/>
      <c r="J772" s="165"/>
      <c r="K772" s="165"/>
      <c r="L772" s="165"/>
      <c r="M772" s="165"/>
      <c r="N772" s="165"/>
      <c r="O772" s="165"/>
      <c r="P772" s="165"/>
      <c r="Q772" s="165"/>
      <c r="R772" s="165"/>
      <c r="S772" s="165"/>
      <c r="T772" s="165"/>
      <c r="U772" s="165"/>
      <c r="V772" s="165"/>
      <c r="W772" s="165"/>
      <c r="X772" s="165"/>
      <c r="Y772" s="165"/>
      <c r="Z772" s="165"/>
    </row>
    <row r="773">
      <c r="A773" s="165"/>
      <c r="B773" s="165"/>
      <c r="C773" s="165"/>
      <c r="D773" s="165"/>
      <c r="E773" s="165"/>
      <c r="F773" s="165"/>
      <c r="G773" s="165"/>
      <c r="H773" s="54"/>
      <c r="I773" s="165"/>
      <c r="J773" s="165"/>
      <c r="K773" s="165"/>
      <c r="L773" s="165"/>
      <c r="M773" s="165"/>
      <c r="N773" s="165"/>
      <c r="O773" s="165"/>
      <c r="P773" s="165"/>
      <c r="Q773" s="165"/>
      <c r="R773" s="165"/>
      <c r="S773" s="165"/>
      <c r="T773" s="165"/>
      <c r="U773" s="165"/>
      <c r="V773" s="165"/>
      <c r="W773" s="165"/>
      <c r="X773" s="165"/>
      <c r="Y773" s="165"/>
      <c r="Z773" s="165"/>
    </row>
    <row r="774">
      <c r="A774" s="165"/>
      <c r="B774" s="165"/>
      <c r="C774" s="165"/>
      <c r="D774" s="165"/>
      <c r="E774" s="165"/>
      <c r="F774" s="165"/>
      <c r="G774" s="165"/>
      <c r="H774" s="54"/>
      <c r="I774" s="165"/>
      <c r="J774" s="165"/>
      <c r="K774" s="165"/>
      <c r="L774" s="165"/>
      <c r="M774" s="165"/>
      <c r="N774" s="165"/>
      <c r="O774" s="165"/>
      <c r="P774" s="165"/>
      <c r="Q774" s="165"/>
      <c r="R774" s="165"/>
      <c r="S774" s="165"/>
      <c r="T774" s="165"/>
      <c r="U774" s="165"/>
      <c r="V774" s="165"/>
      <c r="W774" s="165"/>
      <c r="X774" s="165"/>
      <c r="Y774" s="165"/>
      <c r="Z774" s="165"/>
    </row>
    <row r="775">
      <c r="A775" s="165"/>
      <c r="B775" s="165"/>
      <c r="C775" s="165"/>
      <c r="D775" s="165"/>
      <c r="E775" s="165"/>
      <c r="F775" s="165"/>
      <c r="G775" s="165"/>
      <c r="H775" s="54"/>
      <c r="I775" s="165"/>
      <c r="J775" s="165"/>
      <c r="K775" s="165"/>
      <c r="L775" s="165"/>
      <c r="M775" s="165"/>
      <c r="N775" s="165"/>
      <c r="O775" s="165"/>
      <c r="P775" s="165"/>
      <c r="Q775" s="165"/>
      <c r="R775" s="165"/>
      <c r="S775" s="165"/>
      <c r="T775" s="165"/>
      <c r="U775" s="165"/>
      <c r="V775" s="165"/>
      <c r="W775" s="165"/>
      <c r="X775" s="165"/>
      <c r="Y775" s="165"/>
      <c r="Z775" s="165"/>
    </row>
    <row r="776">
      <c r="A776" s="165"/>
      <c r="B776" s="165"/>
      <c r="C776" s="165"/>
      <c r="D776" s="165"/>
      <c r="E776" s="165"/>
      <c r="F776" s="165"/>
      <c r="G776" s="165"/>
      <c r="H776" s="54"/>
      <c r="I776" s="165"/>
      <c r="J776" s="165"/>
      <c r="K776" s="165"/>
      <c r="L776" s="165"/>
      <c r="M776" s="165"/>
      <c r="N776" s="165"/>
      <c r="O776" s="165"/>
      <c r="P776" s="165"/>
      <c r="Q776" s="165"/>
      <c r="R776" s="165"/>
      <c r="S776" s="165"/>
      <c r="T776" s="165"/>
      <c r="U776" s="165"/>
      <c r="V776" s="165"/>
      <c r="W776" s="165"/>
      <c r="X776" s="165"/>
      <c r="Y776" s="165"/>
      <c r="Z776" s="165"/>
    </row>
    <row r="777">
      <c r="A777" s="165"/>
      <c r="B777" s="165"/>
      <c r="C777" s="165"/>
      <c r="D777" s="165"/>
      <c r="E777" s="165"/>
      <c r="F777" s="165"/>
      <c r="G777" s="165"/>
      <c r="H777" s="54"/>
      <c r="I777" s="165"/>
      <c r="J777" s="165"/>
      <c r="K777" s="165"/>
      <c r="L777" s="165"/>
      <c r="M777" s="165"/>
      <c r="N777" s="165"/>
      <c r="O777" s="165"/>
      <c r="P777" s="165"/>
      <c r="Q777" s="165"/>
      <c r="R777" s="165"/>
      <c r="S777" s="165"/>
      <c r="T777" s="165"/>
      <c r="U777" s="165"/>
      <c r="V777" s="165"/>
      <c r="W777" s="165"/>
      <c r="X777" s="165"/>
      <c r="Y777" s="165"/>
      <c r="Z777" s="165"/>
    </row>
    <row r="778">
      <c r="A778" s="165"/>
      <c r="B778" s="165"/>
      <c r="C778" s="165"/>
      <c r="D778" s="165"/>
      <c r="E778" s="165"/>
      <c r="F778" s="165"/>
      <c r="G778" s="165"/>
      <c r="H778" s="54"/>
      <c r="I778" s="165"/>
      <c r="J778" s="165"/>
      <c r="K778" s="165"/>
      <c r="L778" s="165"/>
      <c r="M778" s="165"/>
      <c r="N778" s="165"/>
      <c r="O778" s="165"/>
      <c r="P778" s="165"/>
      <c r="Q778" s="165"/>
      <c r="R778" s="165"/>
      <c r="S778" s="165"/>
      <c r="T778" s="165"/>
      <c r="U778" s="165"/>
      <c r="V778" s="165"/>
      <c r="W778" s="165"/>
      <c r="X778" s="165"/>
      <c r="Y778" s="165"/>
      <c r="Z778" s="165"/>
    </row>
    <row r="779">
      <c r="A779" s="165"/>
      <c r="B779" s="165"/>
      <c r="C779" s="165"/>
      <c r="D779" s="165"/>
      <c r="E779" s="165"/>
      <c r="F779" s="165"/>
      <c r="G779" s="165"/>
      <c r="H779" s="54"/>
      <c r="I779" s="165"/>
      <c r="J779" s="165"/>
      <c r="K779" s="165"/>
      <c r="L779" s="165"/>
      <c r="M779" s="165"/>
      <c r="N779" s="165"/>
      <c r="O779" s="165"/>
      <c r="P779" s="165"/>
      <c r="Q779" s="165"/>
      <c r="R779" s="165"/>
      <c r="S779" s="165"/>
      <c r="T779" s="165"/>
      <c r="U779" s="165"/>
      <c r="V779" s="165"/>
      <c r="W779" s="165"/>
      <c r="X779" s="165"/>
      <c r="Y779" s="165"/>
      <c r="Z779" s="165"/>
    </row>
    <row r="780">
      <c r="A780" s="165"/>
      <c r="B780" s="165"/>
      <c r="C780" s="165"/>
      <c r="D780" s="165"/>
      <c r="E780" s="165"/>
      <c r="F780" s="165"/>
      <c r="G780" s="165"/>
      <c r="H780" s="54"/>
      <c r="I780" s="165"/>
      <c r="J780" s="165"/>
      <c r="K780" s="165"/>
      <c r="L780" s="165"/>
      <c r="M780" s="165"/>
      <c r="N780" s="165"/>
      <c r="O780" s="165"/>
      <c r="P780" s="165"/>
      <c r="Q780" s="165"/>
      <c r="R780" s="165"/>
      <c r="S780" s="165"/>
      <c r="T780" s="165"/>
      <c r="U780" s="165"/>
      <c r="V780" s="165"/>
      <c r="W780" s="165"/>
      <c r="X780" s="165"/>
      <c r="Y780" s="165"/>
      <c r="Z780" s="165"/>
    </row>
    <row r="781">
      <c r="A781" s="165"/>
      <c r="B781" s="165"/>
      <c r="C781" s="165"/>
      <c r="D781" s="165"/>
      <c r="E781" s="165"/>
      <c r="F781" s="165"/>
      <c r="G781" s="165"/>
      <c r="H781" s="54"/>
      <c r="I781" s="165"/>
      <c r="J781" s="165"/>
      <c r="K781" s="165"/>
      <c r="L781" s="165"/>
      <c r="M781" s="165"/>
      <c r="N781" s="165"/>
      <c r="O781" s="165"/>
      <c r="P781" s="165"/>
      <c r="Q781" s="165"/>
      <c r="R781" s="165"/>
      <c r="S781" s="165"/>
      <c r="T781" s="165"/>
      <c r="U781" s="165"/>
      <c r="V781" s="165"/>
      <c r="W781" s="165"/>
      <c r="X781" s="165"/>
      <c r="Y781" s="165"/>
      <c r="Z781" s="165"/>
    </row>
    <row r="782">
      <c r="A782" s="165"/>
      <c r="B782" s="165"/>
      <c r="C782" s="165"/>
      <c r="D782" s="165"/>
      <c r="E782" s="165"/>
      <c r="F782" s="165"/>
      <c r="G782" s="165"/>
      <c r="H782" s="54"/>
      <c r="I782" s="165"/>
      <c r="J782" s="165"/>
      <c r="K782" s="165"/>
      <c r="L782" s="165"/>
      <c r="M782" s="165"/>
      <c r="N782" s="165"/>
      <c r="O782" s="165"/>
      <c r="P782" s="165"/>
      <c r="Q782" s="165"/>
      <c r="R782" s="165"/>
      <c r="S782" s="165"/>
      <c r="T782" s="165"/>
      <c r="U782" s="165"/>
      <c r="V782" s="165"/>
      <c r="W782" s="165"/>
      <c r="X782" s="165"/>
      <c r="Y782" s="165"/>
      <c r="Z782" s="165"/>
    </row>
    <row r="783">
      <c r="A783" s="165"/>
      <c r="B783" s="165"/>
      <c r="C783" s="165"/>
      <c r="D783" s="165"/>
      <c r="E783" s="165"/>
      <c r="F783" s="165"/>
      <c r="G783" s="165"/>
      <c r="H783" s="54"/>
      <c r="I783" s="165"/>
      <c r="J783" s="165"/>
      <c r="K783" s="165"/>
      <c r="L783" s="165"/>
      <c r="M783" s="165"/>
      <c r="N783" s="165"/>
      <c r="O783" s="165"/>
      <c r="P783" s="165"/>
      <c r="Q783" s="165"/>
      <c r="R783" s="165"/>
      <c r="S783" s="165"/>
      <c r="T783" s="165"/>
      <c r="U783" s="165"/>
      <c r="V783" s="165"/>
      <c r="W783" s="165"/>
      <c r="X783" s="165"/>
      <c r="Y783" s="165"/>
      <c r="Z783" s="165"/>
    </row>
    <row r="784">
      <c r="A784" s="165"/>
      <c r="B784" s="165"/>
      <c r="C784" s="165"/>
      <c r="D784" s="165"/>
      <c r="E784" s="165"/>
      <c r="F784" s="165"/>
      <c r="G784" s="165"/>
      <c r="H784" s="54"/>
      <c r="I784" s="165"/>
      <c r="J784" s="165"/>
      <c r="K784" s="165"/>
      <c r="L784" s="165"/>
      <c r="M784" s="165"/>
      <c r="N784" s="165"/>
      <c r="O784" s="165"/>
      <c r="P784" s="165"/>
      <c r="Q784" s="165"/>
      <c r="R784" s="165"/>
      <c r="S784" s="165"/>
      <c r="T784" s="165"/>
      <c r="U784" s="165"/>
      <c r="V784" s="165"/>
      <c r="W784" s="165"/>
      <c r="X784" s="165"/>
      <c r="Y784" s="165"/>
      <c r="Z784" s="165"/>
    </row>
    <row r="785">
      <c r="A785" s="165"/>
      <c r="B785" s="165"/>
      <c r="C785" s="165"/>
      <c r="D785" s="165"/>
      <c r="E785" s="165"/>
      <c r="F785" s="165"/>
      <c r="G785" s="165"/>
      <c r="H785" s="54"/>
      <c r="I785" s="165"/>
      <c r="J785" s="165"/>
      <c r="K785" s="165"/>
      <c r="L785" s="165"/>
      <c r="M785" s="165"/>
      <c r="N785" s="165"/>
      <c r="O785" s="165"/>
      <c r="P785" s="165"/>
      <c r="Q785" s="165"/>
      <c r="R785" s="165"/>
      <c r="S785" s="165"/>
      <c r="T785" s="165"/>
      <c r="U785" s="165"/>
      <c r="V785" s="165"/>
      <c r="W785" s="165"/>
      <c r="X785" s="165"/>
      <c r="Y785" s="165"/>
      <c r="Z785" s="165"/>
    </row>
    <row r="786">
      <c r="A786" s="165"/>
      <c r="B786" s="165"/>
      <c r="C786" s="165"/>
      <c r="D786" s="165"/>
      <c r="E786" s="165"/>
      <c r="F786" s="165"/>
      <c r="G786" s="165"/>
      <c r="H786" s="54"/>
      <c r="I786" s="165"/>
      <c r="J786" s="165"/>
      <c r="K786" s="165"/>
      <c r="L786" s="165"/>
      <c r="M786" s="165"/>
      <c r="N786" s="165"/>
      <c r="O786" s="165"/>
      <c r="P786" s="165"/>
      <c r="Q786" s="165"/>
      <c r="R786" s="165"/>
      <c r="S786" s="165"/>
      <c r="T786" s="165"/>
      <c r="U786" s="165"/>
      <c r="V786" s="165"/>
      <c r="W786" s="165"/>
      <c r="X786" s="165"/>
      <c r="Y786" s="165"/>
      <c r="Z786" s="165"/>
    </row>
    <row r="787">
      <c r="A787" s="165"/>
      <c r="B787" s="165"/>
      <c r="C787" s="165"/>
      <c r="D787" s="165"/>
      <c r="E787" s="165"/>
      <c r="F787" s="165"/>
      <c r="G787" s="165"/>
      <c r="H787" s="54"/>
      <c r="I787" s="165"/>
      <c r="J787" s="165"/>
      <c r="K787" s="165"/>
      <c r="L787" s="165"/>
      <c r="M787" s="165"/>
      <c r="N787" s="165"/>
      <c r="O787" s="165"/>
      <c r="P787" s="165"/>
      <c r="Q787" s="165"/>
      <c r="R787" s="165"/>
      <c r="S787" s="165"/>
      <c r="T787" s="165"/>
      <c r="U787" s="165"/>
      <c r="V787" s="165"/>
      <c r="W787" s="165"/>
      <c r="X787" s="165"/>
      <c r="Y787" s="165"/>
      <c r="Z787" s="165"/>
    </row>
    <row r="788">
      <c r="A788" s="165"/>
      <c r="B788" s="165"/>
      <c r="C788" s="165"/>
      <c r="D788" s="165"/>
      <c r="E788" s="165"/>
      <c r="F788" s="165"/>
      <c r="G788" s="165"/>
      <c r="H788" s="54"/>
      <c r="I788" s="165"/>
      <c r="J788" s="165"/>
      <c r="K788" s="165"/>
      <c r="L788" s="165"/>
      <c r="M788" s="165"/>
      <c r="N788" s="165"/>
      <c r="O788" s="165"/>
      <c r="P788" s="165"/>
      <c r="Q788" s="165"/>
      <c r="R788" s="165"/>
      <c r="S788" s="165"/>
      <c r="T788" s="165"/>
      <c r="U788" s="165"/>
      <c r="V788" s="165"/>
      <c r="W788" s="165"/>
      <c r="X788" s="165"/>
      <c r="Y788" s="165"/>
      <c r="Z788" s="165"/>
    </row>
    <row r="789">
      <c r="A789" s="165"/>
      <c r="B789" s="165"/>
      <c r="C789" s="165"/>
      <c r="D789" s="165"/>
      <c r="E789" s="165"/>
      <c r="F789" s="165"/>
      <c r="G789" s="165"/>
      <c r="H789" s="54"/>
      <c r="I789" s="165"/>
      <c r="J789" s="165"/>
      <c r="K789" s="165"/>
      <c r="L789" s="165"/>
      <c r="M789" s="165"/>
      <c r="N789" s="165"/>
      <c r="O789" s="165"/>
      <c r="P789" s="165"/>
      <c r="Q789" s="165"/>
      <c r="R789" s="165"/>
      <c r="S789" s="165"/>
      <c r="T789" s="165"/>
      <c r="U789" s="165"/>
      <c r="V789" s="165"/>
      <c r="W789" s="165"/>
      <c r="X789" s="165"/>
      <c r="Y789" s="165"/>
      <c r="Z789" s="165"/>
    </row>
    <row r="790">
      <c r="A790" s="165"/>
      <c r="B790" s="165"/>
      <c r="C790" s="165"/>
      <c r="D790" s="165"/>
      <c r="E790" s="165"/>
      <c r="F790" s="165"/>
      <c r="G790" s="165"/>
      <c r="H790" s="54"/>
      <c r="I790" s="165"/>
      <c r="J790" s="165"/>
      <c r="K790" s="165"/>
      <c r="L790" s="165"/>
      <c r="M790" s="165"/>
      <c r="N790" s="165"/>
      <c r="O790" s="165"/>
      <c r="P790" s="165"/>
      <c r="Q790" s="165"/>
      <c r="R790" s="165"/>
      <c r="S790" s="165"/>
      <c r="T790" s="165"/>
      <c r="U790" s="165"/>
      <c r="V790" s="165"/>
      <c r="W790" s="165"/>
      <c r="X790" s="165"/>
      <c r="Y790" s="165"/>
      <c r="Z790" s="165"/>
    </row>
    <row r="791">
      <c r="A791" s="165"/>
      <c r="B791" s="165"/>
      <c r="C791" s="165"/>
      <c r="D791" s="165"/>
      <c r="E791" s="165"/>
      <c r="F791" s="165"/>
      <c r="G791" s="165"/>
      <c r="H791" s="54"/>
      <c r="I791" s="165"/>
      <c r="J791" s="165"/>
      <c r="K791" s="165"/>
      <c r="L791" s="165"/>
      <c r="M791" s="165"/>
      <c r="N791" s="165"/>
      <c r="O791" s="165"/>
      <c r="P791" s="165"/>
      <c r="Q791" s="165"/>
      <c r="R791" s="165"/>
      <c r="S791" s="165"/>
      <c r="T791" s="165"/>
      <c r="U791" s="165"/>
      <c r="V791" s="165"/>
      <c r="W791" s="165"/>
      <c r="X791" s="165"/>
      <c r="Y791" s="165"/>
      <c r="Z791" s="165"/>
    </row>
    <row r="792">
      <c r="A792" s="165"/>
      <c r="B792" s="165"/>
      <c r="C792" s="165"/>
      <c r="D792" s="165"/>
      <c r="E792" s="165"/>
      <c r="F792" s="165"/>
      <c r="G792" s="165"/>
      <c r="H792" s="54"/>
      <c r="I792" s="165"/>
      <c r="J792" s="165"/>
      <c r="K792" s="165"/>
      <c r="L792" s="165"/>
      <c r="M792" s="165"/>
      <c r="N792" s="165"/>
      <c r="O792" s="165"/>
      <c r="P792" s="165"/>
      <c r="Q792" s="165"/>
      <c r="R792" s="165"/>
      <c r="S792" s="165"/>
      <c r="T792" s="165"/>
      <c r="U792" s="165"/>
      <c r="V792" s="165"/>
      <c r="W792" s="165"/>
      <c r="X792" s="165"/>
      <c r="Y792" s="165"/>
      <c r="Z792" s="165"/>
    </row>
    <row r="793">
      <c r="A793" s="165"/>
      <c r="B793" s="165"/>
      <c r="C793" s="165"/>
      <c r="D793" s="165"/>
      <c r="E793" s="165"/>
      <c r="F793" s="165"/>
      <c r="G793" s="165"/>
      <c r="H793" s="54"/>
      <c r="I793" s="165"/>
      <c r="J793" s="165"/>
      <c r="K793" s="165"/>
      <c r="L793" s="165"/>
      <c r="M793" s="165"/>
      <c r="N793" s="165"/>
      <c r="O793" s="165"/>
      <c r="P793" s="165"/>
      <c r="Q793" s="165"/>
      <c r="R793" s="165"/>
      <c r="S793" s="165"/>
      <c r="T793" s="165"/>
      <c r="U793" s="165"/>
      <c r="V793" s="165"/>
      <c r="W793" s="165"/>
      <c r="X793" s="165"/>
      <c r="Y793" s="165"/>
      <c r="Z793" s="165"/>
    </row>
    <row r="794">
      <c r="A794" s="165"/>
      <c r="B794" s="165"/>
      <c r="C794" s="165"/>
      <c r="D794" s="165"/>
      <c r="E794" s="165"/>
      <c r="F794" s="165"/>
      <c r="G794" s="165"/>
      <c r="H794" s="54"/>
      <c r="I794" s="165"/>
      <c r="J794" s="165"/>
      <c r="K794" s="165"/>
      <c r="L794" s="165"/>
      <c r="M794" s="165"/>
      <c r="N794" s="165"/>
      <c r="O794" s="165"/>
      <c r="P794" s="165"/>
      <c r="Q794" s="165"/>
      <c r="R794" s="165"/>
      <c r="S794" s="165"/>
      <c r="T794" s="165"/>
      <c r="U794" s="165"/>
      <c r="V794" s="165"/>
      <c r="W794" s="165"/>
      <c r="X794" s="165"/>
      <c r="Y794" s="165"/>
      <c r="Z794" s="165"/>
    </row>
    <row r="795">
      <c r="A795" s="165"/>
      <c r="B795" s="165"/>
      <c r="C795" s="165"/>
      <c r="D795" s="165"/>
      <c r="E795" s="165"/>
      <c r="F795" s="165"/>
      <c r="G795" s="165"/>
      <c r="H795" s="54"/>
      <c r="I795" s="165"/>
      <c r="J795" s="165"/>
      <c r="K795" s="165"/>
      <c r="L795" s="165"/>
      <c r="M795" s="165"/>
      <c r="N795" s="165"/>
      <c r="O795" s="165"/>
      <c r="P795" s="165"/>
      <c r="Q795" s="165"/>
      <c r="R795" s="165"/>
      <c r="S795" s="165"/>
      <c r="T795" s="165"/>
      <c r="U795" s="165"/>
      <c r="V795" s="165"/>
      <c r="W795" s="165"/>
      <c r="X795" s="165"/>
      <c r="Y795" s="165"/>
      <c r="Z795" s="165"/>
    </row>
    <row r="796">
      <c r="A796" s="165"/>
      <c r="B796" s="165"/>
      <c r="C796" s="165"/>
      <c r="D796" s="165"/>
      <c r="E796" s="165"/>
      <c r="F796" s="165"/>
      <c r="G796" s="165"/>
      <c r="H796" s="54"/>
      <c r="I796" s="165"/>
      <c r="J796" s="165"/>
      <c r="K796" s="165"/>
      <c r="L796" s="165"/>
      <c r="M796" s="165"/>
      <c r="N796" s="165"/>
      <c r="O796" s="165"/>
      <c r="P796" s="165"/>
      <c r="Q796" s="165"/>
      <c r="R796" s="165"/>
      <c r="S796" s="165"/>
      <c r="T796" s="165"/>
      <c r="U796" s="165"/>
      <c r="V796" s="165"/>
      <c r="W796" s="165"/>
      <c r="X796" s="165"/>
      <c r="Y796" s="165"/>
      <c r="Z796" s="165"/>
    </row>
    <row r="797">
      <c r="A797" s="165"/>
      <c r="B797" s="165"/>
      <c r="C797" s="165"/>
      <c r="D797" s="165"/>
      <c r="E797" s="165"/>
      <c r="F797" s="165"/>
      <c r="G797" s="165"/>
      <c r="H797" s="54"/>
      <c r="I797" s="165"/>
      <c r="J797" s="165"/>
      <c r="K797" s="165"/>
      <c r="L797" s="165"/>
      <c r="M797" s="165"/>
      <c r="N797" s="165"/>
      <c r="O797" s="165"/>
      <c r="P797" s="165"/>
      <c r="Q797" s="165"/>
      <c r="R797" s="165"/>
      <c r="S797" s="165"/>
      <c r="T797" s="165"/>
      <c r="U797" s="165"/>
      <c r="V797" s="165"/>
      <c r="W797" s="165"/>
      <c r="X797" s="165"/>
      <c r="Y797" s="165"/>
      <c r="Z797" s="165"/>
    </row>
    <row r="798">
      <c r="A798" s="165"/>
      <c r="B798" s="165"/>
      <c r="C798" s="165"/>
      <c r="D798" s="165"/>
      <c r="E798" s="165"/>
      <c r="F798" s="165"/>
      <c r="G798" s="165"/>
      <c r="H798" s="54"/>
      <c r="I798" s="165"/>
      <c r="J798" s="165"/>
      <c r="K798" s="165"/>
      <c r="L798" s="165"/>
      <c r="M798" s="165"/>
      <c r="N798" s="165"/>
      <c r="O798" s="165"/>
      <c r="P798" s="165"/>
      <c r="Q798" s="165"/>
      <c r="R798" s="165"/>
      <c r="S798" s="165"/>
      <c r="T798" s="165"/>
      <c r="U798" s="165"/>
      <c r="V798" s="165"/>
      <c r="W798" s="165"/>
      <c r="X798" s="165"/>
      <c r="Y798" s="165"/>
      <c r="Z798" s="165"/>
    </row>
    <row r="799">
      <c r="A799" s="165"/>
      <c r="B799" s="165"/>
      <c r="C799" s="165"/>
      <c r="D799" s="165"/>
      <c r="E799" s="165"/>
      <c r="F799" s="165"/>
      <c r="G799" s="165"/>
      <c r="H799" s="54"/>
      <c r="I799" s="165"/>
      <c r="J799" s="165"/>
      <c r="K799" s="165"/>
      <c r="L799" s="165"/>
      <c r="M799" s="165"/>
      <c r="N799" s="165"/>
      <c r="O799" s="165"/>
      <c r="P799" s="165"/>
      <c r="Q799" s="165"/>
      <c r="R799" s="165"/>
      <c r="S799" s="165"/>
      <c r="T799" s="165"/>
      <c r="U799" s="165"/>
      <c r="V799" s="165"/>
      <c r="W799" s="165"/>
      <c r="X799" s="165"/>
      <c r="Y799" s="165"/>
      <c r="Z799" s="165"/>
    </row>
    <row r="800">
      <c r="A800" s="165"/>
      <c r="B800" s="165"/>
      <c r="C800" s="165"/>
      <c r="D800" s="165"/>
      <c r="E800" s="165"/>
      <c r="F800" s="165"/>
      <c r="G800" s="165"/>
      <c r="H800" s="54"/>
      <c r="I800" s="165"/>
      <c r="J800" s="165"/>
      <c r="K800" s="165"/>
      <c r="L800" s="165"/>
      <c r="M800" s="165"/>
      <c r="N800" s="165"/>
      <c r="O800" s="165"/>
      <c r="P800" s="165"/>
      <c r="Q800" s="165"/>
      <c r="R800" s="165"/>
      <c r="S800" s="165"/>
      <c r="T800" s="165"/>
      <c r="U800" s="165"/>
      <c r="V800" s="165"/>
      <c r="W800" s="165"/>
      <c r="X800" s="165"/>
      <c r="Y800" s="165"/>
      <c r="Z800" s="165"/>
    </row>
    <row r="801">
      <c r="A801" s="165"/>
      <c r="B801" s="165"/>
      <c r="C801" s="165"/>
      <c r="D801" s="165"/>
      <c r="E801" s="165"/>
      <c r="F801" s="165"/>
      <c r="G801" s="165"/>
      <c r="H801" s="54"/>
      <c r="I801" s="165"/>
      <c r="J801" s="165"/>
      <c r="K801" s="165"/>
      <c r="L801" s="165"/>
      <c r="M801" s="165"/>
      <c r="N801" s="165"/>
      <c r="O801" s="165"/>
      <c r="P801" s="165"/>
      <c r="Q801" s="165"/>
      <c r="R801" s="165"/>
      <c r="S801" s="165"/>
      <c r="T801" s="165"/>
      <c r="U801" s="165"/>
      <c r="V801" s="165"/>
      <c r="W801" s="165"/>
      <c r="X801" s="165"/>
      <c r="Y801" s="165"/>
      <c r="Z801" s="165"/>
    </row>
    <row r="802">
      <c r="A802" s="165"/>
      <c r="B802" s="165"/>
      <c r="C802" s="165"/>
      <c r="D802" s="165"/>
      <c r="E802" s="165"/>
      <c r="F802" s="165"/>
      <c r="G802" s="165"/>
      <c r="H802" s="54"/>
      <c r="I802" s="165"/>
      <c r="J802" s="165"/>
      <c r="K802" s="165"/>
      <c r="L802" s="165"/>
      <c r="M802" s="165"/>
      <c r="N802" s="165"/>
      <c r="O802" s="165"/>
      <c r="P802" s="165"/>
      <c r="Q802" s="165"/>
      <c r="R802" s="165"/>
      <c r="S802" s="165"/>
      <c r="T802" s="165"/>
      <c r="U802" s="165"/>
      <c r="V802" s="165"/>
      <c r="W802" s="165"/>
      <c r="X802" s="165"/>
      <c r="Y802" s="165"/>
      <c r="Z802" s="165"/>
    </row>
    <row r="803">
      <c r="A803" s="165"/>
      <c r="B803" s="165"/>
      <c r="C803" s="165"/>
      <c r="D803" s="165"/>
      <c r="E803" s="165"/>
      <c r="F803" s="165"/>
      <c r="G803" s="165"/>
      <c r="H803" s="54"/>
      <c r="I803" s="165"/>
      <c r="J803" s="165"/>
      <c r="K803" s="165"/>
      <c r="L803" s="165"/>
      <c r="M803" s="165"/>
      <c r="N803" s="165"/>
      <c r="O803" s="165"/>
      <c r="P803" s="165"/>
      <c r="Q803" s="165"/>
      <c r="R803" s="165"/>
      <c r="S803" s="165"/>
      <c r="T803" s="165"/>
      <c r="U803" s="165"/>
      <c r="V803" s="165"/>
      <c r="W803" s="165"/>
      <c r="X803" s="165"/>
      <c r="Y803" s="165"/>
      <c r="Z803" s="165"/>
    </row>
    <row r="804">
      <c r="A804" s="165"/>
      <c r="B804" s="165"/>
      <c r="C804" s="165"/>
      <c r="D804" s="165"/>
      <c r="E804" s="165"/>
      <c r="F804" s="165"/>
      <c r="G804" s="165"/>
      <c r="H804" s="54"/>
      <c r="I804" s="165"/>
      <c r="J804" s="165"/>
      <c r="K804" s="165"/>
      <c r="L804" s="165"/>
      <c r="M804" s="165"/>
      <c r="N804" s="165"/>
      <c r="O804" s="165"/>
      <c r="P804" s="165"/>
      <c r="Q804" s="165"/>
      <c r="R804" s="165"/>
      <c r="S804" s="165"/>
      <c r="T804" s="165"/>
      <c r="U804" s="165"/>
      <c r="V804" s="165"/>
      <c r="W804" s="165"/>
      <c r="X804" s="165"/>
      <c r="Y804" s="165"/>
      <c r="Z804" s="165"/>
    </row>
    <row r="805">
      <c r="A805" s="165"/>
      <c r="B805" s="165"/>
      <c r="C805" s="165"/>
      <c r="D805" s="165"/>
      <c r="E805" s="165"/>
      <c r="F805" s="165"/>
      <c r="G805" s="165"/>
      <c r="H805" s="54"/>
      <c r="I805" s="165"/>
      <c r="J805" s="165"/>
      <c r="K805" s="165"/>
      <c r="L805" s="165"/>
      <c r="M805" s="165"/>
      <c r="N805" s="165"/>
      <c r="O805" s="165"/>
      <c r="P805" s="165"/>
      <c r="Q805" s="165"/>
      <c r="R805" s="165"/>
      <c r="S805" s="165"/>
      <c r="T805" s="165"/>
      <c r="U805" s="165"/>
      <c r="V805" s="165"/>
      <c r="W805" s="165"/>
      <c r="X805" s="165"/>
      <c r="Y805" s="165"/>
      <c r="Z805" s="165"/>
    </row>
    <row r="806">
      <c r="A806" s="165"/>
      <c r="B806" s="165"/>
      <c r="C806" s="165"/>
      <c r="D806" s="165"/>
      <c r="E806" s="165"/>
      <c r="F806" s="165"/>
      <c r="G806" s="165"/>
      <c r="H806" s="54"/>
      <c r="I806" s="165"/>
      <c r="J806" s="165"/>
      <c r="K806" s="165"/>
      <c r="L806" s="165"/>
      <c r="M806" s="165"/>
      <c r="N806" s="165"/>
      <c r="O806" s="165"/>
      <c r="P806" s="165"/>
      <c r="Q806" s="165"/>
      <c r="R806" s="165"/>
      <c r="S806" s="165"/>
      <c r="T806" s="165"/>
      <c r="U806" s="165"/>
      <c r="V806" s="165"/>
      <c r="W806" s="165"/>
      <c r="X806" s="165"/>
      <c r="Y806" s="165"/>
      <c r="Z806" s="165"/>
    </row>
    <row r="807">
      <c r="A807" s="165"/>
      <c r="B807" s="165"/>
      <c r="C807" s="165"/>
      <c r="D807" s="165"/>
      <c r="E807" s="165"/>
      <c r="F807" s="165"/>
      <c r="G807" s="165"/>
      <c r="H807" s="54"/>
      <c r="I807" s="165"/>
      <c r="J807" s="165"/>
      <c r="K807" s="165"/>
      <c r="L807" s="165"/>
      <c r="M807" s="165"/>
      <c r="N807" s="165"/>
      <c r="O807" s="165"/>
      <c r="P807" s="165"/>
      <c r="Q807" s="165"/>
      <c r="R807" s="165"/>
      <c r="S807" s="165"/>
      <c r="T807" s="165"/>
      <c r="U807" s="165"/>
      <c r="V807" s="165"/>
      <c r="W807" s="165"/>
      <c r="X807" s="165"/>
      <c r="Y807" s="165"/>
      <c r="Z807" s="165"/>
    </row>
    <row r="808">
      <c r="A808" s="165"/>
      <c r="B808" s="165"/>
      <c r="C808" s="165"/>
      <c r="D808" s="165"/>
      <c r="E808" s="165"/>
      <c r="F808" s="165"/>
      <c r="G808" s="165"/>
      <c r="H808" s="54"/>
      <c r="I808" s="165"/>
      <c r="J808" s="165"/>
      <c r="K808" s="165"/>
      <c r="L808" s="165"/>
      <c r="M808" s="165"/>
      <c r="N808" s="165"/>
      <c r="O808" s="165"/>
      <c r="P808" s="165"/>
      <c r="Q808" s="165"/>
      <c r="R808" s="165"/>
      <c r="S808" s="165"/>
      <c r="T808" s="165"/>
      <c r="U808" s="165"/>
      <c r="V808" s="165"/>
      <c r="W808" s="165"/>
      <c r="X808" s="165"/>
      <c r="Y808" s="165"/>
      <c r="Z808" s="165"/>
    </row>
    <row r="809">
      <c r="A809" s="165"/>
      <c r="B809" s="165"/>
      <c r="C809" s="165"/>
      <c r="D809" s="165"/>
      <c r="E809" s="165"/>
      <c r="F809" s="165"/>
      <c r="G809" s="165"/>
      <c r="H809" s="54"/>
      <c r="I809" s="165"/>
      <c r="J809" s="165"/>
      <c r="K809" s="165"/>
      <c r="L809" s="165"/>
      <c r="M809" s="165"/>
      <c r="N809" s="165"/>
      <c r="O809" s="165"/>
      <c r="P809" s="165"/>
      <c r="Q809" s="165"/>
      <c r="R809" s="165"/>
      <c r="S809" s="165"/>
      <c r="T809" s="165"/>
      <c r="U809" s="165"/>
      <c r="V809" s="165"/>
      <c r="W809" s="165"/>
      <c r="X809" s="165"/>
      <c r="Y809" s="165"/>
      <c r="Z809" s="165"/>
    </row>
    <row r="810">
      <c r="A810" s="165"/>
      <c r="B810" s="165"/>
      <c r="C810" s="165"/>
      <c r="D810" s="165"/>
      <c r="E810" s="165"/>
      <c r="F810" s="165"/>
      <c r="G810" s="165"/>
      <c r="H810" s="54"/>
      <c r="I810" s="165"/>
      <c r="J810" s="165"/>
      <c r="K810" s="165"/>
      <c r="L810" s="165"/>
      <c r="M810" s="165"/>
      <c r="N810" s="165"/>
      <c r="O810" s="165"/>
      <c r="P810" s="165"/>
      <c r="Q810" s="165"/>
      <c r="R810" s="165"/>
      <c r="S810" s="165"/>
      <c r="T810" s="165"/>
      <c r="U810" s="165"/>
      <c r="V810" s="165"/>
      <c r="W810" s="165"/>
      <c r="X810" s="165"/>
      <c r="Y810" s="165"/>
      <c r="Z810" s="165"/>
    </row>
    <row r="811">
      <c r="A811" s="165"/>
      <c r="B811" s="165"/>
      <c r="C811" s="165"/>
      <c r="D811" s="165"/>
      <c r="E811" s="165"/>
      <c r="F811" s="165"/>
      <c r="G811" s="165"/>
      <c r="H811" s="54"/>
      <c r="I811" s="165"/>
      <c r="J811" s="165"/>
      <c r="K811" s="165"/>
      <c r="L811" s="165"/>
      <c r="M811" s="165"/>
      <c r="N811" s="165"/>
      <c r="O811" s="165"/>
      <c r="P811" s="165"/>
      <c r="Q811" s="165"/>
      <c r="R811" s="165"/>
      <c r="S811" s="165"/>
      <c r="T811" s="165"/>
      <c r="U811" s="165"/>
      <c r="V811" s="165"/>
      <c r="W811" s="165"/>
      <c r="X811" s="165"/>
      <c r="Y811" s="165"/>
      <c r="Z811" s="165"/>
    </row>
    <row r="812">
      <c r="A812" s="165"/>
      <c r="B812" s="165"/>
      <c r="C812" s="165"/>
      <c r="D812" s="165"/>
      <c r="E812" s="165"/>
      <c r="F812" s="165"/>
      <c r="G812" s="165"/>
      <c r="H812" s="54"/>
      <c r="I812" s="165"/>
      <c r="J812" s="165"/>
      <c r="K812" s="165"/>
      <c r="L812" s="165"/>
      <c r="M812" s="165"/>
      <c r="N812" s="165"/>
      <c r="O812" s="165"/>
      <c r="P812" s="165"/>
      <c r="Q812" s="165"/>
      <c r="R812" s="165"/>
      <c r="S812" s="165"/>
      <c r="T812" s="165"/>
      <c r="U812" s="165"/>
      <c r="V812" s="165"/>
      <c r="W812" s="165"/>
      <c r="X812" s="165"/>
      <c r="Y812" s="165"/>
      <c r="Z812" s="165"/>
    </row>
    <row r="813">
      <c r="A813" s="165"/>
      <c r="B813" s="165"/>
      <c r="C813" s="165"/>
      <c r="D813" s="165"/>
      <c r="E813" s="165"/>
      <c r="F813" s="165"/>
      <c r="G813" s="165"/>
      <c r="H813" s="54"/>
      <c r="I813" s="165"/>
      <c r="J813" s="165"/>
      <c r="K813" s="165"/>
      <c r="L813" s="165"/>
      <c r="M813" s="165"/>
      <c r="N813" s="165"/>
      <c r="O813" s="165"/>
      <c r="P813" s="165"/>
      <c r="Q813" s="165"/>
      <c r="R813" s="165"/>
      <c r="S813" s="165"/>
      <c r="T813" s="165"/>
      <c r="U813" s="165"/>
      <c r="V813" s="165"/>
      <c r="W813" s="165"/>
      <c r="X813" s="165"/>
      <c r="Y813" s="165"/>
      <c r="Z813" s="165"/>
    </row>
    <row r="814">
      <c r="A814" s="165"/>
      <c r="B814" s="165"/>
      <c r="C814" s="165"/>
      <c r="D814" s="165"/>
      <c r="E814" s="165"/>
      <c r="F814" s="165"/>
      <c r="G814" s="165"/>
      <c r="H814" s="54"/>
      <c r="I814" s="165"/>
      <c r="J814" s="165"/>
      <c r="K814" s="165"/>
      <c r="L814" s="165"/>
      <c r="M814" s="165"/>
      <c r="N814" s="165"/>
      <c r="O814" s="165"/>
      <c r="P814" s="165"/>
      <c r="Q814" s="165"/>
      <c r="R814" s="165"/>
      <c r="S814" s="165"/>
      <c r="T814" s="165"/>
      <c r="U814" s="165"/>
      <c r="V814" s="165"/>
      <c r="W814" s="165"/>
      <c r="X814" s="165"/>
      <c r="Y814" s="165"/>
      <c r="Z814" s="165"/>
    </row>
    <row r="815">
      <c r="A815" s="165"/>
      <c r="B815" s="165"/>
      <c r="C815" s="165"/>
      <c r="D815" s="165"/>
      <c r="E815" s="165"/>
      <c r="F815" s="165"/>
      <c r="G815" s="165"/>
      <c r="H815" s="54"/>
      <c r="I815" s="165"/>
      <c r="J815" s="165"/>
      <c r="K815" s="165"/>
      <c r="L815" s="165"/>
      <c r="M815" s="165"/>
      <c r="N815" s="165"/>
      <c r="O815" s="165"/>
      <c r="P815" s="165"/>
      <c r="Q815" s="165"/>
      <c r="R815" s="165"/>
      <c r="S815" s="165"/>
      <c r="T815" s="165"/>
      <c r="U815" s="165"/>
      <c r="V815" s="165"/>
      <c r="W815" s="165"/>
      <c r="X815" s="165"/>
      <c r="Y815" s="165"/>
      <c r="Z815" s="165"/>
    </row>
    <row r="816">
      <c r="A816" s="165"/>
      <c r="B816" s="165"/>
      <c r="C816" s="165"/>
      <c r="D816" s="165"/>
      <c r="E816" s="165"/>
      <c r="F816" s="165"/>
      <c r="G816" s="165"/>
      <c r="H816" s="54"/>
      <c r="I816" s="165"/>
      <c r="J816" s="165"/>
      <c r="K816" s="165"/>
      <c r="L816" s="165"/>
      <c r="M816" s="165"/>
      <c r="N816" s="165"/>
      <c r="O816" s="165"/>
      <c r="P816" s="165"/>
      <c r="Q816" s="165"/>
      <c r="R816" s="165"/>
      <c r="S816" s="165"/>
      <c r="T816" s="165"/>
      <c r="U816" s="165"/>
      <c r="V816" s="165"/>
      <c r="W816" s="165"/>
      <c r="X816" s="165"/>
      <c r="Y816" s="165"/>
      <c r="Z816" s="165"/>
    </row>
    <row r="817">
      <c r="A817" s="165"/>
      <c r="B817" s="165"/>
      <c r="C817" s="165"/>
      <c r="D817" s="165"/>
      <c r="E817" s="165"/>
      <c r="F817" s="165"/>
      <c r="G817" s="165"/>
      <c r="H817" s="54"/>
      <c r="I817" s="165"/>
      <c r="J817" s="165"/>
      <c r="K817" s="165"/>
      <c r="L817" s="165"/>
      <c r="M817" s="165"/>
      <c r="N817" s="165"/>
      <c r="O817" s="165"/>
      <c r="P817" s="165"/>
      <c r="Q817" s="165"/>
      <c r="R817" s="165"/>
      <c r="S817" s="165"/>
      <c r="T817" s="165"/>
      <c r="U817" s="165"/>
      <c r="V817" s="165"/>
      <c r="W817" s="165"/>
      <c r="X817" s="165"/>
      <c r="Y817" s="165"/>
      <c r="Z817" s="165"/>
    </row>
    <row r="818">
      <c r="A818" s="165"/>
      <c r="B818" s="165"/>
      <c r="C818" s="165"/>
      <c r="D818" s="165"/>
      <c r="E818" s="165"/>
      <c r="F818" s="165"/>
      <c r="G818" s="165"/>
      <c r="H818" s="54"/>
      <c r="I818" s="165"/>
      <c r="J818" s="165"/>
      <c r="K818" s="165"/>
      <c r="L818" s="165"/>
      <c r="M818" s="165"/>
      <c r="N818" s="165"/>
      <c r="O818" s="165"/>
      <c r="P818" s="165"/>
      <c r="Q818" s="165"/>
      <c r="R818" s="165"/>
      <c r="S818" s="165"/>
      <c r="T818" s="165"/>
      <c r="U818" s="165"/>
      <c r="V818" s="165"/>
      <c r="W818" s="165"/>
      <c r="X818" s="165"/>
      <c r="Y818" s="165"/>
      <c r="Z818" s="165"/>
    </row>
    <row r="819">
      <c r="A819" s="165"/>
      <c r="B819" s="165"/>
      <c r="C819" s="165"/>
      <c r="D819" s="165"/>
      <c r="E819" s="165"/>
      <c r="F819" s="165"/>
      <c r="G819" s="165"/>
      <c r="H819" s="54"/>
      <c r="I819" s="165"/>
      <c r="J819" s="165"/>
      <c r="K819" s="165"/>
      <c r="L819" s="165"/>
      <c r="M819" s="165"/>
      <c r="N819" s="165"/>
      <c r="O819" s="165"/>
      <c r="P819" s="165"/>
      <c r="Q819" s="165"/>
      <c r="R819" s="165"/>
      <c r="S819" s="165"/>
      <c r="T819" s="165"/>
      <c r="U819" s="165"/>
      <c r="V819" s="165"/>
      <c r="W819" s="165"/>
      <c r="X819" s="165"/>
      <c r="Y819" s="165"/>
      <c r="Z819" s="165"/>
    </row>
    <row r="820">
      <c r="A820" s="165"/>
      <c r="B820" s="165"/>
      <c r="C820" s="165"/>
      <c r="D820" s="165"/>
      <c r="E820" s="165"/>
      <c r="F820" s="165"/>
      <c r="G820" s="165"/>
      <c r="H820" s="54"/>
      <c r="I820" s="165"/>
      <c r="J820" s="165"/>
      <c r="K820" s="165"/>
      <c r="L820" s="165"/>
      <c r="M820" s="165"/>
      <c r="N820" s="165"/>
      <c r="O820" s="165"/>
      <c r="P820" s="165"/>
      <c r="Q820" s="165"/>
      <c r="R820" s="165"/>
      <c r="S820" s="165"/>
      <c r="T820" s="165"/>
      <c r="U820" s="165"/>
      <c r="V820" s="165"/>
      <c r="W820" s="165"/>
      <c r="X820" s="165"/>
      <c r="Y820" s="165"/>
      <c r="Z820" s="165"/>
    </row>
    <row r="821">
      <c r="A821" s="165"/>
      <c r="B821" s="165"/>
      <c r="C821" s="165"/>
      <c r="D821" s="165"/>
      <c r="E821" s="165"/>
      <c r="F821" s="165"/>
      <c r="G821" s="165"/>
      <c r="H821" s="54"/>
      <c r="I821" s="165"/>
      <c r="J821" s="165"/>
      <c r="K821" s="165"/>
      <c r="L821" s="165"/>
      <c r="M821" s="165"/>
      <c r="N821" s="165"/>
      <c r="O821" s="165"/>
      <c r="P821" s="165"/>
      <c r="Q821" s="165"/>
      <c r="R821" s="165"/>
      <c r="S821" s="165"/>
      <c r="T821" s="165"/>
      <c r="U821" s="165"/>
      <c r="V821" s="165"/>
      <c r="W821" s="165"/>
      <c r="X821" s="165"/>
      <c r="Y821" s="165"/>
      <c r="Z821" s="165"/>
    </row>
    <row r="822">
      <c r="A822" s="165"/>
      <c r="B822" s="165"/>
      <c r="C822" s="165"/>
      <c r="D822" s="165"/>
      <c r="E822" s="165"/>
      <c r="F822" s="165"/>
      <c r="G822" s="165"/>
      <c r="H822" s="54"/>
      <c r="I822" s="165"/>
      <c r="J822" s="165"/>
      <c r="K822" s="165"/>
      <c r="L822" s="165"/>
      <c r="M822" s="165"/>
      <c r="N822" s="165"/>
      <c r="O822" s="165"/>
      <c r="P822" s="165"/>
      <c r="Q822" s="165"/>
      <c r="R822" s="165"/>
      <c r="S822" s="165"/>
      <c r="T822" s="165"/>
      <c r="U822" s="165"/>
      <c r="V822" s="165"/>
      <c r="W822" s="165"/>
      <c r="X822" s="165"/>
      <c r="Y822" s="165"/>
      <c r="Z822" s="165"/>
    </row>
    <row r="823">
      <c r="A823" s="165"/>
      <c r="B823" s="165"/>
      <c r="C823" s="165"/>
      <c r="D823" s="165"/>
      <c r="E823" s="165"/>
      <c r="F823" s="165"/>
      <c r="G823" s="165"/>
      <c r="H823" s="54"/>
      <c r="I823" s="165"/>
      <c r="J823" s="165"/>
      <c r="K823" s="165"/>
      <c r="L823" s="165"/>
      <c r="M823" s="165"/>
      <c r="N823" s="165"/>
      <c r="O823" s="165"/>
      <c r="P823" s="165"/>
      <c r="Q823" s="165"/>
      <c r="R823" s="165"/>
      <c r="S823" s="165"/>
      <c r="T823" s="165"/>
      <c r="U823" s="165"/>
      <c r="V823" s="165"/>
      <c r="W823" s="165"/>
      <c r="X823" s="165"/>
      <c r="Y823" s="165"/>
      <c r="Z823" s="165"/>
    </row>
    <row r="824">
      <c r="A824" s="165"/>
      <c r="B824" s="165"/>
      <c r="C824" s="165"/>
      <c r="D824" s="165"/>
      <c r="E824" s="165"/>
      <c r="F824" s="165"/>
      <c r="G824" s="165"/>
      <c r="H824" s="54"/>
      <c r="I824" s="165"/>
      <c r="J824" s="165"/>
      <c r="K824" s="165"/>
      <c r="L824" s="165"/>
      <c r="M824" s="165"/>
      <c r="N824" s="165"/>
      <c r="O824" s="165"/>
      <c r="P824" s="165"/>
      <c r="Q824" s="165"/>
      <c r="R824" s="165"/>
      <c r="S824" s="165"/>
      <c r="T824" s="165"/>
      <c r="U824" s="165"/>
      <c r="V824" s="165"/>
      <c r="W824" s="165"/>
      <c r="X824" s="165"/>
      <c r="Y824" s="165"/>
      <c r="Z824" s="165"/>
    </row>
    <row r="825">
      <c r="A825" s="165"/>
      <c r="B825" s="165"/>
      <c r="C825" s="165"/>
      <c r="D825" s="165"/>
      <c r="E825" s="165"/>
      <c r="F825" s="165"/>
      <c r="G825" s="165"/>
      <c r="H825" s="54"/>
      <c r="I825" s="165"/>
      <c r="J825" s="165"/>
      <c r="K825" s="165"/>
      <c r="L825" s="165"/>
      <c r="M825" s="165"/>
      <c r="N825" s="165"/>
      <c r="O825" s="165"/>
      <c r="P825" s="165"/>
      <c r="Q825" s="165"/>
      <c r="R825" s="165"/>
      <c r="S825" s="165"/>
      <c r="T825" s="165"/>
      <c r="U825" s="165"/>
      <c r="V825" s="165"/>
      <c r="W825" s="165"/>
      <c r="X825" s="165"/>
      <c r="Y825" s="165"/>
      <c r="Z825" s="165"/>
    </row>
    <row r="826">
      <c r="A826" s="165"/>
      <c r="B826" s="165"/>
      <c r="C826" s="165"/>
      <c r="D826" s="165"/>
      <c r="E826" s="165"/>
      <c r="F826" s="165"/>
      <c r="G826" s="165"/>
      <c r="H826" s="54"/>
      <c r="I826" s="165"/>
      <c r="J826" s="165"/>
      <c r="K826" s="165"/>
      <c r="L826" s="165"/>
      <c r="M826" s="165"/>
      <c r="N826" s="165"/>
      <c r="O826" s="165"/>
      <c r="P826" s="165"/>
      <c r="Q826" s="165"/>
      <c r="R826" s="165"/>
      <c r="S826" s="165"/>
      <c r="T826" s="165"/>
      <c r="U826" s="165"/>
      <c r="V826" s="165"/>
      <c r="W826" s="165"/>
      <c r="X826" s="165"/>
      <c r="Y826" s="165"/>
      <c r="Z826" s="165"/>
    </row>
    <row r="827">
      <c r="A827" s="165"/>
      <c r="B827" s="165"/>
      <c r="C827" s="165"/>
      <c r="D827" s="165"/>
      <c r="E827" s="165"/>
      <c r="F827" s="165"/>
      <c r="G827" s="165"/>
      <c r="H827" s="54"/>
      <c r="I827" s="165"/>
      <c r="J827" s="165"/>
      <c r="K827" s="165"/>
      <c r="L827" s="165"/>
      <c r="M827" s="165"/>
      <c r="N827" s="165"/>
      <c r="O827" s="165"/>
      <c r="P827" s="165"/>
      <c r="Q827" s="165"/>
      <c r="R827" s="165"/>
      <c r="S827" s="165"/>
      <c r="T827" s="165"/>
      <c r="U827" s="165"/>
      <c r="V827" s="165"/>
      <c r="W827" s="165"/>
      <c r="X827" s="165"/>
      <c r="Y827" s="165"/>
      <c r="Z827" s="165"/>
    </row>
    <row r="828">
      <c r="A828" s="165"/>
      <c r="B828" s="165"/>
      <c r="C828" s="165"/>
      <c r="D828" s="165"/>
      <c r="E828" s="165"/>
      <c r="F828" s="165"/>
      <c r="G828" s="165"/>
      <c r="H828" s="54"/>
      <c r="I828" s="165"/>
      <c r="J828" s="165"/>
      <c r="K828" s="165"/>
      <c r="L828" s="165"/>
      <c r="M828" s="165"/>
      <c r="N828" s="165"/>
      <c r="O828" s="165"/>
      <c r="P828" s="165"/>
      <c r="Q828" s="165"/>
      <c r="R828" s="165"/>
      <c r="S828" s="165"/>
      <c r="T828" s="165"/>
      <c r="U828" s="165"/>
      <c r="V828" s="165"/>
      <c r="W828" s="165"/>
      <c r="X828" s="165"/>
      <c r="Y828" s="165"/>
      <c r="Z828" s="165"/>
    </row>
    <row r="829">
      <c r="A829" s="165"/>
      <c r="B829" s="165"/>
      <c r="C829" s="165"/>
      <c r="D829" s="165"/>
      <c r="E829" s="165"/>
      <c r="F829" s="165"/>
      <c r="G829" s="165"/>
      <c r="H829" s="54"/>
      <c r="I829" s="165"/>
      <c r="J829" s="165"/>
      <c r="K829" s="165"/>
      <c r="L829" s="165"/>
      <c r="M829" s="165"/>
      <c r="N829" s="165"/>
      <c r="O829" s="165"/>
      <c r="P829" s="165"/>
      <c r="Q829" s="165"/>
      <c r="R829" s="165"/>
      <c r="S829" s="165"/>
      <c r="T829" s="165"/>
      <c r="U829" s="165"/>
      <c r="V829" s="165"/>
      <c r="W829" s="165"/>
      <c r="X829" s="165"/>
      <c r="Y829" s="165"/>
      <c r="Z829" s="165"/>
    </row>
    <row r="830">
      <c r="A830" s="165"/>
      <c r="B830" s="165"/>
      <c r="C830" s="165"/>
      <c r="D830" s="165"/>
      <c r="E830" s="165"/>
      <c r="F830" s="165"/>
      <c r="G830" s="165"/>
      <c r="H830" s="54"/>
      <c r="I830" s="165"/>
      <c r="J830" s="165"/>
      <c r="K830" s="165"/>
      <c r="L830" s="165"/>
      <c r="M830" s="165"/>
      <c r="N830" s="165"/>
      <c r="O830" s="165"/>
      <c r="P830" s="165"/>
      <c r="Q830" s="165"/>
      <c r="R830" s="165"/>
      <c r="S830" s="165"/>
      <c r="T830" s="165"/>
      <c r="U830" s="165"/>
      <c r="V830" s="165"/>
      <c r="W830" s="165"/>
      <c r="X830" s="165"/>
      <c r="Y830" s="165"/>
      <c r="Z830" s="165"/>
    </row>
    <row r="831">
      <c r="A831" s="165"/>
      <c r="B831" s="165"/>
      <c r="C831" s="165"/>
      <c r="D831" s="165"/>
      <c r="E831" s="165"/>
      <c r="F831" s="165"/>
      <c r="G831" s="165"/>
      <c r="H831" s="54"/>
      <c r="I831" s="165"/>
      <c r="J831" s="165"/>
      <c r="K831" s="165"/>
      <c r="L831" s="165"/>
      <c r="M831" s="165"/>
      <c r="N831" s="165"/>
      <c r="O831" s="165"/>
      <c r="P831" s="165"/>
      <c r="Q831" s="165"/>
      <c r="R831" s="165"/>
      <c r="S831" s="165"/>
      <c r="T831" s="165"/>
      <c r="U831" s="165"/>
      <c r="V831" s="165"/>
      <c r="W831" s="165"/>
      <c r="X831" s="165"/>
      <c r="Y831" s="165"/>
      <c r="Z831" s="165"/>
    </row>
    <row r="832">
      <c r="A832" s="165"/>
      <c r="B832" s="165"/>
      <c r="C832" s="165"/>
      <c r="D832" s="165"/>
      <c r="E832" s="165"/>
      <c r="F832" s="165"/>
      <c r="G832" s="165"/>
      <c r="H832" s="54"/>
      <c r="I832" s="165"/>
      <c r="J832" s="165"/>
      <c r="K832" s="165"/>
      <c r="L832" s="165"/>
      <c r="M832" s="165"/>
      <c r="N832" s="165"/>
      <c r="O832" s="165"/>
      <c r="P832" s="165"/>
      <c r="Q832" s="165"/>
      <c r="R832" s="165"/>
      <c r="S832" s="165"/>
      <c r="T832" s="165"/>
      <c r="U832" s="165"/>
      <c r="V832" s="165"/>
      <c r="W832" s="165"/>
      <c r="X832" s="165"/>
      <c r="Y832" s="165"/>
      <c r="Z832" s="165"/>
    </row>
    <row r="833">
      <c r="A833" s="165"/>
      <c r="B833" s="165"/>
      <c r="C833" s="165"/>
      <c r="D833" s="165"/>
      <c r="E833" s="165"/>
      <c r="F833" s="165"/>
      <c r="G833" s="165"/>
      <c r="H833" s="54"/>
      <c r="I833" s="165"/>
      <c r="J833" s="165"/>
      <c r="K833" s="165"/>
      <c r="L833" s="165"/>
      <c r="M833" s="165"/>
      <c r="N833" s="165"/>
      <c r="O833" s="165"/>
      <c r="P833" s="165"/>
      <c r="Q833" s="165"/>
      <c r="R833" s="165"/>
      <c r="S833" s="165"/>
      <c r="T833" s="165"/>
      <c r="U833" s="165"/>
      <c r="V833" s="165"/>
      <c r="W833" s="165"/>
      <c r="X833" s="165"/>
      <c r="Y833" s="165"/>
      <c r="Z833" s="165"/>
    </row>
    <row r="834">
      <c r="A834" s="165"/>
      <c r="B834" s="165"/>
      <c r="C834" s="165"/>
      <c r="D834" s="165"/>
      <c r="E834" s="165"/>
      <c r="F834" s="165"/>
      <c r="G834" s="165"/>
      <c r="H834" s="54"/>
      <c r="I834" s="165"/>
      <c r="J834" s="165"/>
      <c r="K834" s="165"/>
      <c r="L834" s="165"/>
      <c r="M834" s="165"/>
      <c r="N834" s="165"/>
      <c r="O834" s="165"/>
      <c r="P834" s="165"/>
      <c r="Q834" s="165"/>
      <c r="R834" s="165"/>
      <c r="S834" s="165"/>
      <c r="T834" s="165"/>
      <c r="U834" s="165"/>
      <c r="V834" s="165"/>
      <c r="W834" s="165"/>
      <c r="X834" s="165"/>
      <c r="Y834" s="165"/>
      <c r="Z834" s="165"/>
    </row>
    <row r="835">
      <c r="A835" s="165"/>
      <c r="B835" s="165"/>
      <c r="C835" s="165"/>
      <c r="D835" s="165"/>
      <c r="E835" s="165"/>
      <c r="F835" s="165"/>
      <c r="G835" s="165"/>
      <c r="H835" s="54"/>
      <c r="I835" s="165"/>
      <c r="J835" s="165"/>
      <c r="K835" s="165"/>
      <c r="L835" s="165"/>
      <c r="M835" s="165"/>
      <c r="N835" s="165"/>
      <c r="O835" s="165"/>
      <c r="P835" s="165"/>
      <c r="Q835" s="165"/>
      <c r="R835" s="165"/>
      <c r="S835" s="165"/>
      <c r="T835" s="165"/>
      <c r="U835" s="165"/>
      <c r="V835" s="165"/>
      <c r="W835" s="165"/>
      <c r="X835" s="165"/>
      <c r="Y835" s="165"/>
      <c r="Z835" s="165"/>
    </row>
    <row r="836">
      <c r="A836" s="165"/>
      <c r="B836" s="165"/>
      <c r="C836" s="165"/>
      <c r="D836" s="165"/>
      <c r="E836" s="165"/>
      <c r="F836" s="165"/>
      <c r="G836" s="165"/>
      <c r="H836" s="54"/>
      <c r="I836" s="165"/>
      <c r="J836" s="165"/>
      <c r="K836" s="165"/>
      <c r="L836" s="165"/>
      <c r="M836" s="165"/>
      <c r="N836" s="165"/>
      <c r="O836" s="165"/>
      <c r="P836" s="165"/>
      <c r="Q836" s="165"/>
      <c r="R836" s="165"/>
      <c r="S836" s="165"/>
      <c r="T836" s="165"/>
      <c r="U836" s="165"/>
      <c r="V836" s="165"/>
      <c r="W836" s="165"/>
      <c r="X836" s="165"/>
      <c r="Y836" s="165"/>
      <c r="Z836" s="165"/>
    </row>
    <row r="837">
      <c r="A837" s="165"/>
      <c r="B837" s="165"/>
      <c r="C837" s="165"/>
      <c r="D837" s="165"/>
      <c r="E837" s="165"/>
      <c r="F837" s="165"/>
      <c r="G837" s="165"/>
      <c r="H837" s="54"/>
      <c r="I837" s="165"/>
      <c r="J837" s="165"/>
      <c r="K837" s="165"/>
      <c r="L837" s="165"/>
      <c r="M837" s="165"/>
      <c r="N837" s="165"/>
      <c r="O837" s="165"/>
      <c r="P837" s="165"/>
      <c r="Q837" s="165"/>
      <c r="R837" s="165"/>
      <c r="S837" s="165"/>
      <c r="T837" s="165"/>
      <c r="U837" s="165"/>
      <c r="V837" s="165"/>
      <c r="W837" s="165"/>
      <c r="X837" s="165"/>
      <c r="Y837" s="165"/>
      <c r="Z837" s="165"/>
    </row>
    <row r="838">
      <c r="A838" s="165"/>
      <c r="B838" s="165"/>
      <c r="C838" s="165"/>
      <c r="D838" s="165"/>
      <c r="E838" s="165"/>
      <c r="F838" s="165"/>
      <c r="G838" s="165"/>
      <c r="H838" s="54"/>
      <c r="I838" s="165"/>
      <c r="J838" s="165"/>
      <c r="K838" s="165"/>
      <c r="L838" s="165"/>
      <c r="M838" s="165"/>
      <c r="N838" s="165"/>
      <c r="O838" s="165"/>
      <c r="P838" s="165"/>
      <c r="Q838" s="165"/>
      <c r="R838" s="165"/>
      <c r="S838" s="165"/>
      <c r="T838" s="165"/>
      <c r="U838" s="165"/>
      <c r="V838" s="165"/>
      <c r="W838" s="165"/>
      <c r="X838" s="165"/>
      <c r="Y838" s="165"/>
      <c r="Z838" s="165"/>
    </row>
    <row r="839">
      <c r="A839" s="165"/>
      <c r="B839" s="165"/>
      <c r="C839" s="165"/>
      <c r="D839" s="165"/>
      <c r="E839" s="165"/>
      <c r="F839" s="165"/>
      <c r="G839" s="165"/>
      <c r="H839" s="54"/>
      <c r="I839" s="165"/>
      <c r="J839" s="165"/>
      <c r="K839" s="165"/>
      <c r="L839" s="165"/>
      <c r="M839" s="165"/>
      <c r="N839" s="165"/>
      <c r="O839" s="165"/>
      <c r="P839" s="165"/>
      <c r="Q839" s="165"/>
      <c r="R839" s="165"/>
      <c r="S839" s="165"/>
      <c r="T839" s="165"/>
      <c r="U839" s="165"/>
      <c r="V839" s="165"/>
      <c r="W839" s="165"/>
      <c r="X839" s="165"/>
      <c r="Y839" s="165"/>
      <c r="Z839" s="165"/>
    </row>
    <row r="840">
      <c r="A840" s="165"/>
      <c r="B840" s="165"/>
      <c r="C840" s="165"/>
      <c r="D840" s="165"/>
      <c r="E840" s="165"/>
      <c r="F840" s="165"/>
      <c r="G840" s="165"/>
      <c r="H840" s="54"/>
      <c r="I840" s="165"/>
      <c r="J840" s="165"/>
      <c r="K840" s="165"/>
      <c r="L840" s="165"/>
      <c r="M840" s="165"/>
      <c r="N840" s="165"/>
      <c r="O840" s="165"/>
      <c r="P840" s="165"/>
      <c r="Q840" s="165"/>
      <c r="R840" s="165"/>
      <c r="S840" s="165"/>
      <c r="T840" s="165"/>
      <c r="U840" s="165"/>
      <c r="V840" s="165"/>
      <c r="W840" s="165"/>
      <c r="X840" s="165"/>
      <c r="Y840" s="165"/>
      <c r="Z840" s="165"/>
    </row>
    <row r="841">
      <c r="A841" s="165"/>
      <c r="B841" s="165"/>
      <c r="C841" s="165"/>
      <c r="D841" s="165"/>
      <c r="E841" s="165"/>
      <c r="F841" s="165"/>
      <c r="G841" s="165"/>
      <c r="H841" s="54"/>
      <c r="I841" s="165"/>
      <c r="J841" s="165"/>
      <c r="K841" s="165"/>
      <c r="L841" s="165"/>
      <c r="M841" s="165"/>
      <c r="N841" s="165"/>
      <c r="O841" s="165"/>
      <c r="P841" s="165"/>
      <c r="Q841" s="165"/>
      <c r="R841" s="165"/>
      <c r="S841" s="165"/>
      <c r="T841" s="165"/>
      <c r="U841" s="165"/>
      <c r="V841" s="165"/>
      <c r="W841" s="165"/>
      <c r="X841" s="165"/>
      <c r="Y841" s="165"/>
      <c r="Z841" s="165"/>
    </row>
    <row r="842">
      <c r="A842" s="165"/>
      <c r="B842" s="165"/>
      <c r="C842" s="165"/>
      <c r="D842" s="165"/>
      <c r="E842" s="165"/>
      <c r="F842" s="165"/>
      <c r="G842" s="165"/>
      <c r="H842" s="54"/>
      <c r="I842" s="165"/>
      <c r="J842" s="165"/>
      <c r="K842" s="165"/>
      <c r="L842" s="165"/>
      <c r="M842" s="165"/>
      <c r="N842" s="165"/>
      <c r="O842" s="165"/>
      <c r="P842" s="165"/>
      <c r="Q842" s="165"/>
      <c r="R842" s="165"/>
      <c r="S842" s="165"/>
      <c r="T842" s="165"/>
      <c r="U842" s="165"/>
      <c r="V842" s="165"/>
      <c r="W842" s="165"/>
      <c r="X842" s="165"/>
      <c r="Y842" s="165"/>
      <c r="Z842" s="165"/>
    </row>
    <row r="843">
      <c r="A843" s="165"/>
      <c r="B843" s="165"/>
      <c r="C843" s="165"/>
      <c r="D843" s="165"/>
      <c r="E843" s="165"/>
      <c r="F843" s="165"/>
      <c r="G843" s="165"/>
      <c r="H843" s="54"/>
      <c r="I843" s="165"/>
      <c r="J843" s="165"/>
      <c r="K843" s="165"/>
      <c r="L843" s="165"/>
      <c r="M843" s="165"/>
      <c r="N843" s="165"/>
      <c r="O843" s="165"/>
      <c r="P843" s="165"/>
      <c r="Q843" s="165"/>
      <c r="R843" s="165"/>
      <c r="S843" s="165"/>
      <c r="T843" s="165"/>
      <c r="U843" s="165"/>
      <c r="V843" s="165"/>
      <c r="W843" s="165"/>
      <c r="X843" s="165"/>
      <c r="Y843" s="165"/>
      <c r="Z843" s="165"/>
    </row>
    <row r="844">
      <c r="A844" s="165"/>
      <c r="B844" s="165"/>
      <c r="C844" s="165"/>
      <c r="D844" s="165"/>
      <c r="E844" s="165"/>
      <c r="F844" s="165"/>
      <c r="G844" s="165"/>
      <c r="H844" s="54"/>
      <c r="I844" s="165"/>
      <c r="J844" s="165"/>
      <c r="K844" s="165"/>
      <c r="L844" s="165"/>
      <c r="M844" s="165"/>
      <c r="N844" s="165"/>
      <c r="O844" s="165"/>
      <c r="P844" s="165"/>
      <c r="Q844" s="165"/>
      <c r="R844" s="165"/>
      <c r="S844" s="165"/>
      <c r="T844" s="165"/>
      <c r="U844" s="165"/>
      <c r="V844" s="165"/>
      <c r="W844" s="165"/>
      <c r="X844" s="165"/>
      <c r="Y844" s="165"/>
      <c r="Z844" s="165"/>
    </row>
    <row r="845">
      <c r="A845" s="165"/>
      <c r="B845" s="165"/>
      <c r="C845" s="165"/>
      <c r="D845" s="165"/>
      <c r="E845" s="165"/>
      <c r="F845" s="165"/>
      <c r="G845" s="165"/>
      <c r="H845" s="54"/>
      <c r="I845" s="165"/>
      <c r="J845" s="165"/>
      <c r="K845" s="165"/>
      <c r="L845" s="165"/>
      <c r="M845" s="165"/>
      <c r="N845" s="165"/>
      <c r="O845" s="165"/>
      <c r="P845" s="165"/>
      <c r="Q845" s="165"/>
      <c r="R845" s="165"/>
      <c r="S845" s="165"/>
      <c r="T845" s="165"/>
      <c r="U845" s="165"/>
      <c r="V845" s="165"/>
      <c r="W845" s="165"/>
      <c r="X845" s="165"/>
      <c r="Y845" s="165"/>
      <c r="Z845" s="165"/>
    </row>
    <row r="846">
      <c r="A846" s="165"/>
      <c r="B846" s="165"/>
      <c r="C846" s="165"/>
      <c r="D846" s="165"/>
      <c r="E846" s="165"/>
      <c r="F846" s="165"/>
      <c r="G846" s="165"/>
      <c r="H846" s="54"/>
      <c r="I846" s="165"/>
      <c r="J846" s="165"/>
      <c r="K846" s="165"/>
      <c r="L846" s="165"/>
      <c r="M846" s="165"/>
      <c r="N846" s="165"/>
      <c r="O846" s="165"/>
      <c r="P846" s="165"/>
      <c r="Q846" s="165"/>
      <c r="R846" s="165"/>
      <c r="S846" s="165"/>
      <c r="T846" s="165"/>
      <c r="U846" s="165"/>
      <c r="V846" s="165"/>
      <c r="W846" s="165"/>
      <c r="X846" s="165"/>
      <c r="Y846" s="165"/>
      <c r="Z846" s="165"/>
    </row>
    <row r="847">
      <c r="A847" s="165"/>
      <c r="B847" s="165"/>
      <c r="C847" s="165"/>
      <c r="D847" s="165"/>
      <c r="E847" s="165"/>
      <c r="F847" s="165"/>
      <c r="G847" s="165"/>
      <c r="H847" s="54"/>
      <c r="I847" s="165"/>
      <c r="J847" s="165"/>
      <c r="K847" s="165"/>
      <c r="L847" s="165"/>
      <c r="M847" s="165"/>
      <c r="N847" s="165"/>
      <c r="O847" s="165"/>
      <c r="P847" s="165"/>
      <c r="Q847" s="165"/>
      <c r="R847" s="165"/>
      <c r="S847" s="165"/>
      <c r="T847" s="165"/>
      <c r="U847" s="165"/>
      <c r="V847" s="165"/>
      <c r="W847" s="165"/>
      <c r="X847" s="165"/>
      <c r="Y847" s="165"/>
      <c r="Z847" s="165"/>
    </row>
    <row r="848">
      <c r="A848" s="165"/>
      <c r="B848" s="165"/>
      <c r="C848" s="165"/>
      <c r="D848" s="165"/>
      <c r="E848" s="165"/>
      <c r="F848" s="165"/>
      <c r="G848" s="165"/>
      <c r="H848" s="54"/>
      <c r="I848" s="165"/>
      <c r="J848" s="165"/>
      <c r="K848" s="165"/>
      <c r="L848" s="165"/>
      <c r="M848" s="165"/>
      <c r="N848" s="165"/>
      <c r="O848" s="165"/>
      <c r="P848" s="165"/>
      <c r="Q848" s="165"/>
      <c r="R848" s="165"/>
      <c r="S848" s="165"/>
      <c r="T848" s="165"/>
      <c r="U848" s="165"/>
      <c r="V848" s="165"/>
      <c r="W848" s="165"/>
      <c r="X848" s="165"/>
      <c r="Y848" s="165"/>
      <c r="Z848" s="165"/>
    </row>
    <row r="849">
      <c r="A849" s="165"/>
      <c r="B849" s="165"/>
      <c r="C849" s="165"/>
      <c r="D849" s="165"/>
      <c r="E849" s="165"/>
      <c r="F849" s="165"/>
      <c r="G849" s="165"/>
      <c r="H849" s="54"/>
      <c r="I849" s="165"/>
      <c r="J849" s="165"/>
      <c r="K849" s="165"/>
      <c r="L849" s="165"/>
      <c r="M849" s="165"/>
      <c r="N849" s="165"/>
      <c r="O849" s="165"/>
      <c r="P849" s="165"/>
      <c r="Q849" s="165"/>
      <c r="R849" s="165"/>
      <c r="S849" s="165"/>
      <c r="T849" s="165"/>
      <c r="U849" s="165"/>
      <c r="V849" s="165"/>
      <c r="W849" s="165"/>
      <c r="X849" s="165"/>
      <c r="Y849" s="165"/>
      <c r="Z849" s="165"/>
    </row>
    <row r="850">
      <c r="A850" s="165"/>
      <c r="B850" s="165"/>
      <c r="C850" s="165"/>
      <c r="D850" s="165"/>
      <c r="E850" s="165"/>
      <c r="F850" s="165"/>
      <c r="G850" s="165"/>
      <c r="H850" s="54"/>
      <c r="I850" s="165"/>
      <c r="J850" s="165"/>
      <c r="K850" s="165"/>
      <c r="L850" s="165"/>
      <c r="M850" s="165"/>
      <c r="N850" s="165"/>
      <c r="O850" s="165"/>
      <c r="P850" s="165"/>
      <c r="Q850" s="165"/>
      <c r="R850" s="165"/>
      <c r="S850" s="165"/>
      <c r="T850" s="165"/>
      <c r="U850" s="165"/>
      <c r="V850" s="165"/>
      <c r="W850" s="165"/>
      <c r="X850" s="165"/>
      <c r="Y850" s="165"/>
      <c r="Z850" s="165"/>
    </row>
    <row r="851">
      <c r="A851" s="165"/>
      <c r="B851" s="165"/>
      <c r="C851" s="165"/>
      <c r="D851" s="165"/>
      <c r="E851" s="165"/>
      <c r="F851" s="165"/>
      <c r="G851" s="165"/>
      <c r="H851" s="54"/>
      <c r="I851" s="165"/>
      <c r="J851" s="165"/>
      <c r="K851" s="165"/>
      <c r="L851" s="165"/>
      <c r="M851" s="165"/>
      <c r="N851" s="165"/>
      <c r="O851" s="165"/>
      <c r="P851" s="165"/>
      <c r="Q851" s="165"/>
      <c r="R851" s="165"/>
      <c r="S851" s="165"/>
      <c r="T851" s="165"/>
      <c r="U851" s="165"/>
      <c r="V851" s="165"/>
      <c r="W851" s="165"/>
      <c r="X851" s="165"/>
      <c r="Y851" s="165"/>
      <c r="Z851" s="165"/>
    </row>
    <row r="852">
      <c r="A852" s="165"/>
      <c r="B852" s="165"/>
      <c r="C852" s="165"/>
      <c r="D852" s="165"/>
      <c r="E852" s="165"/>
      <c r="F852" s="165"/>
      <c r="G852" s="165"/>
      <c r="H852" s="54"/>
      <c r="I852" s="165"/>
      <c r="J852" s="165"/>
      <c r="K852" s="165"/>
      <c r="L852" s="165"/>
      <c r="M852" s="165"/>
      <c r="N852" s="165"/>
      <c r="O852" s="165"/>
      <c r="P852" s="165"/>
      <c r="Q852" s="165"/>
      <c r="R852" s="165"/>
      <c r="S852" s="165"/>
      <c r="T852" s="165"/>
      <c r="U852" s="165"/>
      <c r="V852" s="165"/>
      <c r="W852" s="165"/>
      <c r="X852" s="165"/>
      <c r="Y852" s="165"/>
      <c r="Z852" s="165"/>
    </row>
    <row r="853">
      <c r="A853" s="165"/>
      <c r="B853" s="165"/>
      <c r="C853" s="165"/>
      <c r="D853" s="165"/>
      <c r="E853" s="165"/>
      <c r="F853" s="165"/>
      <c r="G853" s="165"/>
      <c r="H853" s="54"/>
      <c r="I853" s="165"/>
      <c r="J853" s="165"/>
      <c r="K853" s="165"/>
      <c r="L853" s="165"/>
      <c r="M853" s="165"/>
      <c r="N853" s="165"/>
      <c r="O853" s="165"/>
      <c r="P853" s="165"/>
      <c r="Q853" s="165"/>
      <c r="R853" s="165"/>
      <c r="S853" s="165"/>
      <c r="T853" s="165"/>
      <c r="U853" s="165"/>
      <c r="V853" s="165"/>
      <c r="W853" s="165"/>
      <c r="X853" s="165"/>
      <c r="Y853" s="165"/>
      <c r="Z853" s="165"/>
    </row>
    <row r="854">
      <c r="A854" s="165"/>
      <c r="B854" s="165"/>
      <c r="C854" s="165"/>
      <c r="D854" s="165"/>
      <c r="E854" s="165"/>
      <c r="F854" s="165"/>
      <c r="G854" s="165"/>
      <c r="H854" s="54"/>
      <c r="I854" s="165"/>
      <c r="J854" s="165"/>
      <c r="K854" s="165"/>
      <c r="L854" s="165"/>
      <c r="M854" s="165"/>
      <c r="N854" s="165"/>
      <c r="O854" s="165"/>
      <c r="P854" s="165"/>
      <c r="Q854" s="165"/>
      <c r="R854" s="165"/>
      <c r="S854" s="165"/>
      <c r="T854" s="165"/>
      <c r="U854" s="165"/>
      <c r="V854" s="165"/>
      <c r="W854" s="165"/>
      <c r="X854" s="165"/>
      <c r="Y854" s="165"/>
      <c r="Z854" s="165"/>
    </row>
    <row r="855">
      <c r="A855" s="165"/>
      <c r="B855" s="165"/>
      <c r="C855" s="165"/>
      <c r="D855" s="165"/>
      <c r="E855" s="165"/>
      <c r="F855" s="165"/>
      <c r="G855" s="165"/>
      <c r="H855" s="54"/>
      <c r="I855" s="165"/>
      <c r="J855" s="165"/>
      <c r="K855" s="165"/>
      <c r="L855" s="165"/>
      <c r="M855" s="165"/>
      <c r="N855" s="165"/>
      <c r="O855" s="165"/>
      <c r="P855" s="165"/>
      <c r="Q855" s="165"/>
      <c r="R855" s="165"/>
      <c r="S855" s="165"/>
      <c r="T855" s="165"/>
      <c r="U855" s="165"/>
      <c r="V855" s="165"/>
      <c r="W855" s="165"/>
      <c r="X855" s="165"/>
      <c r="Y855" s="165"/>
      <c r="Z855" s="165"/>
    </row>
    <row r="856">
      <c r="A856" s="165"/>
      <c r="B856" s="165"/>
      <c r="C856" s="165"/>
      <c r="D856" s="165"/>
      <c r="E856" s="165"/>
      <c r="F856" s="165"/>
      <c r="G856" s="165"/>
      <c r="H856" s="54"/>
      <c r="I856" s="165"/>
      <c r="J856" s="165"/>
      <c r="K856" s="165"/>
      <c r="L856" s="165"/>
      <c r="M856" s="165"/>
      <c r="N856" s="165"/>
      <c r="O856" s="165"/>
      <c r="P856" s="165"/>
      <c r="Q856" s="165"/>
      <c r="R856" s="165"/>
      <c r="S856" s="165"/>
      <c r="T856" s="165"/>
      <c r="U856" s="165"/>
      <c r="V856" s="165"/>
      <c r="W856" s="165"/>
      <c r="X856" s="165"/>
      <c r="Y856" s="165"/>
      <c r="Z856" s="165"/>
    </row>
    <row r="857">
      <c r="A857" s="165"/>
      <c r="B857" s="165"/>
      <c r="C857" s="165"/>
      <c r="D857" s="165"/>
      <c r="E857" s="165"/>
      <c r="F857" s="165"/>
      <c r="G857" s="165"/>
      <c r="H857" s="54"/>
      <c r="I857" s="165"/>
      <c r="J857" s="165"/>
      <c r="K857" s="165"/>
      <c r="L857" s="165"/>
      <c r="M857" s="165"/>
      <c r="N857" s="165"/>
      <c r="O857" s="165"/>
      <c r="P857" s="165"/>
      <c r="Q857" s="165"/>
      <c r="R857" s="165"/>
      <c r="S857" s="165"/>
      <c r="T857" s="165"/>
      <c r="U857" s="165"/>
      <c r="V857" s="165"/>
      <c r="W857" s="165"/>
      <c r="X857" s="165"/>
      <c r="Y857" s="165"/>
      <c r="Z857" s="165"/>
    </row>
    <row r="858">
      <c r="A858" s="165"/>
      <c r="B858" s="165"/>
      <c r="C858" s="165"/>
      <c r="D858" s="165"/>
      <c r="E858" s="165"/>
      <c r="F858" s="165"/>
      <c r="G858" s="165"/>
      <c r="H858" s="54"/>
      <c r="I858" s="165"/>
      <c r="J858" s="165"/>
      <c r="K858" s="165"/>
      <c r="L858" s="165"/>
      <c r="M858" s="165"/>
      <c r="N858" s="165"/>
      <c r="O858" s="165"/>
      <c r="P858" s="165"/>
      <c r="Q858" s="165"/>
      <c r="R858" s="165"/>
      <c r="S858" s="165"/>
      <c r="T858" s="165"/>
      <c r="U858" s="165"/>
      <c r="V858" s="165"/>
      <c r="W858" s="165"/>
      <c r="X858" s="165"/>
      <c r="Y858" s="165"/>
      <c r="Z858" s="165"/>
    </row>
    <row r="859">
      <c r="A859" s="165"/>
      <c r="B859" s="165"/>
      <c r="C859" s="165"/>
      <c r="D859" s="165"/>
      <c r="E859" s="165"/>
      <c r="F859" s="165"/>
      <c r="G859" s="165"/>
      <c r="H859" s="54"/>
      <c r="I859" s="165"/>
      <c r="J859" s="165"/>
      <c r="K859" s="165"/>
      <c r="L859" s="165"/>
      <c r="M859" s="165"/>
      <c r="N859" s="165"/>
      <c r="O859" s="165"/>
      <c r="P859" s="165"/>
      <c r="Q859" s="165"/>
      <c r="R859" s="165"/>
      <c r="S859" s="165"/>
      <c r="T859" s="165"/>
      <c r="U859" s="165"/>
      <c r="V859" s="165"/>
      <c r="W859" s="165"/>
      <c r="X859" s="165"/>
      <c r="Y859" s="165"/>
      <c r="Z859" s="165"/>
    </row>
    <row r="860">
      <c r="A860" s="165"/>
      <c r="B860" s="165"/>
      <c r="C860" s="165"/>
      <c r="D860" s="165"/>
      <c r="E860" s="165"/>
      <c r="F860" s="165"/>
      <c r="G860" s="165"/>
      <c r="H860" s="54"/>
      <c r="I860" s="165"/>
      <c r="J860" s="165"/>
      <c r="K860" s="165"/>
      <c r="L860" s="165"/>
      <c r="M860" s="165"/>
      <c r="N860" s="165"/>
      <c r="O860" s="165"/>
      <c r="P860" s="165"/>
      <c r="Q860" s="165"/>
      <c r="R860" s="165"/>
      <c r="S860" s="165"/>
      <c r="T860" s="165"/>
      <c r="U860" s="165"/>
      <c r="V860" s="165"/>
      <c r="W860" s="165"/>
      <c r="X860" s="165"/>
      <c r="Y860" s="165"/>
      <c r="Z860" s="165"/>
    </row>
    <row r="861">
      <c r="A861" s="165"/>
      <c r="B861" s="165"/>
      <c r="C861" s="165"/>
      <c r="D861" s="165"/>
      <c r="E861" s="165"/>
      <c r="F861" s="165"/>
      <c r="G861" s="165"/>
      <c r="H861" s="54"/>
      <c r="I861" s="165"/>
      <c r="J861" s="165"/>
      <c r="K861" s="165"/>
      <c r="L861" s="165"/>
      <c r="M861" s="165"/>
      <c r="N861" s="165"/>
      <c r="O861" s="165"/>
      <c r="P861" s="165"/>
      <c r="Q861" s="165"/>
      <c r="R861" s="165"/>
      <c r="S861" s="165"/>
      <c r="T861" s="165"/>
      <c r="U861" s="165"/>
      <c r="V861" s="165"/>
      <c r="W861" s="165"/>
      <c r="X861" s="165"/>
      <c r="Y861" s="165"/>
      <c r="Z861" s="165"/>
    </row>
    <row r="862">
      <c r="A862" s="165"/>
      <c r="B862" s="165"/>
      <c r="C862" s="165"/>
      <c r="D862" s="165"/>
      <c r="E862" s="165"/>
      <c r="F862" s="165"/>
      <c r="G862" s="165"/>
      <c r="H862" s="54"/>
      <c r="I862" s="165"/>
      <c r="J862" s="165"/>
      <c r="K862" s="165"/>
      <c r="L862" s="165"/>
      <c r="M862" s="165"/>
      <c r="N862" s="165"/>
      <c r="O862" s="165"/>
      <c r="P862" s="165"/>
      <c r="Q862" s="165"/>
      <c r="R862" s="165"/>
      <c r="S862" s="165"/>
      <c r="T862" s="165"/>
      <c r="U862" s="165"/>
      <c r="V862" s="165"/>
      <c r="W862" s="165"/>
      <c r="X862" s="165"/>
      <c r="Y862" s="165"/>
      <c r="Z862" s="165"/>
    </row>
    <row r="863">
      <c r="A863" s="165"/>
      <c r="B863" s="165"/>
      <c r="C863" s="165"/>
      <c r="D863" s="165"/>
      <c r="E863" s="165"/>
      <c r="F863" s="165"/>
      <c r="G863" s="165"/>
      <c r="H863" s="54"/>
      <c r="I863" s="165"/>
      <c r="J863" s="165"/>
      <c r="K863" s="165"/>
      <c r="L863" s="165"/>
      <c r="M863" s="165"/>
      <c r="N863" s="165"/>
      <c r="O863" s="165"/>
      <c r="P863" s="165"/>
      <c r="Q863" s="165"/>
      <c r="R863" s="165"/>
      <c r="S863" s="165"/>
      <c r="T863" s="165"/>
      <c r="U863" s="165"/>
      <c r="V863" s="165"/>
      <c r="W863" s="165"/>
      <c r="X863" s="165"/>
      <c r="Y863" s="165"/>
      <c r="Z863" s="165"/>
    </row>
    <row r="864">
      <c r="A864" s="165"/>
      <c r="B864" s="165"/>
      <c r="C864" s="165"/>
      <c r="D864" s="165"/>
      <c r="E864" s="165"/>
      <c r="F864" s="165"/>
      <c r="G864" s="165"/>
      <c r="H864" s="54"/>
      <c r="I864" s="165"/>
      <c r="J864" s="165"/>
      <c r="K864" s="165"/>
      <c r="L864" s="165"/>
      <c r="M864" s="165"/>
      <c r="N864" s="165"/>
      <c r="O864" s="165"/>
      <c r="P864" s="165"/>
      <c r="Q864" s="165"/>
      <c r="R864" s="165"/>
      <c r="S864" s="165"/>
      <c r="T864" s="165"/>
      <c r="U864" s="165"/>
      <c r="V864" s="165"/>
      <c r="W864" s="165"/>
      <c r="X864" s="165"/>
      <c r="Y864" s="165"/>
      <c r="Z864" s="165"/>
    </row>
    <row r="865">
      <c r="A865" s="165"/>
      <c r="B865" s="165"/>
      <c r="C865" s="165"/>
      <c r="D865" s="165"/>
      <c r="E865" s="165"/>
      <c r="F865" s="165"/>
      <c r="G865" s="165"/>
      <c r="H865" s="54"/>
      <c r="I865" s="165"/>
      <c r="J865" s="165"/>
      <c r="K865" s="165"/>
      <c r="L865" s="165"/>
      <c r="M865" s="165"/>
      <c r="N865" s="165"/>
      <c r="O865" s="165"/>
      <c r="P865" s="165"/>
      <c r="Q865" s="165"/>
      <c r="R865" s="165"/>
      <c r="S865" s="165"/>
      <c r="T865" s="165"/>
      <c r="U865" s="165"/>
      <c r="V865" s="165"/>
      <c r="W865" s="165"/>
      <c r="X865" s="165"/>
      <c r="Y865" s="165"/>
      <c r="Z865" s="165"/>
    </row>
    <row r="866">
      <c r="A866" s="165"/>
      <c r="B866" s="165"/>
      <c r="C866" s="165"/>
      <c r="D866" s="165"/>
      <c r="E866" s="165"/>
      <c r="F866" s="165"/>
      <c r="G866" s="165"/>
      <c r="H866" s="54"/>
      <c r="I866" s="165"/>
      <c r="J866" s="165"/>
      <c r="K866" s="165"/>
      <c r="L866" s="165"/>
      <c r="M866" s="165"/>
      <c r="N866" s="165"/>
      <c r="O866" s="165"/>
      <c r="P866" s="165"/>
      <c r="Q866" s="165"/>
      <c r="R866" s="165"/>
      <c r="S866" s="165"/>
      <c r="T866" s="165"/>
      <c r="U866" s="165"/>
      <c r="V866" s="165"/>
      <c r="W866" s="165"/>
      <c r="X866" s="165"/>
      <c r="Y866" s="165"/>
      <c r="Z866" s="165"/>
    </row>
    <row r="867">
      <c r="A867" s="165"/>
      <c r="B867" s="165"/>
      <c r="C867" s="165"/>
      <c r="D867" s="165"/>
      <c r="E867" s="165"/>
      <c r="F867" s="165"/>
      <c r="G867" s="165"/>
      <c r="H867" s="54"/>
      <c r="I867" s="165"/>
      <c r="J867" s="165"/>
      <c r="K867" s="165"/>
      <c r="L867" s="165"/>
      <c r="M867" s="165"/>
      <c r="N867" s="165"/>
      <c r="O867" s="165"/>
      <c r="P867" s="165"/>
      <c r="Q867" s="165"/>
      <c r="R867" s="165"/>
      <c r="S867" s="165"/>
      <c r="T867" s="165"/>
      <c r="U867" s="165"/>
      <c r="V867" s="165"/>
      <c r="W867" s="165"/>
      <c r="X867" s="165"/>
      <c r="Y867" s="165"/>
      <c r="Z867" s="165"/>
    </row>
    <row r="868">
      <c r="A868" s="165"/>
      <c r="B868" s="165"/>
      <c r="C868" s="165"/>
      <c r="D868" s="165"/>
      <c r="E868" s="165"/>
      <c r="F868" s="165"/>
      <c r="G868" s="165"/>
      <c r="H868" s="54"/>
      <c r="I868" s="165"/>
      <c r="J868" s="165"/>
      <c r="K868" s="165"/>
      <c r="L868" s="165"/>
      <c r="M868" s="165"/>
      <c r="N868" s="165"/>
      <c r="O868" s="165"/>
      <c r="P868" s="165"/>
      <c r="Q868" s="165"/>
      <c r="R868" s="165"/>
      <c r="S868" s="165"/>
      <c r="T868" s="165"/>
      <c r="U868" s="165"/>
      <c r="V868" s="165"/>
      <c r="W868" s="165"/>
      <c r="X868" s="165"/>
      <c r="Y868" s="165"/>
      <c r="Z868" s="165"/>
    </row>
    <row r="869">
      <c r="A869" s="165"/>
      <c r="B869" s="165"/>
      <c r="C869" s="165"/>
      <c r="D869" s="165"/>
      <c r="E869" s="165"/>
      <c r="F869" s="165"/>
      <c r="G869" s="165"/>
      <c r="H869" s="54"/>
      <c r="I869" s="165"/>
      <c r="J869" s="165"/>
      <c r="K869" s="165"/>
      <c r="L869" s="165"/>
      <c r="M869" s="165"/>
      <c r="N869" s="165"/>
      <c r="O869" s="165"/>
      <c r="P869" s="165"/>
      <c r="Q869" s="165"/>
      <c r="R869" s="165"/>
      <c r="S869" s="165"/>
      <c r="T869" s="165"/>
      <c r="U869" s="165"/>
      <c r="V869" s="165"/>
      <c r="W869" s="165"/>
      <c r="X869" s="165"/>
      <c r="Y869" s="165"/>
      <c r="Z869" s="165"/>
    </row>
    <row r="870">
      <c r="A870" s="165"/>
      <c r="B870" s="165"/>
      <c r="C870" s="165"/>
      <c r="D870" s="165"/>
      <c r="E870" s="165"/>
      <c r="F870" s="165"/>
      <c r="G870" s="165"/>
      <c r="H870" s="54"/>
      <c r="I870" s="165"/>
      <c r="J870" s="165"/>
      <c r="K870" s="165"/>
      <c r="L870" s="165"/>
      <c r="M870" s="165"/>
      <c r="N870" s="165"/>
      <c r="O870" s="165"/>
      <c r="P870" s="165"/>
      <c r="Q870" s="165"/>
      <c r="R870" s="165"/>
      <c r="S870" s="165"/>
      <c r="T870" s="165"/>
      <c r="U870" s="165"/>
      <c r="V870" s="165"/>
      <c r="W870" s="165"/>
      <c r="X870" s="165"/>
      <c r="Y870" s="165"/>
      <c r="Z870" s="165"/>
    </row>
    <row r="871">
      <c r="A871" s="165"/>
      <c r="B871" s="165"/>
      <c r="C871" s="165"/>
      <c r="D871" s="165"/>
      <c r="E871" s="165"/>
      <c r="F871" s="165"/>
      <c r="G871" s="165"/>
      <c r="H871" s="54"/>
      <c r="I871" s="165"/>
      <c r="J871" s="165"/>
      <c r="K871" s="165"/>
      <c r="L871" s="165"/>
      <c r="M871" s="165"/>
      <c r="N871" s="165"/>
      <c r="O871" s="165"/>
      <c r="P871" s="165"/>
      <c r="Q871" s="165"/>
      <c r="R871" s="165"/>
      <c r="S871" s="165"/>
      <c r="T871" s="165"/>
      <c r="U871" s="165"/>
      <c r="V871" s="165"/>
      <c r="W871" s="165"/>
      <c r="X871" s="165"/>
      <c r="Y871" s="165"/>
      <c r="Z871" s="165"/>
    </row>
    <row r="872">
      <c r="A872" s="165"/>
      <c r="B872" s="165"/>
      <c r="C872" s="165"/>
      <c r="D872" s="165"/>
      <c r="E872" s="165"/>
      <c r="F872" s="165"/>
      <c r="G872" s="165"/>
      <c r="H872" s="54"/>
      <c r="I872" s="165"/>
      <c r="J872" s="165"/>
      <c r="K872" s="165"/>
      <c r="L872" s="165"/>
      <c r="M872" s="165"/>
      <c r="N872" s="165"/>
      <c r="O872" s="165"/>
      <c r="P872" s="165"/>
      <c r="Q872" s="165"/>
      <c r="R872" s="165"/>
      <c r="S872" s="165"/>
      <c r="T872" s="165"/>
      <c r="U872" s="165"/>
      <c r="V872" s="165"/>
      <c r="W872" s="165"/>
      <c r="X872" s="165"/>
      <c r="Y872" s="165"/>
      <c r="Z872" s="165"/>
    </row>
    <row r="873">
      <c r="A873" s="165"/>
      <c r="B873" s="165"/>
      <c r="C873" s="165"/>
      <c r="D873" s="165"/>
      <c r="E873" s="165"/>
      <c r="F873" s="165"/>
      <c r="G873" s="165"/>
      <c r="H873" s="54"/>
      <c r="I873" s="165"/>
      <c r="J873" s="165"/>
      <c r="K873" s="165"/>
      <c r="L873" s="165"/>
      <c r="M873" s="165"/>
      <c r="N873" s="165"/>
      <c r="O873" s="165"/>
      <c r="P873" s="165"/>
      <c r="Q873" s="165"/>
      <c r="R873" s="165"/>
      <c r="S873" s="165"/>
      <c r="T873" s="165"/>
      <c r="U873" s="165"/>
      <c r="V873" s="165"/>
      <c r="W873" s="165"/>
      <c r="X873" s="165"/>
      <c r="Y873" s="165"/>
      <c r="Z873" s="165"/>
    </row>
    <row r="874">
      <c r="A874" s="165"/>
      <c r="B874" s="165"/>
      <c r="C874" s="165"/>
      <c r="D874" s="165"/>
      <c r="E874" s="165"/>
      <c r="F874" s="165"/>
      <c r="G874" s="165"/>
      <c r="H874" s="54"/>
      <c r="I874" s="165"/>
      <c r="J874" s="165"/>
      <c r="K874" s="165"/>
      <c r="L874" s="165"/>
      <c r="M874" s="165"/>
      <c r="N874" s="165"/>
      <c r="O874" s="165"/>
      <c r="P874" s="165"/>
      <c r="Q874" s="165"/>
      <c r="R874" s="165"/>
      <c r="S874" s="165"/>
      <c r="T874" s="165"/>
      <c r="U874" s="165"/>
      <c r="V874" s="165"/>
      <c r="W874" s="165"/>
      <c r="X874" s="165"/>
      <c r="Y874" s="165"/>
      <c r="Z874" s="165"/>
    </row>
    <row r="875">
      <c r="A875" s="165"/>
      <c r="B875" s="165"/>
      <c r="C875" s="165"/>
      <c r="D875" s="165"/>
      <c r="E875" s="165"/>
      <c r="F875" s="165"/>
      <c r="G875" s="165"/>
      <c r="H875" s="54"/>
      <c r="I875" s="165"/>
      <c r="J875" s="165"/>
      <c r="K875" s="165"/>
      <c r="L875" s="165"/>
      <c r="M875" s="165"/>
      <c r="N875" s="165"/>
      <c r="O875" s="165"/>
      <c r="P875" s="165"/>
      <c r="Q875" s="165"/>
      <c r="R875" s="165"/>
      <c r="S875" s="165"/>
      <c r="T875" s="165"/>
      <c r="U875" s="165"/>
      <c r="V875" s="165"/>
      <c r="W875" s="165"/>
      <c r="X875" s="165"/>
      <c r="Y875" s="165"/>
      <c r="Z875" s="165"/>
    </row>
    <row r="876">
      <c r="A876" s="165"/>
      <c r="B876" s="165"/>
      <c r="C876" s="165"/>
      <c r="D876" s="165"/>
      <c r="E876" s="165"/>
      <c r="F876" s="165"/>
      <c r="G876" s="165"/>
      <c r="H876" s="54"/>
      <c r="I876" s="165"/>
      <c r="J876" s="165"/>
      <c r="K876" s="165"/>
      <c r="L876" s="165"/>
      <c r="M876" s="165"/>
      <c r="N876" s="165"/>
      <c r="O876" s="165"/>
      <c r="P876" s="165"/>
      <c r="Q876" s="165"/>
      <c r="R876" s="165"/>
      <c r="S876" s="165"/>
      <c r="T876" s="165"/>
      <c r="U876" s="165"/>
      <c r="V876" s="165"/>
      <c r="W876" s="165"/>
      <c r="X876" s="165"/>
      <c r="Y876" s="165"/>
      <c r="Z876" s="165"/>
    </row>
    <row r="877">
      <c r="A877" s="165"/>
      <c r="B877" s="165"/>
      <c r="C877" s="165"/>
      <c r="D877" s="165"/>
      <c r="E877" s="165"/>
      <c r="F877" s="165"/>
      <c r="G877" s="165"/>
      <c r="H877" s="54"/>
      <c r="I877" s="165"/>
      <c r="J877" s="165"/>
      <c r="K877" s="165"/>
      <c r="L877" s="165"/>
      <c r="M877" s="165"/>
      <c r="N877" s="165"/>
      <c r="O877" s="165"/>
      <c r="P877" s="165"/>
      <c r="Q877" s="165"/>
      <c r="R877" s="165"/>
      <c r="S877" s="165"/>
      <c r="T877" s="165"/>
      <c r="U877" s="165"/>
      <c r="V877" s="165"/>
      <c r="W877" s="165"/>
      <c r="X877" s="165"/>
      <c r="Y877" s="165"/>
      <c r="Z877" s="165"/>
    </row>
    <row r="878">
      <c r="A878" s="165"/>
      <c r="B878" s="165"/>
      <c r="C878" s="165"/>
      <c r="D878" s="165"/>
      <c r="E878" s="165"/>
      <c r="F878" s="165"/>
      <c r="G878" s="165"/>
      <c r="H878" s="54"/>
      <c r="I878" s="165"/>
      <c r="J878" s="165"/>
      <c r="K878" s="165"/>
      <c r="L878" s="165"/>
      <c r="M878" s="165"/>
      <c r="N878" s="165"/>
      <c r="O878" s="165"/>
      <c r="P878" s="165"/>
      <c r="Q878" s="165"/>
      <c r="R878" s="165"/>
      <c r="S878" s="165"/>
      <c r="T878" s="165"/>
      <c r="U878" s="165"/>
      <c r="V878" s="165"/>
      <c r="W878" s="165"/>
      <c r="X878" s="165"/>
      <c r="Y878" s="165"/>
      <c r="Z878" s="165"/>
    </row>
    <row r="879">
      <c r="A879" s="165"/>
      <c r="B879" s="165"/>
      <c r="C879" s="165"/>
      <c r="D879" s="165"/>
      <c r="E879" s="165"/>
      <c r="F879" s="165"/>
      <c r="G879" s="165"/>
      <c r="H879" s="54"/>
      <c r="I879" s="165"/>
      <c r="J879" s="165"/>
      <c r="K879" s="165"/>
      <c r="L879" s="165"/>
      <c r="M879" s="165"/>
      <c r="N879" s="165"/>
      <c r="O879" s="165"/>
      <c r="P879" s="165"/>
      <c r="Q879" s="165"/>
      <c r="R879" s="165"/>
      <c r="S879" s="165"/>
      <c r="T879" s="165"/>
      <c r="U879" s="165"/>
      <c r="V879" s="165"/>
      <c r="W879" s="165"/>
      <c r="X879" s="165"/>
      <c r="Y879" s="165"/>
      <c r="Z879" s="165"/>
    </row>
    <row r="880">
      <c r="A880" s="165"/>
      <c r="B880" s="165"/>
      <c r="C880" s="165"/>
      <c r="D880" s="165"/>
      <c r="E880" s="165"/>
      <c r="F880" s="165"/>
      <c r="G880" s="165"/>
      <c r="H880" s="54"/>
      <c r="I880" s="165"/>
      <c r="J880" s="165"/>
      <c r="K880" s="165"/>
      <c r="L880" s="165"/>
      <c r="M880" s="165"/>
      <c r="N880" s="165"/>
      <c r="O880" s="165"/>
      <c r="P880" s="165"/>
      <c r="Q880" s="165"/>
      <c r="R880" s="165"/>
      <c r="S880" s="165"/>
      <c r="T880" s="165"/>
      <c r="U880" s="165"/>
      <c r="V880" s="165"/>
      <c r="W880" s="165"/>
      <c r="X880" s="165"/>
      <c r="Y880" s="165"/>
      <c r="Z880" s="165"/>
    </row>
    <row r="881">
      <c r="A881" s="165"/>
      <c r="B881" s="165"/>
      <c r="C881" s="165"/>
      <c r="D881" s="165"/>
      <c r="E881" s="165"/>
      <c r="F881" s="165"/>
      <c r="G881" s="165"/>
      <c r="H881" s="54"/>
      <c r="I881" s="165"/>
      <c r="J881" s="165"/>
      <c r="K881" s="165"/>
      <c r="L881" s="165"/>
      <c r="M881" s="165"/>
      <c r="N881" s="165"/>
      <c r="O881" s="165"/>
      <c r="P881" s="165"/>
      <c r="Q881" s="165"/>
      <c r="R881" s="165"/>
      <c r="S881" s="165"/>
      <c r="T881" s="165"/>
      <c r="U881" s="165"/>
      <c r="V881" s="165"/>
      <c r="W881" s="165"/>
      <c r="X881" s="165"/>
      <c r="Y881" s="165"/>
      <c r="Z881" s="165"/>
    </row>
    <row r="882">
      <c r="A882" s="165"/>
      <c r="B882" s="165"/>
      <c r="C882" s="165"/>
      <c r="D882" s="165"/>
      <c r="E882" s="165"/>
      <c r="F882" s="165"/>
      <c r="G882" s="165"/>
      <c r="H882" s="54"/>
      <c r="I882" s="165"/>
      <c r="J882" s="165"/>
      <c r="K882" s="165"/>
      <c r="L882" s="165"/>
      <c r="M882" s="165"/>
      <c r="N882" s="165"/>
      <c r="O882" s="165"/>
      <c r="P882" s="165"/>
      <c r="Q882" s="165"/>
      <c r="R882" s="165"/>
      <c r="S882" s="165"/>
      <c r="T882" s="165"/>
      <c r="U882" s="165"/>
      <c r="V882" s="165"/>
      <c r="W882" s="165"/>
      <c r="X882" s="165"/>
      <c r="Y882" s="165"/>
      <c r="Z882" s="165"/>
    </row>
    <row r="883">
      <c r="A883" s="165"/>
      <c r="B883" s="165"/>
      <c r="C883" s="165"/>
      <c r="D883" s="165"/>
      <c r="E883" s="165"/>
      <c r="F883" s="165"/>
      <c r="G883" s="165"/>
      <c r="H883" s="54"/>
      <c r="I883" s="165"/>
      <c r="J883" s="165"/>
      <c r="K883" s="165"/>
      <c r="L883" s="165"/>
      <c r="M883" s="165"/>
      <c r="N883" s="165"/>
      <c r="O883" s="165"/>
      <c r="P883" s="165"/>
      <c r="Q883" s="165"/>
      <c r="R883" s="165"/>
      <c r="S883" s="165"/>
      <c r="T883" s="165"/>
      <c r="U883" s="165"/>
      <c r="V883" s="165"/>
      <c r="W883" s="165"/>
      <c r="X883" s="165"/>
      <c r="Y883" s="165"/>
      <c r="Z883" s="165"/>
    </row>
    <row r="884">
      <c r="A884" s="165"/>
      <c r="B884" s="165"/>
      <c r="C884" s="165"/>
      <c r="D884" s="165"/>
      <c r="E884" s="165"/>
      <c r="F884" s="165"/>
      <c r="G884" s="165"/>
      <c r="H884" s="54"/>
      <c r="I884" s="165"/>
      <c r="J884" s="165"/>
      <c r="K884" s="165"/>
      <c r="L884" s="165"/>
      <c r="M884" s="165"/>
      <c r="N884" s="165"/>
      <c r="O884" s="165"/>
      <c r="P884" s="165"/>
      <c r="Q884" s="165"/>
      <c r="R884" s="165"/>
      <c r="S884" s="165"/>
      <c r="T884" s="165"/>
      <c r="U884" s="165"/>
      <c r="V884" s="165"/>
      <c r="W884" s="165"/>
      <c r="X884" s="165"/>
      <c r="Y884" s="165"/>
      <c r="Z884" s="165"/>
    </row>
    <row r="885">
      <c r="A885" s="165"/>
      <c r="B885" s="165"/>
      <c r="C885" s="165"/>
      <c r="D885" s="165"/>
      <c r="E885" s="165"/>
      <c r="F885" s="165"/>
      <c r="G885" s="165"/>
      <c r="H885" s="54"/>
      <c r="I885" s="165"/>
      <c r="J885" s="165"/>
      <c r="K885" s="165"/>
      <c r="L885" s="165"/>
      <c r="M885" s="165"/>
      <c r="N885" s="165"/>
      <c r="O885" s="165"/>
      <c r="P885" s="165"/>
      <c r="Q885" s="165"/>
      <c r="R885" s="165"/>
      <c r="S885" s="165"/>
      <c r="T885" s="165"/>
      <c r="U885" s="165"/>
      <c r="V885" s="165"/>
      <c r="W885" s="165"/>
      <c r="X885" s="165"/>
      <c r="Y885" s="165"/>
      <c r="Z885" s="165"/>
    </row>
    <row r="886">
      <c r="A886" s="165"/>
      <c r="B886" s="165"/>
      <c r="C886" s="165"/>
      <c r="D886" s="165"/>
      <c r="E886" s="165"/>
      <c r="F886" s="165"/>
      <c r="G886" s="165"/>
      <c r="H886" s="54"/>
      <c r="I886" s="165"/>
      <c r="J886" s="165"/>
      <c r="K886" s="165"/>
      <c r="L886" s="165"/>
      <c r="M886" s="165"/>
      <c r="N886" s="165"/>
      <c r="O886" s="165"/>
      <c r="P886" s="165"/>
      <c r="Q886" s="165"/>
      <c r="R886" s="165"/>
      <c r="S886" s="165"/>
      <c r="T886" s="165"/>
      <c r="U886" s="165"/>
      <c r="V886" s="165"/>
      <c r="W886" s="165"/>
      <c r="X886" s="165"/>
      <c r="Y886" s="165"/>
      <c r="Z886" s="165"/>
    </row>
    <row r="887">
      <c r="A887" s="165"/>
      <c r="B887" s="165"/>
      <c r="C887" s="165"/>
      <c r="D887" s="165"/>
      <c r="E887" s="165"/>
      <c r="F887" s="165"/>
      <c r="G887" s="165"/>
      <c r="H887" s="54"/>
      <c r="I887" s="165"/>
      <c r="J887" s="165"/>
      <c r="K887" s="165"/>
      <c r="L887" s="165"/>
      <c r="M887" s="165"/>
      <c r="N887" s="165"/>
      <c r="O887" s="165"/>
      <c r="P887" s="165"/>
      <c r="Q887" s="165"/>
      <c r="R887" s="165"/>
      <c r="S887" s="165"/>
      <c r="T887" s="165"/>
      <c r="U887" s="165"/>
      <c r="V887" s="165"/>
      <c r="W887" s="165"/>
      <c r="X887" s="165"/>
      <c r="Y887" s="165"/>
      <c r="Z887" s="165"/>
    </row>
    <row r="888">
      <c r="A888" s="165"/>
      <c r="B888" s="165"/>
      <c r="C888" s="165"/>
      <c r="D888" s="165"/>
      <c r="E888" s="165"/>
      <c r="F888" s="165"/>
      <c r="G888" s="165"/>
      <c r="H888" s="54"/>
      <c r="I888" s="165"/>
      <c r="J888" s="165"/>
      <c r="K888" s="165"/>
      <c r="L888" s="165"/>
      <c r="M888" s="165"/>
      <c r="N888" s="165"/>
      <c r="O888" s="165"/>
      <c r="P888" s="165"/>
      <c r="Q888" s="165"/>
      <c r="R888" s="165"/>
      <c r="S888" s="165"/>
      <c r="T888" s="165"/>
      <c r="U888" s="165"/>
      <c r="V888" s="165"/>
      <c r="W888" s="165"/>
      <c r="X888" s="165"/>
      <c r="Y888" s="165"/>
      <c r="Z888" s="165"/>
    </row>
    <row r="889">
      <c r="A889" s="165"/>
      <c r="B889" s="165"/>
      <c r="C889" s="165"/>
      <c r="D889" s="165"/>
      <c r="E889" s="165"/>
      <c r="F889" s="165"/>
      <c r="G889" s="165"/>
      <c r="H889" s="54"/>
      <c r="I889" s="165"/>
      <c r="J889" s="165"/>
      <c r="K889" s="165"/>
      <c r="L889" s="165"/>
      <c r="M889" s="165"/>
      <c r="N889" s="165"/>
      <c r="O889" s="165"/>
      <c r="P889" s="165"/>
      <c r="Q889" s="165"/>
      <c r="R889" s="165"/>
      <c r="S889" s="165"/>
      <c r="T889" s="165"/>
      <c r="U889" s="165"/>
      <c r="V889" s="165"/>
      <c r="W889" s="165"/>
      <c r="X889" s="165"/>
      <c r="Y889" s="165"/>
      <c r="Z889" s="165"/>
    </row>
    <row r="890">
      <c r="A890" s="165"/>
      <c r="B890" s="165"/>
      <c r="C890" s="165"/>
      <c r="D890" s="165"/>
      <c r="E890" s="165"/>
      <c r="F890" s="165"/>
      <c r="G890" s="165"/>
      <c r="H890" s="54"/>
      <c r="I890" s="165"/>
      <c r="J890" s="165"/>
      <c r="K890" s="165"/>
      <c r="L890" s="165"/>
      <c r="M890" s="165"/>
      <c r="N890" s="165"/>
      <c r="O890" s="165"/>
      <c r="P890" s="165"/>
      <c r="Q890" s="165"/>
      <c r="R890" s="165"/>
      <c r="S890" s="165"/>
      <c r="T890" s="165"/>
      <c r="U890" s="165"/>
      <c r="V890" s="165"/>
      <c r="W890" s="165"/>
      <c r="X890" s="165"/>
      <c r="Y890" s="165"/>
      <c r="Z890" s="165"/>
    </row>
    <row r="891">
      <c r="A891" s="165"/>
      <c r="B891" s="165"/>
      <c r="C891" s="165"/>
      <c r="D891" s="165"/>
      <c r="E891" s="165"/>
      <c r="F891" s="165"/>
      <c r="G891" s="165"/>
      <c r="H891" s="54"/>
      <c r="I891" s="165"/>
      <c r="J891" s="165"/>
      <c r="K891" s="165"/>
      <c r="L891" s="165"/>
      <c r="M891" s="165"/>
      <c r="N891" s="165"/>
      <c r="O891" s="165"/>
      <c r="P891" s="165"/>
      <c r="Q891" s="165"/>
      <c r="R891" s="165"/>
      <c r="S891" s="165"/>
      <c r="T891" s="165"/>
      <c r="U891" s="165"/>
      <c r="V891" s="165"/>
      <c r="W891" s="165"/>
      <c r="X891" s="165"/>
      <c r="Y891" s="165"/>
      <c r="Z891" s="165"/>
    </row>
    <row r="892">
      <c r="A892" s="165"/>
      <c r="B892" s="165"/>
      <c r="C892" s="165"/>
      <c r="D892" s="165"/>
      <c r="E892" s="165"/>
      <c r="F892" s="165"/>
      <c r="G892" s="165"/>
      <c r="H892" s="54"/>
      <c r="I892" s="165"/>
      <c r="J892" s="165"/>
      <c r="K892" s="165"/>
      <c r="L892" s="165"/>
      <c r="M892" s="165"/>
      <c r="N892" s="165"/>
      <c r="O892" s="165"/>
      <c r="P892" s="165"/>
      <c r="Q892" s="165"/>
      <c r="R892" s="165"/>
      <c r="S892" s="165"/>
      <c r="T892" s="165"/>
      <c r="U892" s="165"/>
      <c r="V892" s="165"/>
      <c r="W892" s="165"/>
      <c r="X892" s="165"/>
      <c r="Y892" s="165"/>
      <c r="Z892" s="165"/>
    </row>
    <row r="893">
      <c r="A893" s="165"/>
      <c r="B893" s="165"/>
      <c r="C893" s="165"/>
      <c r="D893" s="165"/>
      <c r="E893" s="165"/>
      <c r="F893" s="165"/>
      <c r="G893" s="165"/>
      <c r="H893" s="54"/>
      <c r="I893" s="165"/>
      <c r="J893" s="165"/>
      <c r="K893" s="165"/>
      <c r="L893" s="165"/>
      <c r="M893" s="165"/>
      <c r="N893" s="165"/>
      <c r="O893" s="165"/>
      <c r="P893" s="165"/>
      <c r="Q893" s="165"/>
      <c r="R893" s="165"/>
      <c r="S893" s="165"/>
      <c r="T893" s="165"/>
      <c r="U893" s="165"/>
      <c r="V893" s="165"/>
      <c r="W893" s="165"/>
      <c r="X893" s="165"/>
      <c r="Y893" s="165"/>
      <c r="Z893" s="165"/>
    </row>
    <row r="894">
      <c r="A894" s="165"/>
      <c r="B894" s="165"/>
      <c r="C894" s="165"/>
      <c r="D894" s="165"/>
      <c r="E894" s="165"/>
      <c r="F894" s="165"/>
      <c r="G894" s="165"/>
      <c r="H894" s="54"/>
      <c r="I894" s="165"/>
      <c r="J894" s="165"/>
      <c r="K894" s="165"/>
      <c r="L894" s="165"/>
      <c r="M894" s="165"/>
      <c r="N894" s="165"/>
      <c r="O894" s="165"/>
      <c r="P894" s="165"/>
      <c r="Q894" s="165"/>
      <c r="R894" s="165"/>
      <c r="S894" s="165"/>
      <c r="T894" s="165"/>
      <c r="U894" s="165"/>
      <c r="V894" s="165"/>
      <c r="W894" s="165"/>
      <c r="X894" s="165"/>
      <c r="Y894" s="165"/>
      <c r="Z894" s="165"/>
    </row>
    <row r="895">
      <c r="A895" s="165"/>
      <c r="B895" s="165"/>
      <c r="C895" s="165"/>
      <c r="D895" s="165"/>
      <c r="E895" s="165"/>
      <c r="F895" s="165"/>
      <c r="G895" s="165"/>
      <c r="H895" s="54"/>
      <c r="I895" s="165"/>
      <c r="J895" s="165"/>
      <c r="K895" s="165"/>
      <c r="L895" s="165"/>
      <c r="M895" s="165"/>
      <c r="N895" s="165"/>
      <c r="O895" s="165"/>
      <c r="P895" s="165"/>
      <c r="Q895" s="165"/>
      <c r="R895" s="165"/>
      <c r="S895" s="165"/>
      <c r="T895" s="165"/>
      <c r="U895" s="165"/>
      <c r="V895" s="165"/>
      <c r="W895" s="165"/>
      <c r="X895" s="165"/>
      <c r="Y895" s="165"/>
      <c r="Z895" s="165"/>
    </row>
    <row r="896">
      <c r="A896" s="165"/>
      <c r="B896" s="165"/>
      <c r="C896" s="165"/>
      <c r="D896" s="165"/>
      <c r="E896" s="165"/>
      <c r="F896" s="165"/>
      <c r="G896" s="165"/>
      <c r="H896" s="54"/>
      <c r="I896" s="165"/>
      <c r="J896" s="165"/>
      <c r="K896" s="165"/>
      <c r="L896" s="165"/>
      <c r="M896" s="165"/>
      <c r="N896" s="165"/>
      <c r="O896" s="165"/>
      <c r="P896" s="165"/>
      <c r="Q896" s="165"/>
      <c r="R896" s="165"/>
      <c r="S896" s="165"/>
      <c r="T896" s="165"/>
      <c r="U896" s="165"/>
      <c r="V896" s="165"/>
      <c r="W896" s="165"/>
      <c r="X896" s="165"/>
      <c r="Y896" s="165"/>
      <c r="Z896" s="165"/>
    </row>
    <row r="897">
      <c r="A897" s="165"/>
      <c r="B897" s="165"/>
      <c r="C897" s="165"/>
      <c r="D897" s="165"/>
      <c r="E897" s="165"/>
      <c r="F897" s="165"/>
      <c r="G897" s="165"/>
      <c r="H897" s="54"/>
      <c r="I897" s="165"/>
      <c r="J897" s="165"/>
      <c r="K897" s="165"/>
      <c r="L897" s="165"/>
      <c r="M897" s="165"/>
      <c r="N897" s="165"/>
      <c r="O897" s="165"/>
      <c r="P897" s="165"/>
      <c r="Q897" s="165"/>
      <c r="R897" s="165"/>
      <c r="S897" s="165"/>
      <c r="T897" s="165"/>
      <c r="U897" s="165"/>
      <c r="V897" s="165"/>
      <c r="W897" s="165"/>
      <c r="X897" s="165"/>
      <c r="Y897" s="165"/>
      <c r="Z897" s="165"/>
    </row>
    <row r="898">
      <c r="A898" s="165"/>
      <c r="B898" s="165"/>
      <c r="C898" s="165"/>
      <c r="D898" s="165"/>
      <c r="E898" s="165"/>
      <c r="F898" s="165"/>
      <c r="G898" s="165"/>
      <c r="H898" s="54"/>
      <c r="I898" s="165"/>
      <c r="J898" s="165"/>
      <c r="K898" s="165"/>
      <c r="L898" s="165"/>
      <c r="M898" s="165"/>
      <c r="N898" s="165"/>
      <c r="O898" s="165"/>
      <c r="P898" s="165"/>
      <c r="Q898" s="165"/>
      <c r="R898" s="165"/>
      <c r="S898" s="165"/>
      <c r="T898" s="165"/>
      <c r="U898" s="165"/>
      <c r="V898" s="165"/>
      <c r="W898" s="165"/>
      <c r="X898" s="165"/>
      <c r="Y898" s="165"/>
      <c r="Z898" s="165"/>
    </row>
    <row r="899">
      <c r="A899" s="165"/>
      <c r="B899" s="165"/>
      <c r="C899" s="165"/>
      <c r="D899" s="165"/>
      <c r="E899" s="165"/>
      <c r="F899" s="165"/>
      <c r="G899" s="165"/>
      <c r="H899" s="54"/>
      <c r="I899" s="165"/>
      <c r="J899" s="165"/>
      <c r="K899" s="165"/>
      <c r="L899" s="165"/>
      <c r="M899" s="165"/>
      <c r="N899" s="165"/>
      <c r="O899" s="165"/>
      <c r="P899" s="165"/>
      <c r="Q899" s="165"/>
      <c r="R899" s="165"/>
      <c r="S899" s="165"/>
      <c r="T899" s="165"/>
      <c r="U899" s="165"/>
      <c r="V899" s="165"/>
      <c r="W899" s="165"/>
      <c r="X899" s="165"/>
      <c r="Y899" s="165"/>
      <c r="Z899" s="165"/>
    </row>
    <row r="900">
      <c r="A900" s="165"/>
      <c r="B900" s="165"/>
      <c r="C900" s="165"/>
      <c r="D900" s="165"/>
      <c r="E900" s="165"/>
      <c r="F900" s="165"/>
      <c r="G900" s="165"/>
      <c r="H900" s="54"/>
      <c r="I900" s="165"/>
      <c r="J900" s="165"/>
      <c r="K900" s="165"/>
      <c r="L900" s="165"/>
      <c r="M900" s="165"/>
      <c r="N900" s="165"/>
      <c r="O900" s="165"/>
      <c r="P900" s="165"/>
      <c r="Q900" s="165"/>
      <c r="R900" s="165"/>
      <c r="S900" s="165"/>
      <c r="T900" s="165"/>
      <c r="U900" s="165"/>
      <c r="V900" s="165"/>
      <c r="W900" s="165"/>
      <c r="X900" s="165"/>
      <c r="Y900" s="165"/>
      <c r="Z900" s="165"/>
    </row>
    <row r="901">
      <c r="A901" s="165"/>
      <c r="B901" s="165"/>
      <c r="C901" s="165"/>
      <c r="D901" s="165"/>
      <c r="E901" s="165"/>
      <c r="F901" s="165"/>
      <c r="G901" s="165"/>
      <c r="H901" s="54"/>
      <c r="I901" s="165"/>
      <c r="J901" s="165"/>
      <c r="K901" s="165"/>
      <c r="L901" s="165"/>
      <c r="M901" s="165"/>
      <c r="N901" s="165"/>
      <c r="O901" s="165"/>
      <c r="P901" s="165"/>
      <c r="Q901" s="165"/>
      <c r="R901" s="165"/>
      <c r="S901" s="165"/>
      <c r="T901" s="165"/>
      <c r="U901" s="165"/>
      <c r="V901" s="165"/>
      <c r="W901" s="165"/>
      <c r="X901" s="165"/>
      <c r="Y901" s="165"/>
      <c r="Z901" s="165"/>
    </row>
    <row r="902">
      <c r="A902" s="165"/>
      <c r="B902" s="165"/>
      <c r="C902" s="165"/>
      <c r="D902" s="165"/>
      <c r="E902" s="165"/>
      <c r="F902" s="165"/>
      <c r="G902" s="165"/>
      <c r="H902" s="54"/>
      <c r="I902" s="165"/>
      <c r="J902" s="165"/>
      <c r="K902" s="165"/>
      <c r="L902" s="165"/>
      <c r="M902" s="165"/>
      <c r="N902" s="165"/>
      <c r="O902" s="165"/>
      <c r="P902" s="165"/>
      <c r="Q902" s="165"/>
      <c r="R902" s="165"/>
      <c r="S902" s="165"/>
      <c r="T902" s="165"/>
      <c r="U902" s="165"/>
      <c r="V902" s="165"/>
      <c r="W902" s="165"/>
      <c r="X902" s="165"/>
      <c r="Y902" s="165"/>
      <c r="Z902" s="165"/>
    </row>
    <row r="903">
      <c r="A903" s="165"/>
      <c r="B903" s="165"/>
      <c r="C903" s="165"/>
      <c r="D903" s="165"/>
      <c r="E903" s="165"/>
      <c r="F903" s="165"/>
      <c r="G903" s="165"/>
      <c r="H903" s="54"/>
      <c r="I903" s="165"/>
      <c r="J903" s="165"/>
      <c r="K903" s="165"/>
      <c r="L903" s="165"/>
      <c r="M903" s="165"/>
      <c r="N903" s="165"/>
      <c r="O903" s="165"/>
      <c r="P903" s="165"/>
      <c r="Q903" s="165"/>
      <c r="R903" s="165"/>
      <c r="S903" s="165"/>
      <c r="T903" s="165"/>
      <c r="U903" s="165"/>
      <c r="V903" s="165"/>
      <c r="W903" s="165"/>
      <c r="X903" s="165"/>
      <c r="Y903" s="165"/>
      <c r="Z903" s="165"/>
    </row>
    <row r="904">
      <c r="A904" s="165"/>
      <c r="B904" s="165"/>
      <c r="C904" s="165"/>
      <c r="D904" s="165"/>
      <c r="E904" s="165"/>
      <c r="F904" s="165"/>
      <c r="G904" s="165"/>
      <c r="H904" s="54"/>
      <c r="I904" s="165"/>
      <c r="J904" s="165"/>
      <c r="K904" s="165"/>
      <c r="L904" s="165"/>
      <c r="M904" s="165"/>
      <c r="N904" s="165"/>
      <c r="O904" s="165"/>
      <c r="P904" s="165"/>
      <c r="Q904" s="165"/>
      <c r="R904" s="165"/>
      <c r="S904" s="165"/>
      <c r="T904" s="165"/>
      <c r="U904" s="165"/>
      <c r="V904" s="165"/>
      <c r="W904" s="165"/>
      <c r="X904" s="165"/>
      <c r="Y904" s="165"/>
      <c r="Z904" s="165"/>
    </row>
    <row r="905">
      <c r="A905" s="165"/>
      <c r="B905" s="165"/>
      <c r="C905" s="165"/>
      <c r="D905" s="165"/>
      <c r="E905" s="165"/>
      <c r="F905" s="165"/>
      <c r="G905" s="165"/>
      <c r="H905" s="54"/>
      <c r="I905" s="165"/>
      <c r="J905" s="165"/>
      <c r="K905" s="165"/>
      <c r="L905" s="165"/>
      <c r="M905" s="165"/>
      <c r="N905" s="165"/>
      <c r="O905" s="165"/>
      <c r="P905" s="165"/>
      <c r="Q905" s="165"/>
      <c r="R905" s="165"/>
      <c r="S905" s="165"/>
      <c r="T905" s="165"/>
      <c r="U905" s="165"/>
      <c r="V905" s="165"/>
      <c r="W905" s="165"/>
      <c r="X905" s="165"/>
      <c r="Y905" s="165"/>
      <c r="Z905" s="165"/>
    </row>
    <row r="906">
      <c r="A906" s="165"/>
      <c r="B906" s="165"/>
      <c r="C906" s="165"/>
      <c r="D906" s="165"/>
      <c r="E906" s="165"/>
      <c r="F906" s="165"/>
      <c r="G906" s="165"/>
      <c r="H906" s="54"/>
      <c r="I906" s="165"/>
      <c r="J906" s="165"/>
      <c r="K906" s="165"/>
      <c r="L906" s="165"/>
      <c r="M906" s="165"/>
      <c r="N906" s="165"/>
      <c r="O906" s="165"/>
      <c r="P906" s="165"/>
      <c r="Q906" s="165"/>
      <c r="R906" s="165"/>
      <c r="S906" s="165"/>
      <c r="T906" s="165"/>
      <c r="U906" s="165"/>
      <c r="V906" s="165"/>
      <c r="W906" s="165"/>
      <c r="X906" s="165"/>
      <c r="Y906" s="165"/>
      <c r="Z906" s="165"/>
    </row>
    <row r="907">
      <c r="A907" s="165"/>
      <c r="B907" s="165"/>
      <c r="C907" s="165"/>
      <c r="D907" s="165"/>
      <c r="E907" s="165"/>
      <c r="F907" s="165"/>
      <c r="G907" s="165"/>
      <c r="H907" s="54"/>
      <c r="I907" s="165"/>
      <c r="J907" s="165"/>
      <c r="K907" s="165"/>
      <c r="L907" s="165"/>
      <c r="M907" s="165"/>
      <c r="N907" s="165"/>
      <c r="O907" s="165"/>
      <c r="P907" s="165"/>
      <c r="Q907" s="165"/>
      <c r="R907" s="165"/>
      <c r="S907" s="165"/>
      <c r="T907" s="165"/>
      <c r="U907" s="165"/>
      <c r="V907" s="165"/>
      <c r="W907" s="165"/>
      <c r="X907" s="165"/>
      <c r="Y907" s="165"/>
      <c r="Z907" s="165"/>
    </row>
    <row r="908">
      <c r="A908" s="165"/>
      <c r="B908" s="165"/>
      <c r="C908" s="165"/>
      <c r="D908" s="165"/>
      <c r="E908" s="165"/>
      <c r="F908" s="165"/>
      <c r="G908" s="165"/>
      <c r="H908" s="54"/>
      <c r="I908" s="165"/>
      <c r="J908" s="165"/>
      <c r="K908" s="165"/>
      <c r="L908" s="165"/>
      <c r="M908" s="165"/>
      <c r="N908" s="165"/>
      <c r="O908" s="165"/>
      <c r="P908" s="165"/>
      <c r="Q908" s="165"/>
      <c r="R908" s="165"/>
      <c r="S908" s="165"/>
      <c r="T908" s="165"/>
      <c r="U908" s="165"/>
      <c r="V908" s="165"/>
      <c r="W908" s="165"/>
      <c r="X908" s="165"/>
      <c r="Y908" s="165"/>
      <c r="Z908" s="165"/>
    </row>
    <row r="909">
      <c r="A909" s="165"/>
      <c r="B909" s="165"/>
      <c r="C909" s="165"/>
      <c r="D909" s="165"/>
      <c r="E909" s="165"/>
      <c r="F909" s="165"/>
      <c r="G909" s="165"/>
      <c r="H909" s="54"/>
      <c r="I909" s="165"/>
      <c r="J909" s="165"/>
      <c r="K909" s="165"/>
      <c r="L909" s="165"/>
      <c r="M909" s="165"/>
      <c r="N909" s="165"/>
      <c r="O909" s="165"/>
      <c r="P909" s="165"/>
      <c r="Q909" s="165"/>
      <c r="R909" s="165"/>
      <c r="S909" s="165"/>
      <c r="T909" s="165"/>
      <c r="U909" s="165"/>
      <c r="V909" s="165"/>
      <c r="W909" s="165"/>
      <c r="X909" s="165"/>
      <c r="Y909" s="165"/>
      <c r="Z909" s="165"/>
    </row>
    <row r="910">
      <c r="A910" s="165"/>
      <c r="B910" s="165"/>
      <c r="C910" s="165"/>
      <c r="D910" s="165"/>
      <c r="E910" s="165"/>
      <c r="F910" s="165"/>
      <c r="G910" s="165"/>
      <c r="H910" s="54"/>
      <c r="I910" s="165"/>
      <c r="J910" s="165"/>
      <c r="K910" s="165"/>
      <c r="L910" s="165"/>
      <c r="M910" s="165"/>
      <c r="N910" s="165"/>
      <c r="O910" s="165"/>
      <c r="P910" s="165"/>
      <c r="Q910" s="165"/>
      <c r="R910" s="165"/>
      <c r="S910" s="165"/>
      <c r="T910" s="165"/>
      <c r="U910" s="165"/>
      <c r="V910" s="165"/>
      <c r="W910" s="165"/>
      <c r="X910" s="165"/>
      <c r="Y910" s="165"/>
      <c r="Z910" s="165"/>
    </row>
    <row r="911">
      <c r="A911" s="165"/>
      <c r="B911" s="165"/>
      <c r="C911" s="165"/>
      <c r="D911" s="165"/>
      <c r="E911" s="165"/>
      <c r="F911" s="165"/>
      <c r="G911" s="165"/>
      <c r="H911" s="54"/>
      <c r="I911" s="165"/>
      <c r="J911" s="165"/>
      <c r="K911" s="165"/>
      <c r="L911" s="165"/>
      <c r="M911" s="165"/>
      <c r="N911" s="165"/>
      <c r="O911" s="165"/>
      <c r="P911" s="165"/>
      <c r="Q911" s="165"/>
      <c r="R911" s="165"/>
      <c r="S911" s="165"/>
      <c r="T911" s="165"/>
      <c r="U911" s="165"/>
      <c r="V911" s="165"/>
      <c r="W911" s="165"/>
      <c r="X911" s="165"/>
      <c r="Y911" s="165"/>
      <c r="Z911" s="165"/>
    </row>
    <row r="912">
      <c r="A912" s="165"/>
      <c r="B912" s="165"/>
      <c r="C912" s="165"/>
      <c r="D912" s="165"/>
      <c r="E912" s="165"/>
      <c r="F912" s="165"/>
      <c r="G912" s="165"/>
      <c r="H912" s="54"/>
      <c r="I912" s="165"/>
      <c r="J912" s="165"/>
      <c r="K912" s="165"/>
      <c r="L912" s="165"/>
      <c r="M912" s="165"/>
      <c r="N912" s="165"/>
      <c r="O912" s="165"/>
      <c r="P912" s="165"/>
      <c r="Q912" s="165"/>
      <c r="R912" s="165"/>
      <c r="S912" s="165"/>
      <c r="T912" s="165"/>
      <c r="U912" s="165"/>
      <c r="V912" s="165"/>
      <c r="W912" s="165"/>
      <c r="X912" s="165"/>
      <c r="Y912" s="165"/>
      <c r="Z912" s="165"/>
    </row>
    <row r="913">
      <c r="A913" s="165"/>
      <c r="B913" s="165"/>
      <c r="C913" s="165"/>
      <c r="D913" s="165"/>
      <c r="E913" s="165"/>
      <c r="F913" s="165"/>
      <c r="G913" s="165"/>
      <c r="H913" s="54"/>
      <c r="I913" s="165"/>
      <c r="J913" s="165"/>
      <c r="K913" s="165"/>
      <c r="L913" s="165"/>
      <c r="M913" s="165"/>
      <c r="N913" s="165"/>
      <c r="O913" s="165"/>
      <c r="P913" s="165"/>
      <c r="Q913" s="165"/>
      <c r="R913" s="165"/>
      <c r="S913" s="165"/>
      <c r="T913" s="165"/>
      <c r="U913" s="165"/>
      <c r="V913" s="165"/>
      <c r="W913" s="165"/>
      <c r="X913" s="165"/>
      <c r="Y913" s="165"/>
      <c r="Z913" s="165"/>
    </row>
    <row r="914">
      <c r="A914" s="165"/>
      <c r="B914" s="165"/>
      <c r="C914" s="165"/>
      <c r="D914" s="165"/>
      <c r="E914" s="165"/>
      <c r="F914" s="165"/>
      <c r="G914" s="165"/>
      <c r="H914" s="54"/>
      <c r="I914" s="165"/>
      <c r="J914" s="165"/>
      <c r="K914" s="165"/>
      <c r="L914" s="165"/>
      <c r="M914" s="165"/>
      <c r="N914" s="165"/>
      <c r="O914" s="165"/>
      <c r="P914" s="165"/>
      <c r="Q914" s="165"/>
      <c r="R914" s="165"/>
      <c r="S914" s="165"/>
      <c r="T914" s="165"/>
      <c r="U914" s="165"/>
      <c r="V914" s="165"/>
      <c r="W914" s="165"/>
      <c r="X914" s="165"/>
      <c r="Y914" s="165"/>
      <c r="Z914" s="165"/>
    </row>
    <row r="915">
      <c r="A915" s="165"/>
      <c r="B915" s="165"/>
      <c r="C915" s="165"/>
      <c r="D915" s="165"/>
      <c r="E915" s="165"/>
      <c r="F915" s="165"/>
      <c r="G915" s="165"/>
      <c r="H915" s="54"/>
      <c r="I915" s="165"/>
      <c r="J915" s="165"/>
      <c r="K915" s="165"/>
      <c r="L915" s="165"/>
      <c r="M915" s="165"/>
      <c r="N915" s="165"/>
      <c r="O915" s="165"/>
      <c r="P915" s="165"/>
      <c r="Q915" s="165"/>
      <c r="R915" s="165"/>
      <c r="S915" s="165"/>
      <c r="T915" s="165"/>
      <c r="U915" s="165"/>
      <c r="V915" s="165"/>
      <c r="W915" s="165"/>
      <c r="X915" s="165"/>
      <c r="Y915" s="165"/>
      <c r="Z915" s="165"/>
    </row>
    <row r="916">
      <c r="A916" s="165"/>
      <c r="B916" s="165"/>
      <c r="C916" s="165"/>
      <c r="D916" s="165"/>
      <c r="E916" s="165"/>
      <c r="F916" s="165"/>
      <c r="G916" s="165"/>
      <c r="H916" s="54"/>
      <c r="I916" s="165"/>
      <c r="J916" s="165"/>
      <c r="K916" s="165"/>
      <c r="L916" s="165"/>
      <c r="M916" s="165"/>
      <c r="N916" s="165"/>
      <c r="O916" s="165"/>
      <c r="P916" s="165"/>
      <c r="Q916" s="165"/>
      <c r="R916" s="165"/>
      <c r="S916" s="165"/>
      <c r="T916" s="165"/>
      <c r="U916" s="165"/>
      <c r="V916" s="165"/>
      <c r="W916" s="165"/>
      <c r="X916" s="165"/>
      <c r="Y916" s="165"/>
      <c r="Z916" s="165"/>
    </row>
    <row r="917">
      <c r="A917" s="165"/>
      <c r="B917" s="165"/>
      <c r="C917" s="165"/>
      <c r="D917" s="165"/>
      <c r="E917" s="165"/>
      <c r="F917" s="165"/>
      <c r="G917" s="165"/>
      <c r="H917" s="54"/>
      <c r="I917" s="165"/>
      <c r="J917" s="165"/>
      <c r="K917" s="165"/>
      <c r="L917" s="165"/>
      <c r="M917" s="165"/>
      <c r="N917" s="165"/>
      <c r="O917" s="165"/>
      <c r="P917" s="165"/>
      <c r="Q917" s="165"/>
      <c r="R917" s="165"/>
      <c r="S917" s="165"/>
      <c r="T917" s="165"/>
      <c r="U917" s="165"/>
      <c r="V917" s="165"/>
      <c r="W917" s="165"/>
      <c r="X917" s="165"/>
      <c r="Y917" s="165"/>
      <c r="Z917" s="165"/>
    </row>
    <row r="918">
      <c r="A918" s="165"/>
      <c r="B918" s="165"/>
      <c r="C918" s="165"/>
      <c r="D918" s="165"/>
      <c r="E918" s="165"/>
      <c r="F918" s="165"/>
      <c r="G918" s="165"/>
      <c r="H918" s="54"/>
      <c r="I918" s="165"/>
      <c r="J918" s="165"/>
      <c r="K918" s="165"/>
      <c r="L918" s="165"/>
      <c r="M918" s="165"/>
      <c r="N918" s="165"/>
      <c r="O918" s="165"/>
      <c r="P918" s="165"/>
      <c r="Q918" s="165"/>
      <c r="R918" s="165"/>
      <c r="S918" s="165"/>
      <c r="T918" s="165"/>
      <c r="U918" s="165"/>
      <c r="V918" s="165"/>
      <c r="W918" s="165"/>
      <c r="X918" s="165"/>
      <c r="Y918" s="165"/>
      <c r="Z918" s="165"/>
    </row>
    <row r="919">
      <c r="A919" s="165"/>
      <c r="B919" s="165"/>
      <c r="C919" s="165"/>
      <c r="D919" s="165"/>
      <c r="E919" s="165"/>
      <c r="F919" s="165"/>
      <c r="G919" s="165"/>
      <c r="H919" s="54"/>
      <c r="I919" s="165"/>
      <c r="J919" s="165"/>
      <c r="K919" s="165"/>
      <c r="L919" s="165"/>
      <c r="M919" s="165"/>
      <c r="N919" s="165"/>
      <c r="O919" s="165"/>
      <c r="P919" s="165"/>
      <c r="Q919" s="165"/>
      <c r="R919" s="165"/>
      <c r="S919" s="165"/>
      <c r="T919" s="165"/>
      <c r="U919" s="165"/>
      <c r="V919" s="165"/>
      <c r="W919" s="165"/>
      <c r="X919" s="165"/>
      <c r="Y919" s="165"/>
      <c r="Z919" s="165"/>
    </row>
    <row r="920">
      <c r="A920" s="165"/>
      <c r="B920" s="165"/>
      <c r="C920" s="165"/>
      <c r="D920" s="165"/>
      <c r="E920" s="165"/>
      <c r="F920" s="165"/>
      <c r="G920" s="165"/>
      <c r="H920" s="54"/>
      <c r="I920" s="165"/>
      <c r="J920" s="165"/>
      <c r="K920" s="165"/>
      <c r="L920" s="165"/>
      <c r="M920" s="165"/>
      <c r="N920" s="165"/>
      <c r="O920" s="165"/>
      <c r="P920" s="165"/>
      <c r="Q920" s="165"/>
      <c r="R920" s="165"/>
      <c r="S920" s="165"/>
      <c r="T920" s="165"/>
      <c r="U920" s="165"/>
      <c r="V920" s="165"/>
      <c r="W920" s="165"/>
      <c r="X920" s="165"/>
      <c r="Y920" s="165"/>
      <c r="Z920" s="165"/>
    </row>
    <row r="921">
      <c r="A921" s="165"/>
      <c r="B921" s="165"/>
      <c r="C921" s="165"/>
      <c r="D921" s="165"/>
      <c r="E921" s="165"/>
      <c r="F921" s="165"/>
      <c r="G921" s="165"/>
      <c r="H921" s="54"/>
      <c r="I921" s="165"/>
      <c r="J921" s="165"/>
      <c r="K921" s="165"/>
      <c r="L921" s="165"/>
      <c r="M921" s="165"/>
      <c r="N921" s="165"/>
      <c r="O921" s="165"/>
      <c r="P921" s="165"/>
      <c r="Q921" s="165"/>
      <c r="R921" s="165"/>
      <c r="S921" s="165"/>
      <c r="T921" s="165"/>
      <c r="U921" s="165"/>
      <c r="V921" s="165"/>
      <c r="W921" s="165"/>
      <c r="X921" s="165"/>
      <c r="Y921" s="165"/>
      <c r="Z921" s="165"/>
    </row>
    <row r="922">
      <c r="A922" s="165"/>
      <c r="B922" s="165"/>
      <c r="C922" s="165"/>
      <c r="D922" s="165"/>
      <c r="E922" s="165"/>
      <c r="F922" s="165"/>
      <c r="G922" s="165"/>
      <c r="H922" s="54"/>
      <c r="I922" s="165"/>
      <c r="J922" s="165"/>
      <c r="K922" s="165"/>
      <c r="L922" s="165"/>
      <c r="M922" s="165"/>
      <c r="N922" s="165"/>
      <c r="O922" s="165"/>
      <c r="P922" s="165"/>
      <c r="Q922" s="165"/>
      <c r="R922" s="165"/>
      <c r="S922" s="165"/>
      <c r="T922" s="165"/>
      <c r="U922" s="165"/>
      <c r="V922" s="165"/>
      <c r="W922" s="165"/>
      <c r="X922" s="165"/>
      <c r="Y922" s="165"/>
      <c r="Z922" s="165"/>
    </row>
    <row r="923">
      <c r="A923" s="165"/>
      <c r="B923" s="165"/>
      <c r="C923" s="165"/>
      <c r="D923" s="165"/>
      <c r="E923" s="165"/>
      <c r="F923" s="165"/>
      <c r="G923" s="165"/>
      <c r="H923" s="54"/>
      <c r="I923" s="165"/>
      <c r="J923" s="165"/>
      <c r="K923" s="165"/>
      <c r="L923" s="165"/>
      <c r="M923" s="165"/>
      <c r="N923" s="165"/>
      <c r="O923" s="165"/>
      <c r="P923" s="165"/>
      <c r="Q923" s="165"/>
      <c r="R923" s="165"/>
      <c r="S923" s="165"/>
      <c r="T923" s="165"/>
      <c r="U923" s="165"/>
      <c r="V923" s="165"/>
      <c r="W923" s="165"/>
      <c r="X923" s="165"/>
      <c r="Y923" s="165"/>
      <c r="Z923" s="165"/>
    </row>
    <row r="924">
      <c r="A924" s="165"/>
      <c r="B924" s="165"/>
      <c r="C924" s="165"/>
      <c r="D924" s="165"/>
      <c r="E924" s="165"/>
      <c r="F924" s="165"/>
      <c r="G924" s="165"/>
      <c r="H924" s="54"/>
      <c r="I924" s="165"/>
      <c r="J924" s="165"/>
      <c r="K924" s="165"/>
      <c r="L924" s="165"/>
      <c r="M924" s="165"/>
      <c r="N924" s="165"/>
      <c r="O924" s="165"/>
      <c r="P924" s="165"/>
      <c r="Q924" s="165"/>
      <c r="R924" s="165"/>
      <c r="S924" s="165"/>
      <c r="T924" s="165"/>
      <c r="U924" s="165"/>
      <c r="V924" s="165"/>
      <c r="W924" s="165"/>
      <c r="X924" s="165"/>
      <c r="Y924" s="165"/>
      <c r="Z924" s="165"/>
    </row>
    <row r="925">
      <c r="A925" s="165"/>
      <c r="B925" s="165"/>
      <c r="C925" s="165"/>
      <c r="D925" s="165"/>
      <c r="E925" s="165"/>
      <c r="F925" s="165"/>
      <c r="G925" s="165"/>
      <c r="H925" s="54"/>
      <c r="I925" s="165"/>
      <c r="J925" s="165"/>
      <c r="K925" s="165"/>
      <c r="L925" s="165"/>
      <c r="M925" s="165"/>
      <c r="N925" s="165"/>
      <c r="O925" s="165"/>
      <c r="P925" s="165"/>
      <c r="Q925" s="165"/>
      <c r="R925" s="165"/>
      <c r="S925" s="165"/>
      <c r="T925" s="165"/>
      <c r="U925" s="165"/>
      <c r="V925" s="165"/>
      <c r="W925" s="165"/>
      <c r="X925" s="165"/>
      <c r="Y925" s="165"/>
      <c r="Z925" s="165"/>
    </row>
    <row r="926">
      <c r="A926" s="165"/>
      <c r="B926" s="165"/>
      <c r="C926" s="165"/>
      <c r="D926" s="165"/>
      <c r="E926" s="165"/>
      <c r="F926" s="165"/>
      <c r="G926" s="165"/>
      <c r="H926" s="54"/>
      <c r="I926" s="165"/>
      <c r="J926" s="165"/>
      <c r="K926" s="165"/>
      <c r="L926" s="165"/>
      <c r="M926" s="165"/>
      <c r="N926" s="165"/>
      <c r="O926" s="165"/>
      <c r="P926" s="165"/>
      <c r="Q926" s="165"/>
      <c r="R926" s="165"/>
      <c r="S926" s="165"/>
      <c r="T926" s="165"/>
      <c r="U926" s="165"/>
      <c r="V926" s="165"/>
      <c r="W926" s="165"/>
      <c r="X926" s="165"/>
      <c r="Y926" s="165"/>
      <c r="Z926" s="165"/>
    </row>
    <row r="927">
      <c r="A927" s="165"/>
      <c r="B927" s="165"/>
      <c r="C927" s="165"/>
      <c r="D927" s="165"/>
      <c r="E927" s="165"/>
      <c r="F927" s="165"/>
      <c r="G927" s="165"/>
      <c r="H927" s="54"/>
      <c r="I927" s="165"/>
      <c r="J927" s="165"/>
      <c r="K927" s="165"/>
      <c r="L927" s="165"/>
      <c r="M927" s="165"/>
      <c r="N927" s="165"/>
      <c r="O927" s="165"/>
      <c r="P927" s="165"/>
      <c r="Q927" s="165"/>
      <c r="R927" s="165"/>
      <c r="S927" s="165"/>
      <c r="T927" s="165"/>
      <c r="U927" s="165"/>
      <c r="V927" s="165"/>
      <c r="W927" s="165"/>
      <c r="X927" s="165"/>
      <c r="Y927" s="165"/>
      <c r="Z927" s="165"/>
    </row>
    <row r="928">
      <c r="A928" s="165"/>
      <c r="B928" s="165"/>
      <c r="C928" s="165"/>
      <c r="D928" s="165"/>
      <c r="E928" s="165"/>
      <c r="F928" s="165"/>
      <c r="G928" s="165"/>
      <c r="H928" s="54"/>
      <c r="I928" s="165"/>
      <c r="J928" s="165"/>
      <c r="K928" s="165"/>
      <c r="L928" s="165"/>
      <c r="M928" s="165"/>
      <c r="N928" s="165"/>
      <c r="O928" s="165"/>
      <c r="P928" s="165"/>
      <c r="Q928" s="165"/>
      <c r="R928" s="165"/>
      <c r="S928" s="165"/>
      <c r="T928" s="165"/>
      <c r="U928" s="165"/>
      <c r="V928" s="165"/>
      <c r="W928" s="165"/>
      <c r="X928" s="165"/>
      <c r="Y928" s="165"/>
      <c r="Z928" s="165"/>
    </row>
    <row r="929">
      <c r="A929" s="165"/>
      <c r="B929" s="165"/>
      <c r="C929" s="165"/>
      <c r="D929" s="165"/>
      <c r="E929" s="165"/>
      <c r="F929" s="165"/>
      <c r="G929" s="165"/>
      <c r="H929" s="54"/>
      <c r="I929" s="165"/>
      <c r="J929" s="165"/>
      <c r="K929" s="165"/>
      <c r="L929" s="165"/>
      <c r="M929" s="165"/>
      <c r="N929" s="165"/>
      <c r="O929" s="165"/>
      <c r="P929" s="165"/>
      <c r="Q929" s="165"/>
      <c r="R929" s="165"/>
      <c r="S929" s="165"/>
      <c r="T929" s="165"/>
      <c r="U929" s="165"/>
      <c r="V929" s="165"/>
      <c r="W929" s="165"/>
      <c r="X929" s="165"/>
      <c r="Y929" s="165"/>
      <c r="Z929" s="165"/>
    </row>
    <row r="930">
      <c r="A930" s="165"/>
      <c r="B930" s="165"/>
      <c r="C930" s="165"/>
      <c r="D930" s="165"/>
      <c r="E930" s="165"/>
      <c r="F930" s="165"/>
      <c r="G930" s="165"/>
      <c r="H930" s="54"/>
      <c r="I930" s="165"/>
      <c r="J930" s="165"/>
      <c r="K930" s="165"/>
      <c r="L930" s="165"/>
      <c r="M930" s="165"/>
      <c r="N930" s="165"/>
      <c r="O930" s="165"/>
      <c r="P930" s="165"/>
      <c r="Q930" s="165"/>
      <c r="R930" s="165"/>
      <c r="S930" s="165"/>
      <c r="T930" s="165"/>
      <c r="U930" s="165"/>
      <c r="V930" s="165"/>
      <c r="W930" s="165"/>
      <c r="X930" s="165"/>
      <c r="Y930" s="165"/>
      <c r="Z930" s="165"/>
    </row>
    <row r="931">
      <c r="A931" s="165"/>
      <c r="B931" s="165"/>
      <c r="C931" s="165"/>
      <c r="D931" s="165"/>
      <c r="E931" s="165"/>
      <c r="F931" s="165"/>
      <c r="G931" s="165"/>
      <c r="H931" s="54"/>
      <c r="I931" s="165"/>
      <c r="J931" s="165"/>
      <c r="K931" s="165"/>
      <c r="L931" s="165"/>
      <c r="M931" s="165"/>
      <c r="N931" s="165"/>
      <c r="O931" s="165"/>
      <c r="P931" s="165"/>
      <c r="Q931" s="165"/>
      <c r="R931" s="165"/>
      <c r="S931" s="165"/>
      <c r="T931" s="165"/>
      <c r="U931" s="165"/>
      <c r="V931" s="165"/>
      <c r="W931" s="165"/>
      <c r="X931" s="165"/>
      <c r="Y931" s="165"/>
      <c r="Z931" s="165"/>
    </row>
    <row r="932">
      <c r="A932" s="165"/>
      <c r="B932" s="165"/>
      <c r="C932" s="165"/>
      <c r="D932" s="165"/>
      <c r="E932" s="165"/>
      <c r="F932" s="165"/>
      <c r="G932" s="165"/>
      <c r="H932" s="54"/>
      <c r="I932" s="165"/>
      <c r="J932" s="165"/>
      <c r="K932" s="165"/>
      <c r="L932" s="165"/>
      <c r="M932" s="165"/>
      <c r="N932" s="165"/>
      <c r="O932" s="165"/>
      <c r="P932" s="165"/>
      <c r="Q932" s="165"/>
      <c r="R932" s="165"/>
      <c r="S932" s="165"/>
      <c r="T932" s="165"/>
      <c r="U932" s="165"/>
      <c r="V932" s="165"/>
      <c r="W932" s="165"/>
      <c r="X932" s="165"/>
      <c r="Y932" s="165"/>
      <c r="Z932" s="165"/>
    </row>
    <row r="933">
      <c r="A933" s="165"/>
      <c r="B933" s="165"/>
      <c r="C933" s="165"/>
      <c r="D933" s="165"/>
      <c r="E933" s="165"/>
      <c r="F933" s="165"/>
      <c r="G933" s="165"/>
      <c r="H933" s="54"/>
      <c r="I933" s="165"/>
      <c r="J933" s="165"/>
      <c r="K933" s="165"/>
      <c r="L933" s="165"/>
      <c r="M933" s="165"/>
      <c r="N933" s="165"/>
      <c r="O933" s="165"/>
      <c r="P933" s="165"/>
      <c r="Q933" s="165"/>
      <c r="R933" s="165"/>
      <c r="S933" s="165"/>
      <c r="T933" s="165"/>
      <c r="U933" s="165"/>
      <c r="V933" s="165"/>
      <c r="W933" s="165"/>
      <c r="X933" s="165"/>
      <c r="Y933" s="165"/>
      <c r="Z933" s="165"/>
    </row>
    <row r="934">
      <c r="A934" s="165"/>
      <c r="B934" s="165"/>
      <c r="C934" s="165"/>
      <c r="D934" s="165"/>
      <c r="E934" s="165"/>
      <c r="F934" s="165"/>
      <c r="G934" s="165"/>
      <c r="H934" s="54"/>
      <c r="I934" s="165"/>
      <c r="J934" s="165"/>
      <c r="K934" s="165"/>
      <c r="L934" s="165"/>
      <c r="M934" s="165"/>
      <c r="N934" s="165"/>
      <c r="O934" s="165"/>
      <c r="P934" s="165"/>
      <c r="Q934" s="165"/>
      <c r="R934" s="165"/>
      <c r="S934" s="165"/>
      <c r="T934" s="165"/>
      <c r="U934" s="165"/>
      <c r="V934" s="165"/>
      <c r="W934" s="165"/>
      <c r="X934" s="165"/>
      <c r="Y934" s="165"/>
      <c r="Z934" s="165"/>
    </row>
    <row r="935">
      <c r="A935" s="165"/>
      <c r="B935" s="165"/>
      <c r="C935" s="165"/>
      <c r="D935" s="165"/>
      <c r="E935" s="165"/>
      <c r="F935" s="165"/>
      <c r="G935" s="165"/>
      <c r="H935" s="54"/>
      <c r="I935" s="165"/>
      <c r="J935" s="165"/>
      <c r="K935" s="165"/>
      <c r="L935" s="165"/>
      <c r="M935" s="165"/>
      <c r="N935" s="165"/>
      <c r="O935" s="165"/>
      <c r="P935" s="165"/>
      <c r="Q935" s="165"/>
      <c r="R935" s="165"/>
      <c r="S935" s="165"/>
      <c r="T935" s="165"/>
      <c r="U935" s="165"/>
      <c r="V935" s="165"/>
      <c r="W935" s="165"/>
      <c r="X935" s="165"/>
      <c r="Y935" s="165"/>
      <c r="Z935" s="165"/>
    </row>
    <row r="936">
      <c r="A936" s="165"/>
      <c r="B936" s="165"/>
      <c r="C936" s="165"/>
      <c r="D936" s="165"/>
      <c r="E936" s="165"/>
      <c r="F936" s="165"/>
      <c r="G936" s="165"/>
      <c r="H936" s="54"/>
      <c r="I936" s="165"/>
      <c r="J936" s="165"/>
      <c r="K936" s="165"/>
      <c r="L936" s="165"/>
      <c r="M936" s="165"/>
      <c r="N936" s="165"/>
      <c r="O936" s="165"/>
      <c r="P936" s="165"/>
      <c r="Q936" s="165"/>
      <c r="R936" s="165"/>
      <c r="S936" s="165"/>
      <c r="T936" s="165"/>
      <c r="U936" s="165"/>
      <c r="V936" s="165"/>
      <c r="W936" s="165"/>
      <c r="X936" s="165"/>
      <c r="Y936" s="165"/>
      <c r="Z936" s="165"/>
    </row>
    <row r="937">
      <c r="A937" s="165"/>
      <c r="B937" s="165"/>
      <c r="C937" s="165"/>
      <c r="D937" s="165"/>
      <c r="E937" s="165"/>
      <c r="F937" s="165"/>
      <c r="G937" s="165"/>
      <c r="H937" s="54"/>
      <c r="I937" s="165"/>
      <c r="J937" s="165"/>
      <c r="K937" s="165"/>
      <c r="L937" s="165"/>
      <c r="M937" s="165"/>
      <c r="N937" s="165"/>
      <c r="O937" s="165"/>
      <c r="P937" s="165"/>
      <c r="Q937" s="165"/>
      <c r="R937" s="165"/>
      <c r="S937" s="165"/>
      <c r="T937" s="165"/>
      <c r="U937" s="165"/>
      <c r="V937" s="165"/>
      <c r="W937" s="165"/>
      <c r="X937" s="165"/>
      <c r="Y937" s="165"/>
      <c r="Z937" s="165"/>
    </row>
    <row r="938">
      <c r="A938" s="165"/>
      <c r="B938" s="165"/>
      <c r="C938" s="165"/>
      <c r="D938" s="165"/>
      <c r="E938" s="165"/>
      <c r="F938" s="165"/>
      <c r="G938" s="165"/>
      <c r="H938" s="54"/>
      <c r="I938" s="165"/>
      <c r="J938" s="165"/>
      <c r="K938" s="165"/>
      <c r="L938" s="165"/>
      <c r="M938" s="165"/>
      <c r="N938" s="165"/>
      <c r="O938" s="165"/>
      <c r="P938" s="165"/>
      <c r="Q938" s="165"/>
      <c r="R938" s="165"/>
      <c r="S938" s="165"/>
      <c r="T938" s="165"/>
      <c r="U938" s="165"/>
      <c r="V938" s="165"/>
      <c r="W938" s="165"/>
      <c r="X938" s="165"/>
      <c r="Y938" s="165"/>
      <c r="Z938" s="165"/>
    </row>
    <row r="939">
      <c r="A939" s="165"/>
      <c r="B939" s="165"/>
      <c r="C939" s="165"/>
      <c r="D939" s="165"/>
      <c r="E939" s="165"/>
      <c r="F939" s="165"/>
      <c r="G939" s="165"/>
      <c r="H939" s="54"/>
      <c r="I939" s="165"/>
      <c r="J939" s="165"/>
      <c r="K939" s="165"/>
      <c r="L939" s="165"/>
      <c r="M939" s="165"/>
      <c r="N939" s="165"/>
      <c r="O939" s="165"/>
      <c r="P939" s="165"/>
      <c r="Q939" s="165"/>
      <c r="R939" s="165"/>
      <c r="S939" s="165"/>
      <c r="T939" s="165"/>
      <c r="U939" s="165"/>
      <c r="V939" s="165"/>
      <c r="W939" s="165"/>
      <c r="X939" s="165"/>
      <c r="Y939" s="165"/>
      <c r="Z939" s="165"/>
    </row>
    <row r="940">
      <c r="A940" s="165"/>
      <c r="B940" s="165"/>
      <c r="C940" s="165"/>
      <c r="D940" s="165"/>
      <c r="E940" s="165"/>
      <c r="F940" s="165"/>
      <c r="G940" s="165"/>
      <c r="H940" s="54"/>
      <c r="I940" s="165"/>
      <c r="J940" s="165"/>
      <c r="K940" s="165"/>
      <c r="L940" s="165"/>
      <c r="M940" s="165"/>
      <c r="N940" s="165"/>
      <c r="O940" s="165"/>
      <c r="P940" s="165"/>
      <c r="Q940" s="165"/>
      <c r="R940" s="165"/>
      <c r="S940" s="165"/>
      <c r="T940" s="165"/>
      <c r="U940" s="165"/>
      <c r="V940" s="165"/>
      <c r="W940" s="165"/>
      <c r="X940" s="165"/>
      <c r="Y940" s="165"/>
      <c r="Z940" s="165"/>
    </row>
    <row r="941">
      <c r="A941" s="165"/>
      <c r="B941" s="165"/>
      <c r="C941" s="165"/>
      <c r="D941" s="165"/>
      <c r="E941" s="165"/>
      <c r="F941" s="165"/>
      <c r="G941" s="165"/>
      <c r="H941" s="54"/>
      <c r="I941" s="165"/>
      <c r="J941" s="165"/>
      <c r="K941" s="165"/>
      <c r="L941" s="165"/>
      <c r="M941" s="165"/>
      <c r="N941" s="165"/>
      <c r="O941" s="165"/>
      <c r="P941" s="165"/>
      <c r="Q941" s="165"/>
      <c r="R941" s="165"/>
      <c r="S941" s="165"/>
      <c r="T941" s="165"/>
      <c r="U941" s="165"/>
      <c r="V941" s="165"/>
      <c r="W941" s="165"/>
      <c r="X941" s="165"/>
      <c r="Y941" s="165"/>
      <c r="Z941" s="165"/>
    </row>
    <row r="942">
      <c r="A942" s="165"/>
      <c r="B942" s="165"/>
      <c r="C942" s="165"/>
      <c r="D942" s="165"/>
      <c r="E942" s="165"/>
      <c r="F942" s="165"/>
      <c r="G942" s="165"/>
      <c r="H942" s="54"/>
      <c r="I942" s="165"/>
      <c r="J942" s="165"/>
      <c r="K942" s="165"/>
      <c r="L942" s="165"/>
      <c r="M942" s="165"/>
      <c r="N942" s="165"/>
      <c r="O942" s="165"/>
      <c r="P942" s="165"/>
      <c r="Q942" s="165"/>
      <c r="R942" s="165"/>
      <c r="S942" s="165"/>
      <c r="T942" s="165"/>
      <c r="U942" s="165"/>
      <c r="V942" s="165"/>
      <c r="W942" s="165"/>
      <c r="X942" s="165"/>
      <c r="Y942" s="165"/>
      <c r="Z942" s="165"/>
    </row>
    <row r="943">
      <c r="A943" s="165"/>
      <c r="B943" s="165"/>
      <c r="C943" s="165"/>
      <c r="D943" s="165"/>
      <c r="E943" s="165"/>
      <c r="F943" s="165"/>
      <c r="G943" s="165"/>
      <c r="H943" s="54"/>
      <c r="I943" s="165"/>
      <c r="J943" s="165"/>
      <c r="K943" s="165"/>
      <c r="L943" s="165"/>
      <c r="M943" s="165"/>
      <c r="N943" s="165"/>
      <c r="O943" s="165"/>
      <c r="P943" s="165"/>
      <c r="Q943" s="165"/>
      <c r="R943" s="165"/>
      <c r="S943" s="165"/>
      <c r="T943" s="165"/>
      <c r="U943" s="165"/>
      <c r="V943" s="165"/>
      <c r="W943" s="165"/>
      <c r="X943" s="165"/>
      <c r="Y943" s="165"/>
      <c r="Z943" s="165"/>
    </row>
    <row r="944">
      <c r="A944" s="165"/>
      <c r="B944" s="165"/>
      <c r="C944" s="165"/>
      <c r="D944" s="165"/>
      <c r="E944" s="165"/>
      <c r="F944" s="165"/>
      <c r="G944" s="165"/>
      <c r="H944" s="54"/>
      <c r="I944" s="165"/>
      <c r="J944" s="165"/>
      <c r="K944" s="165"/>
      <c r="L944" s="165"/>
      <c r="M944" s="165"/>
      <c r="N944" s="165"/>
      <c r="O944" s="165"/>
      <c r="P944" s="165"/>
      <c r="Q944" s="165"/>
      <c r="R944" s="165"/>
      <c r="S944" s="165"/>
      <c r="T944" s="165"/>
      <c r="U944" s="165"/>
      <c r="V944" s="165"/>
      <c r="W944" s="165"/>
      <c r="X944" s="165"/>
      <c r="Y944" s="165"/>
      <c r="Z944" s="165"/>
    </row>
    <row r="945">
      <c r="A945" s="165"/>
      <c r="B945" s="165"/>
      <c r="C945" s="165"/>
      <c r="D945" s="165"/>
      <c r="E945" s="165"/>
      <c r="F945" s="165"/>
      <c r="G945" s="165"/>
      <c r="H945" s="54"/>
      <c r="I945" s="165"/>
      <c r="J945" s="165"/>
      <c r="K945" s="165"/>
      <c r="L945" s="165"/>
      <c r="M945" s="165"/>
      <c r="N945" s="165"/>
      <c r="O945" s="165"/>
      <c r="P945" s="165"/>
      <c r="Q945" s="165"/>
      <c r="R945" s="165"/>
      <c r="S945" s="165"/>
      <c r="T945" s="165"/>
      <c r="U945" s="165"/>
      <c r="V945" s="165"/>
      <c r="W945" s="165"/>
      <c r="X945" s="165"/>
      <c r="Y945" s="165"/>
      <c r="Z945" s="165"/>
    </row>
    <row r="946">
      <c r="A946" s="165"/>
      <c r="B946" s="165"/>
      <c r="C946" s="165"/>
      <c r="D946" s="165"/>
      <c r="E946" s="165"/>
      <c r="F946" s="165"/>
      <c r="G946" s="165"/>
      <c r="H946" s="54"/>
      <c r="I946" s="165"/>
      <c r="J946" s="165"/>
      <c r="K946" s="165"/>
      <c r="L946" s="165"/>
      <c r="M946" s="165"/>
      <c r="N946" s="165"/>
      <c r="O946" s="165"/>
      <c r="P946" s="165"/>
      <c r="Q946" s="165"/>
      <c r="R946" s="165"/>
      <c r="S946" s="165"/>
      <c r="T946" s="165"/>
      <c r="U946" s="165"/>
      <c r="V946" s="165"/>
      <c r="W946" s="165"/>
      <c r="X946" s="165"/>
      <c r="Y946" s="165"/>
      <c r="Z946" s="165"/>
    </row>
    <row r="947">
      <c r="A947" s="165"/>
      <c r="B947" s="165"/>
      <c r="C947" s="165"/>
      <c r="D947" s="165"/>
      <c r="E947" s="165"/>
      <c r="F947" s="165"/>
      <c r="G947" s="165"/>
      <c r="H947" s="54"/>
      <c r="I947" s="165"/>
      <c r="J947" s="165"/>
      <c r="K947" s="165"/>
      <c r="L947" s="165"/>
      <c r="M947" s="165"/>
      <c r="N947" s="165"/>
      <c r="O947" s="165"/>
      <c r="P947" s="165"/>
      <c r="Q947" s="165"/>
      <c r="R947" s="165"/>
      <c r="S947" s="165"/>
      <c r="T947" s="165"/>
      <c r="U947" s="165"/>
      <c r="V947" s="165"/>
      <c r="W947" s="165"/>
      <c r="X947" s="165"/>
      <c r="Y947" s="165"/>
      <c r="Z947" s="165"/>
    </row>
    <row r="948">
      <c r="A948" s="165"/>
      <c r="B948" s="165"/>
      <c r="C948" s="165"/>
      <c r="D948" s="165"/>
      <c r="E948" s="165"/>
      <c r="F948" s="165"/>
      <c r="G948" s="165"/>
      <c r="H948" s="54"/>
      <c r="I948" s="165"/>
      <c r="J948" s="165"/>
      <c r="K948" s="165"/>
      <c r="L948" s="165"/>
      <c r="M948" s="165"/>
      <c r="N948" s="165"/>
      <c r="O948" s="165"/>
      <c r="P948" s="165"/>
      <c r="Q948" s="165"/>
      <c r="R948" s="165"/>
      <c r="S948" s="165"/>
      <c r="T948" s="165"/>
      <c r="U948" s="165"/>
      <c r="V948" s="165"/>
      <c r="W948" s="165"/>
      <c r="X948" s="165"/>
      <c r="Y948" s="165"/>
      <c r="Z948" s="165"/>
    </row>
    <row r="949">
      <c r="A949" s="165"/>
      <c r="B949" s="165"/>
      <c r="C949" s="165"/>
      <c r="D949" s="165"/>
      <c r="E949" s="165"/>
      <c r="F949" s="165"/>
      <c r="G949" s="165"/>
      <c r="H949" s="54"/>
      <c r="I949" s="165"/>
      <c r="J949" s="165"/>
      <c r="K949" s="165"/>
      <c r="L949" s="165"/>
      <c r="M949" s="165"/>
      <c r="N949" s="165"/>
      <c r="O949" s="165"/>
      <c r="P949" s="165"/>
      <c r="Q949" s="165"/>
      <c r="R949" s="165"/>
      <c r="S949" s="165"/>
      <c r="T949" s="165"/>
      <c r="U949" s="165"/>
      <c r="V949" s="165"/>
      <c r="W949" s="165"/>
      <c r="X949" s="165"/>
      <c r="Y949" s="165"/>
      <c r="Z949" s="165"/>
    </row>
    <row r="950">
      <c r="A950" s="165"/>
      <c r="B950" s="165"/>
      <c r="C950" s="165"/>
      <c r="D950" s="165"/>
      <c r="E950" s="165"/>
      <c r="F950" s="165"/>
      <c r="G950" s="165"/>
      <c r="H950" s="54"/>
      <c r="I950" s="165"/>
      <c r="J950" s="165"/>
      <c r="K950" s="165"/>
      <c r="L950" s="165"/>
      <c r="M950" s="165"/>
      <c r="N950" s="165"/>
      <c r="O950" s="165"/>
      <c r="P950" s="165"/>
      <c r="Q950" s="165"/>
      <c r="R950" s="165"/>
      <c r="S950" s="165"/>
      <c r="T950" s="165"/>
      <c r="U950" s="165"/>
      <c r="V950" s="165"/>
      <c r="W950" s="165"/>
      <c r="X950" s="165"/>
      <c r="Y950" s="165"/>
      <c r="Z950" s="165"/>
    </row>
    <row r="951">
      <c r="A951" s="165"/>
      <c r="B951" s="165"/>
      <c r="C951" s="165"/>
      <c r="D951" s="165"/>
      <c r="E951" s="165"/>
      <c r="F951" s="165"/>
      <c r="G951" s="165"/>
      <c r="H951" s="54"/>
      <c r="I951" s="165"/>
      <c r="J951" s="165"/>
      <c r="K951" s="165"/>
      <c r="L951" s="165"/>
      <c r="M951" s="165"/>
      <c r="N951" s="165"/>
      <c r="O951" s="165"/>
      <c r="P951" s="165"/>
      <c r="Q951" s="165"/>
      <c r="R951" s="165"/>
      <c r="S951" s="165"/>
      <c r="T951" s="165"/>
      <c r="U951" s="165"/>
      <c r="V951" s="165"/>
      <c r="W951" s="165"/>
      <c r="X951" s="165"/>
      <c r="Y951" s="165"/>
      <c r="Z951" s="165"/>
    </row>
    <row r="952">
      <c r="A952" s="165"/>
      <c r="B952" s="165"/>
      <c r="C952" s="165"/>
      <c r="D952" s="165"/>
      <c r="E952" s="165"/>
      <c r="F952" s="165"/>
      <c r="G952" s="165"/>
      <c r="H952" s="54"/>
      <c r="I952" s="165"/>
      <c r="J952" s="165"/>
      <c r="K952" s="165"/>
      <c r="L952" s="165"/>
      <c r="M952" s="165"/>
      <c r="N952" s="165"/>
      <c r="O952" s="165"/>
      <c r="P952" s="165"/>
      <c r="Q952" s="165"/>
      <c r="R952" s="165"/>
      <c r="S952" s="165"/>
      <c r="T952" s="165"/>
      <c r="U952" s="165"/>
      <c r="V952" s="165"/>
      <c r="W952" s="165"/>
      <c r="X952" s="165"/>
      <c r="Y952" s="165"/>
      <c r="Z952" s="165"/>
    </row>
    <row r="953">
      <c r="A953" s="165"/>
      <c r="B953" s="165"/>
      <c r="C953" s="165"/>
      <c r="D953" s="165"/>
      <c r="E953" s="165"/>
      <c r="F953" s="165"/>
      <c r="G953" s="165"/>
      <c r="H953" s="54"/>
      <c r="I953" s="165"/>
      <c r="J953" s="165"/>
      <c r="K953" s="165"/>
      <c r="L953" s="165"/>
      <c r="M953" s="165"/>
      <c r="N953" s="165"/>
      <c r="O953" s="165"/>
      <c r="P953" s="165"/>
      <c r="Q953" s="165"/>
      <c r="R953" s="165"/>
      <c r="S953" s="165"/>
      <c r="T953" s="165"/>
      <c r="U953" s="165"/>
      <c r="V953" s="165"/>
      <c r="W953" s="165"/>
      <c r="X953" s="165"/>
      <c r="Y953" s="165"/>
      <c r="Z953" s="165"/>
    </row>
    <row r="954">
      <c r="A954" s="165"/>
      <c r="B954" s="165"/>
      <c r="C954" s="165"/>
      <c r="D954" s="165"/>
      <c r="E954" s="165"/>
      <c r="F954" s="165"/>
      <c r="G954" s="165"/>
      <c r="H954" s="54"/>
      <c r="I954" s="165"/>
      <c r="J954" s="165"/>
      <c r="K954" s="165"/>
      <c r="L954" s="165"/>
      <c r="M954" s="165"/>
      <c r="N954" s="165"/>
      <c r="O954" s="165"/>
      <c r="P954" s="165"/>
      <c r="Q954" s="165"/>
      <c r="R954" s="165"/>
      <c r="S954" s="165"/>
      <c r="T954" s="165"/>
      <c r="U954" s="165"/>
      <c r="V954" s="165"/>
      <c r="W954" s="165"/>
      <c r="X954" s="165"/>
      <c r="Y954" s="165"/>
      <c r="Z954" s="165"/>
    </row>
    <row r="955">
      <c r="A955" s="165"/>
      <c r="B955" s="165"/>
      <c r="C955" s="165"/>
      <c r="D955" s="165"/>
      <c r="E955" s="165"/>
      <c r="F955" s="165"/>
      <c r="G955" s="165"/>
      <c r="H955" s="54"/>
      <c r="I955" s="165"/>
      <c r="J955" s="165"/>
      <c r="K955" s="165"/>
      <c r="L955" s="165"/>
      <c r="M955" s="165"/>
      <c r="N955" s="165"/>
      <c r="O955" s="165"/>
      <c r="P955" s="165"/>
      <c r="Q955" s="165"/>
      <c r="R955" s="165"/>
      <c r="S955" s="165"/>
      <c r="T955" s="165"/>
      <c r="U955" s="165"/>
      <c r="V955" s="165"/>
      <c r="W955" s="165"/>
      <c r="X955" s="165"/>
      <c r="Y955" s="165"/>
      <c r="Z955" s="165"/>
    </row>
    <row r="956">
      <c r="A956" s="165"/>
      <c r="B956" s="165"/>
      <c r="C956" s="165"/>
      <c r="D956" s="165"/>
      <c r="E956" s="165"/>
      <c r="F956" s="165"/>
      <c r="G956" s="165"/>
      <c r="H956" s="54"/>
      <c r="I956" s="165"/>
      <c r="J956" s="165"/>
      <c r="K956" s="165"/>
      <c r="L956" s="165"/>
      <c r="M956" s="165"/>
      <c r="N956" s="165"/>
      <c r="O956" s="165"/>
      <c r="P956" s="165"/>
      <c r="Q956" s="165"/>
      <c r="R956" s="165"/>
      <c r="S956" s="165"/>
      <c r="T956" s="165"/>
      <c r="U956" s="165"/>
      <c r="V956" s="165"/>
      <c r="W956" s="165"/>
      <c r="X956" s="165"/>
      <c r="Y956" s="165"/>
      <c r="Z956" s="165"/>
    </row>
    <row r="957">
      <c r="A957" s="165"/>
      <c r="B957" s="165"/>
      <c r="C957" s="165"/>
      <c r="D957" s="165"/>
      <c r="E957" s="165"/>
      <c r="F957" s="165"/>
      <c r="G957" s="165"/>
      <c r="H957" s="54"/>
      <c r="I957" s="165"/>
      <c r="J957" s="165"/>
      <c r="K957" s="165"/>
      <c r="L957" s="165"/>
      <c r="M957" s="165"/>
      <c r="N957" s="165"/>
      <c r="O957" s="165"/>
      <c r="P957" s="165"/>
      <c r="Q957" s="165"/>
      <c r="R957" s="165"/>
      <c r="S957" s="165"/>
      <c r="T957" s="165"/>
      <c r="U957" s="165"/>
      <c r="V957" s="165"/>
      <c r="W957" s="165"/>
      <c r="X957" s="165"/>
      <c r="Y957" s="165"/>
      <c r="Z957" s="165"/>
    </row>
    <row r="958">
      <c r="A958" s="165"/>
      <c r="B958" s="165"/>
      <c r="C958" s="165"/>
      <c r="D958" s="165"/>
      <c r="E958" s="165"/>
      <c r="F958" s="165"/>
      <c r="G958" s="165"/>
      <c r="H958" s="54"/>
      <c r="I958" s="165"/>
      <c r="J958" s="165"/>
      <c r="K958" s="165"/>
      <c r="L958" s="165"/>
      <c r="M958" s="165"/>
      <c r="N958" s="165"/>
      <c r="O958" s="165"/>
      <c r="P958" s="165"/>
      <c r="Q958" s="165"/>
      <c r="R958" s="165"/>
      <c r="S958" s="165"/>
      <c r="T958" s="165"/>
      <c r="U958" s="165"/>
      <c r="V958" s="165"/>
      <c r="W958" s="165"/>
      <c r="X958" s="165"/>
      <c r="Y958" s="165"/>
      <c r="Z958" s="165"/>
    </row>
    <row r="959">
      <c r="A959" s="165"/>
      <c r="B959" s="165"/>
      <c r="C959" s="165"/>
      <c r="D959" s="165"/>
      <c r="E959" s="165"/>
      <c r="F959" s="165"/>
      <c r="G959" s="165"/>
      <c r="H959" s="54"/>
      <c r="I959" s="165"/>
      <c r="J959" s="165"/>
      <c r="K959" s="165"/>
      <c r="L959" s="165"/>
      <c r="M959" s="165"/>
      <c r="N959" s="165"/>
      <c r="O959" s="165"/>
      <c r="P959" s="165"/>
      <c r="Q959" s="165"/>
      <c r="R959" s="165"/>
      <c r="S959" s="165"/>
      <c r="T959" s="165"/>
      <c r="U959" s="165"/>
      <c r="V959" s="165"/>
      <c r="W959" s="165"/>
      <c r="X959" s="165"/>
      <c r="Y959" s="165"/>
      <c r="Z959" s="165"/>
    </row>
    <row r="960">
      <c r="A960" s="165"/>
      <c r="B960" s="165"/>
      <c r="C960" s="165"/>
      <c r="D960" s="165"/>
      <c r="E960" s="165"/>
      <c r="F960" s="165"/>
      <c r="G960" s="165"/>
      <c r="H960" s="54"/>
      <c r="I960" s="165"/>
      <c r="J960" s="165"/>
      <c r="K960" s="165"/>
      <c r="L960" s="165"/>
      <c r="M960" s="165"/>
      <c r="N960" s="165"/>
      <c r="O960" s="165"/>
      <c r="P960" s="165"/>
      <c r="Q960" s="165"/>
      <c r="R960" s="165"/>
      <c r="S960" s="165"/>
      <c r="T960" s="165"/>
      <c r="U960" s="165"/>
      <c r="V960" s="165"/>
      <c r="W960" s="165"/>
      <c r="X960" s="165"/>
      <c r="Y960" s="165"/>
      <c r="Z960" s="165"/>
    </row>
    <row r="961">
      <c r="A961" s="165"/>
      <c r="B961" s="165"/>
      <c r="C961" s="165"/>
      <c r="D961" s="165"/>
      <c r="E961" s="165"/>
      <c r="F961" s="165"/>
      <c r="G961" s="165"/>
      <c r="H961" s="54"/>
      <c r="I961" s="165"/>
      <c r="J961" s="165"/>
      <c r="K961" s="165"/>
      <c r="L961" s="165"/>
      <c r="M961" s="165"/>
      <c r="N961" s="165"/>
      <c r="O961" s="165"/>
      <c r="P961" s="165"/>
      <c r="Q961" s="165"/>
      <c r="R961" s="165"/>
      <c r="S961" s="165"/>
      <c r="T961" s="165"/>
      <c r="U961" s="165"/>
      <c r="V961" s="165"/>
      <c r="W961" s="165"/>
      <c r="X961" s="165"/>
      <c r="Y961" s="165"/>
      <c r="Z961" s="165"/>
    </row>
    <row r="962">
      <c r="A962" s="165"/>
      <c r="B962" s="165"/>
      <c r="C962" s="165"/>
      <c r="D962" s="165"/>
      <c r="E962" s="165"/>
      <c r="F962" s="165"/>
      <c r="G962" s="165"/>
      <c r="H962" s="54"/>
      <c r="I962" s="165"/>
      <c r="J962" s="165"/>
      <c r="K962" s="165"/>
      <c r="L962" s="165"/>
      <c r="M962" s="165"/>
      <c r="N962" s="165"/>
      <c r="O962" s="165"/>
      <c r="P962" s="165"/>
      <c r="Q962" s="165"/>
      <c r="R962" s="165"/>
      <c r="S962" s="165"/>
      <c r="T962" s="165"/>
      <c r="U962" s="165"/>
      <c r="V962" s="165"/>
      <c r="W962" s="165"/>
      <c r="X962" s="165"/>
      <c r="Y962" s="165"/>
      <c r="Z962" s="165"/>
    </row>
    <row r="963">
      <c r="A963" s="165"/>
      <c r="B963" s="165"/>
      <c r="C963" s="165"/>
      <c r="D963" s="165"/>
      <c r="E963" s="165"/>
      <c r="F963" s="165"/>
      <c r="G963" s="165"/>
      <c r="H963" s="54"/>
      <c r="I963" s="165"/>
      <c r="J963" s="165"/>
      <c r="K963" s="165"/>
      <c r="L963" s="165"/>
      <c r="M963" s="165"/>
      <c r="N963" s="165"/>
      <c r="O963" s="165"/>
      <c r="P963" s="165"/>
      <c r="Q963" s="165"/>
      <c r="R963" s="165"/>
      <c r="S963" s="165"/>
      <c r="T963" s="165"/>
      <c r="U963" s="165"/>
      <c r="V963" s="165"/>
      <c r="W963" s="165"/>
      <c r="X963" s="165"/>
      <c r="Y963" s="165"/>
      <c r="Z963" s="165"/>
    </row>
    <row r="964">
      <c r="A964" s="165"/>
      <c r="B964" s="165"/>
      <c r="C964" s="165"/>
      <c r="D964" s="165"/>
      <c r="E964" s="165"/>
      <c r="F964" s="165"/>
      <c r="G964" s="165"/>
      <c r="H964" s="54"/>
      <c r="I964" s="165"/>
      <c r="J964" s="165"/>
      <c r="K964" s="165"/>
      <c r="L964" s="165"/>
      <c r="M964" s="165"/>
      <c r="N964" s="165"/>
      <c r="O964" s="165"/>
      <c r="P964" s="165"/>
      <c r="Q964" s="165"/>
      <c r="R964" s="165"/>
      <c r="S964" s="165"/>
      <c r="T964" s="165"/>
      <c r="U964" s="165"/>
      <c r="V964" s="165"/>
      <c r="W964" s="165"/>
      <c r="X964" s="165"/>
      <c r="Y964" s="165"/>
      <c r="Z964" s="165"/>
    </row>
    <row r="965">
      <c r="A965" s="165"/>
      <c r="B965" s="165"/>
      <c r="C965" s="165"/>
      <c r="D965" s="165"/>
      <c r="E965" s="165"/>
      <c r="F965" s="165"/>
      <c r="G965" s="165"/>
      <c r="H965" s="54"/>
      <c r="I965" s="165"/>
      <c r="J965" s="165"/>
      <c r="K965" s="165"/>
      <c r="L965" s="165"/>
      <c r="M965" s="165"/>
      <c r="N965" s="165"/>
      <c r="O965" s="165"/>
      <c r="P965" s="165"/>
      <c r="Q965" s="165"/>
      <c r="R965" s="165"/>
      <c r="S965" s="165"/>
      <c r="T965" s="165"/>
      <c r="U965" s="165"/>
      <c r="V965" s="165"/>
      <c r="W965" s="165"/>
      <c r="X965" s="165"/>
      <c r="Y965" s="165"/>
      <c r="Z965" s="165"/>
    </row>
    <row r="966">
      <c r="A966" s="165"/>
      <c r="B966" s="165"/>
      <c r="C966" s="165"/>
      <c r="D966" s="165"/>
      <c r="E966" s="165"/>
      <c r="F966" s="165"/>
      <c r="G966" s="165"/>
      <c r="H966" s="54"/>
      <c r="I966" s="165"/>
      <c r="J966" s="165"/>
      <c r="K966" s="165"/>
      <c r="L966" s="165"/>
      <c r="M966" s="165"/>
      <c r="N966" s="165"/>
      <c r="O966" s="165"/>
      <c r="P966" s="165"/>
      <c r="Q966" s="165"/>
      <c r="R966" s="165"/>
      <c r="S966" s="165"/>
      <c r="T966" s="165"/>
      <c r="U966" s="165"/>
      <c r="V966" s="165"/>
      <c r="W966" s="165"/>
      <c r="X966" s="165"/>
      <c r="Y966" s="165"/>
      <c r="Z966" s="165"/>
    </row>
    <row r="967">
      <c r="A967" s="165"/>
      <c r="B967" s="165"/>
      <c r="C967" s="165"/>
      <c r="D967" s="165"/>
      <c r="E967" s="165"/>
      <c r="F967" s="165"/>
      <c r="G967" s="165"/>
      <c r="H967" s="54"/>
      <c r="I967" s="165"/>
      <c r="J967" s="165"/>
      <c r="K967" s="165"/>
      <c r="L967" s="165"/>
      <c r="M967" s="165"/>
      <c r="N967" s="165"/>
      <c r="O967" s="165"/>
      <c r="P967" s="165"/>
      <c r="Q967" s="165"/>
      <c r="R967" s="165"/>
      <c r="S967" s="165"/>
      <c r="T967" s="165"/>
      <c r="U967" s="165"/>
      <c r="V967" s="165"/>
      <c r="W967" s="165"/>
      <c r="X967" s="165"/>
      <c r="Y967" s="165"/>
      <c r="Z967" s="165"/>
    </row>
    <row r="968">
      <c r="A968" s="165"/>
      <c r="B968" s="165"/>
      <c r="C968" s="165"/>
      <c r="D968" s="165"/>
      <c r="E968" s="165"/>
      <c r="F968" s="165"/>
      <c r="G968" s="165"/>
      <c r="H968" s="54"/>
      <c r="I968" s="165"/>
      <c r="J968" s="165"/>
      <c r="K968" s="165"/>
      <c r="L968" s="165"/>
      <c r="M968" s="165"/>
      <c r="N968" s="165"/>
      <c r="O968" s="165"/>
      <c r="P968" s="165"/>
      <c r="Q968" s="165"/>
      <c r="R968" s="165"/>
      <c r="S968" s="165"/>
      <c r="T968" s="165"/>
      <c r="U968" s="165"/>
      <c r="V968" s="165"/>
      <c r="W968" s="165"/>
      <c r="X968" s="165"/>
      <c r="Y968" s="165"/>
      <c r="Z968" s="165"/>
    </row>
    <row r="969">
      <c r="A969" s="165"/>
      <c r="B969" s="165"/>
      <c r="C969" s="165"/>
      <c r="D969" s="165"/>
      <c r="E969" s="165"/>
      <c r="F969" s="165"/>
      <c r="G969" s="165"/>
      <c r="H969" s="54"/>
      <c r="I969" s="165"/>
      <c r="J969" s="165"/>
      <c r="K969" s="165"/>
      <c r="L969" s="165"/>
      <c r="M969" s="165"/>
      <c r="N969" s="165"/>
      <c r="O969" s="165"/>
      <c r="P969" s="165"/>
      <c r="Q969" s="165"/>
      <c r="R969" s="165"/>
      <c r="S969" s="165"/>
      <c r="T969" s="165"/>
      <c r="U969" s="165"/>
      <c r="V969" s="165"/>
      <c r="W969" s="165"/>
      <c r="X969" s="165"/>
      <c r="Y969" s="165"/>
      <c r="Z969" s="165"/>
    </row>
    <row r="970">
      <c r="A970" s="165"/>
      <c r="B970" s="165"/>
      <c r="C970" s="165"/>
      <c r="D970" s="165"/>
      <c r="E970" s="165"/>
      <c r="F970" s="165"/>
      <c r="G970" s="165"/>
      <c r="H970" s="54"/>
      <c r="I970" s="165"/>
      <c r="J970" s="165"/>
      <c r="K970" s="165"/>
      <c r="L970" s="165"/>
      <c r="M970" s="165"/>
      <c r="N970" s="165"/>
      <c r="O970" s="165"/>
      <c r="P970" s="165"/>
      <c r="Q970" s="165"/>
      <c r="R970" s="165"/>
      <c r="S970" s="165"/>
      <c r="T970" s="165"/>
      <c r="U970" s="165"/>
      <c r="V970" s="165"/>
      <c r="W970" s="165"/>
      <c r="X970" s="165"/>
      <c r="Y970" s="165"/>
      <c r="Z970" s="165"/>
    </row>
    <row r="971">
      <c r="A971" s="165"/>
      <c r="B971" s="165"/>
      <c r="C971" s="165"/>
      <c r="D971" s="165"/>
      <c r="E971" s="165"/>
      <c r="F971" s="165"/>
      <c r="G971" s="165"/>
      <c r="H971" s="54"/>
      <c r="I971" s="165"/>
      <c r="J971" s="165"/>
      <c r="K971" s="165"/>
      <c r="L971" s="165"/>
      <c r="M971" s="165"/>
      <c r="N971" s="165"/>
      <c r="O971" s="165"/>
      <c r="P971" s="165"/>
      <c r="Q971" s="165"/>
      <c r="R971" s="165"/>
      <c r="S971" s="165"/>
      <c r="T971" s="165"/>
      <c r="U971" s="165"/>
      <c r="V971" s="165"/>
      <c r="W971" s="165"/>
      <c r="X971" s="165"/>
      <c r="Y971" s="165"/>
      <c r="Z971" s="165"/>
    </row>
    <row r="972">
      <c r="A972" s="165"/>
      <c r="B972" s="165"/>
      <c r="C972" s="165"/>
      <c r="D972" s="165"/>
      <c r="E972" s="165"/>
      <c r="F972" s="165"/>
      <c r="G972" s="165"/>
      <c r="H972" s="54"/>
      <c r="I972" s="165"/>
      <c r="J972" s="165"/>
      <c r="K972" s="165"/>
      <c r="L972" s="165"/>
      <c r="M972" s="165"/>
      <c r="N972" s="165"/>
      <c r="O972" s="165"/>
      <c r="P972" s="165"/>
      <c r="Q972" s="165"/>
      <c r="R972" s="165"/>
      <c r="S972" s="165"/>
      <c r="T972" s="165"/>
      <c r="U972" s="165"/>
      <c r="V972" s="165"/>
      <c r="W972" s="165"/>
      <c r="X972" s="165"/>
      <c r="Y972" s="165"/>
      <c r="Z972" s="165"/>
    </row>
    <row r="973">
      <c r="A973" s="165"/>
      <c r="B973" s="165"/>
      <c r="C973" s="165"/>
      <c r="D973" s="165"/>
      <c r="E973" s="165"/>
      <c r="F973" s="165"/>
      <c r="G973" s="165"/>
      <c r="H973" s="54"/>
      <c r="I973" s="165"/>
      <c r="J973" s="165"/>
      <c r="K973" s="165"/>
      <c r="L973" s="165"/>
      <c r="M973" s="165"/>
      <c r="N973" s="165"/>
      <c r="O973" s="165"/>
      <c r="P973" s="165"/>
      <c r="Q973" s="165"/>
      <c r="R973" s="165"/>
      <c r="S973" s="165"/>
      <c r="T973" s="165"/>
      <c r="U973" s="165"/>
      <c r="V973" s="165"/>
      <c r="W973" s="165"/>
      <c r="X973" s="165"/>
      <c r="Y973" s="165"/>
      <c r="Z973" s="165"/>
    </row>
    <row r="974">
      <c r="A974" s="165"/>
      <c r="B974" s="165"/>
      <c r="C974" s="165"/>
      <c r="D974" s="165"/>
      <c r="E974" s="165"/>
      <c r="F974" s="165"/>
      <c r="G974" s="165"/>
      <c r="H974" s="54"/>
      <c r="I974" s="165"/>
      <c r="J974" s="165"/>
      <c r="K974" s="165"/>
      <c r="L974" s="165"/>
      <c r="M974" s="165"/>
      <c r="N974" s="165"/>
      <c r="O974" s="165"/>
      <c r="P974" s="165"/>
      <c r="Q974" s="165"/>
      <c r="R974" s="165"/>
      <c r="S974" s="165"/>
      <c r="T974" s="165"/>
      <c r="U974" s="165"/>
      <c r="V974" s="165"/>
      <c r="W974" s="165"/>
      <c r="X974" s="165"/>
      <c r="Y974" s="165"/>
      <c r="Z974" s="165"/>
    </row>
    <row r="975">
      <c r="A975" s="165"/>
      <c r="B975" s="165"/>
      <c r="C975" s="165"/>
      <c r="D975" s="165"/>
      <c r="E975" s="165"/>
      <c r="F975" s="165"/>
      <c r="G975" s="165"/>
      <c r="H975" s="54"/>
      <c r="I975" s="165"/>
      <c r="J975" s="165"/>
      <c r="K975" s="165"/>
      <c r="L975" s="165"/>
      <c r="M975" s="165"/>
      <c r="N975" s="165"/>
      <c r="O975" s="165"/>
      <c r="P975" s="165"/>
      <c r="Q975" s="165"/>
      <c r="R975" s="165"/>
      <c r="S975" s="165"/>
      <c r="T975" s="165"/>
      <c r="U975" s="165"/>
      <c r="V975" s="165"/>
      <c r="W975" s="165"/>
      <c r="X975" s="165"/>
      <c r="Y975" s="165"/>
      <c r="Z975" s="165"/>
    </row>
    <row r="976">
      <c r="A976" s="165"/>
      <c r="B976" s="165"/>
      <c r="C976" s="165"/>
      <c r="D976" s="165"/>
      <c r="E976" s="165"/>
      <c r="F976" s="165"/>
      <c r="G976" s="165"/>
      <c r="H976" s="54"/>
      <c r="I976" s="165"/>
      <c r="J976" s="165"/>
      <c r="K976" s="165"/>
      <c r="L976" s="165"/>
      <c r="M976" s="165"/>
      <c r="N976" s="165"/>
      <c r="O976" s="165"/>
      <c r="P976" s="165"/>
      <c r="Q976" s="165"/>
      <c r="R976" s="165"/>
      <c r="S976" s="165"/>
      <c r="T976" s="165"/>
      <c r="U976" s="165"/>
      <c r="V976" s="165"/>
      <c r="W976" s="165"/>
      <c r="X976" s="165"/>
      <c r="Y976" s="165"/>
      <c r="Z976" s="165"/>
    </row>
    <row r="977">
      <c r="A977" s="165"/>
      <c r="B977" s="165"/>
      <c r="C977" s="165"/>
      <c r="D977" s="165"/>
      <c r="E977" s="165"/>
      <c r="F977" s="165"/>
      <c r="G977" s="165"/>
      <c r="H977" s="54"/>
      <c r="I977" s="165"/>
      <c r="J977" s="165"/>
      <c r="K977" s="165"/>
      <c r="L977" s="165"/>
      <c r="M977" s="165"/>
      <c r="N977" s="165"/>
      <c r="O977" s="165"/>
      <c r="P977" s="165"/>
      <c r="Q977" s="165"/>
      <c r="R977" s="165"/>
      <c r="S977" s="165"/>
      <c r="T977" s="165"/>
      <c r="U977" s="165"/>
      <c r="V977" s="165"/>
      <c r="W977" s="165"/>
      <c r="X977" s="165"/>
      <c r="Y977" s="165"/>
      <c r="Z977" s="165"/>
    </row>
    <row r="978">
      <c r="A978" s="165"/>
      <c r="B978" s="165"/>
      <c r="C978" s="165"/>
      <c r="D978" s="165"/>
      <c r="E978" s="165"/>
      <c r="F978" s="165"/>
      <c r="G978" s="165"/>
      <c r="H978" s="54"/>
      <c r="I978" s="165"/>
      <c r="J978" s="165"/>
      <c r="K978" s="165"/>
      <c r="L978" s="165"/>
      <c r="M978" s="165"/>
      <c r="N978" s="165"/>
      <c r="O978" s="165"/>
      <c r="P978" s="165"/>
      <c r="Q978" s="165"/>
      <c r="R978" s="165"/>
      <c r="S978" s="165"/>
      <c r="T978" s="165"/>
      <c r="U978" s="165"/>
      <c r="V978" s="165"/>
      <c r="W978" s="165"/>
      <c r="X978" s="165"/>
      <c r="Y978" s="165"/>
      <c r="Z978" s="165"/>
    </row>
    <row r="979">
      <c r="A979" s="165"/>
      <c r="B979" s="165"/>
      <c r="C979" s="165"/>
      <c r="D979" s="165"/>
      <c r="E979" s="165"/>
      <c r="F979" s="165"/>
      <c r="G979" s="165"/>
      <c r="H979" s="54"/>
      <c r="I979" s="165"/>
      <c r="J979" s="165"/>
      <c r="K979" s="165"/>
      <c r="L979" s="165"/>
      <c r="M979" s="165"/>
      <c r="N979" s="165"/>
      <c r="O979" s="165"/>
      <c r="P979" s="165"/>
      <c r="Q979" s="165"/>
      <c r="R979" s="165"/>
      <c r="S979" s="165"/>
      <c r="T979" s="165"/>
      <c r="U979" s="165"/>
      <c r="V979" s="165"/>
      <c r="W979" s="165"/>
      <c r="X979" s="165"/>
      <c r="Y979" s="165"/>
      <c r="Z979" s="165"/>
    </row>
    <row r="980">
      <c r="A980" s="165"/>
      <c r="B980" s="165"/>
      <c r="C980" s="165"/>
      <c r="D980" s="165"/>
      <c r="E980" s="165"/>
      <c r="F980" s="165"/>
      <c r="G980" s="165"/>
      <c r="H980" s="54"/>
      <c r="I980" s="165"/>
      <c r="J980" s="165"/>
      <c r="K980" s="165"/>
      <c r="L980" s="165"/>
      <c r="M980" s="165"/>
      <c r="N980" s="165"/>
      <c r="O980" s="165"/>
      <c r="P980" s="165"/>
      <c r="Q980" s="165"/>
      <c r="R980" s="165"/>
      <c r="S980" s="165"/>
      <c r="T980" s="165"/>
      <c r="U980" s="165"/>
      <c r="V980" s="165"/>
      <c r="W980" s="165"/>
      <c r="X980" s="165"/>
      <c r="Y980" s="165"/>
      <c r="Z980" s="165"/>
    </row>
    <row r="981">
      <c r="A981" s="165"/>
      <c r="B981" s="165"/>
      <c r="C981" s="165"/>
      <c r="D981" s="165"/>
      <c r="E981" s="165"/>
      <c r="F981" s="165"/>
      <c r="G981" s="165"/>
      <c r="H981" s="54"/>
      <c r="I981" s="165"/>
      <c r="J981" s="165"/>
      <c r="K981" s="165"/>
      <c r="L981" s="165"/>
      <c r="M981" s="165"/>
      <c r="N981" s="165"/>
      <c r="O981" s="165"/>
      <c r="P981" s="165"/>
      <c r="Q981" s="165"/>
      <c r="R981" s="165"/>
      <c r="S981" s="165"/>
      <c r="T981" s="165"/>
      <c r="U981" s="165"/>
      <c r="V981" s="165"/>
      <c r="W981" s="165"/>
      <c r="X981" s="165"/>
      <c r="Y981" s="165"/>
      <c r="Z981" s="165"/>
    </row>
    <row r="982">
      <c r="A982" s="165"/>
      <c r="B982" s="165"/>
      <c r="C982" s="165"/>
      <c r="D982" s="165"/>
      <c r="E982" s="165"/>
      <c r="F982" s="165"/>
      <c r="G982" s="165"/>
      <c r="H982" s="54"/>
      <c r="I982" s="165"/>
      <c r="J982" s="165"/>
      <c r="K982" s="165"/>
      <c r="L982" s="165"/>
      <c r="M982" s="165"/>
      <c r="N982" s="165"/>
      <c r="O982" s="165"/>
      <c r="P982" s="165"/>
      <c r="Q982" s="165"/>
      <c r="R982" s="165"/>
      <c r="S982" s="165"/>
      <c r="T982" s="165"/>
      <c r="U982" s="165"/>
      <c r="V982" s="165"/>
      <c r="W982" s="165"/>
      <c r="X982" s="165"/>
      <c r="Y982" s="165"/>
      <c r="Z982" s="165"/>
    </row>
    <row r="983">
      <c r="A983" s="165"/>
      <c r="B983" s="165"/>
      <c r="C983" s="165"/>
      <c r="D983" s="165"/>
      <c r="E983" s="165"/>
      <c r="F983" s="165"/>
      <c r="G983" s="165"/>
      <c r="H983" s="54"/>
      <c r="I983" s="165"/>
      <c r="J983" s="165"/>
      <c r="K983" s="165"/>
      <c r="L983" s="165"/>
      <c r="M983" s="165"/>
      <c r="N983" s="165"/>
      <c r="O983" s="165"/>
      <c r="P983" s="165"/>
      <c r="Q983" s="165"/>
      <c r="R983" s="165"/>
      <c r="S983" s="165"/>
      <c r="T983" s="165"/>
      <c r="U983" s="165"/>
      <c r="V983" s="165"/>
      <c r="W983" s="165"/>
      <c r="X983" s="165"/>
      <c r="Y983" s="165"/>
      <c r="Z983" s="165"/>
    </row>
    <row r="984">
      <c r="A984" s="165"/>
      <c r="B984" s="165"/>
      <c r="C984" s="165"/>
      <c r="D984" s="165"/>
      <c r="E984" s="165"/>
      <c r="F984" s="165"/>
      <c r="G984" s="165"/>
      <c r="H984" s="54"/>
      <c r="I984" s="165"/>
      <c r="J984" s="165"/>
      <c r="K984" s="165"/>
      <c r="L984" s="165"/>
      <c r="M984" s="165"/>
      <c r="N984" s="165"/>
      <c r="O984" s="165"/>
      <c r="P984" s="165"/>
      <c r="Q984" s="165"/>
      <c r="R984" s="165"/>
      <c r="S984" s="165"/>
      <c r="T984" s="165"/>
      <c r="U984" s="165"/>
      <c r="V984" s="165"/>
      <c r="W984" s="165"/>
      <c r="X984" s="165"/>
      <c r="Y984" s="165"/>
      <c r="Z984" s="165"/>
    </row>
    <row r="985">
      <c r="A985" s="165"/>
      <c r="B985" s="165"/>
      <c r="C985" s="165"/>
      <c r="D985" s="165"/>
      <c r="E985" s="165"/>
      <c r="F985" s="165"/>
      <c r="G985" s="165"/>
      <c r="H985" s="54"/>
      <c r="I985" s="165"/>
      <c r="J985" s="165"/>
      <c r="K985" s="165"/>
      <c r="L985" s="165"/>
      <c r="M985" s="165"/>
      <c r="N985" s="165"/>
      <c r="O985" s="165"/>
      <c r="P985" s="165"/>
      <c r="Q985" s="165"/>
      <c r="R985" s="165"/>
      <c r="S985" s="165"/>
      <c r="T985" s="165"/>
      <c r="U985" s="165"/>
      <c r="V985" s="165"/>
      <c r="W985" s="165"/>
      <c r="X985" s="165"/>
      <c r="Y985" s="165"/>
      <c r="Z985" s="165"/>
    </row>
    <row r="986">
      <c r="A986" s="165"/>
      <c r="B986" s="165"/>
      <c r="C986" s="165"/>
      <c r="D986" s="165"/>
      <c r="E986" s="165"/>
      <c r="F986" s="165"/>
      <c r="G986" s="165"/>
      <c r="H986" s="54"/>
      <c r="I986" s="165"/>
      <c r="J986" s="165"/>
      <c r="K986" s="165"/>
      <c r="L986" s="165"/>
      <c r="M986" s="165"/>
      <c r="N986" s="165"/>
      <c r="O986" s="165"/>
      <c r="P986" s="165"/>
      <c r="Q986" s="165"/>
      <c r="R986" s="165"/>
      <c r="S986" s="165"/>
      <c r="T986" s="165"/>
      <c r="U986" s="165"/>
      <c r="V986" s="165"/>
      <c r="W986" s="165"/>
      <c r="X986" s="165"/>
      <c r="Y986" s="165"/>
      <c r="Z986" s="165"/>
    </row>
    <row r="987">
      <c r="A987" s="165"/>
      <c r="B987" s="165"/>
      <c r="C987" s="165"/>
      <c r="D987" s="165"/>
      <c r="E987" s="165"/>
      <c r="F987" s="165"/>
      <c r="G987" s="165"/>
      <c r="H987" s="54"/>
      <c r="I987" s="165"/>
      <c r="J987" s="165"/>
      <c r="K987" s="165"/>
      <c r="L987" s="165"/>
      <c r="M987" s="165"/>
      <c r="N987" s="165"/>
      <c r="O987" s="165"/>
      <c r="P987" s="165"/>
      <c r="Q987" s="165"/>
      <c r="R987" s="165"/>
      <c r="S987" s="165"/>
      <c r="T987" s="165"/>
      <c r="U987" s="165"/>
      <c r="V987" s="165"/>
      <c r="W987" s="165"/>
      <c r="X987" s="165"/>
      <c r="Y987" s="165"/>
      <c r="Z987" s="165"/>
    </row>
    <row r="988">
      <c r="A988" s="165"/>
      <c r="B988" s="165"/>
      <c r="C988" s="165"/>
      <c r="D988" s="165"/>
      <c r="E988" s="165"/>
      <c r="F988" s="165"/>
      <c r="G988" s="165"/>
      <c r="H988" s="54"/>
      <c r="I988" s="165"/>
      <c r="J988" s="165"/>
      <c r="K988" s="165"/>
      <c r="L988" s="165"/>
      <c r="M988" s="165"/>
      <c r="N988" s="165"/>
      <c r="O988" s="165"/>
      <c r="P988" s="165"/>
      <c r="Q988" s="165"/>
      <c r="R988" s="165"/>
      <c r="S988" s="165"/>
      <c r="T988" s="165"/>
      <c r="U988" s="165"/>
      <c r="V988" s="165"/>
      <c r="W988" s="165"/>
      <c r="X988" s="165"/>
      <c r="Y988" s="165"/>
      <c r="Z988" s="165"/>
    </row>
  </sheetData>
  <autoFilter ref="$A$1:$U$7"/>
  <dataValidations>
    <dataValidation type="list" allowBlank="1" showErrorMessage="1" sqref="Q2:Q7">
      <formula1>"EN ALMACEN 11,PENDIENTE,DIRECTO A CLIENTE,PARCIAL,ENVIADA,-"</formula1>
    </dataValidation>
    <dataValidation type="list" allowBlank="1" showErrorMessage="1" sqref="J2:J7 M2:M7">
      <formula1>"MPC,CEO,Gamit,ITH,Manprec,N/A"</formula1>
    </dataValidation>
    <dataValidation type="list" allowBlank="1" showErrorMessage="1" sqref="L2:L7">
      <formula1>"EURO,MXN,USD"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88"/>
    <col customWidth="1" min="3" max="3" width="50.5"/>
    <col customWidth="1" min="4" max="5" width="12.88"/>
    <col customWidth="1" min="6" max="6" width="14.75"/>
    <col customWidth="1" min="7" max="8" width="12.88"/>
    <col customWidth="1" min="9" max="9" width="14.75"/>
    <col customWidth="1" min="10" max="15" width="12.88"/>
    <col customWidth="1" min="16" max="16" width="24.63"/>
    <col customWidth="1" min="17" max="17" width="22.38"/>
    <col customWidth="1" min="18" max="26" width="12.88"/>
  </cols>
  <sheetData>
    <row r="1">
      <c r="A1" s="55" t="s">
        <v>3</v>
      </c>
      <c r="B1" s="55" t="s">
        <v>12</v>
      </c>
      <c r="C1" s="55" t="s">
        <v>7</v>
      </c>
      <c r="D1" s="55" t="s">
        <v>13</v>
      </c>
      <c r="E1" s="55" t="s">
        <v>14</v>
      </c>
      <c r="F1" s="55" t="s">
        <v>15</v>
      </c>
      <c r="G1" s="55" t="s">
        <v>16</v>
      </c>
      <c r="H1" s="56" t="s">
        <v>17</v>
      </c>
      <c r="I1" s="55" t="s">
        <v>19</v>
      </c>
      <c r="J1" s="55" t="s">
        <v>20</v>
      </c>
      <c r="K1" s="60" t="s">
        <v>21</v>
      </c>
      <c r="L1" s="55" t="s">
        <v>27</v>
      </c>
      <c r="M1" s="55" t="s">
        <v>28</v>
      </c>
      <c r="N1" s="55" t="s">
        <v>29</v>
      </c>
      <c r="O1" s="58" t="s">
        <v>30</v>
      </c>
      <c r="P1" s="59" t="s">
        <v>34</v>
      </c>
      <c r="Q1" s="61" t="s">
        <v>37</v>
      </c>
      <c r="R1" s="59" t="s">
        <v>38</v>
      </c>
      <c r="S1" s="59" t="s">
        <v>39</v>
      </c>
      <c r="T1" s="59" t="s">
        <v>40</v>
      </c>
      <c r="U1" s="59" t="s">
        <v>39</v>
      </c>
      <c r="V1" s="165"/>
      <c r="W1" s="165"/>
      <c r="X1" s="165"/>
      <c r="Y1" s="165"/>
      <c r="Z1" s="165"/>
    </row>
    <row r="2">
      <c r="A2" s="70" t="s">
        <v>835</v>
      </c>
      <c r="B2" s="63">
        <v>99.0</v>
      </c>
      <c r="C2" s="167" t="s">
        <v>541</v>
      </c>
      <c r="D2" s="69">
        <v>1.0</v>
      </c>
      <c r="E2" s="70" t="s">
        <v>575</v>
      </c>
      <c r="F2" s="63" t="s">
        <v>542</v>
      </c>
      <c r="G2" s="63" t="s">
        <v>836</v>
      </c>
      <c r="H2" s="63">
        <v>5319819.0</v>
      </c>
      <c r="I2" s="63" t="s">
        <v>542</v>
      </c>
      <c r="J2" s="42" t="s">
        <v>401</v>
      </c>
      <c r="K2" s="128">
        <f>2300*18</f>
        <v>41400</v>
      </c>
      <c r="L2" s="42" t="s">
        <v>363</v>
      </c>
      <c r="M2" s="42" t="s">
        <v>166</v>
      </c>
      <c r="N2" s="128" t="s">
        <v>837</v>
      </c>
      <c r="O2" s="73" t="b">
        <v>0</v>
      </c>
      <c r="P2" s="73"/>
      <c r="Q2" s="42" t="s">
        <v>425</v>
      </c>
      <c r="R2" s="42" t="s">
        <v>543</v>
      </c>
      <c r="S2" s="42" t="b">
        <v>0</v>
      </c>
      <c r="T2" s="73"/>
      <c r="U2" s="42" t="b">
        <v>0</v>
      </c>
      <c r="V2" s="165"/>
      <c r="W2" s="165"/>
      <c r="X2" s="165"/>
      <c r="Y2" s="165"/>
      <c r="Z2" s="165"/>
    </row>
    <row r="3">
      <c r="A3" s="169"/>
      <c r="B3" s="169"/>
      <c r="C3" s="182" t="s">
        <v>544</v>
      </c>
      <c r="D3" s="70">
        <v>1.0</v>
      </c>
      <c r="E3" s="70" t="s">
        <v>575</v>
      </c>
      <c r="F3" s="63" t="s">
        <v>542</v>
      </c>
      <c r="G3" s="169"/>
      <c r="H3" s="63">
        <v>5154281.0</v>
      </c>
      <c r="I3" s="63" t="s">
        <v>542</v>
      </c>
      <c r="J3" s="42" t="s">
        <v>401</v>
      </c>
      <c r="K3" s="128">
        <f>1064*18</f>
        <v>19152</v>
      </c>
      <c r="L3" s="42" t="s">
        <v>363</v>
      </c>
      <c r="M3" s="42" t="s">
        <v>166</v>
      </c>
      <c r="N3" s="128" t="s">
        <v>238</v>
      </c>
      <c r="O3" s="73" t="b">
        <v>0</v>
      </c>
      <c r="P3" s="73"/>
      <c r="Q3" s="42" t="s">
        <v>425</v>
      </c>
      <c r="R3" s="42" t="s">
        <v>543</v>
      </c>
      <c r="S3" s="42" t="b">
        <v>0</v>
      </c>
      <c r="T3" s="73"/>
      <c r="U3" s="42" t="b">
        <v>0</v>
      </c>
      <c r="V3" s="165"/>
      <c r="W3" s="165"/>
      <c r="X3" s="165"/>
      <c r="Y3" s="165"/>
      <c r="Z3" s="165"/>
    </row>
    <row r="4">
      <c r="A4" s="169"/>
      <c r="B4" s="169"/>
      <c r="C4" s="182" t="s">
        <v>838</v>
      </c>
      <c r="D4" s="70">
        <v>1.0</v>
      </c>
      <c r="E4" s="70" t="s">
        <v>575</v>
      </c>
      <c r="F4" s="63" t="s">
        <v>542</v>
      </c>
      <c r="G4" s="169"/>
      <c r="H4" s="63">
        <v>5310727.0</v>
      </c>
      <c r="I4" s="63" t="s">
        <v>542</v>
      </c>
      <c r="J4" s="42" t="s">
        <v>401</v>
      </c>
      <c r="K4" s="128">
        <f>2490*18</f>
        <v>44820</v>
      </c>
      <c r="L4" s="42" t="s">
        <v>363</v>
      </c>
      <c r="M4" s="42" t="s">
        <v>166</v>
      </c>
      <c r="N4" s="128" t="s">
        <v>837</v>
      </c>
      <c r="O4" s="73" t="b">
        <v>0</v>
      </c>
      <c r="P4" s="73"/>
      <c r="Q4" s="42" t="s">
        <v>425</v>
      </c>
      <c r="R4" s="42" t="s">
        <v>543</v>
      </c>
      <c r="S4" s="42" t="b">
        <v>0</v>
      </c>
      <c r="T4" s="73"/>
      <c r="U4" s="42" t="b">
        <v>0</v>
      </c>
      <c r="V4" s="165"/>
      <c r="W4" s="165"/>
      <c r="X4" s="165"/>
      <c r="Y4" s="165"/>
      <c r="Z4" s="165"/>
    </row>
    <row r="5">
      <c r="A5" s="169"/>
      <c r="B5" s="169"/>
      <c r="C5" s="170" t="s">
        <v>546</v>
      </c>
      <c r="D5" s="70">
        <v>1.0</v>
      </c>
      <c r="E5" s="70" t="s">
        <v>575</v>
      </c>
      <c r="F5" s="169"/>
      <c r="G5" s="169"/>
      <c r="H5" s="63" t="s">
        <v>471</v>
      </c>
      <c r="I5" s="170" t="s">
        <v>472</v>
      </c>
      <c r="J5" s="42" t="s">
        <v>401</v>
      </c>
      <c r="K5" s="128">
        <f>2931.6</f>
        <v>2931.6</v>
      </c>
      <c r="L5" s="42" t="s">
        <v>227</v>
      </c>
      <c r="M5" s="42" t="s">
        <v>166</v>
      </c>
      <c r="N5" s="42" t="s">
        <v>238</v>
      </c>
      <c r="O5" s="73" t="b">
        <v>0</v>
      </c>
      <c r="P5" s="73"/>
      <c r="Q5" s="42" t="s">
        <v>425</v>
      </c>
      <c r="R5" s="42" t="s">
        <v>543</v>
      </c>
      <c r="S5" s="42" t="b">
        <v>0</v>
      </c>
      <c r="T5" s="73"/>
      <c r="U5" s="42" t="b">
        <v>0</v>
      </c>
      <c r="V5" s="165"/>
      <c r="W5" s="165"/>
      <c r="X5" s="165"/>
      <c r="Y5" s="165"/>
      <c r="Z5" s="165"/>
    </row>
    <row r="6">
      <c r="A6" s="169"/>
      <c r="B6" s="169"/>
      <c r="C6" s="170" t="s">
        <v>547</v>
      </c>
      <c r="D6" s="70">
        <v>1.0</v>
      </c>
      <c r="E6" s="70" t="s">
        <v>575</v>
      </c>
      <c r="F6" s="169"/>
      <c r="G6" s="169"/>
      <c r="H6" s="63" t="s">
        <v>479</v>
      </c>
      <c r="I6" s="170" t="s">
        <v>472</v>
      </c>
      <c r="J6" s="42" t="s">
        <v>401</v>
      </c>
      <c r="K6" s="128">
        <v>720.2</v>
      </c>
      <c r="L6" s="42" t="s">
        <v>227</v>
      </c>
      <c r="M6" s="42" t="s">
        <v>242</v>
      </c>
      <c r="N6" s="42" t="s">
        <v>238</v>
      </c>
      <c r="O6" s="73" t="b">
        <v>0</v>
      </c>
      <c r="P6" s="73"/>
      <c r="Q6" s="42" t="s">
        <v>425</v>
      </c>
      <c r="R6" s="42"/>
      <c r="S6" s="42" t="b">
        <v>0</v>
      </c>
      <c r="T6" s="73"/>
      <c r="U6" s="42" t="b">
        <v>0</v>
      </c>
      <c r="V6" s="165"/>
      <c r="W6" s="165"/>
      <c r="X6" s="165"/>
      <c r="Y6" s="165"/>
      <c r="Z6" s="165"/>
    </row>
    <row r="7">
      <c r="A7" s="169"/>
      <c r="B7" s="169"/>
      <c r="C7" s="170" t="s">
        <v>548</v>
      </c>
      <c r="D7" s="70">
        <v>1.0</v>
      </c>
      <c r="E7" s="70" t="s">
        <v>575</v>
      </c>
      <c r="F7" s="170" t="s">
        <v>839</v>
      </c>
      <c r="G7" s="169"/>
      <c r="H7" s="63">
        <v>5302.0</v>
      </c>
      <c r="I7" s="170" t="s">
        <v>549</v>
      </c>
      <c r="J7" s="42" t="s">
        <v>401</v>
      </c>
      <c r="K7" s="128">
        <v>51300.0</v>
      </c>
      <c r="L7" s="42" t="s">
        <v>227</v>
      </c>
      <c r="M7" s="42" t="s">
        <v>242</v>
      </c>
      <c r="N7" s="42" t="s">
        <v>840</v>
      </c>
      <c r="O7" s="73" t="b">
        <v>0</v>
      </c>
      <c r="P7" s="73"/>
      <c r="Q7" s="42" t="s">
        <v>741</v>
      </c>
      <c r="R7" s="42"/>
      <c r="S7" s="42" t="b">
        <v>0</v>
      </c>
      <c r="T7" s="73"/>
      <c r="U7" s="42" t="b">
        <v>0</v>
      </c>
      <c r="V7" s="165"/>
      <c r="W7" s="165"/>
      <c r="X7" s="165"/>
      <c r="Y7" s="165"/>
      <c r="Z7" s="165"/>
    </row>
    <row r="8">
      <c r="A8" s="169"/>
      <c r="B8" s="169"/>
      <c r="C8" s="170" t="s">
        <v>551</v>
      </c>
      <c r="D8" s="70">
        <v>1.0</v>
      </c>
      <c r="E8" s="70" t="s">
        <v>575</v>
      </c>
      <c r="F8" s="170" t="s">
        <v>552</v>
      </c>
      <c r="G8" s="169"/>
      <c r="H8" s="63" t="s">
        <v>550</v>
      </c>
      <c r="I8" s="170" t="s">
        <v>841</v>
      </c>
      <c r="J8" s="42" t="s">
        <v>401</v>
      </c>
      <c r="K8" s="128">
        <v>2409.99</v>
      </c>
      <c r="L8" s="42" t="s">
        <v>363</v>
      </c>
      <c r="M8" s="42" t="s">
        <v>242</v>
      </c>
      <c r="N8" s="42" t="s">
        <v>842</v>
      </c>
      <c r="O8" s="73" t="b">
        <v>0</v>
      </c>
      <c r="P8" s="73"/>
      <c r="Q8" s="42" t="s">
        <v>741</v>
      </c>
      <c r="R8" s="42"/>
      <c r="S8" s="42" t="b">
        <v>0</v>
      </c>
      <c r="T8" s="73"/>
      <c r="U8" s="42" t="b">
        <v>0</v>
      </c>
      <c r="V8" s="165"/>
      <c r="W8" s="165"/>
      <c r="X8" s="165"/>
      <c r="Y8" s="165"/>
      <c r="Z8" s="165"/>
    </row>
    <row r="9">
      <c r="A9" s="169"/>
      <c r="B9" s="169"/>
      <c r="C9" s="170" t="s">
        <v>843</v>
      </c>
      <c r="D9" s="70">
        <v>1.0</v>
      </c>
      <c r="E9" s="70" t="s">
        <v>575</v>
      </c>
      <c r="F9" s="169"/>
      <c r="G9" s="169"/>
      <c r="H9" s="63">
        <v>4.3231513E7</v>
      </c>
      <c r="I9" s="169"/>
      <c r="J9" s="42" t="s">
        <v>401</v>
      </c>
      <c r="K9" s="128">
        <v>2300.0</v>
      </c>
      <c r="L9" s="42" t="s">
        <v>227</v>
      </c>
      <c r="M9" s="42" t="s">
        <v>242</v>
      </c>
      <c r="N9" s="42" t="s">
        <v>844</v>
      </c>
      <c r="O9" s="73" t="b">
        <v>0</v>
      </c>
      <c r="P9" s="73"/>
      <c r="Q9" s="42" t="s">
        <v>425</v>
      </c>
      <c r="R9" s="42"/>
      <c r="S9" s="42" t="b">
        <v>0</v>
      </c>
      <c r="T9" s="73"/>
      <c r="U9" s="42" t="b">
        <v>0</v>
      </c>
      <c r="V9" s="165"/>
      <c r="W9" s="165"/>
      <c r="X9" s="165"/>
      <c r="Y9" s="165"/>
      <c r="Z9" s="165"/>
    </row>
    <row r="10">
      <c r="A10" s="169"/>
      <c r="B10" s="169"/>
      <c r="C10" s="182" t="s">
        <v>845</v>
      </c>
      <c r="D10" s="70">
        <v>100.0</v>
      </c>
      <c r="E10" s="70" t="s">
        <v>575</v>
      </c>
      <c r="F10" s="74"/>
      <c r="G10" s="74"/>
      <c r="H10" s="74"/>
      <c r="I10" s="70" t="s">
        <v>846</v>
      </c>
      <c r="J10" s="42" t="s">
        <v>401</v>
      </c>
      <c r="K10" s="183">
        <v>2500.0</v>
      </c>
      <c r="L10" s="42" t="s">
        <v>227</v>
      </c>
      <c r="M10" s="42" t="s">
        <v>242</v>
      </c>
      <c r="N10" s="42" t="s">
        <v>847</v>
      </c>
      <c r="O10" s="73" t="b">
        <v>0</v>
      </c>
      <c r="P10" s="184" t="s">
        <v>848</v>
      </c>
      <c r="Q10" s="42" t="s">
        <v>741</v>
      </c>
      <c r="R10" s="42"/>
      <c r="S10" s="42" t="b">
        <v>0</v>
      </c>
      <c r="T10" s="73"/>
      <c r="U10" s="42" t="b">
        <v>0</v>
      </c>
      <c r="V10" s="165"/>
      <c r="W10" s="165"/>
      <c r="X10" s="165"/>
      <c r="Y10" s="165"/>
      <c r="Z10" s="165"/>
    </row>
    <row r="11">
      <c r="A11" s="165"/>
      <c r="B11" s="165"/>
      <c r="C11" s="165"/>
      <c r="D11" s="54"/>
      <c r="E11" s="54"/>
      <c r="F11" s="165"/>
      <c r="G11" s="165"/>
      <c r="H11" s="165"/>
      <c r="I11" s="165"/>
      <c r="J11" s="73"/>
      <c r="K11" s="146"/>
      <c r="L11" s="73"/>
      <c r="M11" s="73"/>
      <c r="N11" s="73"/>
      <c r="O11" s="73" t="b">
        <v>0</v>
      </c>
      <c r="P11" s="73"/>
      <c r="Q11" s="42" t="s">
        <v>425</v>
      </c>
      <c r="R11" s="42"/>
      <c r="S11" s="42" t="b">
        <v>0</v>
      </c>
      <c r="T11" s="73"/>
      <c r="U11" s="42" t="b">
        <v>0</v>
      </c>
      <c r="V11" s="165"/>
      <c r="W11" s="165"/>
      <c r="X11" s="165"/>
      <c r="Y11" s="165"/>
      <c r="Z11" s="165"/>
    </row>
    <row r="12">
      <c r="A12" s="165"/>
      <c r="B12" s="165"/>
      <c r="C12" s="165"/>
      <c r="D12" s="54"/>
      <c r="E12" s="54"/>
      <c r="F12" s="165"/>
      <c r="G12" s="165"/>
      <c r="H12" s="165"/>
      <c r="I12" s="165"/>
      <c r="J12" s="73"/>
      <c r="K12" s="146"/>
      <c r="L12" s="73"/>
      <c r="M12" s="73"/>
      <c r="N12" s="73"/>
      <c r="O12" s="73" t="b">
        <v>0</v>
      </c>
      <c r="P12" s="73"/>
      <c r="Q12" s="42" t="s">
        <v>425</v>
      </c>
      <c r="R12" s="42"/>
      <c r="S12" s="42" t="b">
        <v>0</v>
      </c>
      <c r="T12" s="73"/>
      <c r="U12" s="42" t="b">
        <v>0</v>
      </c>
      <c r="V12" s="165"/>
      <c r="W12" s="165"/>
      <c r="X12" s="165"/>
      <c r="Y12" s="165"/>
      <c r="Z12" s="165"/>
    </row>
    <row r="13">
      <c r="A13" s="165"/>
      <c r="B13" s="165"/>
      <c r="C13" s="165"/>
      <c r="D13" s="54"/>
      <c r="E13" s="54"/>
      <c r="F13" s="165"/>
      <c r="G13" s="165"/>
      <c r="H13" s="165"/>
      <c r="I13" s="165"/>
      <c r="J13" s="73"/>
      <c r="K13" s="146"/>
      <c r="L13" s="73"/>
      <c r="M13" s="73"/>
      <c r="N13" s="73"/>
      <c r="O13" s="73" t="b">
        <v>0</v>
      </c>
      <c r="P13" s="73"/>
      <c r="Q13" s="42" t="s">
        <v>425</v>
      </c>
      <c r="R13" s="42"/>
      <c r="S13" s="42" t="b">
        <v>0</v>
      </c>
      <c r="T13" s="73"/>
      <c r="U13" s="42" t="b">
        <v>0</v>
      </c>
      <c r="V13" s="165"/>
      <c r="W13" s="165"/>
      <c r="X13" s="165"/>
      <c r="Y13" s="165"/>
      <c r="Z13" s="165"/>
    </row>
    <row r="14">
      <c r="A14" s="165"/>
      <c r="B14" s="165"/>
      <c r="C14" s="165"/>
      <c r="D14" s="54"/>
      <c r="E14" s="54"/>
      <c r="F14" s="165"/>
      <c r="G14" s="165"/>
      <c r="H14" s="165"/>
      <c r="I14" s="165"/>
      <c r="J14" s="73"/>
      <c r="K14" s="146"/>
      <c r="L14" s="73"/>
      <c r="M14" s="73"/>
      <c r="N14" s="73"/>
      <c r="O14" s="73" t="b">
        <v>0</v>
      </c>
      <c r="P14" s="73"/>
      <c r="Q14" s="42" t="s">
        <v>425</v>
      </c>
      <c r="R14" s="42"/>
      <c r="S14" s="42" t="b">
        <v>0</v>
      </c>
      <c r="T14" s="73"/>
      <c r="U14" s="42" t="b">
        <v>0</v>
      </c>
      <c r="V14" s="165"/>
      <c r="W14" s="165"/>
      <c r="X14" s="165"/>
      <c r="Y14" s="165"/>
      <c r="Z14" s="165"/>
    </row>
    <row r="15">
      <c r="A15" s="165"/>
      <c r="B15" s="165"/>
      <c r="C15" s="165"/>
      <c r="D15" s="54"/>
      <c r="E15" s="54"/>
      <c r="F15" s="165"/>
      <c r="G15" s="165"/>
      <c r="H15" s="165"/>
      <c r="I15" s="165"/>
      <c r="J15" s="73"/>
      <c r="K15" s="146"/>
      <c r="L15" s="73"/>
      <c r="M15" s="73"/>
      <c r="N15" s="73"/>
      <c r="O15" s="73" t="b">
        <v>0</v>
      </c>
      <c r="P15" s="73"/>
      <c r="Q15" s="42" t="s">
        <v>425</v>
      </c>
      <c r="R15" s="42"/>
      <c r="S15" s="42" t="b">
        <v>0</v>
      </c>
      <c r="T15" s="73"/>
      <c r="U15" s="42" t="b">
        <v>0</v>
      </c>
      <c r="V15" s="165"/>
      <c r="W15" s="165"/>
      <c r="X15" s="165"/>
      <c r="Y15" s="165"/>
      <c r="Z15" s="165"/>
    </row>
    <row r="16">
      <c r="A16" s="165"/>
      <c r="B16" s="165"/>
      <c r="C16" s="165"/>
      <c r="D16" s="54"/>
      <c r="E16" s="54"/>
      <c r="F16" s="165"/>
      <c r="G16" s="165"/>
      <c r="H16" s="165"/>
      <c r="I16" s="165"/>
      <c r="J16" s="73"/>
      <c r="K16" s="146"/>
      <c r="L16" s="73"/>
      <c r="M16" s="73"/>
      <c r="N16" s="73"/>
      <c r="O16" s="73" t="b">
        <v>0</v>
      </c>
      <c r="P16" s="73"/>
      <c r="Q16" s="42" t="s">
        <v>425</v>
      </c>
      <c r="R16" s="42"/>
      <c r="S16" s="42" t="b">
        <v>0</v>
      </c>
      <c r="T16" s="73"/>
      <c r="U16" s="42" t="b">
        <v>0</v>
      </c>
      <c r="V16" s="165"/>
      <c r="W16" s="165"/>
      <c r="X16" s="165"/>
      <c r="Y16" s="165"/>
      <c r="Z16" s="165"/>
    </row>
    <row r="17">
      <c r="A17" s="165"/>
      <c r="B17" s="165"/>
      <c r="C17" s="165"/>
      <c r="D17" s="54"/>
      <c r="E17" s="54"/>
      <c r="F17" s="165"/>
      <c r="G17" s="165"/>
      <c r="H17" s="165"/>
      <c r="I17" s="165"/>
      <c r="J17" s="73"/>
      <c r="K17" s="146"/>
      <c r="L17" s="73"/>
      <c r="M17" s="73"/>
      <c r="N17" s="73"/>
      <c r="O17" s="73" t="b">
        <v>0</v>
      </c>
      <c r="P17" s="73"/>
      <c r="Q17" s="42" t="s">
        <v>425</v>
      </c>
      <c r="R17" s="42"/>
      <c r="S17" s="42" t="b">
        <v>0</v>
      </c>
      <c r="T17" s="73"/>
      <c r="U17" s="42" t="b">
        <v>0</v>
      </c>
      <c r="V17" s="165"/>
      <c r="W17" s="165"/>
      <c r="X17" s="165"/>
      <c r="Y17" s="165"/>
      <c r="Z17" s="165"/>
    </row>
    <row r="18">
      <c r="A18" s="165"/>
      <c r="B18" s="165"/>
      <c r="C18" s="165"/>
      <c r="D18" s="54"/>
      <c r="E18" s="54"/>
      <c r="F18" s="165"/>
      <c r="G18" s="165"/>
      <c r="H18" s="165"/>
      <c r="I18" s="165"/>
      <c r="J18" s="73"/>
      <c r="K18" s="146"/>
      <c r="L18" s="73"/>
      <c r="M18" s="73"/>
      <c r="N18" s="73"/>
      <c r="O18" s="73" t="b">
        <v>0</v>
      </c>
      <c r="P18" s="73"/>
      <c r="Q18" s="42" t="s">
        <v>425</v>
      </c>
      <c r="R18" s="42"/>
      <c r="S18" s="42" t="b">
        <v>0</v>
      </c>
      <c r="T18" s="73"/>
      <c r="U18" s="42" t="b">
        <v>0</v>
      </c>
      <c r="V18" s="165"/>
      <c r="W18" s="165"/>
      <c r="X18" s="165"/>
      <c r="Y18" s="165"/>
      <c r="Z18" s="165"/>
    </row>
    <row r="19">
      <c r="A19" s="165"/>
      <c r="B19" s="165"/>
      <c r="C19" s="165"/>
      <c r="D19" s="54"/>
      <c r="E19" s="54"/>
      <c r="F19" s="165"/>
      <c r="G19" s="165"/>
      <c r="H19" s="165"/>
      <c r="I19" s="165"/>
      <c r="J19" s="73"/>
      <c r="K19" s="146"/>
      <c r="L19" s="73"/>
      <c r="M19" s="73"/>
      <c r="N19" s="73"/>
      <c r="O19" s="73" t="b">
        <v>0</v>
      </c>
      <c r="P19" s="73"/>
      <c r="Q19" s="42" t="s">
        <v>425</v>
      </c>
      <c r="R19" s="42"/>
      <c r="S19" s="42" t="b">
        <v>0</v>
      </c>
      <c r="T19" s="73"/>
      <c r="U19" s="42" t="b">
        <v>0</v>
      </c>
      <c r="V19" s="165"/>
      <c r="W19" s="165"/>
      <c r="X19" s="165"/>
      <c r="Y19" s="165"/>
      <c r="Z19" s="165"/>
    </row>
    <row r="20">
      <c r="A20" s="165"/>
      <c r="B20" s="165"/>
      <c r="C20" s="165"/>
      <c r="D20" s="54"/>
      <c r="E20" s="54"/>
      <c r="F20" s="165"/>
      <c r="G20" s="165"/>
      <c r="H20" s="165"/>
      <c r="I20" s="165"/>
      <c r="J20" s="73"/>
      <c r="K20" s="146"/>
      <c r="L20" s="73"/>
      <c r="M20" s="73"/>
      <c r="N20" s="73"/>
      <c r="O20" s="73" t="b">
        <v>0</v>
      </c>
      <c r="P20" s="73"/>
      <c r="Q20" s="42" t="s">
        <v>425</v>
      </c>
      <c r="R20" s="42"/>
      <c r="S20" s="42" t="b">
        <v>0</v>
      </c>
      <c r="T20" s="73"/>
      <c r="U20" s="42" t="b">
        <v>0</v>
      </c>
      <c r="V20" s="165"/>
      <c r="W20" s="165"/>
      <c r="X20" s="165"/>
      <c r="Y20" s="165"/>
      <c r="Z20" s="165"/>
    </row>
    <row r="21">
      <c r="A21" s="165"/>
      <c r="B21" s="165"/>
      <c r="C21" s="165"/>
      <c r="D21" s="54"/>
      <c r="E21" s="54"/>
      <c r="F21" s="165"/>
      <c r="G21" s="165"/>
      <c r="H21" s="165"/>
      <c r="I21" s="165"/>
      <c r="J21" s="73"/>
      <c r="K21" s="146"/>
      <c r="L21" s="73"/>
      <c r="M21" s="73"/>
      <c r="N21" s="73"/>
      <c r="O21" s="73" t="b">
        <v>0</v>
      </c>
      <c r="P21" s="73"/>
      <c r="Q21" s="42" t="s">
        <v>425</v>
      </c>
      <c r="R21" s="42"/>
      <c r="S21" s="42" t="b">
        <v>0</v>
      </c>
      <c r="T21" s="73"/>
      <c r="U21" s="42" t="b">
        <v>0</v>
      </c>
      <c r="V21" s="165"/>
      <c r="W21" s="165"/>
      <c r="X21" s="165"/>
      <c r="Y21" s="165"/>
      <c r="Z21" s="165"/>
    </row>
    <row r="22">
      <c r="A22" s="165"/>
      <c r="B22" s="165"/>
      <c r="C22" s="165"/>
      <c r="D22" s="54"/>
      <c r="E22" s="54"/>
      <c r="F22" s="165"/>
      <c r="G22" s="165"/>
      <c r="H22" s="165"/>
      <c r="I22" s="165"/>
      <c r="J22" s="73"/>
      <c r="K22" s="146"/>
      <c r="L22" s="73"/>
      <c r="M22" s="73"/>
      <c r="N22" s="73"/>
      <c r="O22" s="73" t="b">
        <v>0</v>
      </c>
      <c r="P22" s="73"/>
      <c r="Q22" s="42" t="s">
        <v>425</v>
      </c>
      <c r="R22" s="42"/>
      <c r="S22" s="42" t="b">
        <v>0</v>
      </c>
      <c r="T22" s="73"/>
      <c r="U22" s="42" t="b">
        <v>0</v>
      </c>
      <c r="V22" s="165"/>
      <c r="W22" s="165"/>
      <c r="X22" s="165"/>
      <c r="Y22" s="165"/>
      <c r="Z22" s="165"/>
    </row>
    <row r="23">
      <c r="A23" s="165"/>
      <c r="B23" s="165"/>
      <c r="C23" s="165"/>
      <c r="D23" s="54"/>
      <c r="E23" s="54"/>
      <c r="F23" s="165"/>
      <c r="G23" s="165"/>
      <c r="H23" s="165"/>
      <c r="I23" s="165"/>
      <c r="J23" s="73"/>
      <c r="K23" s="146"/>
      <c r="L23" s="73"/>
      <c r="M23" s="73"/>
      <c r="N23" s="73"/>
      <c r="O23" s="73" t="b">
        <v>0</v>
      </c>
      <c r="P23" s="73"/>
      <c r="Q23" s="42" t="s">
        <v>425</v>
      </c>
      <c r="R23" s="42"/>
      <c r="S23" s="42" t="b">
        <v>0</v>
      </c>
      <c r="T23" s="73"/>
      <c r="U23" s="42" t="b">
        <v>0</v>
      </c>
      <c r="V23" s="165"/>
      <c r="W23" s="165"/>
      <c r="X23" s="165"/>
      <c r="Y23" s="165"/>
      <c r="Z23" s="165"/>
    </row>
    <row r="24">
      <c r="A24" s="165"/>
      <c r="B24" s="165"/>
      <c r="C24" s="165"/>
      <c r="D24" s="54"/>
      <c r="E24" s="54"/>
      <c r="F24" s="165"/>
      <c r="G24" s="165"/>
      <c r="H24" s="165"/>
      <c r="I24" s="165"/>
      <c r="J24" s="73"/>
      <c r="K24" s="146"/>
      <c r="L24" s="73"/>
      <c r="M24" s="73"/>
      <c r="N24" s="73"/>
      <c r="O24" s="73" t="b">
        <v>0</v>
      </c>
      <c r="P24" s="73"/>
      <c r="Q24" s="42" t="s">
        <v>425</v>
      </c>
      <c r="R24" s="42"/>
      <c r="S24" s="42" t="b">
        <v>0</v>
      </c>
      <c r="T24" s="73"/>
      <c r="U24" s="42" t="b">
        <v>0</v>
      </c>
      <c r="V24" s="165"/>
      <c r="W24" s="165"/>
      <c r="X24" s="165"/>
      <c r="Y24" s="165"/>
      <c r="Z24" s="165"/>
    </row>
    <row r="25">
      <c r="A25" s="165"/>
      <c r="B25" s="165"/>
      <c r="C25" s="165"/>
      <c r="D25" s="54"/>
      <c r="E25" s="54"/>
      <c r="F25" s="165"/>
      <c r="G25" s="165"/>
      <c r="H25" s="165"/>
      <c r="I25" s="165"/>
      <c r="J25" s="73"/>
      <c r="K25" s="146"/>
      <c r="L25" s="73"/>
      <c r="M25" s="73"/>
      <c r="N25" s="73"/>
      <c r="O25" s="73" t="b">
        <v>0</v>
      </c>
      <c r="P25" s="73"/>
      <c r="Q25" s="42" t="s">
        <v>425</v>
      </c>
      <c r="R25" s="42"/>
      <c r="S25" s="42" t="b">
        <v>0</v>
      </c>
      <c r="T25" s="73"/>
      <c r="U25" s="42" t="b">
        <v>0</v>
      </c>
      <c r="V25" s="165"/>
      <c r="W25" s="165"/>
      <c r="X25" s="165"/>
      <c r="Y25" s="165"/>
      <c r="Z25" s="165"/>
    </row>
    <row r="26">
      <c r="A26" s="165"/>
      <c r="B26" s="165"/>
      <c r="C26" s="165"/>
      <c r="D26" s="54"/>
      <c r="E26" s="54"/>
      <c r="F26" s="165"/>
      <c r="G26" s="165"/>
      <c r="H26" s="165"/>
      <c r="I26" s="165"/>
      <c r="J26" s="73"/>
      <c r="K26" s="146"/>
      <c r="L26" s="73"/>
      <c r="M26" s="73"/>
      <c r="N26" s="73"/>
      <c r="O26" s="73" t="b">
        <v>0</v>
      </c>
      <c r="P26" s="73"/>
      <c r="Q26" s="42" t="s">
        <v>425</v>
      </c>
      <c r="R26" s="42"/>
      <c r="S26" s="42" t="b">
        <v>0</v>
      </c>
      <c r="T26" s="73"/>
      <c r="U26" s="42" t="b">
        <v>0</v>
      </c>
      <c r="V26" s="165"/>
      <c r="W26" s="165"/>
      <c r="X26" s="165"/>
      <c r="Y26" s="165"/>
      <c r="Z26" s="165"/>
    </row>
    <row r="27">
      <c r="A27" s="165"/>
      <c r="B27" s="165"/>
      <c r="C27" s="165"/>
      <c r="D27" s="54"/>
      <c r="E27" s="54"/>
      <c r="F27" s="165"/>
      <c r="G27" s="165"/>
      <c r="H27" s="165"/>
      <c r="I27" s="165"/>
      <c r="J27" s="73"/>
      <c r="K27" s="146"/>
      <c r="L27" s="73"/>
      <c r="M27" s="73"/>
      <c r="N27" s="73"/>
      <c r="O27" s="73" t="b">
        <v>0</v>
      </c>
      <c r="P27" s="73"/>
      <c r="Q27" s="42" t="s">
        <v>425</v>
      </c>
      <c r="R27" s="42"/>
      <c r="S27" s="42" t="b">
        <v>0</v>
      </c>
      <c r="T27" s="73"/>
      <c r="U27" s="42" t="b">
        <v>0</v>
      </c>
      <c r="V27" s="165"/>
      <c r="W27" s="165"/>
      <c r="X27" s="165"/>
      <c r="Y27" s="165"/>
      <c r="Z27" s="165"/>
    </row>
    <row r="28">
      <c r="A28" s="165"/>
      <c r="B28" s="165"/>
      <c r="C28" s="165"/>
      <c r="D28" s="54"/>
      <c r="E28" s="54"/>
      <c r="F28" s="165"/>
      <c r="G28" s="165"/>
      <c r="H28" s="165"/>
      <c r="I28" s="165"/>
      <c r="J28" s="73"/>
      <c r="K28" s="146"/>
      <c r="L28" s="73"/>
      <c r="M28" s="73"/>
      <c r="N28" s="73"/>
      <c r="O28" s="73" t="b">
        <v>0</v>
      </c>
      <c r="P28" s="73"/>
      <c r="Q28" s="42" t="s">
        <v>425</v>
      </c>
      <c r="R28" s="42"/>
      <c r="S28" s="42" t="b">
        <v>0</v>
      </c>
      <c r="T28" s="73"/>
      <c r="U28" s="42" t="b">
        <v>0</v>
      </c>
      <c r="V28" s="165"/>
      <c r="W28" s="165"/>
      <c r="X28" s="165"/>
      <c r="Y28" s="165"/>
      <c r="Z28" s="165"/>
    </row>
    <row r="29">
      <c r="A29" s="165"/>
      <c r="B29" s="165"/>
      <c r="C29" s="165"/>
      <c r="D29" s="54"/>
      <c r="E29" s="54"/>
      <c r="F29" s="165"/>
      <c r="G29" s="165"/>
      <c r="H29" s="165"/>
      <c r="I29" s="165"/>
      <c r="J29" s="73"/>
      <c r="K29" s="146"/>
      <c r="L29" s="73"/>
      <c r="M29" s="73"/>
      <c r="N29" s="73"/>
      <c r="O29" s="73" t="b">
        <v>0</v>
      </c>
      <c r="P29" s="73"/>
      <c r="Q29" s="42" t="s">
        <v>425</v>
      </c>
      <c r="R29" s="42"/>
      <c r="S29" s="42" t="b">
        <v>0</v>
      </c>
      <c r="T29" s="73"/>
      <c r="U29" s="42" t="b">
        <v>0</v>
      </c>
      <c r="V29" s="165"/>
      <c r="W29" s="165"/>
      <c r="X29" s="165"/>
      <c r="Y29" s="165"/>
      <c r="Z29" s="165"/>
    </row>
    <row r="30">
      <c r="A30" s="165"/>
      <c r="B30" s="165"/>
      <c r="C30" s="165"/>
      <c r="D30" s="54"/>
      <c r="E30" s="54"/>
      <c r="F30" s="165"/>
      <c r="G30" s="165"/>
      <c r="H30" s="165"/>
      <c r="I30" s="165"/>
      <c r="J30" s="73"/>
      <c r="K30" s="146"/>
      <c r="L30" s="73"/>
      <c r="M30" s="73"/>
      <c r="N30" s="73"/>
      <c r="O30" s="73" t="b">
        <v>0</v>
      </c>
      <c r="P30" s="73"/>
      <c r="Q30" s="42" t="s">
        <v>425</v>
      </c>
      <c r="R30" s="42"/>
      <c r="S30" s="42" t="b">
        <v>0</v>
      </c>
      <c r="T30" s="73"/>
      <c r="U30" s="42" t="b">
        <v>0</v>
      </c>
      <c r="V30" s="165"/>
      <c r="W30" s="165"/>
      <c r="X30" s="165"/>
      <c r="Y30" s="165"/>
      <c r="Z30" s="165"/>
    </row>
    <row r="31">
      <c r="A31" s="165"/>
      <c r="B31" s="165"/>
      <c r="C31" s="165"/>
      <c r="D31" s="54"/>
      <c r="E31" s="54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</row>
    <row r="32">
      <c r="A32" s="165"/>
      <c r="B32" s="165"/>
      <c r="C32" s="165"/>
      <c r="D32" s="54"/>
      <c r="E32" s="54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</row>
    <row r="33">
      <c r="A33" s="165"/>
      <c r="B33" s="165"/>
      <c r="C33" s="165"/>
      <c r="D33" s="54"/>
      <c r="E33" s="54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</row>
    <row r="34">
      <c r="A34" s="165"/>
      <c r="B34" s="165"/>
      <c r="C34" s="165"/>
      <c r="D34" s="54"/>
      <c r="E34" s="54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</row>
    <row r="35">
      <c r="A35" s="165"/>
      <c r="B35" s="165"/>
      <c r="C35" s="165"/>
      <c r="D35" s="54"/>
      <c r="E35" s="54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</row>
    <row r="36">
      <c r="A36" s="165"/>
      <c r="B36" s="165"/>
      <c r="C36" s="165"/>
      <c r="D36" s="54"/>
      <c r="E36" s="54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</row>
    <row r="37">
      <c r="A37" s="165"/>
      <c r="B37" s="165"/>
      <c r="C37" s="165"/>
      <c r="D37" s="54"/>
      <c r="E37" s="54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</row>
    <row r="38">
      <c r="A38" s="165"/>
      <c r="B38" s="165"/>
      <c r="C38" s="165"/>
      <c r="D38" s="54"/>
      <c r="E38" s="54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</row>
    <row r="39">
      <c r="A39" s="165"/>
      <c r="B39" s="165"/>
      <c r="C39" s="165"/>
      <c r="D39" s="54"/>
      <c r="E39" s="54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</row>
    <row r="40">
      <c r="A40" s="165"/>
      <c r="B40" s="165"/>
      <c r="C40" s="165"/>
      <c r="D40" s="54"/>
      <c r="E40" s="54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</row>
    <row r="41">
      <c r="A41" s="165"/>
      <c r="B41" s="165"/>
      <c r="C41" s="165"/>
      <c r="D41" s="54"/>
      <c r="E41" s="54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</row>
    <row r="42">
      <c r="A42" s="165"/>
      <c r="B42" s="165"/>
      <c r="C42" s="165"/>
      <c r="D42" s="54"/>
      <c r="E42" s="54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</row>
    <row r="43">
      <c r="A43" s="165"/>
      <c r="B43" s="165"/>
      <c r="C43" s="165"/>
      <c r="D43" s="54"/>
      <c r="E43" s="54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</row>
    <row r="44">
      <c r="A44" s="165"/>
      <c r="B44" s="165"/>
      <c r="C44" s="165"/>
      <c r="D44" s="54"/>
      <c r="E44" s="54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</row>
    <row r="45">
      <c r="A45" s="165"/>
      <c r="B45" s="165"/>
      <c r="C45" s="165"/>
      <c r="D45" s="54"/>
      <c r="E45" s="54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</row>
    <row r="46">
      <c r="A46" s="165"/>
      <c r="B46" s="165"/>
      <c r="C46" s="165"/>
      <c r="D46" s="54"/>
      <c r="E46" s="54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</row>
    <row r="47">
      <c r="A47" s="165"/>
      <c r="B47" s="165"/>
      <c r="C47" s="165"/>
      <c r="D47" s="54"/>
      <c r="E47" s="54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</row>
    <row r="48">
      <c r="A48" s="165"/>
      <c r="B48" s="165"/>
      <c r="C48" s="165"/>
      <c r="D48" s="54"/>
      <c r="E48" s="54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</row>
    <row r="49">
      <c r="A49" s="165"/>
      <c r="B49" s="165"/>
      <c r="C49" s="165"/>
      <c r="D49" s="54"/>
      <c r="E49" s="54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</row>
    <row r="50">
      <c r="A50" s="165"/>
      <c r="B50" s="165"/>
      <c r="C50" s="165"/>
      <c r="D50" s="54"/>
      <c r="E50" s="54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</row>
    <row r="51">
      <c r="A51" s="165"/>
      <c r="B51" s="165"/>
      <c r="C51" s="165"/>
      <c r="D51" s="54"/>
      <c r="E51" s="54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</row>
    <row r="52">
      <c r="A52" s="165"/>
      <c r="B52" s="165"/>
      <c r="C52" s="165"/>
      <c r="D52" s="54"/>
      <c r="E52" s="54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</row>
    <row r="53">
      <c r="A53" s="165"/>
      <c r="B53" s="165"/>
      <c r="C53" s="165"/>
      <c r="D53" s="54"/>
      <c r="E53" s="54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</row>
    <row r="54">
      <c r="A54" s="165"/>
      <c r="B54" s="165"/>
      <c r="C54" s="165"/>
      <c r="D54" s="54"/>
      <c r="E54" s="54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</row>
    <row r="55">
      <c r="A55" s="165"/>
      <c r="B55" s="165"/>
      <c r="C55" s="165"/>
      <c r="D55" s="54"/>
      <c r="E55" s="54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</row>
    <row r="56">
      <c r="A56" s="165"/>
      <c r="B56" s="165"/>
      <c r="C56" s="165"/>
      <c r="D56" s="54"/>
      <c r="E56" s="54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</row>
    <row r="57">
      <c r="A57" s="165"/>
      <c r="B57" s="165"/>
      <c r="C57" s="165"/>
      <c r="D57" s="54"/>
      <c r="E57" s="54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</row>
    <row r="58">
      <c r="A58" s="165"/>
      <c r="B58" s="165"/>
      <c r="C58" s="165"/>
      <c r="D58" s="54"/>
      <c r="E58" s="54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</row>
    <row r="59">
      <c r="A59" s="165"/>
      <c r="B59" s="165"/>
      <c r="C59" s="165"/>
      <c r="D59" s="54"/>
      <c r="E59" s="54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</row>
    <row r="60">
      <c r="A60" s="165"/>
      <c r="B60" s="165"/>
      <c r="C60" s="165"/>
      <c r="D60" s="54"/>
      <c r="E60" s="54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</row>
    <row r="61">
      <c r="A61" s="165"/>
      <c r="B61" s="165"/>
      <c r="C61" s="165"/>
      <c r="D61" s="54"/>
      <c r="E61" s="54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</row>
    <row r="62">
      <c r="A62" s="165"/>
      <c r="B62" s="165"/>
      <c r="C62" s="165"/>
      <c r="D62" s="54"/>
      <c r="E62" s="54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</row>
    <row r="63">
      <c r="A63" s="165"/>
      <c r="B63" s="165"/>
      <c r="C63" s="165"/>
      <c r="D63" s="54"/>
      <c r="E63" s="54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</row>
    <row r="64">
      <c r="A64" s="165"/>
      <c r="B64" s="165"/>
      <c r="C64" s="165"/>
      <c r="D64" s="54"/>
      <c r="E64" s="54"/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</row>
    <row r="65">
      <c r="A65" s="165"/>
      <c r="B65" s="165"/>
      <c r="C65" s="165"/>
      <c r="D65" s="54"/>
      <c r="E65" s="54"/>
      <c r="F65" s="165"/>
      <c r="G65" s="165"/>
      <c r="H65" s="165"/>
      <c r="I65" s="165"/>
      <c r="J65" s="165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</row>
    <row r="66">
      <c r="A66" s="165"/>
      <c r="B66" s="165"/>
      <c r="C66" s="165"/>
      <c r="D66" s="54"/>
      <c r="E66" s="54"/>
      <c r="F66" s="165"/>
      <c r="G66" s="165"/>
      <c r="H66" s="165"/>
      <c r="I66" s="165"/>
      <c r="J66" s="165"/>
      <c r="K66" s="165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</row>
    <row r="67">
      <c r="A67" s="165"/>
      <c r="B67" s="165"/>
      <c r="C67" s="165"/>
      <c r="D67" s="54"/>
      <c r="E67" s="54"/>
      <c r="F67" s="165"/>
      <c r="G67" s="165"/>
      <c r="H67" s="165"/>
      <c r="I67" s="165"/>
      <c r="J67" s="165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</row>
    <row r="68">
      <c r="A68" s="165"/>
      <c r="B68" s="165"/>
      <c r="C68" s="165"/>
      <c r="D68" s="54"/>
      <c r="E68" s="54"/>
      <c r="F68" s="165"/>
      <c r="G68" s="165"/>
      <c r="H68" s="165"/>
      <c r="I68" s="165"/>
      <c r="J68" s="165"/>
      <c r="K68" s="165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</row>
    <row r="69">
      <c r="A69" s="165"/>
      <c r="B69" s="165"/>
      <c r="C69" s="165"/>
      <c r="D69" s="54"/>
      <c r="E69" s="54"/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</row>
    <row r="70">
      <c r="A70" s="165"/>
      <c r="B70" s="165"/>
      <c r="C70" s="165"/>
      <c r="D70" s="54"/>
      <c r="E70" s="54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</row>
    <row r="71">
      <c r="A71" s="165"/>
      <c r="B71" s="165"/>
      <c r="C71" s="165"/>
      <c r="D71" s="54"/>
      <c r="E71" s="54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</row>
    <row r="72">
      <c r="A72" s="165"/>
      <c r="B72" s="165"/>
      <c r="C72" s="165"/>
      <c r="D72" s="54"/>
      <c r="E72" s="54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</row>
    <row r="73">
      <c r="A73" s="165"/>
      <c r="B73" s="165"/>
      <c r="C73" s="165"/>
      <c r="D73" s="54"/>
      <c r="E73" s="54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</row>
    <row r="74">
      <c r="A74" s="165"/>
      <c r="B74" s="165"/>
      <c r="C74" s="165"/>
      <c r="D74" s="54"/>
      <c r="E74" s="54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</row>
    <row r="75">
      <c r="A75" s="165"/>
      <c r="B75" s="165"/>
      <c r="C75" s="165"/>
      <c r="D75" s="54"/>
      <c r="E75" s="54"/>
      <c r="F75" s="165"/>
      <c r="G75" s="165"/>
      <c r="H75" s="165"/>
      <c r="I75" s="165"/>
      <c r="J75" s="165"/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</row>
    <row r="76">
      <c r="A76" s="165"/>
      <c r="B76" s="165"/>
      <c r="C76" s="165"/>
      <c r="D76" s="54"/>
      <c r="E76" s="54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</row>
    <row r="77">
      <c r="A77" s="165"/>
      <c r="B77" s="165"/>
      <c r="C77" s="165"/>
      <c r="D77" s="54"/>
      <c r="E77" s="54"/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</row>
    <row r="78">
      <c r="A78" s="165"/>
      <c r="B78" s="165"/>
      <c r="C78" s="165"/>
      <c r="D78" s="54"/>
      <c r="E78" s="54"/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</row>
    <row r="79">
      <c r="A79" s="165"/>
      <c r="B79" s="165"/>
      <c r="C79" s="165"/>
      <c r="D79" s="54"/>
      <c r="E79" s="54"/>
      <c r="F79" s="165"/>
      <c r="G79" s="165"/>
      <c r="H79" s="165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</row>
    <row r="80">
      <c r="A80" s="165"/>
      <c r="B80" s="165"/>
      <c r="C80" s="165"/>
      <c r="D80" s="54"/>
      <c r="E80" s="54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</row>
    <row r="81">
      <c r="A81" s="165"/>
      <c r="B81" s="165"/>
      <c r="C81" s="165"/>
      <c r="D81" s="54"/>
      <c r="E81" s="54"/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</row>
    <row r="82">
      <c r="A82" s="165"/>
      <c r="B82" s="165"/>
      <c r="C82" s="165"/>
      <c r="D82" s="54"/>
      <c r="E82" s="54"/>
      <c r="F82" s="165"/>
      <c r="G82" s="165"/>
      <c r="H82" s="165"/>
      <c r="I82" s="165"/>
      <c r="J82" s="165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</row>
    <row r="83">
      <c r="A83" s="165"/>
      <c r="B83" s="165"/>
      <c r="C83" s="165"/>
      <c r="D83" s="54"/>
      <c r="E83" s="54"/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</row>
    <row r="84">
      <c r="A84" s="165"/>
      <c r="B84" s="165"/>
      <c r="C84" s="165"/>
      <c r="D84" s="54"/>
      <c r="E84" s="54"/>
      <c r="F84" s="165"/>
      <c r="G84" s="165"/>
      <c r="H84" s="165"/>
      <c r="I84" s="165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</row>
    <row r="85">
      <c r="A85" s="165"/>
      <c r="B85" s="165"/>
      <c r="C85" s="165"/>
      <c r="D85" s="54"/>
      <c r="E85" s="54"/>
      <c r="F85" s="165"/>
      <c r="G85" s="165"/>
      <c r="H85" s="165"/>
      <c r="I85" s="165"/>
      <c r="J85" s="165"/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</row>
    <row r="86">
      <c r="A86" s="165"/>
      <c r="B86" s="165"/>
      <c r="C86" s="165"/>
      <c r="D86" s="54"/>
      <c r="E86" s="54"/>
      <c r="F86" s="165"/>
      <c r="G86" s="165"/>
      <c r="H86" s="165"/>
      <c r="I86" s="165"/>
      <c r="J86" s="165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</row>
    <row r="87">
      <c r="A87" s="165"/>
      <c r="B87" s="165"/>
      <c r="C87" s="165"/>
      <c r="D87" s="54"/>
      <c r="E87" s="54"/>
      <c r="F87" s="165"/>
      <c r="G87" s="165"/>
      <c r="H87" s="165"/>
      <c r="I87" s="165"/>
      <c r="J87" s="165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</row>
    <row r="88">
      <c r="A88" s="165"/>
      <c r="B88" s="165"/>
      <c r="C88" s="165"/>
      <c r="D88" s="54"/>
      <c r="E88" s="54"/>
      <c r="F88" s="165"/>
      <c r="G88" s="165"/>
      <c r="H88" s="165"/>
      <c r="I88" s="165"/>
      <c r="J88" s="165"/>
      <c r="K88" s="165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</row>
    <row r="89">
      <c r="A89" s="165"/>
      <c r="B89" s="165"/>
      <c r="C89" s="165"/>
      <c r="D89" s="54"/>
      <c r="E89" s="54"/>
      <c r="F89" s="165"/>
      <c r="G89" s="165"/>
      <c r="H89" s="165"/>
      <c r="I89" s="165"/>
      <c r="J89" s="165"/>
      <c r="K89" s="165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</row>
    <row r="90">
      <c r="A90" s="165"/>
      <c r="B90" s="165"/>
      <c r="C90" s="165"/>
      <c r="D90" s="54"/>
      <c r="E90" s="54"/>
      <c r="F90" s="165"/>
      <c r="G90" s="165"/>
      <c r="H90" s="165"/>
      <c r="I90" s="165"/>
      <c r="J90" s="165"/>
      <c r="K90" s="165"/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</row>
    <row r="91">
      <c r="A91" s="165"/>
      <c r="B91" s="165"/>
      <c r="C91" s="165"/>
      <c r="D91" s="54"/>
      <c r="E91" s="54"/>
      <c r="F91" s="165"/>
      <c r="G91" s="165"/>
      <c r="H91" s="165"/>
      <c r="I91" s="165"/>
      <c r="J91" s="165"/>
      <c r="K91" s="165"/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</row>
    <row r="92">
      <c r="A92" s="165"/>
      <c r="B92" s="165"/>
      <c r="C92" s="165"/>
      <c r="D92" s="54"/>
      <c r="E92" s="54"/>
      <c r="F92" s="165"/>
      <c r="G92" s="165"/>
      <c r="H92" s="165"/>
      <c r="I92" s="165"/>
      <c r="J92" s="165"/>
      <c r="K92" s="165"/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</row>
    <row r="93">
      <c r="A93" s="165"/>
      <c r="B93" s="165"/>
      <c r="C93" s="165"/>
      <c r="D93" s="54"/>
      <c r="E93" s="54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</row>
    <row r="94">
      <c r="A94" s="165"/>
      <c r="B94" s="165"/>
      <c r="C94" s="165"/>
      <c r="D94" s="54"/>
      <c r="E94" s="54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</row>
    <row r="95">
      <c r="A95" s="165"/>
      <c r="B95" s="165"/>
      <c r="C95" s="165"/>
      <c r="D95" s="54"/>
      <c r="E95" s="54"/>
      <c r="F95" s="165"/>
      <c r="G95" s="165"/>
      <c r="H95" s="165"/>
      <c r="I95" s="165"/>
      <c r="J95" s="165"/>
      <c r="K95" s="165"/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</row>
    <row r="96">
      <c r="A96" s="165"/>
      <c r="B96" s="165"/>
      <c r="C96" s="165"/>
      <c r="D96" s="54"/>
      <c r="E96" s="54"/>
      <c r="F96" s="165"/>
      <c r="G96" s="165"/>
      <c r="H96" s="165"/>
      <c r="I96" s="165"/>
      <c r="J96" s="165"/>
      <c r="K96" s="165"/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</row>
    <row r="97">
      <c r="A97" s="165"/>
      <c r="B97" s="165"/>
      <c r="C97" s="165"/>
      <c r="D97" s="54"/>
      <c r="E97" s="54"/>
      <c r="F97" s="165"/>
      <c r="G97" s="165"/>
      <c r="H97" s="165"/>
      <c r="I97" s="165"/>
      <c r="J97" s="165"/>
      <c r="K97" s="165"/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</row>
    <row r="98">
      <c r="A98" s="165"/>
      <c r="B98" s="165"/>
      <c r="C98" s="165"/>
      <c r="D98" s="54"/>
      <c r="E98" s="54"/>
      <c r="F98" s="165"/>
      <c r="G98" s="165"/>
      <c r="H98" s="165"/>
      <c r="I98" s="165"/>
      <c r="J98" s="165"/>
      <c r="K98" s="165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</row>
    <row r="99">
      <c r="A99" s="165"/>
      <c r="B99" s="165"/>
      <c r="C99" s="165"/>
      <c r="D99" s="54"/>
      <c r="E99" s="54"/>
      <c r="F99" s="165"/>
      <c r="G99" s="165"/>
      <c r="H99" s="165"/>
      <c r="I99" s="165"/>
      <c r="J99" s="165"/>
      <c r="K99" s="165"/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</row>
    <row r="100">
      <c r="A100" s="165"/>
      <c r="B100" s="165"/>
      <c r="C100" s="165"/>
      <c r="D100" s="54"/>
      <c r="E100" s="54"/>
      <c r="F100" s="165"/>
      <c r="G100" s="165"/>
      <c r="H100" s="165"/>
      <c r="I100" s="165"/>
      <c r="J100" s="165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</row>
    <row r="101">
      <c r="A101" s="165"/>
      <c r="B101" s="165"/>
      <c r="C101" s="165"/>
      <c r="D101" s="54"/>
      <c r="E101" s="54"/>
      <c r="F101" s="165"/>
      <c r="G101" s="165"/>
      <c r="H101" s="165"/>
      <c r="I101" s="165"/>
      <c r="J101" s="165"/>
      <c r="K101" s="165"/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</row>
    <row r="102">
      <c r="A102" s="165"/>
      <c r="B102" s="165"/>
      <c r="C102" s="165"/>
      <c r="D102" s="54"/>
      <c r="E102" s="54"/>
      <c r="F102" s="165"/>
      <c r="G102" s="165"/>
      <c r="H102" s="165"/>
      <c r="I102" s="165"/>
      <c r="J102" s="165"/>
      <c r="K102" s="165"/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</row>
    <row r="103">
      <c r="A103" s="165"/>
      <c r="B103" s="165"/>
      <c r="C103" s="165"/>
      <c r="D103" s="54"/>
      <c r="E103" s="54"/>
      <c r="F103" s="165"/>
      <c r="G103" s="165"/>
      <c r="H103" s="165"/>
      <c r="I103" s="165"/>
      <c r="J103" s="165"/>
      <c r="K103" s="165"/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</row>
    <row r="104">
      <c r="A104" s="165"/>
      <c r="B104" s="165"/>
      <c r="C104" s="165"/>
      <c r="D104" s="54"/>
      <c r="E104" s="54"/>
      <c r="F104" s="165"/>
      <c r="G104" s="165"/>
      <c r="H104" s="165"/>
      <c r="I104" s="165"/>
      <c r="J104" s="165"/>
      <c r="K104" s="165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</row>
    <row r="105">
      <c r="A105" s="165"/>
      <c r="B105" s="165"/>
      <c r="C105" s="165"/>
      <c r="D105" s="54"/>
      <c r="E105" s="54"/>
      <c r="F105" s="165"/>
      <c r="G105" s="165"/>
      <c r="H105" s="165"/>
      <c r="I105" s="165"/>
      <c r="J105" s="165"/>
      <c r="K105" s="165"/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</row>
    <row r="106">
      <c r="A106" s="165"/>
      <c r="B106" s="165"/>
      <c r="C106" s="165"/>
      <c r="D106" s="54"/>
      <c r="E106" s="54"/>
      <c r="F106" s="165"/>
      <c r="G106" s="165"/>
      <c r="H106" s="165"/>
      <c r="I106" s="165"/>
      <c r="J106" s="165"/>
      <c r="K106" s="165"/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</row>
    <row r="107">
      <c r="A107" s="165"/>
      <c r="B107" s="165"/>
      <c r="C107" s="165"/>
      <c r="D107" s="54"/>
      <c r="E107" s="54"/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</row>
    <row r="108">
      <c r="A108" s="165"/>
      <c r="B108" s="165"/>
      <c r="C108" s="165"/>
      <c r="D108" s="54"/>
      <c r="E108" s="54"/>
      <c r="F108" s="165"/>
      <c r="G108" s="165"/>
      <c r="H108" s="165"/>
      <c r="I108" s="165"/>
      <c r="J108" s="165"/>
      <c r="K108" s="165"/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</row>
    <row r="109">
      <c r="A109" s="165"/>
      <c r="B109" s="165"/>
      <c r="C109" s="165"/>
      <c r="D109" s="54"/>
      <c r="E109" s="54"/>
      <c r="F109" s="165"/>
      <c r="G109" s="165"/>
      <c r="H109" s="165"/>
      <c r="I109" s="165"/>
      <c r="J109" s="165"/>
      <c r="K109" s="165"/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</row>
    <row r="110">
      <c r="A110" s="165"/>
      <c r="B110" s="165"/>
      <c r="C110" s="165"/>
      <c r="D110" s="54"/>
      <c r="E110" s="54"/>
      <c r="F110" s="165"/>
      <c r="G110" s="165"/>
      <c r="H110" s="165"/>
      <c r="I110" s="165"/>
      <c r="J110" s="165"/>
      <c r="K110" s="165"/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</row>
    <row r="111">
      <c r="A111" s="165"/>
      <c r="B111" s="165"/>
      <c r="C111" s="165"/>
      <c r="D111" s="54"/>
      <c r="E111" s="54"/>
      <c r="F111" s="165"/>
      <c r="G111" s="165"/>
      <c r="H111" s="165"/>
      <c r="I111" s="165"/>
      <c r="J111" s="165"/>
      <c r="K111" s="165"/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</row>
    <row r="112">
      <c r="A112" s="165"/>
      <c r="B112" s="165"/>
      <c r="C112" s="165"/>
      <c r="D112" s="54"/>
      <c r="E112" s="54"/>
      <c r="F112" s="165"/>
      <c r="G112" s="165"/>
      <c r="H112" s="165"/>
      <c r="I112" s="165"/>
      <c r="J112" s="165"/>
      <c r="K112" s="165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</row>
    <row r="113">
      <c r="A113" s="165"/>
      <c r="B113" s="165"/>
      <c r="C113" s="165"/>
      <c r="D113" s="54"/>
      <c r="E113" s="54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</row>
    <row r="114">
      <c r="A114" s="165"/>
      <c r="B114" s="165"/>
      <c r="C114" s="165"/>
      <c r="D114" s="54"/>
      <c r="E114" s="54"/>
      <c r="F114" s="165"/>
      <c r="G114" s="165"/>
      <c r="H114" s="165"/>
      <c r="I114" s="165"/>
      <c r="J114" s="165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</row>
    <row r="115">
      <c r="A115" s="165"/>
      <c r="B115" s="165"/>
      <c r="C115" s="165"/>
      <c r="D115" s="54"/>
      <c r="E115" s="54"/>
      <c r="F115" s="165"/>
      <c r="G115" s="165"/>
      <c r="H115" s="165"/>
      <c r="I115" s="165"/>
      <c r="J115" s="165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</row>
    <row r="116">
      <c r="A116" s="165"/>
      <c r="B116" s="165"/>
      <c r="C116" s="165"/>
      <c r="D116" s="54"/>
      <c r="E116" s="54"/>
      <c r="F116" s="165"/>
      <c r="G116" s="165"/>
      <c r="H116" s="165"/>
      <c r="I116" s="165"/>
      <c r="J116" s="165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</row>
    <row r="117">
      <c r="A117" s="165"/>
      <c r="B117" s="165"/>
      <c r="C117" s="165"/>
      <c r="D117" s="54"/>
      <c r="E117" s="54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</row>
    <row r="118">
      <c r="A118" s="165"/>
      <c r="B118" s="165"/>
      <c r="C118" s="165"/>
      <c r="D118" s="54"/>
      <c r="E118" s="54"/>
      <c r="F118" s="165"/>
      <c r="G118" s="165"/>
      <c r="H118" s="165"/>
      <c r="I118" s="165"/>
      <c r="J118" s="165"/>
      <c r="K118" s="165"/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</row>
    <row r="119">
      <c r="A119" s="165"/>
      <c r="B119" s="165"/>
      <c r="C119" s="165"/>
      <c r="D119" s="54"/>
      <c r="E119" s="54"/>
      <c r="F119" s="165"/>
      <c r="G119" s="165"/>
      <c r="H119" s="165"/>
      <c r="I119" s="165"/>
      <c r="J119" s="165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</row>
    <row r="120">
      <c r="A120" s="165"/>
      <c r="B120" s="165"/>
      <c r="C120" s="165"/>
      <c r="D120" s="54"/>
      <c r="E120" s="54"/>
      <c r="F120" s="165"/>
      <c r="G120" s="165"/>
      <c r="H120" s="165"/>
      <c r="I120" s="165"/>
      <c r="J120" s="165"/>
      <c r="K120" s="165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</row>
    <row r="121">
      <c r="A121" s="165"/>
      <c r="B121" s="165"/>
      <c r="C121" s="165"/>
      <c r="D121" s="54"/>
      <c r="E121" s="54"/>
      <c r="F121" s="165"/>
      <c r="G121" s="165"/>
      <c r="H121" s="165"/>
      <c r="I121" s="165"/>
      <c r="J121" s="165"/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</row>
    <row r="122">
      <c r="A122" s="165"/>
      <c r="B122" s="165"/>
      <c r="C122" s="165"/>
      <c r="D122" s="54"/>
      <c r="E122" s="54"/>
      <c r="F122" s="165"/>
      <c r="G122" s="165"/>
      <c r="H122" s="165"/>
      <c r="I122" s="165"/>
      <c r="J122" s="165"/>
      <c r="K122" s="165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</row>
    <row r="123">
      <c r="A123" s="165"/>
      <c r="B123" s="165"/>
      <c r="C123" s="165"/>
      <c r="D123" s="54"/>
      <c r="E123" s="54"/>
      <c r="F123" s="165"/>
      <c r="G123" s="165"/>
      <c r="H123" s="165"/>
      <c r="I123" s="165"/>
      <c r="J123" s="165"/>
      <c r="K123" s="165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</row>
    <row r="124">
      <c r="A124" s="165"/>
      <c r="B124" s="165"/>
      <c r="C124" s="165"/>
      <c r="D124" s="54"/>
      <c r="E124" s="54"/>
      <c r="F124" s="165"/>
      <c r="G124" s="165"/>
      <c r="H124" s="165"/>
      <c r="I124" s="165"/>
      <c r="J124" s="165"/>
      <c r="K124" s="165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</row>
    <row r="125">
      <c r="A125" s="165"/>
      <c r="B125" s="165"/>
      <c r="C125" s="165"/>
      <c r="D125" s="54"/>
      <c r="E125" s="54"/>
      <c r="F125" s="165"/>
      <c r="G125" s="165"/>
      <c r="H125" s="165"/>
      <c r="I125" s="165"/>
      <c r="J125" s="165"/>
      <c r="K125" s="165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</row>
    <row r="126">
      <c r="A126" s="165"/>
      <c r="B126" s="165"/>
      <c r="C126" s="165"/>
      <c r="D126" s="54"/>
      <c r="E126" s="54"/>
      <c r="F126" s="165"/>
      <c r="G126" s="165"/>
      <c r="H126" s="165"/>
      <c r="I126" s="165"/>
      <c r="J126" s="165"/>
      <c r="K126" s="165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</row>
    <row r="127">
      <c r="A127" s="165"/>
      <c r="B127" s="165"/>
      <c r="C127" s="165"/>
      <c r="D127" s="54"/>
      <c r="E127" s="54"/>
      <c r="F127" s="165"/>
      <c r="G127" s="165"/>
      <c r="H127" s="165"/>
      <c r="I127" s="165"/>
      <c r="J127" s="165"/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</row>
    <row r="128">
      <c r="A128" s="165"/>
      <c r="B128" s="165"/>
      <c r="C128" s="165"/>
      <c r="D128" s="54"/>
      <c r="E128" s="54"/>
      <c r="F128" s="165"/>
      <c r="G128" s="165"/>
      <c r="H128" s="165"/>
      <c r="I128" s="165"/>
      <c r="J128" s="165"/>
      <c r="K128" s="165"/>
      <c r="L128" s="165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</row>
    <row r="129">
      <c r="A129" s="165"/>
      <c r="B129" s="165"/>
      <c r="C129" s="165"/>
      <c r="D129" s="54"/>
      <c r="E129" s="54"/>
      <c r="F129" s="165"/>
      <c r="G129" s="165"/>
      <c r="H129" s="165"/>
      <c r="I129" s="165"/>
      <c r="J129" s="165"/>
      <c r="K129" s="165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</row>
    <row r="130">
      <c r="A130" s="165"/>
      <c r="B130" s="165"/>
      <c r="C130" s="165"/>
      <c r="D130" s="54"/>
      <c r="E130" s="54"/>
      <c r="F130" s="165"/>
      <c r="G130" s="165"/>
      <c r="H130" s="165"/>
      <c r="I130" s="165"/>
      <c r="J130" s="165"/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</row>
    <row r="131">
      <c r="A131" s="165"/>
      <c r="B131" s="165"/>
      <c r="C131" s="165"/>
      <c r="D131" s="54"/>
      <c r="E131" s="54"/>
      <c r="F131" s="165"/>
      <c r="G131" s="165"/>
      <c r="H131" s="165"/>
      <c r="I131" s="165"/>
      <c r="J131" s="165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</row>
    <row r="132">
      <c r="A132" s="165"/>
      <c r="B132" s="165"/>
      <c r="C132" s="165"/>
      <c r="D132" s="54"/>
      <c r="E132" s="54"/>
      <c r="F132" s="165"/>
      <c r="G132" s="165"/>
      <c r="H132" s="165"/>
      <c r="I132" s="165"/>
      <c r="J132" s="165"/>
      <c r="K132" s="165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</row>
    <row r="133">
      <c r="A133" s="165"/>
      <c r="B133" s="165"/>
      <c r="C133" s="165"/>
      <c r="D133" s="54"/>
      <c r="E133" s="54"/>
      <c r="F133" s="165"/>
      <c r="G133" s="165"/>
      <c r="H133" s="165"/>
      <c r="I133" s="165"/>
      <c r="J133" s="165"/>
      <c r="K133" s="165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</row>
    <row r="134">
      <c r="A134" s="165"/>
      <c r="B134" s="165"/>
      <c r="C134" s="165"/>
      <c r="D134" s="54"/>
      <c r="E134" s="54"/>
      <c r="F134" s="165"/>
      <c r="G134" s="165"/>
      <c r="H134" s="165"/>
      <c r="I134" s="165"/>
      <c r="J134" s="165"/>
      <c r="K134" s="165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</row>
    <row r="135">
      <c r="A135" s="165"/>
      <c r="B135" s="165"/>
      <c r="C135" s="165"/>
      <c r="D135" s="54"/>
      <c r="E135" s="54"/>
      <c r="F135" s="165"/>
      <c r="G135" s="165"/>
      <c r="H135" s="165"/>
      <c r="I135" s="165"/>
      <c r="J135" s="165"/>
      <c r="K135" s="165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</row>
    <row r="136">
      <c r="A136" s="165"/>
      <c r="B136" s="165"/>
      <c r="C136" s="165"/>
      <c r="D136" s="54"/>
      <c r="E136" s="54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</row>
    <row r="137">
      <c r="A137" s="165"/>
      <c r="B137" s="165"/>
      <c r="C137" s="165"/>
      <c r="D137" s="54"/>
      <c r="E137" s="54"/>
      <c r="F137" s="165"/>
      <c r="G137" s="165"/>
      <c r="H137" s="165"/>
      <c r="I137" s="165"/>
      <c r="J137" s="165"/>
      <c r="K137" s="165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</row>
    <row r="138">
      <c r="A138" s="165"/>
      <c r="B138" s="165"/>
      <c r="C138" s="165"/>
      <c r="D138" s="54"/>
      <c r="E138" s="54"/>
      <c r="F138" s="165"/>
      <c r="G138" s="165"/>
      <c r="H138" s="165"/>
      <c r="I138" s="165"/>
      <c r="J138" s="165"/>
      <c r="K138" s="165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</row>
    <row r="139">
      <c r="A139" s="165"/>
      <c r="B139" s="165"/>
      <c r="C139" s="165"/>
      <c r="D139" s="54"/>
      <c r="E139" s="54"/>
      <c r="F139" s="165"/>
      <c r="G139" s="165"/>
      <c r="H139" s="165"/>
      <c r="I139" s="165"/>
      <c r="J139" s="165"/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</row>
    <row r="140">
      <c r="A140" s="165"/>
      <c r="B140" s="165"/>
      <c r="C140" s="165"/>
      <c r="D140" s="54"/>
      <c r="E140" s="54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</row>
    <row r="141">
      <c r="A141" s="165"/>
      <c r="B141" s="165"/>
      <c r="C141" s="165"/>
      <c r="D141" s="54"/>
      <c r="E141" s="54"/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</row>
    <row r="142">
      <c r="A142" s="165"/>
      <c r="B142" s="165"/>
      <c r="C142" s="165"/>
      <c r="D142" s="54"/>
      <c r="E142" s="54"/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</row>
    <row r="143">
      <c r="A143" s="165"/>
      <c r="B143" s="165"/>
      <c r="C143" s="165"/>
      <c r="D143" s="54"/>
      <c r="E143" s="54"/>
      <c r="F143" s="165"/>
      <c r="G143" s="165"/>
      <c r="H143" s="165"/>
      <c r="I143" s="165"/>
      <c r="J143" s="165"/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</row>
    <row r="144">
      <c r="A144" s="165"/>
      <c r="B144" s="165"/>
      <c r="C144" s="165"/>
      <c r="D144" s="54"/>
      <c r="E144" s="54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</row>
    <row r="145">
      <c r="A145" s="165"/>
      <c r="B145" s="165"/>
      <c r="C145" s="165"/>
      <c r="D145" s="54"/>
      <c r="E145" s="54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</row>
    <row r="146">
      <c r="A146" s="165"/>
      <c r="B146" s="165"/>
      <c r="C146" s="165"/>
      <c r="D146" s="54"/>
      <c r="E146" s="54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</row>
    <row r="147">
      <c r="A147" s="165"/>
      <c r="B147" s="165"/>
      <c r="C147" s="165"/>
      <c r="D147" s="54"/>
      <c r="E147" s="54"/>
      <c r="F147" s="165"/>
      <c r="G147" s="165"/>
      <c r="H147" s="165"/>
      <c r="I147" s="165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</row>
    <row r="148">
      <c r="A148" s="165"/>
      <c r="B148" s="165"/>
      <c r="C148" s="165"/>
      <c r="D148" s="54"/>
      <c r="E148" s="54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</row>
    <row r="149">
      <c r="A149" s="165"/>
      <c r="B149" s="165"/>
      <c r="C149" s="165"/>
      <c r="D149" s="54"/>
      <c r="E149" s="54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</row>
    <row r="150">
      <c r="A150" s="165"/>
      <c r="B150" s="165"/>
      <c r="C150" s="165"/>
      <c r="D150" s="54"/>
      <c r="E150" s="54"/>
      <c r="F150" s="165"/>
      <c r="G150" s="165"/>
      <c r="H150" s="165"/>
      <c r="I150" s="165"/>
      <c r="J150" s="165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</row>
    <row r="151">
      <c r="A151" s="165"/>
      <c r="B151" s="165"/>
      <c r="C151" s="165"/>
      <c r="D151" s="54"/>
      <c r="E151" s="54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</row>
    <row r="152">
      <c r="A152" s="165"/>
      <c r="B152" s="165"/>
      <c r="C152" s="165"/>
      <c r="D152" s="54"/>
      <c r="E152" s="54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</row>
    <row r="153">
      <c r="A153" s="165"/>
      <c r="B153" s="165"/>
      <c r="C153" s="165"/>
      <c r="D153" s="54"/>
      <c r="E153" s="54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</row>
    <row r="154">
      <c r="A154" s="165"/>
      <c r="B154" s="165"/>
      <c r="C154" s="165"/>
      <c r="D154" s="54"/>
      <c r="E154" s="54"/>
      <c r="F154" s="165"/>
      <c r="G154" s="165"/>
      <c r="H154" s="165"/>
      <c r="I154" s="165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</row>
    <row r="155">
      <c r="A155" s="165"/>
      <c r="B155" s="165"/>
      <c r="C155" s="165"/>
      <c r="D155" s="54"/>
      <c r="E155" s="54"/>
      <c r="F155" s="165"/>
      <c r="G155" s="165"/>
      <c r="H155" s="165"/>
      <c r="I155" s="165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</row>
    <row r="156">
      <c r="A156" s="165"/>
      <c r="B156" s="165"/>
      <c r="C156" s="165"/>
      <c r="D156" s="54"/>
      <c r="E156" s="54"/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</row>
    <row r="157">
      <c r="A157" s="165"/>
      <c r="B157" s="165"/>
      <c r="C157" s="165"/>
      <c r="D157" s="54"/>
      <c r="E157" s="54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</row>
    <row r="158">
      <c r="A158" s="165"/>
      <c r="B158" s="165"/>
      <c r="C158" s="165"/>
      <c r="D158" s="54"/>
      <c r="E158" s="54"/>
      <c r="F158" s="165"/>
      <c r="G158" s="165"/>
      <c r="H158" s="165"/>
      <c r="I158" s="165"/>
      <c r="J158" s="165"/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</row>
    <row r="159">
      <c r="A159" s="165"/>
      <c r="B159" s="165"/>
      <c r="C159" s="165"/>
      <c r="D159" s="54"/>
      <c r="E159" s="54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</row>
    <row r="160">
      <c r="A160" s="165"/>
      <c r="B160" s="165"/>
      <c r="C160" s="165"/>
      <c r="D160" s="54"/>
      <c r="E160" s="54"/>
      <c r="F160" s="165"/>
      <c r="G160" s="165"/>
      <c r="H160" s="165"/>
      <c r="I160" s="165"/>
      <c r="J160" s="165"/>
      <c r="K160" s="165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</row>
    <row r="161">
      <c r="A161" s="165"/>
      <c r="B161" s="165"/>
      <c r="C161" s="165"/>
      <c r="D161" s="54"/>
      <c r="E161" s="54"/>
      <c r="F161" s="165"/>
      <c r="G161" s="165"/>
      <c r="H161" s="165"/>
      <c r="I161" s="165"/>
      <c r="J161" s="165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</row>
    <row r="162">
      <c r="A162" s="165"/>
      <c r="B162" s="165"/>
      <c r="C162" s="165"/>
      <c r="D162" s="54"/>
      <c r="E162" s="54"/>
      <c r="F162" s="165"/>
      <c r="G162" s="165"/>
      <c r="H162" s="165"/>
      <c r="I162" s="165"/>
      <c r="J162" s="165"/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</row>
    <row r="163">
      <c r="A163" s="165"/>
      <c r="B163" s="165"/>
      <c r="C163" s="165"/>
      <c r="D163" s="54"/>
      <c r="E163" s="54"/>
      <c r="F163" s="165"/>
      <c r="G163" s="165"/>
      <c r="H163" s="165"/>
      <c r="I163" s="165"/>
      <c r="J163" s="165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</row>
    <row r="164">
      <c r="A164" s="165"/>
      <c r="B164" s="165"/>
      <c r="C164" s="165"/>
      <c r="D164" s="54"/>
      <c r="E164" s="54"/>
      <c r="F164" s="165"/>
      <c r="G164" s="165"/>
      <c r="H164" s="165"/>
      <c r="I164" s="165"/>
      <c r="J164" s="165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</row>
    <row r="165">
      <c r="A165" s="165"/>
      <c r="B165" s="165"/>
      <c r="C165" s="165"/>
      <c r="D165" s="54"/>
      <c r="E165" s="54"/>
      <c r="F165" s="165"/>
      <c r="G165" s="165"/>
      <c r="H165" s="165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</row>
    <row r="166">
      <c r="A166" s="165"/>
      <c r="B166" s="165"/>
      <c r="C166" s="165"/>
      <c r="D166" s="54"/>
      <c r="E166" s="54"/>
      <c r="F166" s="165"/>
      <c r="G166" s="165"/>
      <c r="H166" s="165"/>
      <c r="I166" s="165"/>
      <c r="J166" s="165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</row>
    <row r="167">
      <c r="A167" s="165"/>
      <c r="B167" s="165"/>
      <c r="C167" s="165"/>
      <c r="D167" s="54"/>
      <c r="E167" s="54"/>
      <c r="F167" s="165"/>
      <c r="G167" s="165"/>
      <c r="H167" s="165"/>
      <c r="I167" s="165"/>
      <c r="J167" s="165"/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</row>
    <row r="168">
      <c r="A168" s="165"/>
      <c r="B168" s="165"/>
      <c r="C168" s="165"/>
      <c r="D168" s="54"/>
      <c r="E168" s="54"/>
      <c r="F168" s="165"/>
      <c r="G168" s="165"/>
      <c r="H168" s="165"/>
      <c r="I168" s="165"/>
      <c r="J168" s="165"/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</row>
    <row r="169">
      <c r="A169" s="165"/>
      <c r="B169" s="165"/>
      <c r="C169" s="165"/>
      <c r="D169" s="54"/>
      <c r="E169" s="54"/>
      <c r="F169" s="165"/>
      <c r="G169" s="165"/>
      <c r="H169" s="165"/>
      <c r="I169" s="165"/>
      <c r="J169" s="165"/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</row>
    <row r="170">
      <c r="A170" s="165"/>
      <c r="B170" s="165"/>
      <c r="C170" s="165"/>
      <c r="D170" s="54"/>
      <c r="E170" s="54"/>
      <c r="F170" s="165"/>
      <c r="G170" s="165"/>
      <c r="H170" s="165"/>
      <c r="I170" s="165"/>
      <c r="J170" s="165"/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</row>
    <row r="171">
      <c r="A171" s="165"/>
      <c r="B171" s="165"/>
      <c r="C171" s="165"/>
      <c r="D171" s="54"/>
      <c r="E171" s="54"/>
      <c r="F171" s="165"/>
      <c r="G171" s="165"/>
      <c r="H171" s="165"/>
      <c r="I171" s="165"/>
      <c r="J171" s="165"/>
      <c r="K171" s="165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</row>
    <row r="172">
      <c r="A172" s="165"/>
      <c r="B172" s="165"/>
      <c r="C172" s="165"/>
      <c r="D172" s="54"/>
      <c r="E172" s="54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</row>
    <row r="173">
      <c r="A173" s="165"/>
      <c r="B173" s="165"/>
      <c r="C173" s="165"/>
      <c r="D173" s="54"/>
      <c r="E173" s="54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</row>
    <row r="174">
      <c r="A174" s="165"/>
      <c r="B174" s="165"/>
      <c r="C174" s="165"/>
      <c r="D174" s="54"/>
      <c r="E174" s="54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</row>
    <row r="175">
      <c r="A175" s="165"/>
      <c r="B175" s="165"/>
      <c r="C175" s="165"/>
      <c r="D175" s="54"/>
      <c r="E175" s="54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</row>
    <row r="176">
      <c r="A176" s="165"/>
      <c r="B176" s="165"/>
      <c r="C176" s="165"/>
      <c r="D176" s="54"/>
      <c r="E176" s="54"/>
      <c r="F176" s="165"/>
      <c r="G176" s="165"/>
      <c r="H176" s="165"/>
      <c r="I176" s="165"/>
      <c r="J176" s="165"/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</row>
    <row r="177">
      <c r="A177" s="165"/>
      <c r="B177" s="165"/>
      <c r="C177" s="165"/>
      <c r="D177" s="54"/>
      <c r="E177" s="54"/>
      <c r="F177" s="165"/>
      <c r="G177" s="165"/>
      <c r="H177" s="165"/>
      <c r="I177" s="165"/>
      <c r="J177" s="165"/>
      <c r="K177" s="165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</row>
    <row r="178">
      <c r="A178" s="165"/>
      <c r="B178" s="165"/>
      <c r="C178" s="165"/>
      <c r="D178" s="54"/>
      <c r="E178" s="54"/>
      <c r="F178" s="165"/>
      <c r="G178" s="165"/>
      <c r="H178" s="165"/>
      <c r="I178" s="165"/>
      <c r="J178" s="165"/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</row>
    <row r="179">
      <c r="A179" s="165"/>
      <c r="B179" s="165"/>
      <c r="C179" s="165"/>
      <c r="D179" s="54"/>
      <c r="E179" s="54"/>
      <c r="F179" s="165"/>
      <c r="G179" s="165"/>
      <c r="H179" s="165"/>
      <c r="I179" s="165"/>
      <c r="J179" s="165"/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</row>
    <row r="180">
      <c r="A180" s="165"/>
      <c r="B180" s="165"/>
      <c r="C180" s="165"/>
      <c r="D180" s="54"/>
      <c r="E180" s="54"/>
      <c r="F180" s="165"/>
      <c r="G180" s="165"/>
      <c r="H180" s="165"/>
      <c r="I180" s="165"/>
      <c r="J180" s="165"/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</row>
    <row r="181">
      <c r="A181" s="165"/>
      <c r="B181" s="165"/>
      <c r="C181" s="165"/>
      <c r="D181" s="54"/>
      <c r="E181" s="54"/>
      <c r="F181" s="165"/>
      <c r="G181" s="165"/>
      <c r="H181" s="165"/>
      <c r="I181" s="165"/>
      <c r="J181" s="165"/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</row>
    <row r="182">
      <c r="A182" s="165"/>
      <c r="B182" s="165"/>
      <c r="C182" s="165"/>
      <c r="D182" s="54"/>
      <c r="E182" s="54"/>
      <c r="F182" s="165"/>
      <c r="G182" s="165"/>
      <c r="H182" s="165"/>
      <c r="I182" s="165"/>
      <c r="J182" s="165"/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</row>
    <row r="183">
      <c r="A183" s="165"/>
      <c r="B183" s="165"/>
      <c r="C183" s="165"/>
      <c r="D183" s="54"/>
      <c r="E183" s="54"/>
      <c r="F183" s="165"/>
      <c r="G183" s="165"/>
      <c r="H183" s="165"/>
      <c r="I183" s="165"/>
      <c r="J183" s="165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</row>
    <row r="184">
      <c r="A184" s="165"/>
      <c r="B184" s="165"/>
      <c r="C184" s="165"/>
      <c r="D184" s="54"/>
      <c r="E184" s="54"/>
      <c r="F184" s="165"/>
      <c r="G184" s="165"/>
      <c r="H184" s="165"/>
      <c r="I184" s="165"/>
      <c r="J184" s="165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</row>
    <row r="185">
      <c r="A185" s="165"/>
      <c r="B185" s="165"/>
      <c r="C185" s="165"/>
      <c r="D185" s="54"/>
      <c r="E185" s="54"/>
      <c r="F185" s="165"/>
      <c r="G185" s="165"/>
      <c r="H185" s="165"/>
      <c r="I185" s="165"/>
      <c r="J185" s="165"/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</row>
    <row r="186">
      <c r="A186" s="165"/>
      <c r="B186" s="165"/>
      <c r="C186" s="165"/>
      <c r="D186" s="54"/>
      <c r="E186" s="54"/>
      <c r="F186" s="165"/>
      <c r="G186" s="165"/>
      <c r="H186" s="165"/>
      <c r="I186" s="165"/>
      <c r="J186" s="165"/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</row>
    <row r="187">
      <c r="A187" s="165"/>
      <c r="B187" s="165"/>
      <c r="C187" s="165"/>
      <c r="D187" s="54"/>
      <c r="E187" s="54"/>
      <c r="F187" s="165"/>
      <c r="G187" s="165"/>
      <c r="H187" s="165"/>
      <c r="I187" s="165"/>
      <c r="J187" s="165"/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</row>
    <row r="188">
      <c r="A188" s="165"/>
      <c r="B188" s="165"/>
      <c r="C188" s="165"/>
      <c r="D188" s="54"/>
      <c r="E188" s="54"/>
      <c r="F188" s="165"/>
      <c r="G188" s="165"/>
      <c r="H188" s="165"/>
      <c r="I188" s="165"/>
      <c r="J188" s="165"/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</row>
    <row r="189">
      <c r="A189" s="165"/>
      <c r="B189" s="165"/>
      <c r="C189" s="165"/>
      <c r="D189" s="54"/>
      <c r="E189" s="54"/>
      <c r="F189" s="165"/>
      <c r="G189" s="165"/>
      <c r="H189" s="165"/>
      <c r="I189" s="165"/>
      <c r="J189" s="165"/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</row>
    <row r="190">
      <c r="A190" s="165"/>
      <c r="B190" s="165"/>
      <c r="C190" s="165"/>
      <c r="D190" s="54"/>
      <c r="E190" s="54"/>
      <c r="F190" s="165"/>
      <c r="G190" s="165"/>
      <c r="H190" s="165"/>
      <c r="I190" s="165"/>
      <c r="J190" s="165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</row>
    <row r="191">
      <c r="A191" s="165"/>
      <c r="B191" s="165"/>
      <c r="C191" s="165"/>
      <c r="D191" s="54"/>
      <c r="E191" s="54"/>
      <c r="F191" s="165"/>
      <c r="G191" s="165"/>
      <c r="H191" s="165"/>
      <c r="I191" s="165"/>
      <c r="J191" s="165"/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</row>
    <row r="192">
      <c r="A192" s="165"/>
      <c r="B192" s="165"/>
      <c r="C192" s="165"/>
      <c r="D192" s="54"/>
      <c r="E192" s="54"/>
      <c r="F192" s="165"/>
      <c r="G192" s="165"/>
      <c r="H192" s="165"/>
      <c r="I192" s="165"/>
      <c r="J192" s="165"/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</row>
    <row r="193">
      <c r="A193" s="165"/>
      <c r="B193" s="165"/>
      <c r="C193" s="165"/>
      <c r="D193" s="54"/>
      <c r="E193" s="54"/>
      <c r="F193" s="165"/>
      <c r="G193" s="165"/>
      <c r="H193" s="165"/>
      <c r="I193" s="165"/>
      <c r="J193" s="165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</row>
    <row r="194">
      <c r="A194" s="165"/>
      <c r="B194" s="165"/>
      <c r="C194" s="165"/>
      <c r="D194" s="54"/>
      <c r="E194" s="54"/>
      <c r="F194" s="165"/>
      <c r="G194" s="165"/>
      <c r="H194" s="165"/>
      <c r="I194" s="165"/>
      <c r="J194" s="165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</row>
    <row r="195">
      <c r="A195" s="165"/>
      <c r="B195" s="165"/>
      <c r="C195" s="165"/>
      <c r="D195" s="54"/>
      <c r="E195" s="54"/>
      <c r="F195" s="165"/>
      <c r="G195" s="165"/>
      <c r="H195" s="165"/>
      <c r="I195" s="165"/>
      <c r="J195" s="165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</row>
    <row r="196">
      <c r="A196" s="165"/>
      <c r="B196" s="165"/>
      <c r="C196" s="165"/>
      <c r="D196" s="54"/>
      <c r="E196" s="54"/>
      <c r="F196" s="165"/>
      <c r="G196" s="165"/>
      <c r="H196" s="165"/>
      <c r="I196" s="165"/>
      <c r="J196" s="165"/>
      <c r="K196" s="165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</row>
    <row r="197">
      <c r="A197" s="165"/>
      <c r="B197" s="165"/>
      <c r="C197" s="165"/>
      <c r="D197" s="54"/>
      <c r="E197" s="54"/>
      <c r="F197" s="165"/>
      <c r="G197" s="165"/>
      <c r="H197" s="165"/>
      <c r="I197" s="165"/>
      <c r="J197" s="165"/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</row>
    <row r="198">
      <c r="A198" s="165"/>
      <c r="B198" s="165"/>
      <c r="C198" s="165"/>
      <c r="D198" s="54"/>
      <c r="E198" s="54"/>
      <c r="F198" s="165"/>
      <c r="G198" s="165"/>
      <c r="H198" s="165"/>
      <c r="I198" s="165"/>
      <c r="J198" s="165"/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</row>
    <row r="199">
      <c r="A199" s="165"/>
      <c r="B199" s="165"/>
      <c r="C199" s="165"/>
      <c r="D199" s="54"/>
      <c r="E199" s="54"/>
      <c r="F199" s="165"/>
      <c r="G199" s="165"/>
      <c r="H199" s="165"/>
      <c r="I199" s="165"/>
      <c r="J199" s="165"/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</row>
    <row r="200">
      <c r="A200" s="165"/>
      <c r="B200" s="165"/>
      <c r="C200" s="165"/>
      <c r="D200" s="54"/>
      <c r="E200" s="54"/>
      <c r="F200" s="165"/>
      <c r="G200" s="165"/>
      <c r="H200" s="165"/>
      <c r="I200" s="165"/>
      <c r="J200" s="165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</row>
    <row r="201">
      <c r="A201" s="165"/>
      <c r="B201" s="165"/>
      <c r="C201" s="165"/>
      <c r="D201" s="54"/>
      <c r="E201" s="54"/>
      <c r="F201" s="165"/>
      <c r="G201" s="165"/>
      <c r="H201" s="165"/>
      <c r="I201" s="165"/>
      <c r="J201" s="165"/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</row>
    <row r="202">
      <c r="A202" s="165"/>
      <c r="B202" s="165"/>
      <c r="C202" s="165"/>
      <c r="D202" s="54"/>
      <c r="E202" s="54"/>
      <c r="F202" s="165"/>
      <c r="G202" s="165"/>
      <c r="H202" s="165"/>
      <c r="I202" s="165"/>
      <c r="J202" s="165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</row>
    <row r="203">
      <c r="A203" s="165"/>
      <c r="B203" s="165"/>
      <c r="C203" s="165"/>
      <c r="D203" s="54"/>
      <c r="E203" s="54"/>
      <c r="F203" s="165"/>
      <c r="G203" s="165"/>
      <c r="H203" s="165"/>
      <c r="I203" s="165"/>
      <c r="J203" s="165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</row>
    <row r="204">
      <c r="A204" s="165"/>
      <c r="B204" s="165"/>
      <c r="C204" s="165"/>
      <c r="D204" s="54"/>
      <c r="E204" s="54"/>
      <c r="F204" s="165"/>
      <c r="G204" s="165"/>
      <c r="H204" s="165"/>
      <c r="I204" s="165"/>
      <c r="J204" s="165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</row>
    <row r="205">
      <c r="A205" s="165"/>
      <c r="B205" s="165"/>
      <c r="C205" s="165"/>
      <c r="D205" s="54"/>
      <c r="E205" s="54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</row>
    <row r="206">
      <c r="A206" s="165"/>
      <c r="B206" s="165"/>
      <c r="C206" s="165"/>
      <c r="D206" s="54"/>
      <c r="E206" s="54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</row>
    <row r="207">
      <c r="A207" s="165"/>
      <c r="B207" s="165"/>
      <c r="C207" s="165"/>
      <c r="D207" s="54"/>
      <c r="E207" s="54"/>
      <c r="F207" s="165"/>
      <c r="G207" s="165"/>
      <c r="H207" s="165"/>
      <c r="I207" s="165"/>
      <c r="J207" s="165"/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</row>
    <row r="208">
      <c r="A208" s="165"/>
      <c r="B208" s="165"/>
      <c r="C208" s="165"/>
      <c r="D208" s="54"/>
      <c r="E208" s="54"/>
      <c r="F208" s="165"/>
      <c r="G208" s="165"/>
      <c r="H208" s="165"/>
      <c r="I208" s="165"/>
      <c r="J208" s="165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</row>
    <row r="209">
      <c r="A209" s="165"/>
      <c r="B209" s="165"/>
      <c r="C209" s="165"/>
      <c r="D209" s="54"/>
      <c r="E209" s="54"/>
      <c r="F209" s="165"/>
      <c r="G209" s="165"/>
      <c r="H209" s="165"/>
      <c r="I209" s="165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</row>
    <row r="210">
      <c r="A210" s="165"/>
      <c r="B210" s="165"/>
      <c r="C210" s="165"/>
      <c r="D210" s="54"/>
      <c r="E210" s="54"/>
      <c r="F210" s="165"/>
      <c r="G210" s="165"/>
      <c r="H210" s="165"/>
      <c r="I210" s="165"/>
      <c r="J210" s="165"/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</row>
    <row r="211">
      <c r="A211" s="165"/>
      <c r="B211" s="165"/>
      <c r="C211" s="165"/>
      <c r="D211" s="54"/>
      <c r="E211" s="54"/>
      <c r="F211" s="165"/>
      <c r="G211" s="165"/>
      <c r="H211" s="165"/>
      <c r="I211" s="165"/>
      <c r="J211" s="165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</row>
    <row r="212">
      <c r="A212" s="165"/>
      <c r="B212" s="165"/>
      <c r="C212" s="165"/>
      <c r="D212" s="54"/>
      <c r="E212" s="54"/>
      <c r="F212" s="165"/>
      <c r="G212" s="165"/>
      <c r="H212" s="165"/>
      <c r="I212" s="165"/>
      <c r="J212" s="165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</row>
    <row r="213">
      <c r="A213" s="165"/>
      <c r="B213" s="165"/>
      <c r="C213" s="165"/>
      <c r="D213" s="54"/>
      <c r="E213" s="54"/>
      <c r="F213" s="165"/>
      <c r="G213" s="165"/>
      <c r="H213" s="165"/>
      <c r="I213" s="165"/>
      <c r="J213" s="165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</row>
    <row r="214">
      <c r="A214" s="165"/>
      <c r="B214" s="165"/>
      <c r="C214" s="165"/>
      <c r="D214" s="54"/>
      <c r="E214" s="54"/>
      <c r="F214" s="165"/>
      <c r="G214" s="165"/>
      <c r="H214" s="165"/>
      <c r="I214" s="165"/>
      <c r="J214" s="165"/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</row>
    <row r="215">
      <c r="A215" s="165"/>
      <c r="B215" s="165"/>
      <c r="C215" s="165"/>
      <c r="D215" s="54"/>
      <c r="E215" s="54"/>
      <c r="F215" s="165"/>
      <c r="G215" s="165"/>
      <c r="H215" s="165"/>
      <c r="I215" s="165"/>
      <c r="J215" s="165"/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</row>
    <row r="216">
      <c r="A216" s="165"/>
      <c r="B216" s="165"/>
      <c r="C216" s="165"/>
      <c r="D216" s="54"/>
      <c r="E216" s="54"/>
      <c r="F216" s="165"/>
      <c r="G216" s="165"/>
      <c r="H216" s="165"/>
      <c r="I216" s="165"/>
      <c r="J216" s="165"/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</row>
    <row r="217">
      <c r="A217" s="165"/>
      <c r="B217" s="165"/>
      <c r="C217" s="165"/>
      <c r="D217" s="54"/>
      <c r="E217" s="54"/>
      <c r="F217" s="165"/>
      <c r="G217" s="165"/>
      <c r="H217" s="165"/>
      <c r="I217" s="165"/>
      <c r="J217" s="165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</row>
    <row r="218">
      <c r="A218" s="165"/>
      <c r="B218" s="165"/>
      <c r="C218" s="165"/>
      <c r="D218" s="54"/>
      <c r="E218" s="54"/>
      <c r="F218" s="165"/>
      <c r="G218" s="165"/>
      <c r="H218" s="165"/>
      <c r="I218" s="165"/>
      <c r="J218" s="165"/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</row>
    <row r="219">
      <c r="A219" s="165"/>
      <c r="B219" s="165"/>
      <c r="C219" s="165"/>
      <c r="D219" s="54"/>
      <c r="E219" s="54"/>
      <c r="F219" s="165"/>
      <c r="G219" s="165"/>
      <c r="H219" s="165"/>
      <c r="I219" s="165"/>
      <c r="J219" s="165"/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</row>
    <row r="220">
      <c r="A220" s="165"/>
      <c r="B220" s="165"/>
      <c r="C220" s="165"/>
      <c r="D220" s="54"/>
      <c r="E220" s="54"/>
      <c r="F220" s="165"/>
      <c r="G220" s="165"/>
      <c r="H220" s="165"/>
      <c r="I220" s="165"/>
      <c r="J220" s="165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</row>
    <row r="221">
      <c r="A221" s="165"/>
      <c r="B221" s="165"/>
      <c r="C221" s="165"/>
      <c r="D221" s="54"/>
      <c r="E221" s="54"/>
      <c r="F221" s="165"/>
      <c r="G221" s="165"/>
      <c r="H221" s="165"/>
      <c r="I221" s="165"/>
      <c r="J221" s="165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</row>
    <row r="222">
      <c r="A222" s="165"/>
      <c r="B222" s="165"/>
      <c r="C222" s="165"/>
      <c r="D222" s="54"/>
      <c r="E222" s="54"/>
      <c r="F222" s="165"/>
      <c r="G222" s="165"/>
      <c r="H222" s="165"/>
      <c r="I222" s="165"/>
      <c r="J222" s="165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</row>
    <row r="223">
      <c r="A223" s="165"/>
      <c r="B223" s="165"/>
      <c r="C223" s="165"/>
      <c r="D223" s="54"/>
      <c r="E223" s="54"/>
      <c r="F223" s="165"/>
      <c r="G223" s="165"/>
      <c r="H223" s="165"/>
      <c r="I223" s="165"/>
      <c r="J223" s="165"/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</row>
    <row r="224">
      <c r="A224" s="165"/>
      <c r="B224" s="165"/>
      <c r="C224" s="165"/>
      <c r="D224" s="54"/>
      <c r="E224" s="54"/>
      <c r="F224" s="165"/>
      <c r="G224" s="165"/>
      <c r="H224" s="165"/>
      <c r="I224" s="165"/>
      <c r="J224" s="165"/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</row>
    <row r="225">
      <c r="A225" s="165"/>
      <c r="B225" s="165"/>
      <c r="C225" s="165"/>
      <c r="D225" s="54"/>
      <c r="E225" s="54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</row>
    <row r="226">
      <c r="A226" s="165"/>
      <c r="B226" s="165"/>
      <c r="C226" s="165"/>
      <c r="D226" s="54"/>
      <c r="E226" s="54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</row>
    <row r="227">
      <c r="A227" s="165"/>
      <c r="B227" s="165"/>
      <c r="C227" s="165"/>
      <c r="D227" s="54"/>
      <c r="E227" s="54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</row>
    <row r="228">
      <c r="A228" s="165"/>
      <c r="B228" s="165"/>
      <c r="C228" s="165"/>
      <c r="D228" s="54"/>
      <c r="E228" s="54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</row>
    <row r="229">
      <c r="A229" s="165"/>
      <c r="B229" s="165"/>
      <c r="C229" s="165"/>
      <c r="D229" s="54"/>
      <c r="E229" s="54"/>
      <c r="F229" s="165"/>
      <c r="G229" s="165"/>
      <c r="H229" s="165"/>
      <c r="I229" s="165"/>
      <c r="J229" s="165"/>
      <c r="K229" s="165"/>
      <c r="L229" s="165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</row>
    <row r="230">
      <c r="A230" s="165"/>
      <c r="B230" s="165"/>
      <c r="C230" s="165"/>
      <c r="D230" s="54"/>
      <c r="E230" s="54"/>
      <c r="F230" s="165"/>
      <c r="G230" s="165"/>
      <c r="H230" s="165"/>
      <c r="I230" s="165"/>
      <c r="J230" s="165"/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</row>
    <row r="231">
      <c r="A231" s="165"/>
      <c r="B231" s="165"/>
      <c r="C231" s="165"/>
      <c r="D231" s="54"/>
      <c r="E231" s="54"/>
      <c r="F231" s="165"/>
      <c r="G231" s="165"/>
      <c r="H231" s="165"/>
      <c r="I231" s="165"/>
      <c r="J231" s="165"/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</row>
    <row r="232">
      <c r="A232" s="165"/>
      <c r="B232" s="165"/>
      <c r="C232" s="165"/>
      <c r="D232" s="54"/>
      <c r="E232" s="54"/>
      <c r="F232" s="165"/>
      <c r="G232" s="165"/>
      <c r="H232" s="165"/>
      <c r="I232" s="165"/>
      <c r="J232" s="165"/>
      <c r="K232" s="165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</row>
    <row r="233">
      <c r="A233" s="165"/>
      <c r="B233" s="165"/>
      <c r="C233" s="165"/>
      <c r="D233" s="54"/>
      <c r="E233" s="54"/>
      <c r="F233" s="165"/>
      <c r="G233" s="165"/>
      <c r="H233" s="165"/>
      <c r="I233" s="165"/>
      <c r="J233" s="165"/>
      <c r="K233" s="165"/>
      <c r="L233" s="165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</row>
    <row r="234">
      <c r="A234" s="165"/>
      <c r="B234" s="165"/>
      <c r="C234" s="165"/>
      <c r="D234" s="54"/>
      <c r="E234" s="54"/>
      <c r="F234" s="165"/>
      <c r="G234" s="165"/>
      <c r="H234" s="165"/>
      <c r="I234" s="165"/>
      <c r="J234" s="165"/>
      <c r="K234" s="165"/>
      <c r="L234" s="165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</row>
    <row r="235">
      <c r="A235" s="165"/>
      <c r="B235" s="165"/>
      <c r="C235" s="165"/>
      <c r="D235" s="54"/>
      <c r="E235" s="54"/>
      <c r="F235" s="165"/>
      <c r="G235" s="165"/>
      <c r="H235" s="165"/>
      <c r="I235" s="165"/>
      <c r="J235" s="165"/>
      <c r="K235" s="165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</row>
    <row r="236">
      <c r="A236" s="165"/>
      <c r="B236" s="165"/>
      <c r="C236" s="165"/>
      <c r="D236" s="54"/>
      <c r="E236" s="54"/>
      <c r="F236" s="165"/>
      <c r="G236" s="165"/>
      <c r="H236" s="165"/>
      <c r="I236" s="165"/>
      <c r="J236" s="165"/>
      <c r="K236" s="165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</row>
    <row r="237">
      <c r="A237" s="165"/>
      <c r="B237" s="165"/>
      <c r="C237" s="165"/>
      <c r="D237" s="54"/>
      <c r="E237" s="54"/>
      <c r="F237" s="165"/>
      <c r="G237" s="165"/>
      <c r="H237" s="165"/>
      <c r="I237" s="165"/>
      <c r="J237" s="165"/>
      <c r="K237" s="165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</row>
    <row r="238">
      <c r="A238" s="165"/>
      <c r="B238" s="165"/>
      <c r="C238" s="165"/>
      <c r="D238" s="54"/>
      <c r="E238" s="54"/>
      <c r="F238" s="165"/>
      <c r="G238" s="165"/>
      <c r="H238" s="165"/>
      <c r="I238" s="165"/>
      <c r="J238" s="165"/>
      <c r="K238" s="165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</row>
    <row r="239">
      <c r="A239" s="165"/>
      <c r="B239" s="165"/>
      <c r="C239" s="165"/>
      <c r="D239" s="54"/>
      <c r="E239" s="54"/>
      <c r="F239" s="165"/>
      <c r="G239" s="165"/>
      <c r="H239" s="165"/>
      <c r="I239" s="165"/>
      <c r="J239" s="165"/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</row>
    <row r="240">
      <c r="A240" s="165"/>
      <c r="B240" s="165"/>
      <c r="C240" s="165"/>
      <c r="D240" s="54"/>
      <c r="E240" s="54"/>
      <c r="F240" s="165"/>
      <c r="G240" s="165"/>
      <c r="H240" s="165"/>
      <c r="I240" s="165"/>
      <c r="J240" s="165"/>
      <c r="K240" s="165"/>
      <c r="L240" s="165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</row>
    <row r="241">
      <c r="A241" s="165"/>
      <c r="B241" s="165"/>
      <c r="C241" s="165"/>
      <c r="D241" s="54"/>
      <c r="E241" s="54"/>
      <c r="F241" s="165"/>
      <c r="G241" s="165"/>
      <c r="H241" s="165"/>
      <c r="I241" s="165"/>
      <c r="J241" s="165"/>
      <c r="K241" s="165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</row>
    <row r="242">
      <c r="A242" s="165"/>
      <c r="B242" s="165"/>
      <c r="C242" s="165"/>
      <c r="D242" s="54"/>
      <c r="E242" s="54"/>
      <c r="F242" s="165"/>
      <c r="G242" s="165"/>
      <c r="H242" s="165"/>
      <c r="I242" s="165"/>
      <c r="J242" s="165"/>
      <c r="K242" s="165"/>
      <c r="L242" s="165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</row>
    <row r="243">
      <c r="A243" s="165"/>
      <c r="B243" s="165"/>
      <c r="C243" s="165"/>
      <c r="D243" s="54"/>
      <c r="E243" s="54"/>
      <c r="F243" s="165"/>
      <c r="G243" s="165"/>
      <c r="H243" s="165"/>
      <c r="I243" s="165"/>
      <c r="J243" s="165"/>
      <c r="K243" s="165"/>
      <c r="L243" s="165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</row>
    <row r="244">
      <c r="A244" s="165"/>
      <c r="B244" s="165"/>
      <c r="C244" s="165"/>
      <c r="D244" s="54"/>
      <c r="E244" s="54"/>
      <c r="F244" s="165"/>
      <c r="G244" s="165"/>
      <c r="H244" s="165"/>
      <c r="I244" s="165"/>
      <c r="J244" s="165"/>
      <c r="K244" s="165"/>
      <c r="L244" s="165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</row>
    <row r="245">
      <c r="A245" s="165"/>
      <c r="B245" s="165"/>
      <c r="C245" s="165"/>
      <c r="D245" s="54"/>
      <c r="E245" s="54"/>
      <c r="F245" s="165"/>
      <c r="G245" s="165"/>
      <c r="H245" s="165"/>
      <c r="I245" s="165"/>
      <c r="J245" s="165"/>
      <c r="K245" s="165"/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</row>
    <row r="246">
      <c r="A246" s="165"/>
      <c r="B246" s="165"/>
      <c r="C246" s="165"/>
      <c r="D246" s="54"/>
      <c r="E246" s="54"/>
      <c r="F246" s="165"/>
      <c r="G246" s="165"/>
      <c r="H246" s="165"/>
      <c r="I246" s="165"/>
      <c r="J246" s="165"/>
      <c r="K246" s="165"/>
      <c r="L246" s="165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</row>
    <row r="247">
      <c r="A247" s="165"/>
      <c r="B247" s="165"/>
      <c r="C247" s="165"/>
      <c r="D247" s="54"/>
      <c r="E247" s="54"/>
      <c r="F247" s="165"/>
      <c r="G247" s="165"/>
      <c r="H247" s="165"/>
      <c r="I247" s="165"/>
      <c r="J247" s="165"/>
      <c r="K247" s="165"/>
      <c r="L247" s="165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</row>
    <row r="248">
      <c r="A248" s="165"/>
      <c r="B248" s="165"/>
      <c r="C248" s="165"/>
      <c r="D248" s="54"/>
      <c r="E248" s="54"/>
      <c r="F248" s="165"/>
      <c r="G248" s="165"/>
      <c r="H248" s="165"/>
      <c r="I248" s="165"/>
      <c r="J248" s="165"/>
      <c r="K248" s="165"/>
      <c r="L248" s="165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</row>
    <row r="249">
      <c r="A249" s="165"/>
      <c r="B249" s="165"/>
      <c r="C249" s="165"/>
      <c r="D249" s="54"/>
      <c r="E249" s="54"/>
      <c r="F249" s="165"/>
      <c r="G249" s="165"/>
      <c r="H249" s="165"/>
      <c r="I249" s="165"/>
      <c r="J249" s="165"/>
      <c r="K249" s="165"/>
      <c r="L249" s="165"/>
      <c r="M249" s="165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</row>
    <row r="250">
      <c r="A250" s="165"/>
      <c r="B250" s="165"/>
      <c r="C250" s="165"/>
      <c r="D250" s="54"/>
      <c r="E250" s="54"/>
      <c r="F250" s="165"/>
      <c r="G250" s="165"/>
      <c r="H250" s="165"/>
      <c r="I250" s="165"/>
      <c r="J250" s="165"/>
      <c r="K250" s="165"/>
      <c r="L250" s="165"/>
      <c r="M250" s="165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</row>
    <row r="251">
      <c r="A251" s="165"/>
      <c r="B251" s="165"/>
      <c r="C251" s="165"/>
      <c r="D251" s="54"/>
      <c r="E251" s="54"/>
      <c r="F251" s="165"/>
      <c r="G251" s="165"/>
      <c r="H251" s="165"/>
      <c r="I251" s="165"/>
      <c r="J251" s="165"/>
      <c r="K251" s="165"/>
      <c r="L251" s="165"/>
      <c r="M251" s="165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</row>
    <row r="252">
      <c r="A252" s="165"/>
      <c r="B252" s="165"/>
      <c r="C252" s="165"/>
      <c r="D252" s="54"/>
      <c r="E252" s="54"/>
      <c r="F252" s="165"/>
      <c r="G252" s="165"/>
      <c r="H252" s="165"/>
      <c r="I252" s="165"/>
      <c r="J252" s="165"/>
      <c r="K252" s="165"/>
      <c r="L252" s="165"/>
      <c r="M252" s="165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</row>
    <row r="253">
      <c r="A253" s="165"/>
      <c r="B253" s="165"/>
      <c r="C253" s="165"/>
      <c r="D253" s="54"/>
      <c r="E253" s="54"/>
      <c r="F253" s="165"/>
      <c r="G253" s="165"/>
      <c r="H253" s="165"/>
      <c r="I253" s="165"/>
      <c r="J253" s="165"/>
      <c r="K253" s="165"/>
      <c r="L253" s="165"/>
      <c r="M253" s="165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</row>
    <row r="254">
      <c r="A254" s="165"/>
      <c r="B254" s="165"/>
      <c r="C254" s="165"/>
      <c r="D254" s="54"/>
      <c r="E254" s="54"/>
      <c r="F254" s="165"/>
      <c r="G254" s="165"/>
      <c r="H254" s="165"/>
      <c r="I254" s="165"/>
      <c r="J254" s="165"/>
      <c r="K254" s="165"/>
      <c r="L254" s="165"/>
      <c r="M254" s="165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</row>
    <row r="255">
      <c r="A255" s="165"/>
      <c r="B255" s="165"/>
      <c r="C255" s="165"/>
      <c r="D255" s="54"/>
      <c r="E255" s="54"/>
      <c r="F255" s="165"/>
      <c r="G255" s="165"/>
      <c r="H255" s="165"/>
      <c r="I255" s="165"/>
      <c r="J255" s="165"/>
      <c r="K255" s="165"/>
      <c r="L255" s="165"/>
      <c r="M255" s="165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</row>
    <row r="256">
      <c r="A256" s="165"/>
      <c r="B256" s="165"/>
      <c r="C256" s="165"/>
      <c r="D256" s="54"/>
      <c r="E256" s="54"/>
      <c r="F256" s="165"/>
      <c r="G256" s="165"/>
      <c r="H256" s="165"/>
      <c r="I256" s="165"/>
      <c r="J256" s="165"/>
      <c r="K256" s="165"/>
      <c r="L256" s="165"/>
      <c r="M256" s="165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</row>
    <row r="257">
      <c r="A257" s="165"/>
      <c r="B257" s="165"/>
      <c r="C257" s="165"/>
      <c r="D257" s="54"/>
      <c r="E257" s="54"/>
      <c r="F257" s="165"/>
      <c r="G257" s="165"/>
      <c r="H257" s="165"/>
      <c r="I257" s="165"/>
      <c r="J257" s="165"/>
      <c r="K257" s="165"/>
      <c r="L257" s="165"/>
      <c r="M257" s="165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</row>
    <row r="258">
      <c r="A258" s="165"/>
      <c r="B258" s="165"/>
      <c r="C258" s="165"/>
      <c r="D258" s="54"/>
      <c r="E258" s="54"/>
      <c r="F258" s="165"/>
      <c r="G258" s="165"/>
      <c r="H258" s="165"/>
      <c r="I258" s="165"/>
      <c r="J258" s="165"/>
      <c r="K258" s="165"/>
      <c r="L258" s="165"/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</row>
    <row r="259">
      <c r="A259" s="165"/>
      <c r="B259" s="165"/>
      <c r="C259" s="165"/>
      <c r="D259" s="54"/>
      <c r="E259" s="54"/>
      <c r="F259" s="165"/>
      <c r="G259" s="165"/>
      <c r="H259" s="165"/>
      <c r="I259" s="165"/>
      <c r="J259" s="165"/>
      <c r="K259" s="165"/>
      <c r="L259" s="165"/>
      <c r="M259" s="165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</row>
    <row r="260">
      <c r="A260" s="165"/>
      <c r="B260" s="165"/>
      <c r="C260" s="165"/>
      <c r="D260" s="54"/>
      <c r="E260" s="54"/>
      <c r="F260" s="165"/>
      <c r="G260" s="165"/>
      <c r="H260" s="165"/>
      <c r="I260" s="165"/>
      <c r="J260" s="165"/>
      <c r="K260" s="165"/>
      <c r="L260" s="165"/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</row>
    <row r="261">
      <c r="A261" s="165"/>
      <c r="B261" s="165"/>
      <c r="C261" s="165"/>
      <c r="D261" s="54"/>
      <c r="E261" s="54"/>
      <c r="F261" s="165"/>
      <c r="G261" s="165"/>
      <c r="H261" s="165"/>
      <c r="I261" s="165"/>
      <c r="J261" s="165"/>
      <c r="K261" s="165"/>
      <c r="L261" s="165"/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</row>
    <row r="262">
      <c r="A262" s="165"/>
      <c r="B262" s="165"/>
      <c r="C262" s="165"/>
      <c r="D262" s="54"/>
      <c r="E262" s="54"/>
      <c r="F262" s="165"/>
      <c r="G262" s="165"/>
      <c r="H262" s="165"/>
      <c r="I262" s="165"/>
      <c r="J262" s="165"/>
      <c r="K262" s="165"/>
      <c r="L262" s="165"/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</row>
    <row r="263">
      <c r="A263" s="165"/>
      <c r="B263" s="165"/>
      <c r="C263" s="165"/>
      <c r="D263" s="54"/>
      <c r="E263" s="54"/>
      <c r="F263" s="165"/>
      <c r="G263" s="165"/>
      <c r="H263" s="165"/>
      <c r="I263" s="165"/>
      <c r="J263" s="165"/>
      <c r="K263" s="165"/>
      <c r="L263" s="165"/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</row>
    <row r="264">
      <c r="A264" s="165"/>
      <c r="B264" s="165"/>
      <c r="C264" s="165"/>
      <c r="D264" s="54"/>
      <c r="E264" s="54"/>
      <c r="F264" s="165"/>
      <c r="G264" s="165"/>
      <c r="H264" s="165"/>
      <c r="I264" s="165"/>
      <c r="J264" s="165"/>
      <c r="K264" s="165"/>
      <c r="L264" s="165"/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</row>
    <row r="265">
      <c r="A265" s="165"/>
      <c r="B265" s="165"/>
      <c r="C265" s="165"/>
      <c r="D265" s="54"/>
      <c r="E265" s="54"/>
      <c r="F265" s="165"/>
      <c r="G265" s="165"/>
      <c r="H265" s="165"/>
      <c r="I265" s="165"/>
      <c r="J265" s="165"/>
      <c r="K265" s="165"/>
      <c r="L265" s="165"/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</row>
    <row r="266">
      <c r="A266" s="165"/>
      <c r="B266" s="165"/>
      <c r="C266" s="165"/>
      <c r="D266" s="54"/>
      <c r="E266" s="54"/>
      <c r="F266" s="165"/>
      <c r="G266" s="165"/>
      <c r="H266" s="165"/>
      <c r="I266" s="165"/>
      <c r="J266" s="165"/>
      <c r="K266" s="165"/>
      <c r="L266" s="165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</row>
    <row r="267">
      <c r="A267" s="165"/>
      <c r="B267" s="165"/>
      <c r="C267" s="165"/>
      <c r="D267" s="54"/>
      <c r="E267" s="54"/>
      <c r="F267" s="165"/>
      <c r="G267" s="165"/>
      <c r="H267" s="165"/>
      <c r="I267" s="165"/>
      <c r="J267" s="165"/>
      <c r="K267" s="165"/>
      <c r="L267" s="165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</row>
    <row r="268">
      <c r="A268" s="165"/>
      <c r="B268" s="165"/>
      <c r="C268" s="165"/>
      <c r="D268" s="54"/>
      <c r="E268" s="54"/>
      <c r="F268" s="165"/>
      <c r="G268" s="165"/>
      <c r="H268" s="165"/>
      <c r="I268" s="165"/>
      <c r="J268" s="165"/>
      <c r="K268" s="165"/>
      <c r="L268" s="165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</row>
    <row r="269">
      <c r="A269" s="165"/>
      <c r="B269" s="165"/>
      <c r="C269" s="165"/>
      <c r="D269" s="54"/>
      <c r="E269" s="54"/>
      <c r="F269" s="165"/>
      <c r="G269" s="165"/>
      <c r="H269" s="165"/>
      <c r="I269" s="165"/>
      <c r="J269" s="165"/>
      <c r="K269" s="165"/>
      <c r="L269" s="165"/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</row>
    <row r="270">
      <c r="A270" s="165"/>
      <c r="B270" s="165"/>
      <c r="C270" s="165"/>
      <c r="D270" s="54"/>
      <c r="E270" s="54"/>
      <c r="F270" s="165"/>
      <c r="G270" s="165"/>
      <c r="H270" s="165"/>
      <c r="I270" s="165"/>
      <c r="J270" s="165"/>
      <c r="K270" s="165"/>
      <c r="L270" s="165"/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</row>
    <row r="271">
      <c r="A271" s="165"/>
      <c r="B271" s="165"/>
      <c r="C271" s="165"/>
      <c r="D271" s="54"/>
      <c r="E271" s="54"/>
      <c r="F271" s="165"/>
      <c r="G271" s="165"/>
      <c r="H271" s="165"/>
      <c r="I271" s="165"/>
      <c r="J271" s="165"/>
      <c r="K271" s="165"/>
      <c r="L271" s="165"/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</row>
    <row r="272">
      <c r="A272" s="165"/>
      <c r="B272" s="165"/>
      <c r="C272" s="165"/>
      <c r="D272" s="54"/>
      <c r="E272" s="54"/>
      <c r="F272" s="165"/>
      <c r="G272" s="165"/>
      <c r="H272" s="165"/>
      <c r="I272" s="165"/>
      <c r="J272" s="165"/>
      <c r="K272" s="165"/>
      <c r="L272" s="165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</row>
    <row r="273">
      <c r="A273" s="165"/>
      <c r="B273" s="165"/>
      <c r="C273" s="165"/>
      <c r="D273" s="54"/>
      <c r="E273" s="54"/>
      <c r="F273" s="165"/>
      <c r="G273" s="165"/>
      <c r="H273" s="165"/>
      <c r="I273" s="165"/>
      <c r="J273" s="165"/>
      <c r="K273" s="165"/>
      <c r="L273" s="165"/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</row>
    <row r="274">
      <c r="A274" s="165"/>
      <c r="B274" s="165"/>
      <c r="C274" s="165"/>
      <c r="D274" s="54"/>
      <c r="E274" s="54"/>
      <c r="F274" s="165"/>
      <c r="G274" s="165"/>
      <c r="H274" s="165"/>
      <c r="I274" s="165"/>
      <c r="J274" s="165"/>
      <c r="K274" s="165"/>
      <c r="L274" s="165"/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</row>
    <row r="275">
      <c r="A275" s="165"/>
      <c r="B275" s="165"/>
      <c r="C275" s="165"/>
      <c r="D275" s="54"/>
      <c r="E275" s="54"/>
      <c r="F275" s="165"/>
      <c r="G275" s="165"/>
      <c r="H275" s="165"/>
      <c r="I275" s="165"/>
      <c r="J275" s="165"/>
      <c r="K275" s="165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</row>
    <row r="276">
      <c r="A276" s="165"/>
      <c r="B276" s="165"/>
      <c r="C276" s="165"/>
      <c r="D276" s="54"/>
      <c r="E276" s="54"/>
      <c r="F276" s="165"/>
      <c r="G276" s="165"/>
      <c r="H276" s="165"/>
      <c r="I276" s="165"/>
      <c r="J276" s="165"/>
      <c r="K276" s="165"/>
      <c r="L276" s="165"/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</row>
    <row r="277">
      <c r="A277" s="165"/>
      <c r="B277" s="165"/>
      <c r="C277" s="165"/>
      <c r="D277" s="54"/>
      <c r="E277" s="54"/>
      <c r="F277" s="165"/>
      <c r="G277" s="165"/>
      <c r="H277" s="165"/>
      <c r="I277" s="165"/>
      <c r="J277" s="165"/>
      <c r="K277" s="165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</row>
    <row r="278">
      <c r="A278" s="165"/>
      <c r="B278" s="165"/>
      <c r="C278" s="165"/>
      <c r="D278" s="54"/>
      <c r="E278" s="54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</row>
    <row r="279">
      <c r="A279" s="165"/>
      <c r="B279" s="165"/>
      <c r="C279" s="165"/>
      <c r="D279" s="54"/>
      <c r="E279" s="54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</row>
    <row r="280">
      <c r="A280" s="165"/>
      <c r="B280" s="165"/>
      <c r="C280" s="165"/>
      <c r="D280" s="54"/>
      <c r="E280" s="54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</row>
    <row r="281">
      <c r="A281" s="165"/>
      <c r="B281" s="165"/>
      <c r="C281" s="165"/>
      <c r="D281" s="54"/>
      <c r="E281" s="54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</row>
    <row r="282">
      <c r="A282" s="165"/>
      <c r="B282" s="165"/>
      <c r="C282" s="165"/>
      <c r="D282" s="54"/>
      <c r="E282" s="54"/>
      <c r="F282" s="165"/>
      <c r="G282" s="165"/>
      <c r="H282" s="165"/>
      <c r="I282" s="165"/>
      <c r="J282" s="165"/>
      <c r="K282" s="165"/>
      <c r="L282" s="165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</row>
    <row r="283">
      <c r="A283" s="165"/>
      <c r="B283" s="165"/>
      <c r="C283" s="165"/>
      <c r="D283" s="54"/>
      <c r="E283" s="54"/>
      <c r="F283" s="165"/>
      <c r="G283" s="165"/>
      <c r="H283" s="165"/>
      <c r="I283" s="165"/>
      <c r="J283" s="165"/>
      <c r="K283" s="165"/>
      <c r="L283" s="165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</row>
    <row r="284">
      <c r="A284" s="165"/>
      <c r="B284" s="165"/>
      <c r="C284" s="165"/>
      <c r="D284" s="54"/>
      <c r="E284" s="54"/>
      <c r="F284" s="165"/>
      <c r="G284" s="165"/>
      <c r="H284" s="165"/>
      <c r="I284" s="165"/>
      <c r="J284" s="165"/>
      <c r="K284" s="165"/>
      <c r="L284" s="165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</row>
    <row r="285">
      <c r="A285" s="165"/>
      <c r="B285" s="165"/>
      <c r="C285" s="165"/>
      <c r="D285" s="54"/>
      <c r="E285" s="54"/>
      <c r="F285" s="165"/>
      <c r="G285" s="165"/>
      <c r="H285" s="165"/>
      <c r="I285" s="165"/>
      <c r="J285" s="165"/>
      <c r="K285" s="165"/>
      <c r="L285" s="165"/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</row>
    <row r="286">
      <c r="A286" s="165"/>
      <c r="B286" s="165"/>
      <c r="C286" s="165"/>
      <c r="D286" s="54"/>
      <c r="E286" s="54"/>
      <c r="F286" s="165"/>
      <c r="G286" s="165"/>
      <c r="H286" s="165"/>
      <c r="I286" s="165"/>
      <c r="J286" s="165"/>
      <c r="K286" s="165"/>
      <c r="L286" s="165"/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</row>
    <row r="287">
      <c r="A287" s="165"/>
      <c r="B287" s="165"/>
      <c r="C287" s="165"/>
      <c r="D287" s="54"/>
      <c r="E287" s="54"/>
      <c r="F287" s="165"/>
      <c r="G287" s="165"/>
      <c r="H287" s="165"/>
      <c r="I287" s="165"/>
      <c r="J287" s="165"/>
      <c r="K287" s="165"/>
      <c r="L287" s="165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</row>
    <row r="288">
      <c r="A288" s="165"/>
      <c r="B288" s="165"/>
      <c r="C288" s="165"/>
      <c r="D288" s="54"/>
      <c r="E288" s="54"/>
      <c r="F288" s="165"/>
      <c r="G288" s="165"/>
      <c r="H288" s="165"/>
      <c r="I288" s="165"/>
      <c r="J288" s="165"/>
      <c r="K288" s="165"/>
      <c r="L288" s="165"/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</row>
    <row r="289">
      <c r="A289" s="165"/>
      <c r="B289" s="165"/>
      <c r="C289" s="165"/>
      <c r="D289" s="54"/>
      <c r="E289" s="54"/>
      <c r="F289" s="165"/>
      <c r="G289" s="165"/>
      <c r="H289" s="165"/>
      <c r="I289" s="165"/>
      <c r="J289" s="165"/>
      <c r="K289" s="165"/>
      <c r="L289" s="165"/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</row>
    <row r="290">
      <c r="A290" s="165"/>
      <c r="B290" s="165"/>
      <c r="C290" s="165"/>
      <c r="D290" s="54"/>
      <c r="E290" s="54"/>
      <c r="F290" s="165"/>
      <c r="G290" s="165"/>
      <c r="H290" s="165"/>
      <c r="I290" s="165"/>
      <c r="J290" s="165"/>
      <c r="K290" s="165"/>
      <c r="L290" s="165"/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</row>
    <row r="291">
      <c r="A291" s="165"/>
      <c r="B291" s="165"/>
      <c r="C291" s="165"/>
      <c r="D291" s="54"/>
      <c r="E291" s="54"/>
      <c r="F291" s="165"/>
      <c r="G291" s="165"/>
      <c r="H291" s="165"/>
      <c r="I291" s="165"/>
      <c r="J291" s="165"/>
      <c r="K291" s="165"/>
      <c r="L291" s="165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</row>
    <row r="292">
      <c r="A292" s="165"/>
      <c r="B292" s="165"/>
      <c r="C292" s="165"/>
      <c r="D292" s="54"/>
      <c r="E292" s="54"/>
      <c r="F292" s="165"/>
      <c r="G292" s="165"/>
      <c r="H292" s="165"/>
      <c r="I292" s="165"/>
      <c r="J292" s="165"/>
      <c r="K292" s="165"/>
      <c r="L292" s="165"/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</row>
    <row r="293">
      <c r="A293" s="165"/>
      <c r="B293" s="165"/>
      <c r="C293" s="165"/>
      <c r="D293" s="54"/>
      <c r="E293" s="54"/>
      <c r="F293" s="165"/>
      <c r="G293" s="165"/>
      <c r="H293" s="165"/>
      <c r="I293" s="165"/>
      <c r="J293" s="165"/>
      <c r="K293" s="165"/>
      <c r="L293" s="165"/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</row>
    <row r="294">
      <c r="A294" s="165"/>
      <c r="B294" s="165"/>
      <c r="C294" s="165"/>
      <c r="D294" s="54"/>
      <c r="E294" s="54"/>
      <c r="F294" s="165"/>
      <c r="G294" s="165"/>
      <c r="H294" s="165"/>
      <c r="I294" s="165"/>
      <c r="J294" s="165"/>
      <c r="K294" s="165"/>
      <c r="L294" s="165"/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</row>
    <row r="295">
      <c r="A295" s="165"/>
      <c r="B295" s="165"/>
      <c r="C295" s="165"/>
      <c r="D295" s="54"/>
      <c r="E295" s="54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</row>
    <row r="296">
      <c r="A296" s="165"/>
      <c r="B296" s="165"/>
      <c r="C296" s="165"/>
      <c r="D296" s="54"/>
      <c r="E296" s="54"/>
      <c r="F296" s="165"/>
      <c r="G296" s="165"/>
      <c r="H296" s="165"/>
      <c r="I296" s="165"/>
      <c r="J296" s="165"/>
      <c r="K296" s="165"/>
      <c r="L296" s="165"/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</row>
    <row r="297">
      <c r="A297" s="165"/>
      <c r="B297" s="165"/>
      <c r="C297" s="165"/>
      <c r="D297" s="54"/>
      <c r="E297" s="54"/>
      <c r="F297" s="165"/>
      <c r="G297" s="165"/>
      <c r="H297" s="165"/>
      <c r="I297" s="165"/>
      <c r="J297" s="165"/>
      <c r="K297" s="165"/>
      <c r="L297" s="165"/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</row>
    <row r="298">
      <c r="A298" s="165"/>
      <c r="B298" s="165"/>
      <c r="C298" s="165"/>
      <c r="D298" s="54"/>
      <c r="E298" s="54"/>
      <c r="F298" s="165"/>
      <c r="G298" s="165"/>
      <c r="H298" s="165"/>
      <c r="I298" s="165"/>
      <c r="J298" s="165"/>
      <c r="K298" s="165"/>
      <c r="L298" s="165"/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</row>
    <row r="299">
      <c r="A299" s="165"/>
      <c r="B299" s="165"/>
      <c r="C299" s="165"/>
      <c r="D299" s="54"/>
      <c r="E299" s="54"/>
      <c r="F299" s="165"/>
      <c r="G299" s="165"/>
      <c r="H299" s="165"/>
      <c r="I299" s="165"/>
      <c r="J299" s="165"/>
      <c r="K299" s="165"/>
      <c r="L299" s="165"/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</row>
    <row r="300">
      <c r="A300" s="165"/>
      <c r="B300" s="165"/>
      <c r="C300" s="165"/>
      <c r="D300" s="54"/>
      <c r="E300" s="54"/>
      <c r="F300" s="165"/>
      <c r="G300" s="165"/>
      <c r="H300" s="165"/>
      <c r="I300" s="165"/>
      <c r="J300" s="165"/>
      <c r="K300" s="165"/>
      <c r="L300" s="165"/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</row>
    <row r="301">
      <c r="A301" s="165"/>
      <c r="B301" s="165"/>
      <c r="C301" s="165"/>
      <c r="D301" s="54"/>
      <c r="E301" s="54"/>
      <c r="F301" s="165"/>
      <c r="G301" s="165"/>
      <c r="H301" s="165"/>
      <c r="I301" s="165"/>
      <c r="J301" s="165"/>
      <c r="K301" s="165"/>
      <c r="L301" s="165"/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</row>
    <row r="302">
      <c r="A302" s="165"/>
      <c r="B302" s="165"/>
      <c r="C302" s="165"/>
      <c r="D302" s="54"/>
      <c r="E302" s="54"/>
      <c r="F302" s="165"/>
      <c r="G302" s="165"/>
      <c r="H302" s="165"/>
      <c r="I302" s="165"/>
      <c r="J302" s="165"/>
      <c r="K302" s="165"/>
      <c r="L302" s="165"/>
      <c r="M302" s="165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</row>
    <row r="303">
      <c r="A303" s="165"/>
      <c r="B303" s="165"/>
      <c r="C303" s="165"/>
      <c r="D303" s="54"/>
      <c r="E303" s="54"/>
      <c r="F303" s="165"/>
      <c r="G303" s="165"/>
      <c r="H303" s="165"/>
      <c r="I303" s="165"/>
      <c r="J303" s="165"/>
      <c r="K303" s="165"/>
      <c r="L303" s="165"/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</row>
    <row r="304">
      <c r="A304" s="165"/>
      <c r="B304" s="165"/>
      <c r="C304" s="165"/>
      <c r="D304" s="54"/>
      <c r="E304" s="54"/>
      <c r="F304" s="165"/>
      <c r="G304" s="165"/>
      <c r="H304" s="165"/>
      <c r="I304" s="165"/>
      <c r="J304" s="165"/>
      <c r="K304" s="165"/>
      <c r="L304" s="165"/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</row>
    <row r="305">
      <c r="A305" s="165"/>
      <c r="B305" s="165"/>
      <c r="C305" s="165"/>
      <c r="D305" s="54"/>
      <c r="E305" s="54"/>
      <c r="F305" s="165"/>
      <c r="G305" s="165"/>
      <c r="H305" s="165"/>
      <c r="I305" s="165"/>
      <c r="J305" s="165"/>
      <c r="K305" s="165"/>
      <c r="L305" s="165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</row>
    <row r="306">
      <c r="A306" s="165"/>
      <c r="B306" s="165"/>
      <c r="C306" s="165"/>
      <c r="D306" s="54"/>
      <c r="E306" s="54"/>
      <c r="F306" s="165"/>
      <c r="G306" s="165"/>
      <c r="H306" s="165"/>
      <c r="I306" s="165"/>
      <c r="J306" s="165"/>
      <c r="K306" s="165"/>
      <c r="L306" s="165"/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</row>
    <row r="307">
      <c r="A307" s="165"/>
      <c r="B307" s="165"/>
      <c r="C307" s="165"/>
      <c r="D307" s="54"/>
      <c r="E307" s="54"/>
      <c r="F307" s="165"/>
      <c r="G307" s="165"/>
      <c r="H307" s="165"/>
      <c r="I307" s="165"/>
      <c r="J307" s="165"/>
      <c r="K307" s="165"/>
      <c r="L307" s="165"/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</row>
    <row r="308">
      <c r="A308" s="165"/>
      <c r="B308" s="165"/>
      <c r="C308" s="165"/>
      <c r="D308" s="54"/>
      <c r="E308" s="54"/>
      <c r="F308" s="165"/>
      <c r="G308" s="165"/>
      <c r="H308" s="165"/>
      <c r="I308" s="165"/>
      <c r="J308" s="165"/>
      <c r="K308" s="165"/>
      <c r="L308" s="165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</row>
    <row r="309">
      <c r="A309" s="165"/>
      <c r="B309" s="165"/>
      <c r="C309" s="165"/>
      <c r="D309" s="54"/>
      <c r="E309" s="54"/>
      <c r="F309" s="165"/>
      <c r="G309" s="165"/>
      <c r="H309" s="165"/>
      <c r="I309" s="165"/>
      <c r="J309" s="165"/>
      <c r="K309" s="165"/>
      <c r="L309" s="165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</row>
    <row r="310">
      <c r="A310" s="165"/>
      <c r="B310" s="165"/>
      <c r="C310" s="165"/>
      <c r="D310" s="54"/>
      <c r="E310" s="54"/>
      <c r="F310" s="165"/>
      <c r="G310" s="165"/>
      <c r="H310" s="165"/>
      <c r="I310" s="165"/>
      <c r="J310" s="165"/>
      <c r="K310" s="165"/>
      <c r="L310" s="165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</row>
    <row r="311">
      <c r="A311" s="165"/>
      <c r="B311" s="165"/>
      <c r="C311" s="165"/>
      <c r="D311" s="54"/>
      <c r="E311" s="54"/>
      <c r="F311" s="165"/>
      <c r="G311" s="165"/>
      <c r="H311" s="165"/>
      <c r="I311" s="165"/>
      <c r="J311" s="165"/>
      <c r="K311" s="165"/>
      <c r="L311" s="165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</row>
    <row r="312">
      <c r="A312" s="165"/>
      <c r="B312" s="165"/>
      <c r="C312" s="165"/>
      <c r="D312" s="54"/>
      <c r="E312" s="54"/>
      <c r="F312" s="165"/>
      <c r="G312" s="165"/>
      <c r="H312" s="165"/>
      <c r="I312" s="165"/>
      <c r="J312" s="165"/>
      <c r="K312" s="165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</row>
    <row r="313">
      <c r="A313" s="165"/>
      <c r="B313" s="165"/>
      <c r="C313" s="165"/>
      <c r="D313" s="54"/>
      <c r="E313" s="54"/>
      <c r="F313" s="165"/>
      <c r="G313" s="165"/>
      <c r="H313" s="165"/>
      <c r="I313" s="165"/>
      <c r="J313" s="165"/>
      <c r="K313" s="165"/>
      <c r="L313" s="165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</row>
    <row r="314">
      <c r="A314" s="165"/>
      <c r="B314" s="165"/>
      <c r="C314" s="165"/>
      <c r="D314" s="54"/>
      <c r="E314" s="54"/>
      <c r="F314" s="165"/>
      <c r="G314" s="165"/>
      <c r="H314" s="165"/>
      <c r="I314" s="165"/>
      <c r="J314" s="165"/>
      <c r="K314" s="165"/>
      <c r="L314" s="165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</row>
    <row r="315">
      <c r="A315" s="165"/>
      <c r="B315" s="165"/>
      <c r="C315" s="165"/>
      <c r="D315" s="54"/>
      <c r="E315" s="54"/>
      <c r="F315" s="165"/>
      <c r="G315" s="165"/>
      <c r="H315" s="165"/>
      <c r="I315" s="165"/>
      <c r="J315" s="165"/>
      <c r="K315" s="165"/>
      <c r="L315" s="165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</row>
    <row r="316">
      <c r="A316" s="165"/>
      <c r="B316" s="165"/>
      <c r="C316" s="165"/>
      <c r="D316" s="54"/>
      <c r="E316" s="54"/>
      <c r="F316" s="165"/>
      <c r="G316" s="165"/>
      <c r="H316" s="165"/>
      <c r="I316" s="165"/>
      <c r="J316" s="165"/>
      <c r="K316" s="165"/>
      <c r="L316" s="165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</row>
    <row r="317">
      <c r="A317" s="165"/>
      <c r="B317" s="165"/>
      <c r="C317" s="165"/>
      <c r="D317" s="54"/>
      <c r="E317" s="54"/>
      <c r="F317" s="165"/>
      <c r="G317" s="165"/>
      <c r="H317" s="165"/>
      <c r="I317" s="165"/>
      <c r="J317" s="165"/>
      <c r="K317" s="165"/>
      <c r="L317" s="165"/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</row>
    <row r="318">
      <c r="A318" s="165"/>
      <c r="B318" s="165"/>
      <c r="C318" s="165"/>
      <c r="D318" s="54"/>
      <c r="E318" s="54"/>
      <c r="F318" s="165"/>
      <c r="G318" s="165"/>
      <c r="H318" s="165"/>
      <c r="I318" s="165"/>
      <c r="J318" s="165"/>
      <c r="K318" s="165"/>
      <c r="L318" s="165"/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</row>
    <row r="319">
      <c r="A319" s="165"/>
      <c r="B319" s="165"/>
      <c r="C319" s="165"/>
      <c r="D319" s="54"/>
      <c r="E319" s="54"/>
      <c r="F319" s="165"/>
      <c r="G319" s="165"/>
      <c r="H319" s="165"/>
      <c r="I319" s="165"/>
      <c r="J319" s="165"/>
      <c r="K319" s="165"/>
      <c r="L319" s="165"/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</row>
    <row r="320">
      <c r="A320" s="165"/>
      <c r="B320" s="165"/>
      <c r="C320" s="165"/>
      <c r="D320" s="54"/>
      <c r="E320" s="54"/>
      <c r="F320" s="165"/>
      <c r="G320" s="165"/>
      <c r="H320" s="165"/>
      <c r="I320" s="165"/>
      <c r="J320" s="165"/>
      <c r="K320" s="165"/>
      <c r="L320" s="165"/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</row>
    <row r="321">
      <c r="A321" s="165"/>
      <c r="B321" s="165"/>
      <c r="C321" s="165"/>
      <c r="D321" s="54"/>
      <c r="E321" s="54"/>
      <c r="F321" s="165"/>
      <c r="G321" s="165"/>
      <c r="H321" s="165"/>
      <c r="I321" s="165"/>
      <c r="J321" s="165"/>
      <c r="K321" s="165"/>
      <c r="L321" s="165"/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</row>
    <row r="322">
      <c r="A322" s="165"/>
      <c r="B322" s="165"/>
      <c r="C322" s="165"/>
      <c r="D322" s="54"/>
      <c r="E322" s="54"/>
      <c r="F322" s="165"/>
      <c r="G322" s="165"/>
      <c r="H322" s="165"/>
      <c r="I322" s="165"/>
      <c r="J322" s="165"/>
      <c r="K322" s="165"/>
      <c r="L322" s="165"/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</row>
    <row r="323">
      <c r="A323" s="165"/>
      <c r="B323" s="165"/>
      <c r="C323" s="165"/>
      <c r="D323" s="54"/>
      <c r="E323" s="54"/>
      <c r="F323" s="165"/>
      <c r="G323" s="165"/>
      <c r="H323" s="165"/>
      <c r="I323" s="165"/>
      <c r="J323" s="165"/>
      <c r="K323" s="165"/>
      <c r="L323" s="165"/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</row>
    <row r="324">
      <c r="A324" s="165"/>
      <c r="B324" s="165"/>
      <c r="C324" s="165"/>
      <c r="D324" s="54"/>
      <c r="E324" s="54"/>
      <c r="F324" s="165"/>
      <c r="G324" s="165"/>
      <c r="H324" s="165"/>
      <c r="I324" s="165"/>
      <c r="J324" s="165"/>
      <c r="K324" s="165"/>
      <c r="L324" s="165"/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</row>
    <row r="325">
      <c r="A325" s="165"/>
      <c r="B325" s="165"/>
      <c r="C325" s="165"/>
      <c r="D325" s="54"/>
      <c r="E325" s="54"/>
      <c r="F325" s="165"/>
      <c r="G325" s="165"/>
      <c r="H325" s="165"/>
      <c r="I325" s="165"/>
      <c r="J325" s="165"/>
      <c r="K325" s="165"/>
      <c r="L325" s="165"/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</row>
    <row r="326">
      <c r="A326" s="165"/>
      <c r="B326" s="165"/>
      <c r="C326" s="165"/>
      <c r="D326" s="54"/>
      <c r="E326" s="54"/>
      <c r="F326" s="165"/>
      <c r="G326" s="165"/>
      <c r="H326" s="165"/>
      <c r="I326" s="165"/>
      <c r="J326" s="165"/>
      <c r="K326" s="165"/>
      <c r="L326" s="165"/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</row>
    <row r="327">
      <c r="A327" s="165"/>
      <c r="B327" s="165"/>
      <c r="C327" s="165"/>
      <c r="D327" s="54"/>
      <c r="E327" s="54"/>
      <c r="F327" s="165"/>
      <c r="G327" s="165"/>
      <c r="H327" s="165"/>
      <c r="I327" s="165"/>
      <c r="J327" s="165"/>
      <c r="K327" s="165"/>
      <c r="L327" s="165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</row>
    <row r="328">
      <c r="A328" s="165"/>
      <c r="B328" s="165"/>
      <c r="C328" s="165"/>
      <c r="D328" s="54"/>
      <c r="E328" s="54"/>
      <c r="F328" s="165"/>
      <c r="G328" s="165"/>
      <c r="H328" s="165"/>
      <c r="I328" s="165"/>
      <c r="J328" s="165"/>
      <c r="K328" s="165"/>
      <c r="L328" s="165"/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</row>
    <row r="329">
      <c r="A329" s="165"/>
      <c r="B329" s="165"/>
      <c r="C329" s="165"/>
      <c r="D329" s="54"/>
      <c r="E329" s="54"/>
      <c r="F329" s="165"/>
      <c r="G329" s="165"/>
      <c r="H329" s="165"/>
      <c r="I329" s="165"/>
      <c r="J329" s="165"/>
      <c r="K329" s="165"/>
      <c r="L329" s="165"/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</row>
    <row r="330">
      <c r="A330" s="165"/>
      <c r="B330" s="165"/>
      <c r="C330" s="165"/>
      <c r="D330" s="54"/>
      <c r="E330" s="54"/>
      <c r="F330" s="165"/>
      <c r="G330" s="165"/>
      <c r="H330" s="165"/>
      <c r="I330" s="165"/>
      <c r="J330" s="165"/>
      <c r="K330" s="165"/>
      <c r="L330" s="165"/>
      <c r="M330" s="165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</row>
    <row r="331">
      <c r="A331" s="165"/>
      <c r="B331" s="165"/>
      <c r="C331" s="165"/>
      <c r="D331" s="54"/>
      <c r="E331" s="54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</row>
    <row r="332">
      <c r="A332" s="165"/>
      <c r="B332" s="165"/>
      <c r="C332" s="165"/>
      <c r="D332" s="54"/>
      <c r="E332" s="54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</row>
    <row r="333">
      <c r="A333" s="165"/>
      <c r="B333" s="165"/>
      <c r="C333" s="165"/>
      <c r="D333" s="54"/>
      <c r="E333" s="54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</row>
    <row r="334">
      <c r="A334" s="165"/>
      <c r="B334" s="165"/>
      <c r="C334" s="165"/>
      <c r="D334" s="54"/>
      <c r="E334" s="54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</row>
    <row r="335">
      <c r="A335" s="165"/>
      <c r="B335" s="165"/>
      <c r="C335" s="165"/>
      <c r="D335" s="54"/>
      <c r="E335" s="54"/>
      <c r="F335" s="165"/>
      <c r="G335" s="165"/>
      <c r="H335" s="165"/>
      <c r="I335" s="165"/>
      <c r="J335" s="165"/>
      <c r="K335" s="165"/>
      <c r="L335" s="165"/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</row>
    <row r="336">
      <c r="A336" s="165"/>
      <c r="B336" s="165"/>
      <c r="C336" s="165"/>
      <c r="D336" s="54"/>
      <c r="E336" s="54"/>
      <c r="F336" s="165"/>
      <c r="G336" s="165"/>
      <c r="H336" s="165"/>
      <c r="I336" s="165"/>
      <c r="J336" s="165"/>
      <c r="K336" s="165"/>
      <c r="L336" s="165"/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</row>
    <row r="337">
      <c r="A337" s="165"/>
      <c r="B337" s="165"/>
      <c r="C337" s="165"/>
      <c r="D337" s="54"/>
      <c r="E337" s="54"/>
      <c r="F337" s="165"/>
      <c r="G337" s="165"/>
      <c r="H337" s="165"/>
      <c r="I337" s="165"/>
      <c r="J337" s="165"/>
      <c r="K337" s="165"/>
      <c r="L337" s="165"/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</row>
    <row r="338">
      <c r="A338" s="165"/>
      <c r="B338" s="165"/>
      <c r="C338" s="165"/>
      <c r="D338" s="54"/>
      <c r="E338" s="54"/>
      <c r="F338" s="165"/>
      <c r="G338" s="165"/>
      <c r="H338" s="165"/>
      <c r="I338" s="165"/>
      <c r="J338" s="165"/>
      <c r="K338" s="165"/>
      <c r="L338" s="165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</row>
    <row r="339">
      <c r="A339" s="165"/>
      <c r="B339" s="165"/>
      <c r="C339" s="165"/>
      <c r="D339" s="54"/>
      <c r="E339" s="54"/>
      <c r="F339" s="165"/>
      <c r="G339" s="165"/>
      <c r="H339" s="165"/>
      <c r="I339" s="165"/>
      <c r="J339" s="165"/>
      <c r="K339" s="165"/>
      <c r="L339" s="165"/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</row>
    <row r="340">
      <c r="A340" s="165"/>
      <c r="B340" s="165"/>
      <c r="C340" s="165"/>
      <c r="D340" s="54"/>
      <c r="E340" s="54"/>
      <c r="F340" s="165"/>
      <c r="G340" s="165"/>
      <c r="H340" s="165"/>
      <c r="I340" s="165"/>
      <c r="J340" s="165"/>
      <c r="K340" s="165"/>
      <c r="L340" s="165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</row>
    <row r="341">
      <c r="A341" s="165"/>
      <c r="B341" s="165"/>
      <c r="C341" s="165"/>
      <c r="D341" s="54"/>
      <c r="E341" s="54"/>
      <c r="F341" s="165"/>
      <c r="G341" s="165"/>
      <c r="H341" s="165"/>
      <c r="I341" s="165"/>
      <c r="J341" s="165"/>
      <c r="K341" s="165"/>
      <c r="L341" s="165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</row>
    <row r="342">
      <c r="A342" s="165"/>
      <c r="B342" s="165"/>
      <c r="C342" s="165"/>
      <c r="D342" s="54"/>
      <c r="E342" s="54"/>
      <c r="F342" s="165"/>
      <c r="G342" s="165"/>
      <c r="H342" s="165"/>
      <c r="I342" s="165"/>
      <c r="J342" s="165"/>
      <c r="K342" s="165"/>
      <c r="L342" s="165"/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</row>
    <row r="343">
      <c r="A343" s="165"/>
      <c r="B343" s="165"/>
      <c r="C343" s="165"/>
      <c r="D343" s="54"/>
      <c r="E343" s="54"/>
      <c r="F343" s="165"/>
      <c r="G343" s="165"/>
      <c r="H343" s="165"/>
      <c r="I343" s="165"/>
      <c r="J343" s="165"/>
      <c r="K343" s="165"/>
      <c r="L343" s="165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</row>
    <row r="344">
      <c r="A344" s="165"/>
      <c r="B344" s="165"/>
      <c r="C344" s="165"/>
      <c r="D344" s="54"/>
      <c r="E344" s="54"/>
      <c r="F344" s="165"/>
      <c r="G344" s="165"/>
      <c r="H344" s="165"/>
      <c r="I344" s="165"/>
      <c r="J344" s="165"/>
      <c r="K344" s="165"/>
      <c r="L344" s="165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</row>
    <row r="345">
      <c r="A345" s="165"/>
      <c r="B345" s="165"/>
      <c r="C345" s="165"/>
      <c r="D345" s="54"/>
      <c r="E345" s="54"/>
      <c r="F345" s="165"/>
      <c r="G345" s="165"/>
      <c r="H345" s="165"/>
      <c r="I345" s="165"/>
      <c r="J345" s="165"/>
      <c r="K345" s="165"/>
      <c r="L345" s="165"/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</row>
    <row r="346">
      <c r="A346" s="165"/>
      <c r="B346" s="165"/>
      <c r="C346" s="165"/>
      <c r="D346" s="54"/>
      <c r="E346" s="54"/>
      <c r="F346" s="165"/>
      <c r="G346" s="165"/>
      <c r="H346" s="165"/>
      <c r="I346" s="165"/>
      <c r="J346" s="165"/>
      <c r="K346" s="165"/>
      <c r="L346" s="165"/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</row>
    <row r="347">
      <c r="A347" s="165"/>
      <c r="B347" s="165"/>
      <c r="C347" s="165"/>
      <c r="D347" s="54"/>
      <c r="E347" s="54"/>
      <c r="F347" s="165"/>
      <c r="G347" s="165"/>
      <c r="H347" s="165"/>
      <c r="I347" s="165"/>
      <c r="J347" s="165"/>
      <c r="K347" s="165"/>
      <c r="L347" s="165"/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</row>
    <row r="348">
      <c r="A348" s="165"/>
      <c r="B348" s="165"/>
      <c r="C348" s="165"/>
      <c r="D348" s="54"/>
      <c r="E348" s="54"/>
      <c r="F348" s="165"/>
      <c r="G348" s="165"/>
      <c r="H348" s="165"/>
      <c r="I348" s="165"/>
      <c r="J348" s="165"/>
      <c r="K348" s="165"/>
      <c r="L348" s="165"/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</row>
    <row r="349">
      <c r="A349" s="165"/>
      <c r="B349" s="165"/>
      <c r="C349" s="165"/>
      <c r="D349" s="54"/>
      <c r="E349" s="54"/>
      <c r="F349" s="165"/>
      <c r="G349" s="165"/>
      <c r="H349" s="165"/>
      <c r="I349" s="165"/>
      <c r="J349" s="165"/>
      <c r="K349" s="165"/>
      <c r="L349" s="165"/>
      <c r="M349" s="165"/>
      <c r="N349" s="165"/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</row>
    <row r="350">
      <c r="A350" s="165"/>
      <c r="B350" s="165"/>
      <c r="C350" s="165"/>
      <c r="D350" s="54"/>
      <c r="E350" s="54"/>
      <c r="F350" s="165"/>
      <c r="G350" s="165"/>
      <c r="H350" s="165"/>
      <c r="I350" s="165"/>
      <c r="J350" s="165"/>
      <c r="K350" s="165"/>
      <c r="L350" s="165"/>
      <c r="M350" s="165"/>
      <c r="N350" s="165"/>
      <c r="O350" s="165"/>
      <c r="P350" s="165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</row>
    <row r="351">
      <c r="A351" s="165"/>
      <c r="B351" s="165"/>
      <c r="C351" s="165"/>
      <c r="D351" s="54"/>
      <c r="E351" s="54"/>
      <c r="F351" s="165"/>
      <c r="G351" s="165"/>
      <c r="H351" s="165"/>
      <c r="I351" s="165"/>
      <c r="J351" s="165"/>
      <c r="K351" s="165"/>
      <c r="L351" s="165"/>
      <c r="M351" s="165"/>
      <c r="N351" s="165"/>
      <c r="O351" s="165"/>
      <c r="P351" s="165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</row>
    <row r="352">
      <c r="A352" s="165"/>
      <c r="B352" s="165"/>
      <c r="C352" s="165"/>
      <c r="D352" s="54"/>
      <c r="E352" s="54"/>
      <c r="F352" s="165"/>
      <c r="G352" s="165"/>
      <c r="H352" s="165"/>
      <c r="I352" s="165"/>
      <c r="J352" s="165"/>
      <c r="K352" s="165"/>
      <c r="L352" s="165"/>
      <c r="M352" s="165"/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</row>
    <row r="353">
      <c r="A353" s="165"/>
      <c r="B353" s="165"/>
      <c r="C353" s="165"/>
      <c r="D353" s="54"/>
      <c r="E353" s="54"/>
      <c r="F353" s="165"/>
      <c r="G353" s="165"/>
      <c r="H353" s="165"/>
      <c r="I353" s="165"/>
      <c r="J353" s="165"/>
      <c r="K353" s="165"/>
      <c r="L353" s="165"/>
      <c r="M353" s="165"/>
      <c r="N353" s="165"/>
      <c r="O353" s="165"/>
      <c r="P353" s="165"/>
      <c r="Q353" s="165"/>
      <c r="R353" s="165"/>
      <c r="S353" s="165"/>
      <c r="T353" s="165"/>
      <c r="U353" s="165"/>
      <c r="V353" s="165"/>
      <c r="W353" s="165"/>
      <c r="X353" s="165"/>
      <c r="Y353" s="165"/>
      <c r="Z353" s="165"/>
    </row>
    <row r="354">
      <c r="A354" s="165"/>
      <c r="B354" s="165"/>
      <c r="C354" s="165"/>
      <c r="D354" s="54"/>
      <c r="E354" s="54"/>
      <c r="F354" s="165"/>
      <c r="G354" s="165"/>
      <c r="H354" s="165"/>
      <c r="I354" s="165"/>
      <c r="J354" s="165"/>
      <c r="K354" s="165"/>
      <c r="L354" s="165"/>
      <c r="M354" s="165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</row>
    <row r="355">
      <c r="A355" s="165"/>
      <c r="B355" s="165"/>
      <c r="C355" s="165"/>
      <c r="D355" s="54"/>
      <c r="E355" s="54"/>
      <c r="F355" s="165"/>
      <c r="G355" s="165"/>
      <c r="H355" s="165"/>
      <c r="I355" s="165"/>
      <c r="J355" s="165"/>
      <c r="K355" s="165"/>
      <c r="L355" s="165"/>
      <c r="M355" s="165"/>
      <c r="N355" s="165"/>
      <c r="O355" s="165"/>
      <c r="P355" s="165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</row>
    <row r="356">
      <c r="A356" s="165"/>
      <c r="B356" s="165"/>
      <c r="C356" s="165"/>
      <c r="D356" s="54"/>
      <c r="E356" s="54"/>
      <c r="F356" s="165"/>
      <c r="G356" s="165"/>
      <c r="H356" s="165"/>
      <c r="I356" s="165"/>
      <c r="J356" s="165"/>
      <c r="K356" s="165"/>
      <c r="L356" s="165"/>
      <c r="M356" s="165"/>
      <c r="N356" s="165"/>
      <c r="O356" s="165"/>
      <c r="P356" s="165"/>
      <c r="Q356" s="165"/>
      <c r="R356" s="165"/>
      <c r="S356" s="165"/>
      <c r="T356" s="165"/>
      <c r="U356" s="165"/>
      <c r="V356" s="165"/>
      <c r="W356" s="165"/>
      <c r="X356" s="165"/>
      <c r="Y356" s="165"/>
      <c r="Z356" s="165"/>
    </row>
    <row r="357">
      <c r="A357" s="165"/>
      <c r="B357" s="165"/>
      <c r="C357" s="165"/>
      <c r="D357" s="54"/>
      <c r="E357" s="54"/>
      <c r="F357" s="165"/>
      <c r="G357" s="165"/>
      <c r="H357" s="165"/>
      <c r="I357" s="165"/>
      <c r="J357" s="165"/>
      <c r="K357" s="165"/>
      <c r="L357" s="165"/>
      <c r="M357" s="165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</row>
    <row r="358">
      <c r="A358" s="165"/>
      <c r="B358" s="165"/>
      <c r="C358" s="165"/>
      <c r="D358" s="54"/>
      <c r="E358" s="54"/>
      <c r="F358" s="165"/>
      <c r="G358" s="165"/>
      <c r="H358" s="165"/>
      <c r="I358" s="165"/>
      <c r="J358" s="165"/>
      <c r="K358" s="165"/>
      <c r="L358" s="165"/>
      <c r="M358" s="165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</row>
    <row r="359">
      <c r="A359" s="165"/>
      <c r="B359" s="165"/>
      <c r="C359" s="165"/>
      <c r="D359" s="54"/>
      <c r="E359" s="54"/>
      <c r="F359" s="165"/>
      <c r="G359" s="165"/>
      <c r="H359" s="165"/>
      <c r="I359" s="165"/>
      <c r="J359" s="165"/>
      <c r="K359" s="165"/>
      <c r="L359" s="165"/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</row>
    <row r="360">
      <c r="A360" s="165"/>
      <c r="B360" s="165"/>
      <c r="C360" s="165"/>
      <c r="D360" s="54"/>
      <c r="E360" s="54"/>
      <c r="F360" s="165"/>
      <c r="G360" s="165"/>
      <c r="H360" s="165"/>
      <c r="I360" s="165"/>
      <c r="J360" s="165"/>
      <c r="K360" s="165"/>
      <c r="L360" s="165"/>
      <c r="M360" s="165"/>
      <c r="N360" s="165"/>
      <c r="O360" s="165"/>
      <c r="P360" s="165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</row>
    <row r="361">
      <c r="A361" s="165"/>
      <c r="B361" s="165"/>
      <c r="C361" s="165"/>
      <c r="D361" s="54"/>
      <c r="E361" s="54"/>
      <c r="F361" s="165"/>
      <c r="G361" s="165"/>
      <c r="H361" s="165"/>
      <c r="I361" s="165"/>
      <c r="J361" s="165"/>
      <c r="K361" s="165"/>
      <c r="L361" s="165"/>
      <c r="M361" s="165"/>
      <c r="N361" s="165"/>
      <c r="O361" s="165"/>
      <c r="P361" s="165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</row>
    <row r="362">
      <c r="A362" s="165"/>
      <c r="B362" s="165"/>
      <c r="C362" s="165"/>
      <c r="D362" s="54"/>
      <c r="E362" s="54"/>
      <c r="F362" s="165"/>
      <c r="G362" s="165"/>
      <c r="H362" s="165"/>
      <c r="I362" s="165"/>
      <c r="J362" s="165"/>
      <c r="K362" s="165"/>
      <c r="L362" s="165"/>
      <c r="M362" s="165"/>
      <c r="N362" s="165"/>
      <c r="O362" s="165"/>
      <c r="P362" s="165"/>
      <c r="Q362" s="165"/>
      <c r="R362" s="165"/>
      <c r="S362" s="165"/>
      <c r="T362" s="165"/>
      <c r="U362" s="165"/>
      <c r="V362" s="165"/>
      <c r="W362" s="165"/>
      <c r="X362" s="165"/>
      <c r="Y362" s="165"/>
      <c r="Z362" s="165"/>
    </row>
    <row r="363">
      <c r="A363" s="165"/>
      <c r="B363" s="165"/>
      <c r="C363" s="165"/>
      <c r="D363" s="54"/>
      <c r="E363" s="54"/>
      <c r="F363" s="165"/>
      <c r="G363" s="165"/>
      <c r="H363" s="165"/>
      <c r="I363" s="165"/>
      <c r="J363" s="165"/>
      <c r="K363" s="165"/>
      <c r="L363" s="165"/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</row>
    <row r="364">
      <c r="A364" s="165"/>
      <c r="B364" s="165"/>
      <c r="C364" s="165"/>
      <c r="D364" s="54"/>
      <c r="E364" s="54"/>
      <c r="F364" s="165"/>
      <c r="G364" s="165"/>
      <c r="H364" s="165"/>
      <c r="I364" s="165"/>
      <c r="J364" s="165"/>
      <c r="K364" s="165"/>
      <c r="L364" s="165"/>
      <c r="M364" s="165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</row>
    <row r="365">
      <c r="A365" s="165"/>
      <c r="B365" s="165"/>
      <c r="C365" s="165"/>
      <c r="D365" s="54"/>
      <c r="E365" s="54"/>
      <c r="F365" s="165"/>
      <c r="G365" s="165"/>
      <c r="H365" s="165"/>
      <c r="I365" s="165"/>
      <c r="J365" s="165"/>
      <c r="K365" s="165"/>
      <c r="L365" s="165"/>
      <c r="M365" s="165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</row>
    <row r="366">
      <c r="A366" s="165"/>
      <c r="B366" s="165"/>
      <c r="C366" s="165"/>
      <c r="D366" s="54"/>
      <c r="E366" s="54"/>
      <c r="F366" s="165"/>
      <c r="G366" s="165"/>
      <c r="H366" s="165"/>
      <c r="I366" s="165"/>
      <c r="J366" s="165"/>
      <c r="K366" s="165"/>
      <c r="L366" s="165"/>
      <c r="M366" s="165"/>
      <c r="N366" s="165"/>
      <c r="O366" s="165"/>
      <c r="P366" s="165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</row>
    <row r="367">
      <c r="A367" s="165"/>
      <c r="B367" s="165"/>
      <c r="C367" s="165"/>
      <c r="D367" s="54"/>
      <c r="E367" s="54"/>
      <c r="F367" s="165"/>
      <c r="G367" s="165"/>
      <c r="H367" s="165"/>
      <c r="I367" s="165"/>
      <c r="J367" s="165"/>
      <c r="K367" s="165"/>
      <c r="L367" s="165"/>
      <c r="M367" s="165"/>
      <c r="N367" s="165"/>
      <c r="O367" s="165"/>
      <c r="P367" s="165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</row>
    <row r="368">
      <c r="A368" s="165"/>
      <c r="B368" s="165"/>
      <c r="C368" s="165"/>
      <c r="D368" s="54"/>
      <c r="E368" s="54"/>
      <c r="F368" s="165"/>
      <c r="G368" s="165"/>
      <c r="H368" s="165"/>
      <c r="I368" s="165"/>
      <c r="J368" s="165"/>
      <c r="K368" s="165"/>
      <c r="L368" s="165"/>
      <c r="M368" s="165"/>
      <c r="N368" s="165"/>
      <c r="O368" s="165"/>
      <c r="P368" s="165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</row>
    <row r="369">
      <c r="A369" s="165"/>
      <c r="B369" s="165"/>
      <c r="C369" s="165"/>
      <c r="D369" s="54"/>
      <c r="E369" s="54"/>
      <c r="F369" s="165"/>
      <c r="G369" s="165"/>
      <c r="H369" s="165"/>
      <c r="I369" s="165"/>
      <c r="J369" s="165"/>
      <c r="K369" s="165"/>
      <c r="L369" s="165"/>
      <c r="M369" s="165"/>
      <c r="N369" s="165"/>
      <c r="O369" s="165"/>
      <c r="P369" s="165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</row>
    <row r="370">
      <c r="A370" s="165"/>
      <c r="B370" s="165"/>
      <c r="C370" s="165"/>
      <c r="D370" s="54"/>
      <c r="E370" s="54"/>
      <c r="F370" s="165"/>
      <c r="G370" s="165"/>
      <c r="H370" s="165"/>
      <c r="I370" s="165"/>
      <c r="J370" s="165"/>
      <c r="K370" s="165"/>
      <c r="L370" s="165"/>
      <c r="M370" s="165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</row>
    <row r="371">
      <c r="A371" s="165"/>
      <c r="B371" s="165"/>
      <c r="C371" s="165"/>
      <c r="D371" s="54"/>
      <c r="E371" s="54"/>
      <c r="F371" s="165"/>
      <c r="G371" s="165"/>
      <c r="H371" s="165"/>
      <c r="I371" s="165"/>
      <c r="J371" s="165"/>
      <c r="K371" s="165"/>
      <c r="L371" s="165"/>
      <c r="M371" s="165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</row>
    <row r="372">
      <c r="A372" s="165"/>
      <c r="B372" s="165"/>
      <c r="C372" s="165"/>
      <c r="D372" s="54"/>
      <c r="E372" s="54"/>
      <c r="F372" s="165"/>
      <c r="G372" s="165"/>
      <c r="H372" s="165"/>
      <c r="I372" s="165"/>
      <c r="J372" s="165"/>
      <c r="K372" s="165"/>
      <c r="L372" s="165"/>
      <c r="M372" s="165"/>
      <c r="N372" s="165"/>
      <c r="O372" s="165"/>
      <c r="P372" s="165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</row>
    <row r="373">
      <c r="A373" s="165"/>
      <c r="B373" s="165"/>
      <c r="C373" s="165"/>
      <c r="D373" s="54"/>
      <c r="E373" s="54"/>
      <c r="F373" s="165"/>
      <c r="G373" s="165"/>
      <c r="H373" s="165"/>
      <c r="I373" s="165"/>
      <c r="J373" s="165"/>
      <c r="K373" s="165"/>
      <c r="L373" s="165"/>
      <c r="M373" s="165"/>
      <c r="N373" s="165"/>
      <c r="O373" s="165"/>
      <c r="P373" s="165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</row>
    <row r="374">
      <c r="A374" s="165"/>
      <c r="B374" s="165"/>
      <c r="C374" s="165"/>
      <c r="D374" s="54"/>
      <c r="E374" s="54"/>
      <c r="F374" s="165"/>
      <c r="G374" s="165"/>
      <c r="H374" s="165"/>
      <c r="I374" s="165"/>
      <c r="J374" s="165"/>
      <c r="K374" s="165"/>
      <c r="L374" s="165"/>
      <c r="M374" s="165"/>
      <c r="N374" s="165"/>
      <c r="O374" s="165"/>
      <c r="P374" s="165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</row>
    <row r="375">
      <c r="A375" s="165"/>
      <c r="B375" s="165"/>
      <c r="C375" s="165"/>
      <c r="D375" s="54"/>
      <c r="E375" s="54"/>
      <c r="F375" s="165"/>
      <c r="G375" s="165"/>
      <c r="H375" s="165"/>
      <c r="I375" s="165"/>
      <c r="J375" s="165"/>
      <c r="K375" s="165"/>
      <c r="L375" s="165"/>
      <c r="M375" s="165"/>
      <c r="N375" s="165"/>
      <c r="O375" s="165"/>
      <c r="P375" s="165"/>
      <c r="Q375" s="165"/>
      <c r="R375" s="165"/>
      <c r="S375" s="165"/>
      <c r="T375" s="165"/>
      <c r="U375" s="165"/>
      <c r="V375" s="165"/>
      <c r="W375" s="165"/>
      <c r="X375" s="165"/>
      <c r="Y375" s="165"/>
      <c r="Z375" s="165"/>
    </row>
    <row r="376">
      <c r="A376" s="165"/>
      <c r="B376" s="165"/>
      <c r="C376" s="165"/>
      <c r="D376" s="54"/>
      <c r="E376" s="54"/>
      <c r="F376" s="165"/>
      <c r="G376" s="165"/>
      <c r="H376" s="165"/>
      <c r="I376" s="165"/>
      <c r="J376" s="165"/>
      <c r="K376" s="165"/>
      <c r="L376" s="165"/>
      <c r="M376" s="165"/>
      <c r="N376" s="165"/>
      <c r="O376" s="165"/>
      <c r="P376" s="165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</row>
    <row r="377">
      <c r="A377" s="165"/>
      <c r="B377" s="165"/>
      <c r="C377" s="165"/>
      <c r="D377" s="54"/>
      <c r="E377" s="54"/>
      <c r="F377" s="165"/>
      <c r="G377" s="165"/>
      <c r="H377" s="165"/>
      <c r="I377" s="165"/>
      <c r="J377" s="165"/>
      <c r="K377" s="165"/>
      <c r="L377" s="165"/>
      <c r="M377" s="165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</row>
    <row r="378">
      <c r="A378" s="165"/>
      <c r="B378" s="165"/>
      <c r="C378" s="165"/>
      <c r="D378" s="54"/>
      <c r="E378" s="54"/>
      <c r="F378" s="165"/>
      <c r="G378" s="165"/>
      <c r="H378" s="165"/>
      <c r="I378" s="165"/>
      <c r="J378" s="165"/>
      <c r="K378" s="165"/>
      <c r="L378" s="165"/>
      <c r="M378" s="165"/>
      <c r="N378" s="165"/>
      <c r="O378" s="165"/>
      <c r="P378" s="165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</row>
    <row r="379">
      <c r="A379" s="165"/>
      <c r="B379" s="165"/>
      <c r="C379" s="165"/>
      <c r="D379" s="54"/>
      <c r="E379" s="54"/>
      <c r="F379" s="165"/>
      <c r="G379" s="165"/>
      <c r="H379" s="165"/>
      <c r="I379" s="165"/>
      <c r="J379" s="165"/>
      <c r="K379" s="165"/>
      <c r="L379" s="165"/>
      <c r="M379" s="165"/>
      <c r="N379" s="165"/>
      <c r="O379" s="165"/>
      <c r="P379" s="165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</row>
    <row r="380">
      <c r="A380" s="165"/>
      <c r="B380" s="165"/>
      <c r="C380" s="165"/>
      <c r="D380" s="54"/>
      <c r="E380" s="54"/>
      <c r="F380" s="165"/>
      <c r="G380" s="165"/>
      <c r="H380" s="165"/>
      <c r="I380" s="165"/>
      <c r="J380" s="165"/>
      <c r="K380" s="165"/>
      <c r="L380" s="165"/>
      <c r="M380" s="165"/>
      <c r="N380" s="165"/>
      <c r="O380" s="165"/>
      <c r="P380" s="165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</row>
    <row r="381">
      <c r="A381" s="165"/>
      <c r="B381" s="165"/>
      <c r="C381" s="165"/>
      <c r="D381" s="54"/>
      <c r="E381" s="54"/>
      <c r="F381" s="165"/>
      <c r="G381" s="165"/>
      <c r="H381" s="165"/>
      <c r="I381" s="165"/>
      <c r="J381" s="165"/>
      <c r="K381" s="165"/>
      <c r="L381" s="165"/>
      <c r="M381" s="165"/>
      <c r="N381" s="165"/>
      <c r="O381" s="165"/>
      <c r="P381" s="165"/>
      <c r="Q381" s="165"/>
      <c r="R381" s="165"/>
      <c r="S381" s="165"/>
      <c r="T381" s="165"/>
      <c r="U381" s="165"/>
      <c r="V381" s="165"/>
      <c r="W381" s="165"/>
      <c r="X381" s="165"/>
      <c r="Y381" s="165"/>
      <c r="Z381" s="165"/>
    </row>
    <row r="382">
      <c r="A382" s="165"/>
      <c r="B382" s="165"/>
      <c r="C382" s="165"/>
      <c r="D382" s="54"/>
      <c r="E382" s="54"/>
      <c r="F382" s="165"/>
      <c r="G382" s="165"/>
      <c r="H382" s="165"/>
      <c r="I382" s="165"/>
      <c r="J382" s="165"/>
      <c r="K382" s="165"/>
      <c r="L382" s="165"/>
      <c r="M382" s="165"/>
      <c r="N382" s="165"/>
      <c r="O382" s="165"/>
      <c r="P382" s="165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</row>
    <row r="383">
      <c r="A383" s="165"/>
      <c r="B383" s="165"/>
      <c r="C383" s="165"/>
      <c r="D383" s="54"/>
      <c r="E383" s="54"/>
      <c r="F383" s="165"/>
      <c r="G383" s="165"/>
      <c r="H383" s="165"/>
      <c r="I383" s="165"/>
      <c r="J383" s="165"/>
      <c r="K383" s="165"/>
      <c r="L383" s="165"/>
      <c r="M383" s="165"/>
      <c r="N383" s="165"/>
      <c r="O383" s="165"/>
      <c r="P383" s="165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</row>
    <row r="384">
      <c r="A384" s="165"/>
      <c r="B384" s="165"/>
      <c r="C384" s="165"/>
      <c r="D384" s="54"/>
      <c r="E384" s="54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</row>
    <row r="385">
      <c r="A385" s="165"/>
      <c r="B385" s="165"/>
      <c r="C385" s="165"/>
      <c r="D385" s="54"/>
      <c r="E385" s="54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</row>
    <row r="386">
      <c r="A386" s="165"/>
      <c r="B386" s="165"/>
      <c r="C386" s="165"/>
      <c r="D386" s="54"/>
      <c r="E386" s="54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</row>
    <row r="387">
      <c r="A387" s="165"/>
      <c r="B387" s="165"/>
      <c r="C387" s="165"/>
      <c r="D387" s="54"/>
      <c r="E387" s="54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</row>
    <row r="388">
      <c r="A388" s="165"/>
      <c r="B388" s="165"/>
      <c r="C388" s="165"/>
      <c r="D388" s="54"/>
      <c r="E388" s="54"/>
      <c r="F388" s="165"/>
      <c r="G388" s="165"/>
      <c r="H388" s="165"/>
      <c r="I388" s="165"/>
      <c r="J388" s="165"/>
      <c r="K388" s="165"/>
      <c r="L388" s="165"/>
      <c r="M388" s="165"/>
      <c r="N388" s="165"/>
      <c r="O388" s="165"/>
      <c r="P388" s="165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</row>
    <row r="389">
      <c r="A389" s="165"/>
      <c r="B389" s="165"/>
      <c r="C389" s="165"/>
      <c r="D389" s="54"/>
      <c r="E389" s="54"/>
      <c r="F389" s="165"/>
      <c r="G389" s="165"/>
      <c r="H389" s="165"/>
      <c r="I389" s="165"/>
      <c r="J389" s="165"/>
      <c r="K389" s="165"/>
      <c r="L389" s="165"/>
      <c r="M389" s="165"/>
      <c r="N389" s="165"/>
      <c r="O389" s="165"/>
      <c r="P389" s="165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</row>
    <row r="390">
      <c r="A390" s="165"/>
      <c r="B390" s="165"/>
      <c r="C390" s="165"/>
      <c r="D390" s="54"/>
      <c r="E390" s="54"/>
      <c r="F390" s="165"/>
      <c r="G390" s="165"/>
      <c r="H390" s="165"/>
      <c r="I390" s="165"/>
      <c r="J390" s="165"/>
      <c r="K390" s="165"/>
      <c r="L390" s="165"/>
      <c r="M390" s="165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</row>
    <row r="391">
      <c r="A391" s="165"/>
      <c r="B391" s="165"/>
      <c r="C391" s="165"/>
      <c r="D391" s="54"/>
      <c r="E391" s="54"/>
      <c r="F391" s="165"/>
      <c r="G391" s="165"/>
      <c r="H391" s="165"/>
      <c r="I391" s="165"/>
      <c r="J391" s="165"/>
      <c r="K391" s="165"/>
      <c r="L391" s="165"/>
      <c r="M391" s="165"/>
      <c r="N391" s="165"/>
      <c r="O391" s="165"/>
      <c r="P391" s="165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</row>
    <row r="392">
      <c r="A392" s="165"/>
      <c r="B392" s="165"/>
      <c r="C392" s="165"/>
      <c r="D392" s="54"/>
      <c r="E392" s="54"/>
      <c r="F392" s="165"/>
      <c r="G392" s="165"/>
      <c r="H392" s="165"/>
      <c r="I392" s="165"/>
      <c r="J392" s="165"/>
      <c r="K392" s="165"/>
      <c r="L392" s="165"/>
      <c r="M392" s="165"/>
      <c r="N392" s="165"/>
      <c r="O392" s="165"/>
      <c r="P392" s="165"/>
      <c r="Q392" s="165"/>
      <c r="R392" s="165"/>
      <c r="S392" s="165"/>
      <c r="T392" s="165"/>
      <c r="U392" s="165"/>
      <c r="V392" s="165"/>
      <c r="W392" s="165"/>
      <c r="X392" s="165"/>
      <c r="Y392" s="165"/>
      <c r="Z392" s="165"/>
    </row>
    <row r="393">
      <c r="A393" s="165"/>
      <c r="B393" s="165"/>
      <c r="C393" s="165"/>
      <c r="D393" s="54"/>
      <c r="E393" s="54"/>
      <c r="F393" s="165"/>
      <c r="G393" s="165"/>
      <c r="H393" s="165"/>
      <c r="I393" s="165"/>
      <c r="J393" s="165"/>
      <c r="K393" s="165"/>
      <c r="L393" s="165"/>
      <c r="M393" s="165"/>
      <c r="N393" s="165"/>
      <c r="O393" s="165"/>
      <c r="P393" s="165"/>
      <c r="Q393" s="165"/>
      <c r="R393" s="165"/>
      <c r="S393" s="165"/>
      <c r="T393" s="165"/>
      <c r="U393" s="165"/>
      <c r="V393" s="165"/>
      <c r="W393" s="165"/>
      <c r="X393" s="165"/>
      <c r="Y393" s="165"/>
      <c r="Z393" s="165"/>
    </row>
    <row r="394">
      <c r="A394" s="165"/>
      <c r="B394" s="165"/>
      <c r="C394" s="165"/>
      <c r="D394" s="54"/>
      <c r="E394" s="54"/>
      <c r="F394" s="165"/>
      <c r="G394" s="165"/>
      <c r="H394" s="165"/>
      <c r="I394" s="165"/>
      <c r="J394" s="165"/>
      <c r="K394" s="165"/>
      <c r="L394" s="165"/>
      <c r="M394" s="165"/>
      <c r="N394" s="165"/>
      <c r="O394" s="165"/>
      <c r="P394" s="165"/>
      <c r="Q394" s="165"/>
      <c r="R394" s="165"/>
      <c r="S394" s="165"/>
      <c r="T394" s="165"/>
      <c r="U394" s="165"/>
      <c r="V394" s="165"/>
      <c r="W394" s="165"/>
      <c r="X394" s="165"/>
      <c r="Y394" s="165"/>
      <c r="Z394" s="165"/>
    </row>
    <row r="395">
      <c r="A395" s="165"/>
      <c r="B395" s="165"/>
      <c r="C395" s="165"/>
      <c r="D395" s="54"/>
      <c r="E395" s="54"/>
      <c r="F395" s="165"/>
      <c r="G395" s="165"/>
      <c r="H395" s="165"/>
      <c r="I395" s="165"/>
      <c r="J395" s="165"/>
      <c r="K395" s="165"/>
      <c r="L395" s="165"/>
      <c r="M395" s="165"/>
      <c r="N395" s="165"/>
      <c r="O395" s="165"/>
      <c r="P395" s="165"/>
      <c r="Q395" s="165"/>
      <c r="R395" s="165"/>
      <c r="S395" s="165"/>
      <c r="T395" s="165"/>
      <c r="U395" s="165"/>
      <c r="V395" s="165"/>
      <c r="W395" s="165"/>
      <c r="X395" s="165"/>
      <c r="Y395" s="165"/>
      <c r="Z395" s="165"/>
    </row>
    <row r="396">
      <c r="A396" s="165"/>
      <c r="B396" s="165"/>
      <c r="C396" s="165"/>
      <c r="D396" s="54"/>
      <c r="E396" s="54"/>
      <c r="F396" s="165"/>
      <c r="G396" s="165"/>
      <c r="H396" s="165"/>
      <c r="I396" s="165"/>
      <c r="J396" s="165"/>
      <c r="K396" s="165"/>
      <c r="L396" s="165"/>
      <c r="M396" s="165"/>
      <c r="N396" s="165"/>
      <c r="O396" s="165"/>
      <c r="P396" s="165"/>
      <c r="Q396" s="165"/>
      <c r="R396" s="165"/>
      <c r="S396" s="165"/>
      <c r="T396" s="165"/>
      <c r="U396" s="165"/>
      <c r="V396" s="165"/>
      <c r="W396" s="165"/>
      <c r="X396" s="165"/>
      <c r="Y396" s="165"/>
      <c r="Z396" s="165"/>
    </row>
    <row r="397">
      <c r="A397" s="165"/>
      <c r="B397" s="165"/>
      <c r="C397" s="165"/>
      <c r="D397" s="54"/>
      <c r="E397" s="54"/>
      <c r="F397" s="165"/>
      <c r="G397" s="165"/>
      <c r="H397" s="165"/>
      <c r="I397" s="165"/>
      <c r="J397" s="165"/>
      <c r="K397" s="165"/>
      <c r="L397" s="165"/>
      <c r="M397" s="165"/>
      <c r="N397" s="165"/>
      <c r="O397" s="165"/>
      <c r="P397" s="165"/>
      <c r="Q397" s="165"/>
      <c r="R397" s="165"/>
      <c r="S397" s="165"/>
      <c r="T397" s="165"/>
      <c r="U397" s="165"/>
      <c r="V397" s="165"/>
      <c r="W397" s="165"/>
      <c r="X397" s="165"/>
      <c r="Y397" s="165"/>
      <c r="Z397" s="165"/>
    </row>
    <row r="398">
      <c r="A398" s="165"/>
      <c r="B398" s="165"/>
      <c r="C398" s="165"/>
      <c r="D398" s="54"/>
      <c r="E398" s="54"/>
      <c r="F398" s="165"/>
      <c r="G398" s="165"/>
      <c r="H398" s="165"/>
      <c r="I398" s="165"/>
      <c r="J398" s="165"/>
      <c r="K398" s="165"/>
      <c r="L398" s="165"/>
      <c r="M398" s="165"/>
      <c r="N398" s="165"/>
      <c r="O398" s="165"/>
      <c r="P398" s="165"/>
      <c r="Q398" s="165"/>
      <c r="R398" s="165"/>
      <c r="S398" s="165"/>
      <c r="T398" s="165"/>
      <c r="U398" s="165"/>
      <c r="V398" s="165"/>
      <c r="W398" s="165"/>
      <c r="X398" s="165"/>
      <c r="Y398" s="165"/>
      <c r="Z398" s="165"/>
    </row>
    <row r="399">
      <c r="A399" s="165"/>
      <c r="B399" s="165"/>
      <c r="C399" s="165"/>
      <c r="D399" s="54"/>
      <c r="E399" s="54"/>
      <c r="F399" s="165"/>
      <c r="G399" s="165"/>
      <c r="H399" s="165"/>
      <c r="I399" s="165"/>
      <c r="J399" s="165"/>
      <c r="K399" s="165"/>
      <c r="L399" s="165"/>
      <c r="M399" s="165"/>
      <c r="N399" s="165"/>
      <c r="O399" s="165"/>
      <c r="P399" s="165"/>
      <c r="Q399" s="165"/>
      <c r="R399" s="165"/>
      <c r="S399" s="165"/>
      <c r="T399" s="165"/>
      <c r="U399" s="165"/>
      <c r="V399" s="165"/>
      <c r="W399" s="165"/>
      <c r="X399" s="165"/>
      <c r="Y399" s="165"/>
      <c r="Z399" s="165"/>
    </row>
    <row r="400">
      <c r="A400" s="165"/>
      <c r="B400" s="165"/>
      <c r="C400" s="165"/>
      <c r="D400" s="54"/>
      <c r="E400" s="54"/>
      <c r="F400" s="165"/>
      <c r="G400" s="165"/>
      <c r="H400" s="165"/>
      <c r="I400" s="165"/>
      <c r="J400" s="165"/>
      <c r="K400" s="165"/>
      <c r="L400" s="165"/>
      <c r="M400" s="165"/>
      <c r="N400" s="165"/>
      <c r="O400" s="165"/>
      <c r="P400" s="165"/>
      <c r="Q400" s="165"/>
      <c r="R400" s="165"/>
      <c r="S400" s="165"/>
      <c r="T400" s="165"/>
      <c r="U400" s="165"/>
      <c r="V400" s="165"/>
      <c r="W400" s="165"/>
      <c r="X400" s="165"/>
      <c r="Y400" s="165"/>
      <c r="Z400" s="165"/>
    </row>
    <row r="401">
      <c r="A401" s="165"/>
      <c r="B401" s="165"/>
      <c r="C401" s="165"/>
      <c r="D401" s="54"/>
      <c r="E401" s="54"/>
      <c r="F401" s="165"/>
      <c r="G401" s="165"/>
      <c r="H401" s="165"/>
      <c r="I401" s="165"/>
      <c r="J401" s="165"/>
      <c r="K401" s="165"/>
      <c r="L401" s="165"/>
      <c r="M401" s="165"/>
      <c r="N401" s="165"/>
      <c r="O401" s="165"/>
      <c r="P401" s="165"/>
      <c r="Q401" s="165"/>
      <c r="R401" s="165"/>
      <c r="S401" s="165"/>
      <c r="T401" s="165"/>
      <c r="U401" s="165"/>
      <c r="V401" s="165"/>
      <c r="W401" s="165"/>
      <c r="X401" s="165"/>
      <c r="Y401" s="165"/>
      <c r="Z401" s="165"/>
    </row>
    <row r="402">
      <c r="A402" s="165"/>
      <c r="B402" s="165"/>
      <c r="C402" s="165"/>
      <c r="D402" s="54"/>
      <c r="E402" s="54"/>
      <c r="F402" s="165"/>
      <c r="G402" s="165"/>
      <c r="H402" s="165"/>
      <c r="I402" s="165"/>
      <c r="J402" s="165"/>
      <c r="K402" s="165"/>
      <c r="L402" s="165"/>
      <c r="M402" s="165"/>
      <c r="N402" s="165"/>
      <c r="O402" s="165"/>
      <c r="P402" s="165"/>
      <c r="Q402" s="165"/>
      <c r="R402" s="165"/>
      <c r="S402" s="165"/>
      <c r="T402" s="165"/>
      <c r="U402" s="165"/>
      <c r="V402" s="165"/>
      <c r="W402" s="165"/>
      <c r="X402" s="165"/>
      <c r="Y402" s="165"/>
      <c r="Z402" s="165"/>
    </row>
    <row r="403">
      <c r="A403" s="165"/>
      <c r="B403" s="165"/>
      <c r="C403" s="165"/>
      <c r="D403" s="54"/>
      <c r="E403" s="54"/>
      <c r="F403" s="165"/>
      <c r="G403" s="165"/>
      <c r="H403" s="165"/>
      <c r="I403" s="165"/>
      <c r="J403" s="165"/>
      <c r="K403" s="165"/>
      <c r="L403" s="165"/>
      <c r="M403" s="165"/>
      <c r="N403" s="165"/>
      <c r="O403" s="165"/>
      <c r="P403" s="165"/>
      <c r="Q403" s="165"/>
      <c r="R403" s="165"/>
      <c r="S403" s="165"/>
      <c r="T403" s="165"/>
      <c r="U403" s="165"/>
      <c r="V403" s="165"/>
      <c r="W403" s="165"/>
      <c r="X403" s="165"/>
      <c r="Y403" s="165"/>
      <c r="Z403" s="165"/>
    </row>
    <row r="404">
      <c r="A404" s="165"/>
      <c r="B404" s="165"/>
      <c r="C404" s="165"/>
      <c r="D404" s="54"/>
      <c r="E404" s="54"/>
      <c r="F404" s="165"/>
      <c r="G404" s="165"/>
      <c r="H404" s="165"/>
      <c r="I404" s="165"/>
      <c r="J404" s="165"/>
      <c r="K404" s="165"/>
      <c r="L404" s="165"/>
      <c r="M404" s="165"/>
      <c r="N404" s="165"/>
      <c r="O404" s="165"/>
      <c r="P404" s="165"/>
      <c r="Q404" s="165"/>
      <c r="R404" s="165"/>
      <c r="S404" s="165"/>
      <c r="T404" s="165"/>
      <c r="U404" s="165"/>
      <c r="V404" s="165"/>
      <c r="W404" s="165"/>
      <c r="X404" s="165"/>
      <c r="Y404" s="165"/>
      <c r="Z404" s="165"/>
    </row>
    <row r="405">
      <c r="A405" s="165"/>
      <c r="B405" s="165"/>
      <c r="C405" s="165"/>
      <c r="D405" s="54"/>
      <c r="E405" s="54"/>
      <c r="F405" s="165"/>
      <c r="G405" s="165"/>
      <c r="H405" s="165"/>
      <c r="I405" s="165"/>
      <c r="J405" s="165"/>
      <c r="K405" s="165"/>
      <c r="L405" s="165"/>
      <c r="M405" s="165"/>
      <c r="N405" s="165"/>
      <c r="O405" s="165"/>
      <c r="P405" s="165"/>
      <c r="Q405" s="165"/>
      <c r="R405" s="165"/>
      <c r="S405" s="165"/>
      <c r="T405" s="165"/>
      <c r="U405" s="165"/>
      <c r="V405" s="165"/>
      <c r="W405" s="165"/>
      <c r="X405" s="165"/>
      <c r="Y405" s="165"/>
      <c r="Z405" s="165"/>
    </row>
    <row r="406">
      <c r="A406" s="165"/>
      <c r="B406" s="165"/>
      <c r="C406" s="165"/>
      <c r="D406" s="54"/>
      <c r="E406" s="54"/>
      <c r="F406" s="165"/>
      <c r="G406" s="165"/>
      <c r="H406" s="165"/>
      <c r="I406" s="165"/>
      <c r="J406" s="165"/>
      <c r="K406" s="165"/>
      <c r="L406" s="165"/>
      <c r="M406" s="165"/>
      <c r="N406" s="165"/>
      <c r="O406" s="165"/>
      <c r="P406" s="165"/>
      <c r="Q406" s="165"/>
      <c r="R406" s="165"/>
      <c r="S406" s="165"/>
      <c r="T406" s="165"/>
      <c r="U406" s="165"/>
      <c r="V406" s="165"/>
      <c r="W406" s="165"/>
      <c r="X406" s="165"/>
      <c r="Y406" s="165"/>
      <c r="Z406" s="165"/>
    </row>
    <row r="407">
      <c r="A407" s="165"/>
      <c r="B407" s="165"/>
      <c r="C407" s="165"/>
      <c r="D407" s="54"/>
      <c r="E407" s="54"/>
      <c r="F407" s="165"/>
      <c r="G407" s="165"/>
      <c r="H407" s="165"/>
      <c r="I407" s="165"/>
      <c r="J407" s="165"/>
      <c r="K407" s="165"/>
      <c r="L407" s="165"/>
      <c r="M407" s="165"/>
      <c r="N407" s="165"/>
      <c r="O407" s="165"/>
      <c r="P407" s="165"/>
      <c r="Q407" s="165"/>
      <c r="R407" s="165"/>
      <c r="S407" s="165"/>
      <c r="T407" s="165"/>
      <c r="U407" s="165"/>
      <c r="V407" s="165"/>
      <c r="W407" s="165"/>
      <c r="X407" s="165"/>
      <c r="Y407" s="165"/>
      <c r="Z407" s="165"/>
    </row>
    <row r="408">
      <c r="A408" s="165"/>
      <c r="B408" s="165"/>
      <c r="C408" s="165"/>
      <c r="D408" s="54"/>
      <c r="E408" s="54"/>
      <c r="F408" s="165"/>
      <c r="G408" s="165"/>
      <c r="H408" s="165"/>
      <c r="I408" s="165"/>
      <c r="J408" s="165"/>
      <c r="K408" s="165"/>
      <c r="L408" s="165"/>
      <c r="M408" s="165"/>
      <c r="N408" s="165"/>
      <c r="O408" s="165"/>
      <c r="P408" s="165"/>
      <c r="Q408" s="165"/>
      <c r="R408" s="165"/>
      <c r="S408" s="165"/>
      <c r="T408" s="165"/>
      <c r="U408" s="165"/>
      <c r="V408" s="165"/>
      <c r="W408" s="165"/>
      <c r="X408" s="165"/>
      <c r="Y408" s="165"/>
      <c r="Z408" s="165"/>
    </row>
    <row r="409">
      <c r="A409" s="165"/>
      <c r="B409" s="165"/>
      <c r="C409" s="165"/>
      <c r="D409" s="54"/>
      <c r="E409" s="54"/>
      <c r="F409" s="165"/>
      <c r="G409" s="165"/>
      <c r="H409" s="165"/>
      <c r="I409" s="165"/>
      <c r="J409" s="165"/>
      <c r="K409" s="165"/>
      <c r="L409" s="165"/>
      <c r="M409" s="165"/>
      <c r="N409" s="165"/>
      <c r="O409" s="165"/>
      <c r="P409" s="165"/>
      <c r="Q409" s="165"/>
      <c r="R409" s="165"/>
      <c r="S409" s="165"/>
      <c r="T409" s="165"/>
      <c r="U409" s="165"/>
      <c r="V409" s="165"/>
      <c r="W409" s="165"/>
      <c r="X409" s="165"/>
      <c r="Y409" s="165"/>
      <c r="Z409" s="165"/>
    </row>
    <row r="410">
      <c r="A410" s="165"/>
      <c r="B410" s="165"/>
      <c r="C410" s="165"/>
      <c r="D410" s="54"/>
      <c r="E410" s="54"/>
      <c r="F410" s="165"/>
      <c r="G410" s="165"/>
      <c r="H410" s="165"/>
      <c r="I410" s="165"/>
      <c r="J410" s="165"/>
      <c r="K410" s="165"/>
      <c r="L410" s="165"/>
      <c r="M410" s="165"/>
      <c r="N410" s="165"/>
      <c r="O410" s="165"/>
      <c r="P410" s="165"/>
      <c r="Q410" s="165"/>
      <c r="R410" s="165"/>
      <c r="S410" s="165"/>
      <c r="T410" s="165"/>
      <c r="U410" s="165"/>
      <c r="V410" s="165"/>
      <c r="W410" s="165"/>
      <c r="X410" s="165"/>
      <c r="Y410" s="165"/>
      <c r="Z410" s="165"/>
    </row>
    <row r="411">
      <c r="A411" s="165"/>
      <c r="B411" s="165"/>
      <c r="C411" s="165"/>
      <c r="D411" s="54"/>
      <c r="E411" s="54"/>
      <c r="F411" s="165"/>
      <c r="G411" s="165"/>
      <c r="H411" s="165"/>
      <c r="I411" s="165"/>
      <c r="J411" s="165"/>
      <c r="K411" s="165"/>
      <c r="L411" s="165"/>
      <c r="M411" s="165"/>
      <c r="N411" s="165"/>
      <c r="O411" s="165"/>
      <c r="P411" s="165"/>
      <c r="Q411" s="165"/>
      <c r="R411" s="165"/>
      <c r="S411" s="165"/>
      <c r="T411" s="165"/>
      <c r="U411" s="165"/>
      <c r="V411" s="165"/>
      <c r="W411" s="165"/>
      <c r="X411" s="165"/>
      <c r="Y411" s="165"/>
      <c r="Z411" s="165"/>
    </row>
    <row r="412">
      <c r="A412" s="165"/>
      <c r="B412" s="165"/>
      <c r="C412" s="165"/>
      <c r="D412" s="54"/>
      <c r="E412" s="54"/>
      <c r="F412" s="165"/>
      <c r="G412" s="165"/>
      <c r="H412" s="165"/>
      <c r="I412" s="165"/>
      <c r="J412" s="165"/>
      <c r="K412" s="165"/>
      <c r="L412" s="165"/>
      <c r="M412" s="165"/>
      <c r="N412" s="165"/>
      <c r="O412" s="165"/>
      <c r="P412" s="165"/>
      <c r="Q412" s="165"/>
      <c r="R412" s="165"/>
      <c r="S412" s="165"/>
      <c r="T412" s="165"/>
      <c r="U412" s="165"/>
      <c r="V412" s="165"/>
      <c r="W412" s="165"/>
      <c r="X412" s="165"/>
      <c r="Y412" s="165"/>
      <c r="Z412" s="165"/>
    </row>
    <row r="413">
      <c r="A413" s="165"/>
      <c r="B413" s="165"/>
      <c r="C413" s="165"/>
      <c r="D413" s="54"/>
      <c r="E413" s="54"/>
      <c r="F413" s="165"/>
      <c r="G413" s="165"/>
      <c r="H413" s="165"/>
      <c r="I413" s="165"/>
      <c r="J413" s="165"/>
      <c r="K413" s="165"/>
      <c r="L413" s="165"/>
      <c r="M413" s="165"/>
      <c r="N413" s="165"/>
      <c r="O413" s="165"/>
      <c r="P413" s="165"/>
      <c r="Q413" s="165"/>
      <c r="R413" s="165"/>
      <c r="S413" s="165"/>
      <c r="T413" s="165"/>
      <c r="U413" s="165"/>
      <c r="V413" s="165"/>
      <c r="W413" s="165"/>
      <c r="X413" s="165"/>
      <c r="Y413" s="165"/>
      <c r="Z413" s="165"/>
    </row>
    <row r="414">
      <c r="A414" s="165"/>
      <c r="B414" s="165"/>
      <c r="C414" s="165"/>
      <c r="D414" s="54"/>
      <c r="E414" s="54"/>
      <c r="F414" s="165"/>
      <c r="G414" s="165"/>
      <c r="H414" s="165"/>
      <c r="I414" s="165"/>
      <c r="J414" s="165"/>
      <c r="K414" s="165"/>
      <c r="L414" s="165"/>
      <c r="M414" s="165"/>
      <c r="N414" s="165"/>
      <c r="O414" s="165"/>
      <c r="P414" s="165"/>
      <c r="Q414" s="165"/>
      <c r="R414" s="165"/>
      <c r="S414" s="165"/>
      <c r="T414" s="165"/>
      <c r="U414" s="165"/>
      <c r="V414" s="165"/>
      <c r="W414" s="165"/>
      <c r="X414" s="165"/>
      <c r="Y414" s="165"/>
      <c r="Z414" s="165"/>
    </row>
    <row r="415">
      <c r="A415" s="165"/>
      <c r="B415" s="165"/>
      <c r="C415" s="165"/>
      <c r="D415" s="54"/>
      <c r="E415" s="54"/>
      <c r="F415" s="165"/>
      <c r="G415" s="165"/>
      <c r="H415" s="165"/>
      <c r="I415" s="165"/>
      <c r="J415" s="165"/>
      <c r="K415" s="165"/>
      <c r="L415" s="165"/>
      <c r="M415" s="165"/>
      <c r="N415" s="165"/>
      <c r="O415" s="165"/>
      <c r="P415" s="165"/>
      <c r="Q415" s="165"/>
      <c r="R415" s="165"/>
      <c r="S415" s="165"/>
      <c r="T415" s="165"/>
      <c r="U415" s="165"/>
      <c r="V415" s="165"/>
      <c r="W415" s="165"/>
      <c r="X415" s="165"/>
      <c r="Y415" s="165"/>
      <c r="Z415" s="165"/>
    </row>
    <row r="416">
      <c r="A416" s="165"/>
      <c r="B416" s="165"/>
      <c r="C416" s="165"/>
      <c r="D416" s="54"/>
      <c r="E416" s="54"/>
      <c r="F416" s="165"/>
      <c r="G416" s="165"/>
      <c r="H416" s="165"/>
      <c r="I416" s="165"/>
      <c r="J416" s="165"/>
      <c r="K416" s="165"/>
      <c r="L416" s="165"/>
      <c r="M416" s="165"/>
      <c r="N416" s="165"/>
      <c r="O416" s="165"/>
      <c r="P416" s="165"/>
      <c r="Q416" s="165"/>
      <c r="R416" s="165"/>
      <c r="S416" s="165"/>
      <c r="T416" s="165"/>
      <c r="U416" s="165"/>
      <c r="V416" s="165"/>
      <c r="W416" s="165"/>
      <c r="X416" s="165"/>
      <c r="Y416" s="165"/>
      <c r="Z416" s="165"/>
    </row>
    <row r="417">
      <c r="A417" s="165"/>
      <c r="B417" s="165"/>
      <c r="C417" s="165"/>
      <c r="D417" s="54"/>
      <c r="E417" s="54"/>
      <c r="F417" s="165"/>
      <c r="G417" s="165"/>
      <c r="H417" s="165"/>
      <c r="I417" s="165"/>
      <c r="J417" s="165"/>
      <c r="K417" s="165"/>
      <c r="L417" s="165"/>
      <c r="M417" s="165"/>
      <c r="N417" s="165"/>
      <c r="O417" s="165"/>
      <c r="P417" s="165"/>
      <c r="Q417" s="165"/>
      <c r="R417" s="165"/>
      <c r="S417" s="165"/>
      <c r="T417" s="165"/>
      <c r="U417" s="165"/>
      <c r="V417" s="165"/>
      <c r="W417" s="165"/>
      <c r="X417" s="165"/>
      <c r="Y417" s="165"/>
      <c r="Z417" s="165"/>
    </row>
    <row r="418">
      <c r="A418" s="165"/>
      <c r="B418" s="165"/>
      <c r="C418" s="165"/>
      <c r="D418" s="54"/>
      <c r="E418" s="54"/>
      <c r="F418" s="165"/>
      <c r="G418" s="165"/>
      <c r="H418" s="165"/>
      <c r="I418" s="165"/>
      <c r="J418" s="165"/>
      <c r="K418" s="165"/>
      <c r="L418" s="165"/>
      <c r="M418" s="165"/>
      <c r="N418" s="165"/>
      <c r="O418" s="165"/>
      <c r="P418" s="165"/>
      <c r="Q418" s="165"/>
      <c r="R418" s="165"/>
      <c r="S418" s="165"/>
      <c r="T418" s="165"/>
      <c r="U418" s="165"/>
      <c r="V418" s="165"/>
      <c r="W418" s="165"/>
      <c r="X418" s="165"/>
      <c r="Y418" s="165"/>
      <c r="Z418" s="165"/>
    </row>
    <row r="419">
      <c r="A419" s="165"/>
      <c r="B419" s="165"/>
      <c r="C419" s="165"/>
      <c r="D419" s="54"/>
      <c r="E419" s="54"/>
      <c r="F419" s="165"/>
      <c r="G419" s="165"/>
      <c r="H419" s="165"/>
      <c r="I419" s="165"/>
      <c r="J419" s="165"/>
      <c r="K419" s="165"/>
      <c r="L419" s="165"/>
      <c r="M419" s="165"/>
      <c r="N419" s="165"/>
      <c r="O419" s="165"/>
      <c r="P419" s="165"/>
      <c r="Q419" s="165"/>
      <c r="R419" s="165"/>
      <c r="S419" s="165"/>
      <c r="T419" s="165"/>
      <c r="U419" s="165"/>
      <c r="V419" s="165"/>
      <c r="W419" s="165"/>
      <c r="X419" s="165"/>
      <c r="Y419" s="165"/>
      <c r="Z419" s="165"/>
    </row>
    <row r="420">
      <c r="A420" s="165"/>
      <c r="B420" s="165"/>
      <c r="C420" s="165"/>
      <c r="D420" s="54"/>
      <c r="E420" s="54"/>
      <c r="F420" s="165"/>
      <c r="G420" s="165"/>
      <c r="H420" s="165"/>
      <c r="I420" s="165"/>
      <c r="J420" s="165"/>
      <c r="K420" s="165"/>
      <c r="L420" s="165"/>
      <c r="M420" s="165"/>
      <c r="N420" s="165"/>
      <c r="O420" s="165"/>
      <c r="P420" s="165"/>
      <c r="Q420" s="165"/>
      <c r="R420" s="165"/>
      <c r="S420" s="165"/>
      <c r="T420" s="165"/>
      <c r="U420" s="165"/>
      <c r="V420" s="165"/>
      <c r="W420" s="165"/>
      <c r="X420" s="165"/>
      <c r="Y420" s="165"/>
      <c r="Z420" s="165"/>
    </row>
    <row r="421">
      <c r="A421" s="165"/>
      <c r="B421" s="165"/>
      <c r="C421" s="165"/>
      <c r="D421" s="54"/>
      <c r="E421" s="54"/>
      <c r="F421" s="165"/>
      <c r="G421" s="165"/>
      <c r="H421" s="165"/>
      <c r="I421" s="165"/>
      <c r="J421" s="165"/>
      <c r="K421" s="165"/>
      <c r="L421" s="165"/>
      <c r="M421" s="165"/>
      <c r="N421" s="165"/>
      <c r="O421" s="165"/>
      <c r="P421" s="165"/>
      <c r="Q421" s="165"/>
      <c r="R421" s="165"/>
      <c r="S421" s="165"/>
      <c r="T421" s="165"/>
      <c r="U421" s="165"/>
      <c r="V421" s="165"/>
      <c r="W421" s="165"/>
      <c r="X421" s="165"/>
      <c r="Y421" s="165"/>
      <c r="Z421" s="165"/>
    </row>
    <row r="422">
      <c r="A422" s="165"/>
      <c r="B422" s="165"/>
      <c r="C422" s="165"/>
      <c r="D422" s="54"/>
      <c r="E422" s="54"/>
      <c r="F422" s="165"/>
      <c r="G422" s="165"/>
      <c r="H422" s="165"/>
      <c r="I422" s="165"/>
      <c r="J422" s="165"/>
      <c r="K422" s="165"/>
      <c r="L422" s="165"/>
      <c r="M422" s="165"/>
      <c r="N422" s="165"/>
      <c r="O422" s="165"/>
      <c r="P422" s="165"/>
      <c r="Q422" s="165"/>
      <c r="R422" s="165"/>
      <c r="S422" s="165"/>
      <c r="T422" s="165"/>
      <c r="U422" s="165"/>
      <c r="V422" s="165"/>
      <c r="W422" s="165"/>
      <c r="X422" s="165"/>
      <c r="Y422" s="165"/>
      <c r="Z422" s="165"/>
    </row>
    <row r="423">
      <c r="A423" s="165"/>
      <c r="B423" s="165"/>
      <c r="C423" s="165"/>
      <c r="D423" s="54"/>
      <c r="E423" s="54"/>
      <c r="F423" s="165"/>
      <c r="G423" s="165"/>
      <c r="H423" s="165"/>
      <c r="I423" s="165"/>
      <c r="J423" s="165"/>
      <c r="K423" s="165"/>
      <c r="L423" s="165"/>
      <c r="M423" s="165"/>
      <c r="N423" s="165"/>
      <c r="O423" s="165"/>
      <c r="P423" s="165"/>
      <c r="Q423" s="165"/>
      <c r="R423" s="165"/>
      <c r="S423" s="165"/>
      <c r="T423" s="165"/>
      <c r="U423" s="165"/>
      <c r="V423" s="165"/>
      <c r="W423" s="165"/>
      <c r="X423" s="165"/>
      <c r="Y423" s="165"/>
      <c r="Z423" s="165"/>
    </row>
    <row r="424">
      <c r="A424" s="165"/>
      <c r="B424" s="165"/>
      <c r="C424" s="165"/>
      <c r="D424" s="54"/>
      <c r="E424" s="54"/>
      <c r="F424" s="165"/>
      <c r="G424" s="165"/>
      <c r="H424" s="165"/>
      <c r="I424" s="165"/>
      <c r="J424" s="165"/>
      <c r="K424" s="165"/>
      <c r="L424" s="165"/>
      <c r="M424" s="165"/>
      <c r="N424" s="165"/>
      <c r="O424" s="165"/>
      <c r="P424" s="165"/>
      <c r="Q424" s="165"/>
      <c r="R424" s="165"/>
      <c r="S424" s="165"/>
      <c r="T424" s="165"/>
      <c r="U424" s="165"/>
      <c r="V424" s="165"/>
      <c r="W424" s="165"/>
      <c r="X424" s="165"/>
      <c r="Y424" s="165"/>
      <c r="Z424" s="165"/>
    </row>
    <row r="425">
      <c r="A425" s="165"/>
      <c r="B425" s="165"/>
      <c r="C425" s="165"/>
      <c r="D425" s="54"/>
      <c r="E425" s="54"/>
      <c r="F425" s="165"/>
      <c r="G425" s="165"/>
      <c r="H425" s="165"/>
      <c r="I425" s="165"/>
      <c r="J425" s="165"/>
      <c r="K425" s="165"/>
      <c r="L425" s="165"/>
      <c r="M425" s="165"/>
      <c r="N425" s="165"/>
      <c r="O425" s="165"/>
      <c r="P425" s="165"/>
      <c r="Q425" s="165"/>
      <c r="R425" s="165"/>
      <c r="S425" s="165"/>
      <c r="T425" s="165"/>
      <c r="U425" s="165"/>
      <c r="V425" s="165"/>
      <c r="W425" s="165"/>
      <c r="X425" s="165"/>
      <c r="Y425" s="165"/>
      <c r="Z425" s="165"/>
    </row>
    <row r="426">
      <c r="A426" s="165"/>
      <c r="B426" s="165"/>
      <c r="C426" s="165"/>
      <c r="D426" s="54"/>
      <c r="E426" s="54"/>
      <c r="F426" s="165"/>
      <c r="G426" s="165"/>
      <c r="H426" s="165"/>
      <c r="I426" s="165"/>
      <c r="J426" s="165"/>
      <c r="K426" s="165"/>
      <c r="L426" s="165"/>
      <c r="M426" s="165"/>
      <c r="N426" s="165"/>
      <c r="O426" s="165"/>
      <c r="P426" s="165"/>
      <c r="Q426" s="165"/>
      <c r="R426" s="165"/>
      <c r="S426" s="165"/>
      <c r="T426" s="165"/>
      <c r="U426" s="165"/>
      <c r="V426" s="165"/>
      <c r="W426" s="165"/>
      <c r="X426" s="165"/>
      <c r="Y426" s="165"/>
      <c r="Z426" s="165"/>
    </row>
    <row r="427">
      <c r="A427" s="165"/>
      <c r="B427" s="165"/>
      <c r="C427" s="165"/>
      <c r="D427" s="54"/>
      <c r="E427" s="54"/>
      <c r="F427" s="165"/>
      <c r="G427" s="165"/>
      <c r="H427" s="165"/>
      <c r="I427" s="165"/>
      <c r="J427" s="165"/>
      <c r="K427" s="165"/>
      <c r="L427" s="165"/>
      <c r="M427" s="165"/>
      <c r="N427" s="165"/>
      <c r="O427" s="165"/>
      <c r="P427" s="165"/>
      <c r="Q427" s="165"/>
      <c r="R427" s="165"/>
      <c r="S427" s="165"/>
      <c r="T427" s="165"/>
      <c r="U427" s="165"/>
      <c r="V427" s="165"/>
      <c r="W427" s="165"/>
      <c r="X427" s="165"/>
      <c r="Y427" s="165"/>
      <c r="Z427" s="165"/>
    </row>
    <row r="428">
      <c r="A428" s="165"/>
      <c r="B428" s="165"/>
      <c r="C428" s="165"/>
      <c r="D428" s="54"/>
      <c r="E428" s="54"/>
      <c r="F428" s="165"/>
      <c r="G428" s="165"/>
      <c r="H428" s="165"/>
      <c r="I428" s="165"/>
      <c r="J428" s="165"/>
      <c r="K428" s="165"/>
      <c r="L428" s="165"/>
      <c r="M428" s="165"/>
      <c r="N428" s="165"/>
      <c r="O428" s="165"/>
      <c r="P428" s="165"/>
      <c r="Q428" s="165"/>
      <c r="R428" s="165"/>
      <c r="S428" s="165"/>
      <c r="T428" s="165"/>
      <c r="U428" s="165"/>
      <c r="V428" s="165"/>
      <c r="W428" s="165"/>
      <c r="X428" s="165"/>
      <c r="Y428" s="165"/>
      <c r="Z428" s="165"/>
    </row>
    <row r="429">
      <c r="A429" s="165"/>
      <c r="B429" s="165"/>
      <c r="C429" s="165"/>
      <c r="D429" s="54"/>
      <c r="E429" s="54"/>
      <c r="F429" s="165"/>
      <c r="G429" s="165"/>
      <c r="H429" s="165"/>
      <c r="I429" s="165"/>
      <c r="J429" s="165"/>
      <c r="K429" s="165"/>
      <c r="L429" s="165"/>
      <c r="M429" s="165"/>
      <c r="N429" s="165"/>
      <c r="O429" s="165"/>
      <c r="P429" s="165"/>
      <c r="Q429" s="165"/>
      <c r="R429" s="165"/>
      <c r="S429" s="165"/>
      <c r="T429" s="165"/>
      <c r="U429" s="165"/>
      <c r="V429" s="165"/>
      <c r="W429" s="165"/>
      <c r="X429" s="165"/>
      <c r="Y429" s="165"/>
      <c r="Z429" s="165"/>
    </row>
    <row r="430">
      <c r="A430" s="165"/>
      <c r="B430" s="165"/>
      <c r="C430" s="165"/>
      <c r="D430" s="54"/>
      <c r="E430" s="54"/>
      <c r="F430" s="165"/>
      <c r="G430" s="165"/>
      <c r="H430" s="165"/>
      <c r="I430" s="165"/>
      <c r="J430" s="165"/>
      <c r="K430" s="165"/>
      <c r="L430" s="165"/>
      <c r="M430" s="165"/>
      <c r="N430" s="165"/>
      <c r="O430" s="165"/>
      <c r="P430" s="165"/>
      <c r="Q430" s="165"/>
      <c r="R430" s="165"/>
      <c r="S430" s="165"/>
      <c r="T430" s="165"/>
      <c r="U430" s="165"/>
      <c r="V430" s="165"/>
      <c r="W430" s="165"/>
      <c r="X430" s="165"/>
      <c r="Y430" s="165"/>
      <c r="Z430" s="165"/>
    </row>
    <row r="431">
      <c r="A431" s="165"/>
      <c r="B431" s="165"/>
      <c r="C431" s="165"/>
      <c r="D431" s="54"/>
      <c r="E431" s="54"/>
      <c r="F431" s="165"/>
      <c r="G431" s="165"/>
      <c r="H431" s="165"/>
      <c r="I431" s="165"/>
      <c r="J431" s="165"/>
      <c r="K431" s="165"/>
      <c r="L431" s="165"/>
      <c r="M431" s="165"/>
      <c r="N431" s="165"/>
      <c r="O431" s="165"/>
      <c r="P431" s="165"/>
      <c r="Q431" s="165"/>
      <c r="R431" s="165"/>
      <c r="S431" s="165"/>
      <c r="T431" s="165"/>
      <c r="U431" s="165"/>
      <c r="V431" s="165"/>
      <c r="W431" s="165"/>
      <c r="X431" s="165"/>
      <c r="Y431" s="165"/>
      <c r="Z431" s="165"/>
    </row>
    <row r="432">
      <c r="A432" s="165"/>
      <c r="B432" s="165"/>
      <c r="C432" s="165"/>
      <c r="D432" s="54"/>
      <c r="E432" s="54"/>
      <c r="F432" s="165"/>
      <c r="G432" s="165"/>
      <c r="H432" s="165"/>
      <c r="I432" s="165"/>
      <c r="J432" s="165"/>
      <c r="K432" s="165"/>
      <c r="L432" s="165"/>
      <c r="M432" s="165"/>
      <c r="N432" s="165"/>
      <c r="O432" s="165"/>
      <c r="P432" s="165"/>
      <c r="Q432" s="165"/>
      <c r="R432" s="165"/>
      <c r="S432" s="165"/>
      <c r="T432" s="165"/>
      <c r="U432" s="165"/>
      <c r="V432" s="165"/>
      <c r="W432" s="165"/>
      <c r="X432" s="165"/>
      <c r="Y432" s="165"/>
      <c r="Z432" s="165"/>
    </row>
    <row r="433">
      <c r="A433" s="165"/>
      <c r="B433" s="165"/>
      <c r="C433" s="165"/>
      <c r="D433" s="54"/>
      <c r="E433" s="54"/>
      <c r="F433" s="165"/>
      <c r="G433" s="165"/>
      <c r="H433" s="165"/>
      <c r="I433" s="165"/>
      <c r="J433" s="165"/>
      <c r="K433" s="165"/>
      <c r="L433" s="165"/>
      <c r="M433" s="165"/>
      <c r="N433" s="165"/>
      <c r="O433" s="165"/>
      <c r="P433" s="165"/>
      <c r="Q433" s="165"/>
      <c r="R433" s="165"/>
      <c r="S433" s="165"/>
      <c r="T433" s="165"/>
      <c r="U433" s="165"/>
      <c r="V433" s="165"/>
      <c r="W433" s="165"/>
      <c r="X433" s="165"/>
      <c r="Y433" s="165"/>
      <c r="Z433" s="165"/>
    </row>
    <row r="434">
      <c r="A434" s="165"/>
      <c r="B434" s="165"/>
      <c r="C434" s="165"/>
      <c r="D434" s="54"/>
      <c r="E434" s="54"/>
      <c r="F434" s="165"/>
      <c r="G434" s="165"/>
      <c r="H434" s="165"/>
      <c r="I434" s="165"/>
      <c r="J434" s="165"/>
      <c r="K434" s="165"/>
      <c r="L434" s="165"/>
      <c r="M434" s="165"/>
      <c r="N434" s="165"/>
      <c r="O434" s="165"/>
      <c r="P434" s="165"/>
      <c r="Q434" s="165"/>
      <c r="R434" s="165"/>
      <c r="S434" s="165"/>
      <c r="T434" s="165"/>
      <c r="U434" s="165"/>
      <c r="V434" s="165"/>
      <c r="W434" s="165"/>
      <c r="X434" s="165"/>
      <c r="Y434" s="165"/>
      <c r="Z434" s="165"/>
    </row>
    <row r="435">
      <c r="A435" s="165"/>
      <c r="B435" s="165"/>
      <c r="C435" s="165"/>
      <c r="D435" s="54"/>
      <c r="E435" s="54"/>
      <c r="F435" s="165"/>
      <c r="G435" s="165"/>
      <c r="H435" s="165"/>
      <c r="I435" s="165"/>
      <c r="J435" s="165"/>
      <c r="K435" s="165"/>
      <c r="L435" s="165"/>
      <c r="M435" s="165"/>
      <c r="N435" s="165"/>
      <c r="O435" s="165"/>
      <c r="P435" s="165"/>
      <c r="Q435" s="165"/>
      <c r="R435" s="165"/>
      <c r="S435" s="165"/>
      <c r="T435" s="165"/>
      <c r="U435" s="165"/>
      <c r="V435" s="165"/>
      <c r="W435" s="165"/>
      <c r="X435" s="165"/>
      <c r="Y435" s="165"/>
      <c r="Z435" s="165"/>
    </row>
    <row r="436">
      <c r="A436" s="165"/>
      <c r="B436" s="165"/>
      <c r="C436" s="165"/>
      <c r="D436" s="54"/>
      <c r="E436" s="54"/>
      <c r="F436" s="165"/>
      <c r="G436" s="165"/>
      <c r="H436" s="165"/>
      <c r="I436" s="165"/>
      <c r="J436" s="165"/>
      <c r="K436" s="165"/>
      <c r="L436" s="165"/>
      <c r="M436" s="165"/>
      <c r="N436" s="165"/>
      <c r="O436" s="165"/>
      <c r="P436" s="165"/>
      <c r="Q436" s="165"/>
      <c r="R436" s="165"/>
      <c r="S436" s="165"/>
      <c r="T436" s="165"/>
      <c r="U436" s="165"/>
      <c r="V436" s="165"/>
      <c r="W436" s="165"/>
      <c r="X436" s="165"/>
      <c r="Y436" s="165"/>
      <c r="Z436" s="165"/>
    </row>
    <row r="437">
      <c r="A437" s="165"/>
      <c r="B437" s="165"/>
      <c r="C437" s="165"/>
      <c r="D437" s="54"/>
      <c r="E437" s="54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</row>
    <row r="438">
      <c r="A438" s="165"/>
      <c r="B438" s="165"/>
      <c r="C438" s="165"/>
      <c r="D438" s="54"/>
      <c r="E438" s="54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</row>
    <row r="439">
      <c r="A439" s="165"/>
      <c r="B439" s="165"/>
      <c r="C439" s="165"/>
      <c r="D439" s="54"/>
      <c r="E439" s="54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</row>
    <row r="440">
      <c r="A440" s="165"/>
      <c r="B440" s="165"/>
      <c r="C440" s="165"/>
      <c r="D440" s="54"/>
      <c r="E440" s="54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</row>
    <row r="441">
      <c r="A441" s="165"/>
      <c r="B441" s="165"/>
      <c r="C441" s="165"/>
      <c r="D441" s="54"/>
      <c r="E441" s="54"/>
      <c r="F441" s="165"/>
      <c r="G441" s="165"/>
      <c r="H441" s="165"/>
      <c r="I441" s="165"/>
      <c r="J441" s="165"/>
      <c r="K441" s="165"/>
      <c r="L441" s="165"/>
      <c r="M441" s="165"/>
      <c r="N441" s="165"/>
      <c r="O441" s="165"/>
      <c r="P441" s="165"/>
      <c r="Q441" s="165"/>
      <c r="R441" s="165"/>
      <c r="S441" s="165"/>
      <c r="T441" s="165"/>
      <c r="U441" s="165"/>
      <c r="V441" s="165"/>
      <c r="W441" s="165"/>
      <c r="X441" s="165"/>
      <c r="Y441" s="165"/>
      <c r="Z441" s="165"/>
    </row>
    <row r="442">
      <c r="A442" s="165"/>
      <c r="B442" s="165"/>
      <c r="C442" s="165"/>
      <c r="D442" s="54"/>
      <c r="E442" s="54"/>
      <c r="F442" s="165"/>
      <c r="G442" s="165"/>
      <c r="H442" s="165"/>
      <c r="I442" s="165"/>
      <c r="J442" s="165"/>
      <c r="K442" s="165"/>
      <c r="L442" s="165"/>
      <c r="M442" s="165"/>
      <c r="N442" s="165"/>
      <c r="O442" s="165"/>
      <c r="P442" s="165"/>
      <c r="Q442" s="165"/>
      <c r="R442" s="165"/>
      <c r="S442" s="165"/>
      <c r="T442" s="165"/>
      <c r="U442" s="165"/>
      <c r="V442" s="165"/>
      <c r="W442" s="165"/>
      <c r="X442" s="165"/>
      <c r="Y442" s="165"/>
      <c r="Z442" s="165"/>
    </row>
    <row r="443">
      <c r="A443" s="165"/>
      <c r="B443" s="165"/>
      <c r="C443" s="165"/>
      <c r="D443" s="54"/>
      <c r="E443" s="54"/>
      <c r="F443" s="165"/>
      <c r="G443" s="165"/>
      <c r="H443" s="165"/>
      <c r="I443" s="165"/>
      <c r="J443" s="165"/>
      <c r="K443" s="165"/>
      <c r="L443" s="165"/>
      <c r="M443" s="165"/>
      <c r="N443" s="165"/>
      <c r="O443" s="165"/>
      <c r="P443" s="165"/>
      <c r="Q443" s="165"/>
      <c r="R443" s="165"/>
      <c r="S443" s="165"/>
      <c r="T443" s="165"/>
      <c r="U443" s="165"/>
      <c r="V443" s="165"/>
      <c r="W443" s="165"/>
      <c r="X443" s="165"/>
      <c r="Y443" s="165"/>
      <c r="Z443" s="165"/>
    </row>
    <row r="444">
      <c r="A444" s="165"/>
      <c r="B444" s="165"/>
      <c r="C444" s="165"/>
      <c r="D444" s="54"/>
      <c r="E444" s="54"/>
      <c r="F444" s="165"/>
      <c r="G444" s="165"/>
      <c r="H444" s="165"/>
      <c r="I444" s="165"/>
      <c r="J444" s="165"/>
      <c r="K444" s="165"/>
      <c r="L444" s="165"/>
      <c r="M444" s="165"/>
      <c r="N444" s="165"/>
      <c r="O444" s="165"/>
      <c r="P444" s="165"/>
      <c r="Q444" s="165"/>
      <c r="R444" s="165"/>
      <c r="S444" s="165"/>
      <c r="T444" s="165"/>
      <c r="U444" s="165"/>
      <c r="V444" s="165"/>
      <c r="W444" s="165"/>
      <c r="X444" s="165"/>
      <c r="Y444" s="165"/>
      <c r="Z444" s="165"/>
    </row>
    <row r="445">
      <c r="A445" s="165"/>
      <c r="B445" s="165"/>
      <c r="C445" s="165"/>
      <c r="D445" s="54"/>
      <c r="E445" s="54"/>
      <c r="F445" s="165"/>
      <c r="G445" s="165"/>
      <c r="H445" s="165"/>
      <c r="I445" s="165"/>
      <c r="J445" s="165"/>
      <c r="K445" s="165"/>
      <c r="L445" s="165"/>
      <c r="M445" s="165"/>
      <c r="N445" s="165"/>
      <c r="O445" s="165"/>
      <c r="P445" s="165"/>
      <c r="Q445" s="165"/>
      <c r="R445" s="165"/>
      <c r="S445" s="165"/>
      <c r="T445" s="165"/>
      <c r="U445" s="165"/>
      <c r="V445" s="165"/>
      <c r="W445" s="165"/>
      <c r="X445" s="165"/>
      <c r="Y445" s="165"/>
      <c r="Z445" s="165"/>
    </row>
    <row r="446">
      <c r="A446" s="165"/>
      <c r="B446" s="165"/>
      <c r="C446" s="165"/>
      <c r="D446" s="54"/>
      <c r="E446" s="54"/>
      <c r="F446" s="165"/>
      <c r="G446" s="165"/>
      <c r="H446" s="165"/>
      <c r="I446" s="165"/>
      <c r="J446" s="165"/>
      <c r="K446" s="165"/>
      <c r="L446" s="165"/>
      <c r="M446" s="165"/>
      <c r="N446" s="165"/>
      <c r="O446" s="165"/>
      <c r="P446" s="165"/>
      <c r="Q446" s="165"/>
      <c r="R446" s="165"/>
      <c r="S446" s="165"/>
      <c r="T446" s="165"/>
      <c r="U446" s="165"/>
      <c r="V446" s="165"/>
      <c r="W446" s="165"/>
      <c r="X446" s="165"/>
      <c r="Y446" s="165"/>
      <c r="Z446" s="165"/>
    </row>
    <row r="447">
      <c r="A447" s="165"/>
      <c r="B447" s="165"/>
      <c r="C447" s="165"/>
      <c r="D447" s="54"/>
      <c r="E447" s="54"/>
      <c r="F447" s="165"/>
      <c r="G447" s="165"/>
      <c r="H447" s="165"/>
      <c r="I447" s="165"/>
      <c r="J447" s="165"/>
      <c r="K447" s="165"/>
      <c r="L447" s="165"/>
      <c r="M447" s="165"/>
      <c r="N447" s="165"/>
      <c r="O447" s="165"/>
      <c r="P447" s="165"/>
      <c r="Q447" s="165"/>
      <c r="R447" s="165"/>
      <c r="S447" s="165"/>
      <c r="T447" s="165"/>
      <c r="U447" s="165"/>
      <c r="V447" s="165"/>
      <c r="W447" s="165"/>
      <c r="X447" s="165"/>
      <c r="Y447" s="165"/>
      <c r="Z447" s="165"/>
    </row>
    <row r="448">
      <c r="A448" s="165"/>
      <c r="B448" s="165"/>
      <c r="C448" s="165"/>
      <c r="D448" s="54"/>
      <c r="E448" s="54"/>
      <c r="F448" s="165"/>
      <c r="G448" s="165"/>
      <c r="H448" s="165"/>
      <c r="I448" s="165"/>
      <c r="J448" s="165"/>
      <c r="K448" s="165"/>
      <c r="L448" s="165"/>
      <c r="M448" s="165"/>
      <c r="N448" s="165"/>
      <c r="O448" s="165"/>
      <c r="P448" s="165"/>
      <c r="Q448" s="165"/>
      <c r="R448" s="165"/>
      <c r="S448" s="165"/>
      <c r="T448" s="165"/>
      <c r="U448" s="165"/>
      <c r="V448" s="165"/>
      <c r="W448" s="165"/>
      <c r="X448" s="165"/>
      <c r="Y448" s="165"/>
      <c r="Z448" s="165"/>
    </row>
    <row r="449">
      <c r="A449" s="165"/>
      <c r="B449" s="165"/>
      <c r="C449" s="165"/>
      <c r="D449" s="54"/>
      <c r="E449" s="54"/>
      <c r="F449" s="165"/>
      <c r="G449" s="165"/>
      <c r="H449" s="165"/>
      <c r="I449" s="165"/>
      <c r="J449" s="165"/>
      <c r="K449" s="165"/>
      <c r="L449" s="165"/>
      <c r="M449" s="165"/>
      <c r="N449" s="165"/>
      <c r="O449" s="165"/>
      <c r="P449" s="165"/>
      <c r="Q449" s="165"/>
      <c r="R449" s="165"/>
      <c r="S449" s="165"/>
      <c r="T449" s="165"/>
      <c r="U449" s="165"/>
      <c r="V449" s="165"/>
      <c r="W449" s="165"/>
      <c r="X449" s="165"/>
      <c r="Y449" s="165"/>
      <c r="Z449" s="165"/>
    </row>
    <row r="450">
      <c r="A450" s="165"/>
      <c r="B450" s="165"/>
      <c r="C450" s="165"/>
      <c r="D450" s="54"/>
      <c r="E450" s="54"/>
      <c r="F450" s="165"/>
      <c r="G450" s="165"/>
      <c r="H450" s="165"/>
      <c r="I450" s="165"/>
      <c r="J450" s="165"/>
      <c r="K450" s="165"/>
      <c r="L450" s="165"/>
      <c r="M450" s="165"/>
      <c r="N450" s="165"/>
      <c r="O450" s="165"/>
      <c r="P450" s="165"/>
      <c r="Q450" s="165"/>
      <c r="R450" s="165"/>
      <c r="S450" s="165"/>
      <c r="T450" s="165"/>
      <c r="U450" s="165"/>
      <c r="V450" s="165"/>
      <c r="W450" s="165"/>
      <c r="X450" s="165"/>
      <c r="Y450" s="165"/>
      <c r="Z450" s="165"/>
    </row>
    <row r="451">
      <c r="A451" s="165"/>
      <c r="B451" s="165"/>
      <c r="C451" s="165"/>
      <c r="D451" s="54"/>
      <c r="E451" s="54"/>
      <c r="F451" s="165"/>
      <c r="G451" s="165"/>
      <c r="H451" s="165"/>
      <c r="I451" s="165"/>
      <c r="J451" s="165"/>
      <c r="K451" s="165"/>
      <c r="L451" s="165"/>
      <c r="M451" s="165"/>
      <c r="N451" s="165"/>
      <c r="O451" s="165"/>
      <c r="P451" s="165"/>
      <c r="Q451" s="165"/>
      <c r="R451" s="165"/>
      <c r="S451" s="165"/>
      <c r="T451" s="165"/>
      <c r="U451" s="165"/>
      <c r="V451" s="165"/>
      <c r="W451" s="165"/>
      <c r="X451" s="165"/>
      <c r="Y451" s="165"/>
      <c r="Z451" s="165"/>
    </row>
    <row r="452">
      <c r="A452" s="165"/>
      <c r="B452" s="165"/>
      <c r="C452" s="165"/>
      <c r="D452" s="54"/>
      <c r="E452" s="54"/>
      <c r="F452" s="165"/>
      <c r="G452" s="165"/>
      <c r="H452" s="165"/>
      <c r="I452" s="165"/>
      <c r="J452" s="165"/>
      <c r="K452" s="165"/>
      <c r="L452" s="165"/>
      <c r="M452" s="165"/>
      <c r="N452" s="165"/>
      <c r="O452" s="165"/>
      <c r="P452" s="165"/>
      <c r="Q452" s="165"/>
      <c r="R452" s="165"/>
      <c r="S452" s="165"/>
      <c r="T452" s="165"/>
      <c r="U452" s="165"/>
      <c r="V452" s="165"/>
      <c r="W452" s="165"/>
      <c r="X452" s="165"/>
      <c r="Y452" s="165"/>
      <c r="Z452" s="165"/>
    </row>
    <row r="453">
      <c r="A453" s="165"/>
      <c r="B453" s="165"/>
      <c r="C453" s="165"/>
      <c r="D453" s="54"/>
      <c r="E453" s="54"/>
      <c r="F453" s="165"/>
      <c r="G453" s="165"/>
      <c r="H453" s="165"/>
      <c r="I453" s="165"/>
      <c r="J453" s="165"/>
      <c r="K453" s="165"/>
      <c r="L453" s="165"/>
      <c r="M453" s="165"/>
      <c r="N453" s="165"/>
      <c r="O453" s="165"/>
      <c r="P453" s="165"/>
      <c r="Q453" s="165"/>
      <c r="R453" s="165"/>
      <c r="S453" s="165"/>
      <c r="T453" s="165"/>
      <c r="U453" s="165"/>
      <c r="V453" s="165"/>
      <c r="W453" s="165"/>
      <c r="X453" s="165"/>
      <c r="Y453" s="165"/>
      <c r="Z453" s="165"/>
    </row>
    <row r="454">
      <c r="A454" s="165"/>
      <c r="B454" s="165"/>
      <c r="C454" s="165"/>
      <c r="D454" s="54"/>
      <c r="E454" s="54"/>
      <c r="F454" s="165"/>
      <c r="G454" s="165"/>
      <c r="H454" s="165"/>
      <c r="I454" s="165"/>
      <c r="J454" s="165"/>
      <c r="K454" s="165"/>
      <c r="L454" s="165"/>
      <c r="M454" s="165"/>
      <c r="N454" s="165"/>
      <c r="O454" s="165"/>
      <c r="P454" s="165"/>
      <c r="Q454" s="165"/>
      <c r="R454" s="165"/>
      <c r="S454" s="165"/>
      <c r="T454" s="165"/>
      <c r="U454" s="165"/>
      <c r="V454" s="165"/>
      <c r="W454" s="165"/>
      <c r="X454" s="165"/>
      <c r="Y454" s="165"/>
      <c r="Z454" s="165"/>
    </row>
    <row r="455">
      <c r="A455" s="165"/>
      <c r="B455" s="165"/>
      <c r="C455" s="165"/>
      <c r="D455" s="54"/>
      <c r="E455" s="54"/>
      <c r="F455" s="165"/>
      <c r="G455" s="165"/>
      <c r="H455" s="165"/>
      <c r="I455" s="165"/>
      <c r="J455" s="165"/>
      <c r="K455" s="165"/>
      <c r="L455" s="165"/>
      <c r="M455" s="165"/>
      <c r="N455" s="165"/>
      <c r="O455" s="165"/>
      <c r="P455" s="165"/>
      <c r="Q455" s="165"/>
      <c r="R455" s="165"/>
      <c r="S455" s="165"/>
      <c r="T455" s="165"/>
      <c r="U455" s="165"/>
      <c r="V455" s="165"/>
      <c r="W455" s="165"/>
      <c r="X455" s="165"/>
      <c r="Y455" s="165"/>
      <c r="Z455" s="165"/>
    </row>
    <row r="456">
      <c r="A456" s="165"/>
      <c r="B456" s="165"/>
      <c r="C456" s="165"/>
      <c r="D456" s="54"/>
      <c r="E456" s="54"/>
      <c r="F456" s="165"/>
      <c r="G456" s="165"/>
      <c r="H456" s="165"/>
      <c r="I456" s="165"/>
      <c r="J456" s="165"/>
      <c r="K456" s="165"/>
      <c r="L456" s="165"/>
      <c r="M456" s="165"/>
      <c r="N456" s="165"/>
      <c r="O456" s="165"/>
      <c r="P456" s="165"/>
      <c r="Q456" s="165"/>
      <c r="R456" s="165"/>
      <c r="S456" s="165"/>
      <c r="T456" s="165"/>
      <c r="U456" s="165"/>
      <c r="V456" s="165"/>
      <c r="W456" s="165"/>
      <c r="X456" s="165"/>
      <c r="Y456" s="165"/>
      <c r="Z456" s="165"/>
    </row>
    <row r="457">
      <c r="A457" s="165"/>
      <c r="B457" s="165"/>
      <c r="C457" s="165"/>
      <c r="D457" s="54"/>
      <c r="E457" s="54"/>
      <c r="F457" s="165"/>
      <c r="G457" s="165"/>
      <c r="H457" s="165"/>
      <c r="I457" s="165"/>
      <c r="J457" s="165"/>
      <c r="K457" s="165"/>
      <c r="L457" s="165"/>
      <c r="M457" s="165"/>
      <c r="N457" s="165"/>
      <c r="O457" s="165"/>
      <c r="P457" s="165"/>
      <c r="Q457" s="165"/>
      <c r="R457" s="165"/>
      <c r="S457" s="165"/>
      <c r="T457" s="165"/>
      <c r="U457" s="165"/>
      <c r="V457" s="165"/>
      <c r="W457" s="165"/>
      <c r="X457" s="165"/>
      <c r="Y457" s="165"/>
      <c r="Z457" s="165"/>
    </row>
    <row r="458">
      <c r="A458" s="165"/>
      <c r="B458" s="165"/>
      <c r="C458" s="165"/>
      <c r="D458" s="54"/>
      <c r="E458" s="54"/>
      <c r="F458" s="165"/>
      <c r="G458" s="165"/>
      <c r="H458" s="165"/>
      <c r="I458" s="165"/>
      <c r="J458" s="165"/>
      <c r="K458" s="165"/>
      <c r="L458" s="165"/>
      <c r="M458" s="165"/>
      <c r="N458" s="165"/>
      <c r="O458" s="165"/>
      <c r="P458" s="165"/>
      <c r="Q458" s="165"/>
      <c r="R458" s="165"/>
      <c r="S458" s="165"/>
      <c r="T458" s="165"/>
      <c r="U458" s="165"/>
      <c r="V458" s="165"/>
      <c r="W458" s="165"/>
      <c r="X458" s="165"/>
      <c r="Y458" s="165"/>
      <c r="Z458" s="165"/>
    </row>
    <row r="459">
      <c r="A459" s="165"/>
      <c r="B459" s="165"/>
      <c r="C459" s="165"/>
      <c r="D459" s="54"/>
      <c r="E459" s="54"/>
      <c r="F459" s="165"/>
      <c r="G459" s="165"/>
      <c r="H459" s="165"/>
      <c r="I459" s="165"/>
      <c r="J459" s="165"/>
      <c r="K459" s="165"/>
      <c r="L459" s="165"/>
      <c r="M459" s="165"/>
      <c r="N459" s="165"/>
      <c r="O459" s="165"/>
      <c r="P459" s="165"/>
      <c r="Q459" s="165"/>
      <c r="R459" s="165"/>
      <c r="S459" s="165"/>
      <c r="T459" s="165"/>
      <c r="U459" s="165"/>
      <c r="V459" s="165"/>
      <c r="W459" s="165"/>
      <c r="X459" s="165"/>
      <c r="Y459" s="165"/>
      <c r="Z459" s="165"/>
    </row>
    <row r="460">
      <c r="A460" s="165"/>
      <c r="B460" s="165"/>
      <c r="C460" s="165"/>
      <c r="D460" s="54"/>
      <c r="E460" s="54"/>
      <c r="F460" s="165"/>
      <c r="G460" s="165"/>
      <c r="H460" s="165"/>
      <c r="I460" s="165"/>
      <c r="J460" s="165"/>
      <c r="K460" s="165"/>
      <c r="L460" s="165"/>
      <c r="M460" s="165"/>
      <c r="N460" s="165"/>
      <c r="O460" s="165"/>
      <c r="P460" s="165"/>
      <c r="Q460" s="165"/>
      <c r="R460" s="165"/>
      <c r="S460" s="165"/>
      <c r="T460" s="165"/>
      <c r="U460" s="165"/>
      <c r="V460" s="165"/>
      <c r="W460" s="165"/>
      <c r="X460" s="165"/>
      <c r="Y460" s="165"/>
      <c r="Z460" s="165"/>
    </row>
    <row r="461">
      <c r="A461" s="165"/>
      <c r="B461" s="165"/>
      <c r="C461" s="165"/>
      <c r="D461" s="54"/>
      <c r="E461" s="54"/>
      <c r="F461" s="165"/>
      <c r="G461" s="165"/>
      <c r="H461" s="165"/>
      <c r="I461" s="165"/>
      <c r="J461" s="165"/>
      <c r="K461" s="165"/>
      <c r="L461" s="165"/>
      <c r="M461" s="165"/>
      <c r="N461" s="165"/>
      <c r="O461" s="165"/>
      <c r="P461" s="165"/>
      <c r="Q461" s="165"/>
      <c r="R461" s="165"/>
      <c r="S461" s="165"/>
      <c r="T461" s="165"/>
      <c r="U461" s="165"/>
      <c r="V461" s="165"/>
      <c r="W461" s="165"/>
      <c r="X461" s="165"/>
      <c r="Y461" s="165"/>
      <c r="Z461" s="165"/>
    </row>
    <row r="462">
      <c r="A462" s="165"/>
      <c r="B462" s="165"/>
      <c r="C462" s="165"/>
      <c r="D462" s="54"/>
      <c r="E462" s="54"/>
      <c r="F462" s="165"/>
      <c r="G462" s="165"/>
      <c r="H462" s="165"/>
      <c r="I462" s="165"/>
      <c r="J462" s="165"/>
      <c r="K462" s="165"/>
      <c r="L462" s="165"/>
      <c r="M462" s="165"/>
      <c r="N462" s="165"/>
      <c r="O462" s="165"/>
      <c r="P462" s="165"/>
      <c r="Q462" s="165"/>
      <c r="R462" s="165"/>
      <c r="S462" s="165"/>
      <c r="T462" s="165"/>
      <c r="U462" s="165"/>
      <c r="V462" s="165"/>
      <c r="W462" s="165"/>
      <c r="X462" s="165"/>
      <c r="Y462" s="165"/>
      <c r="Z462" s="165"/>
    </row>
    <row r="463">
      <c r="A463" s="165"/>
      <c r="B463" s="165"/>
      <c r="C463" s="165"/>
      <c r="D463" s="54"/>
      <c r="E463" s="54"/>
      <c r="F463" s="165"/>
      <c r="G463" s="165"/>
      <c r="H463" s="165"/>
      <c r="I463" s="165"/>
      <c r="J463" s="165"/>
      <c r="K463" s="165"/>
      <c r="L463" s="165"/>
      <c r="M463" s="165"/>
      <c r="N463" s="165"/>
      <c r="O463" s="165"/>
      <c r="P463" s="165"/>
      <c r="Q463" s="165"/>
      <c r="R463" s="165"/>
      <c r="S463" s="165"/>
      <c r="T463" s="165"/>
      <c r="U463" s="165"/>
      <c r="V463" s="165"/>
      <c r="W463" s="165"/>
      <c r="X463" s="165"/>
      <c r="Y463" s="165"/>
      <c r="Z463" s="165"/>
    </row>
    <row r="464">
      <c r="A464" s="165"/>
      <c r="B464" s="165"/>
      <c r="C464" s="165"/>
      <c r="D464" s="54"/>
      <c r="E464" s="54"/>
      <c r="F464" s="165"/>
      <c r="G464" s="165"/>
      <c r="H464" s="165"/>
      <c r="I464" s="165"/>
      <c r="J464" s="165"/>
      <c r="K464" s="165"/>
      <c r="L464" s="165"/>
      <c r="M464" s="165"/>
      <c r="N464" s="165"/>
      <c r="O464" s="165"/>
      <c r="P464" s="165"/>
      <c r="Q464" s="165"/>
      <c r="R464" s="165"/>
      <c r="S464" s="165"/>
      <c r="T464" s="165"/>
      <c r="U464" s="165"/>
      <c r="V464" s="165"/>
      <c r="W464" s="165"/>
      <c r="X464" s="165"/>
      <c r="Y464" s="165"/>
      <c r="Z464" s="165"/>
    </row>
    <row r="465">
      <c r="A465" s="165"/>
      <c r="B465" s="165"/>
      <c r="C465" s="165"/>
      <c r="D465" s="54"/>
      <c r="E465" s="54"/>
      <c r="F465" s="165"/>
      <c r="G465" s="165"/>
      <c r="H465" s="165"/>
      <c r="I465" s="165"/>
      <c r="J465" s="165"/>
      <c r="K465" s="165"/>
      <c r="L465" s="165"/>
      <c r="M465" s="165"/>
      <c r="N465" s="165"/>
      <c r="O465" s="165"/>
      <c r="P465" s="165"/>
      <c r="Q465" s="165"/>
      <c r="R465" s="165"/>
      <c r="S465" s="165"/>
      <c r="T465" s="165"/>
      <c r="U465" s="165"/>
      <c r="V465" s="165"/>
      <c r="W465" s="165"/>
      <c r="X465" s="165"/>
      <c r="Y465" s="165"/>
      <c r="Z465" s="165"/>
    </row>
    <row r="466">
      <c r="A466" s="165"/>
      <c r="B466" s="165"/>
      <c r="C466" s="165"/>
      <c r="D466" s="54"/>
      <c r="E466" s="54"/>
      <c r="F466" s="165"/>
      <c r="G466" s="165"/>
      <c r="H466" s="165"/>
      <c r="I466" s="165"/>
      <c r="J466" s="165"/>
      <c r="K466" s="165"/>
      <c r="L466" s="165"/>
      <c r="M466" s="165"/>
      <c r="N466" s="165"/>
      <c r="O466" s="165"/>
      <c r="P466" s="165"/>
      <c r="Q466" s="165"/>
      <c r="R466" s="165"/>
      <c r="S466" s="165"/>
      <c r="T466" s="165"/>
      <c r="U466" s="165"/>
      <c r="V466" s="165"/>
      <c r="W466" s="165"/>
      <c r="X466" s="165"/>
      <c r="Y466" s="165"/>
      <c r="Z466" s="165"/>
    </row>
    <row r="467">
      <c r="A467" s="165"/>
      <c r="B467" s="165"/>
      <c r="C467" s="165"/>
      <c r="D467" s="54"/>
      <c r="E467" s="54"/>
      <c r="F467" s="165"/>
      <c r="G467" s="165"/>
      <c r="H467" s="165"/>
      <c r="I467" s="165"/>
      <c r="J467" s="165"/>
      <c r="K467" s="165"/>
      <c r="L467" s="165"/>
      <c r="M467" s="165"/>
      <c r="N467" s="165"/>
      <c r="O467" s="165"/>
      <c r="P467" s="165"/>
      <c r="Q467" s="165"/>
      <c r="R467" s="165"/>
      <c r="S467" s="165"/>
      <c r="T467" s="165"/>
      <c r="U467" s="165"/>
      <c r="V467" s="165"/>
      <c r="W467" s="165"/>
      <c r="X467" s="165"/>
      <c r="Y467" s="165"/>
      <c r="Z467" s="165"/>
    </row>
    <row r="468">
      <c r="A468" s="165"/>
      <c r="B468" s="165"/>
      <c r="C468" s="165"/>
      <c r="D468" s="54"/>
      <c r="E468" s="54"/>
      <c r="F468" s="165"/>
      <c r="G468" s="165"/>
      <c r="H468" s="165"/>
      <c r="I468" s="165"/>
      <c r="J468" s="165"/>
      <c r="K468" s="165"/>
      <c r="L468" s="165"/>
      <c r="M468" s="165"/>
      <c r="N468" s="165"/>
      <c r="O468" s="165"/>
      <c r="P468" s="165"/>
      <c r="Q468" s="165"/>
      <c r="R468" s="165"/>
      <c r="S468" s="165"/>
      <c r="T468" s="165"/>
      <c r="U468" s="165"/>
      <c r="V468" s="165"/>
      <c r="W468" s="165"/>
      <c r="X468" s="165"/>
      <c r="Y468" s="165"/>
      <c r="Z468" s="165"/>
    </row>
    <row r="469">
      <c r="A469" s="165"/>
      <c r="B469" s="165"/>
      <c r="C469" s="165"/>
      <c r="D469" s="54"/>
      <c r="E469" s="54"/>
      <c r="F469" s="165"/>
      <c r="G469" s="165"/>
      <c r="H469" s="165"/>
      <c r="I469" s="165"/>
      <c r="J469" s="165"/>
      <c r="K469" s="165"/>
      <c r="L469" s="165"/>
      <c r="M469" s="165"/>
      <c r="N469" s="165"/>
      <c r="O469" s="165"/>
      <c r="P469" s="165"/>
      <c r="Q469" s="165"/>
      <c r="R469" s="165"/>
      <c r="S469" s="165"/>
      <c r="T469" s="165"/>
      <c r="U469" s="165"/>
      <c r="V469" s="165"/>
      <c r="W469" s="165"/>
      <c r="X469" s="165"/>
      <c r="Y469" s="165"/>
      <c r="Z469" s="165"/>
    </row>
    <row r="470">
      <c r="A470" s="165"/>
      <c r="B470" s="165"/>
      <c r="C470" s="165"/>
      <c r="D470" s="54"/>
      <c r="E470" s="54"/>
      <c r="F470" s="165"/>
      <c r="G470" s="165"/>
      <c r="H470" s="165"/>
      <c r="I470" s="165"/>
      <c r="J470" s="165"/>
      <c r="K470" s="165"/>
      <c r="L470" s="165"/>
      <c r="M470" s="165"/>
      <c r="N470" s="165"/>
      <c r="O470" s="165"/>
      <c r="P470" s="165"/>
      <c r="Q470" s="165"/>
      <c r="R470" s="165"/>
      <c r="S470" s="165"/>
      <c r="T470" s="165"/>
      <c r="U470" s="165"/>
      <c r="V470" s="165"/>
      <c r="W470" s="165"/>
      <c r="X470" s="165"/>
      <c r="Y470" s="165"/>
      <c r="Z470" s="165"/>
    </row>
    <row r="471">
      <c r="A471" s="165"/>
      <c r="B471" s="165"/>
      <c r="C471" s="165"/>
      <c r="D471" s="54"/>
      <c r="E471" s="54"/>
      <c r="F471" s="165"/>
      <c r="G471" s="165"/>
      <c r="H471" s="165"/>
      <c r="I471" s="165"/>
      <c r="J471" s="165"/>
      <c r="K471" s="165"/>
      <c r="L471" s="165"/>
      <c r="M471" s="165"/>
      <c r="N471" s="165"/>
      <c r="O471" s="165"/>
      <c r="P471" s="165"/>
      <c r="Q471" s="165"/>
      <c r="R471" s="165"/>
      <c r="S471" s="165"/>
      <c r="T471" s="165"/>
      <c r="U471" s="165"/>
      <c r="V471" s="165"/>
      <c r="W471" s="165"/>
      <c r="X471" s="165"/>
      <c r="Y471" s="165"/>
      <c r="Z471" s="165"/>
    </row>
    <row r="472">
      <c r="A472" s="165"/>
      <c r="B472" s="165"/>
      <c r="C472" s="165"/>
      <c r="D472" s="54"/>
      <c r="E472" s="54"/>
      <c r="F472" s="165"/>
      <c r="G472" s="165"/>
      <c r="H472" s="165"/>
      <c r="I472" s="165"/>
      <c r="J472" s="165"/>
      <c r="K472" s="165"/>
      <c r="L472" s="165"/>
      <c r="M472" s="165"/>
      <c r="N472" s="165"/>
      <c r="O472" s="165"/>
      <c r="P472" s="165"/>
      <c r="Q472" s="165"/>
      <c r="R472" s="165"/>
      <c r="S472" s="165"/>
      <c r="T472" s="165"/>
      <c r="U472" s="165"/>
      <c r="V472" s="165"/>
      <c r="W472" s="165"/>
      <c r="X472" s="165"/>
      <c r="Y472" s="165"/>
      <c r="Z472" s="165"/>
    </row>
    <row r="473">
      <c r="A473" s="165"/>
      <c r="B473" s="165"/>
      <c r="C473" s="165"/>
      <c r="D473" s="54"/>
      <c r="E473" s="54"/>
      <c r="F473" s="165"/>
      <c r="G473" s="165"/>
      <c r="H473" s="165"/>
      <c r="I473" s="165"/>
      <c r="J473" s="165"/>
      <c r="K473" s="165"/>
      <c r="L473" s="165"/>
      <c r="M473" s="165"/>
      <c r="N473" s="165"/>
      <c r="O473" s="165"/>
      <c r="P473" s="165"/>
      <c r="Q473" s="165"/>
      <c r="R473" s="165"/>
      <c r="S473" s="165"/>
      <c r="T473" s="165"/>
      <c r="U473" s="165"/>
      <c r="V473" s="165"/>
      <c r="W473" s="165"/>
      <c r="X473" s="165"/>
      <c r="Y473" s="165"/>
      <c r="Z473" s="165"/>
    </row>
    <row r="474">
      <c r="A474" s="165"/>
      <c r="B474" s="165"/>
      <c r="C474" s="165"/>
      <c r="D474" s="54"/>
      <c r="E474" s="54"/>
      <c r="F474" s="165"/>
      <c r="G474" s="165"/>
      <c r="H474" s="165"/>
      <c r="I474" s="165"/>
      <c r="J474" s="165"/>
      <c r="K474" s="165"/>
      <c r="L474" s="165"/>
      <c r="M474" s="165"/>
      <c r="N474" s="165"/>
      <c r="O474" s="165"/>
      <c r="P474" s="165"/>
      <c r="Q474" s="165"/>
      <c r="R474" s="165"/>
      <c r="S474" s="165"/>
      <c r="T474" s="165"/>
      <c r="U474" s="165"/>
      <c r="V474" s="165"/>
      <c r="W474" s="165"/>
      <c r="X474" s="165"/>
      <c r="Y474" s="165"/>
      <c r="Z474" s="165"/>
    </row>
    <row r="475">
      <c r="A475" s="165"/>
      <c r="B475" s="165"/>
      <c r="C475" s="165"/>
      <c r="D475" s="54"/>
      <c r="E475" s="54"/>
      <c r="F475" s="165"/>
      <c r="G475" s="165"/>
      <c r="H475" s="165"/>
      <c r="I475" s="165"/>
      <c r="J475" s="165"/>
      <c r="K475" s="165"/>
      <c r="L475" s="165"/>
      <c r="M475" s="165"/>
      <c r="N475" s="165"/>
      <c r="O475" s="165"/>
      <c r="P475" s="165"/>
      <c r="Q475" s="165"/>
      <c r="R475" s="165"/>
      <c r="S475" s="165"/>
      <c r="T475" s="165"/>
      <c r="U475" s="165"/>
      <c r="V475" s="165"/>
      <c r="W475" s="165"/>
      <c r="X475" s="165"/>
      <c r="Y475" s="165"/>
      <c r="Z475" s="165"/>
    </row>
    <row r="476">
      <c r="A476" s="165"/>
      <c r="B476" s="165"/>
      <c r="C476" s="165"/>
      <c r="D476" s="54"/>
      <c r="E476" s="54"/>
      <c r="F476" s="165"/>
      <c r="G476" s="165"/>
      <c r="H476" s="165"/>
      <c r="I476" s="165"/>
      <c r="J476" s="165"/>
      <c r="K476" s="165"/>
      <c r="L476" s="165"/>
      <c r="M476" s="165"/>
      <c r="N476" s="165"/>
      <c r="O476" s="165"/>
      <c r="P476" s="165"/>
      <c r="Q476" s="165"/>
      <c r="R476" s="165"/>
      <c r="S476" s="165"/>
      <c r="T476" s="165"/>
      <c r="U476" s="165"/>
      <c r="V476" s="165"/>
      <c r="W476" s="165"/>
      <c r="X476" s="165"/>
      <c r="Y476" s="165"/>
      <c r="Z476" s="165"/>
    </row>
    <row r="477">
      <c r="A477" s="165"/>
      <c r="B477" s="165"/>
      <c r="C477" s="165"/>
      <c r="D477" s="54"/>
      <c r="E477" s="54"/>
      <c r="F477" s="165"/>
      <c r="G477" s="165"/>
      <c r="H477" s="165"/>
      <c r="I477" s="165"/>
      <c r="J477" s="165"/>
      <c r="K477" s="165"/>
      <c r="L477" s="165"/>
      <c r="M477" s="165"/>
      <c r="N477" s="165"/>
      <c r="O477" s="165"/>
      <c r="P477" s="165"/>
      <c r="Q477" s="165"/>
      <c r="R477" s="165"/>
      <c r="S477" s="165"/>
      <c r="T477" s="165"/>
      <c r="U477" s="165"/>
      <c r="V477" s="165"/>
      <c r="W477" s="165"/>
      <c r="X477" s="165"/>
      <c r="Y477" s="165"/>
      <c r="Z477" s="165"/>
    </row>
    <row r="478">
      <c r="A478" s="165"/>
      <c r="B478" s="165"/>
      <c r="C478" s="165"/>
      <c r="D478" s="54"/>
      <c r="E478" s="54"/>
      <c r="F478" s="165"/>
      <c r="G478" s="165"/>
      <c r="H478" s="165"/>
      <c r="I478" s="165"/>
      <c r="J478" s="165"/>
      <c r="K478" s="165"/>
      <c r="L478" s="165"/>
      <c r="M478" s="165"/>
      <c r="N478" s="165"/>
      <c r="O478" s="165"/>
      <c r="P478" s="165"/>
      <c r="Q478" s="165"/>
      <c r="R478" s="165"/>
      <c r="S478" s="165"/>
      <c r="T478" s="165"/>
      <c r="U478" s="165"/>
      <c r="V478" s="165"/>
      <c r="W478" s="165"/>
      <c r="X478" s="165"/>
      <c r="Y478" s="165"/>
      <c r="Z478" s="165"/>
    </row>
    <row r="479">
      <c r="A479" s="165"/>
      <c r="B479" s="165"/>
      <c r="C479" s="165"/>
      <c r="D479" s="54"/>
      <c r="E479" s="54"/>
      <c r="F479" s="165"/>
      <c r="G479" s="165"/>
      <c r="H479" s="165"/>
      <c r="I479" s="165"/>
      <c r="J479" s="165"/>
      <c r="K479" s="165"/>
      <c r="L479" s="165"/>
      <c r="M479" s="165"/>
      <c r="N479" s="165"/>
      <c r="O479" s="165"/>
      <c r="P479" s="165"/>
      <c r="Q479" s="165"/>
      <c r="R479" s="165"/>
      <c r="S479" s="165"/>
      <c r="T479" s="165"/>
      <c r="U479" s="165"/>
      <c r="V479" s="165"/>
      <c r="W479" s="165"/>
      <c r="X479" s="165"/>
      <c r="Y479" s="165"/>
      <c r="Z479" s="165"/>
    </row>
    <row r="480">
      <c r="A480" s="165"/>
      <c r="B480" s="165"/>
      <c r="C480" s="165"/>
      <c r="D480" s="54"/>
      <c r="E480" s="54"/>
      <c r="F480" s="165"/>
      <c r="G480" s="165"/>
      <c r="H480" s="165"/>
      <c r="I480" s="165"/>
      <c r="J480" s="165"/>
      <c r="K480" s="165"/>
      <c r="L480" s="165"/>
      <c r="M480" s="165"/>
      <c r="N480" s="165"/>
      <c r="O480" s="165"/>
      <c r="P480" s="165"/>
      <c r="Q480" s="165"/>
      <c r="R480" s="165"/>
      <c r="S480" s="165"/>
      <c r="T480" s="165"/>
      <c r="U480" s="165"/>
      <c r="V480" s="165"/>
      <c r="W480" s="165"/>
      <c r="X480" s="165"/>
      <c r="Y480" s="165"/>
      <c r="Z480" s="165"/>
    </row>
    <row r="481">
      <c r="A481" s="165"/>
      <c r="B481" s="165"/>
      <c r="C481" s="165"/>
      <c r="D481" s="54"/>
      <c r="E481" s="54"/>
      <c r="F481" s="165"/>
      <c r="G481" s="165"/>
      <c r="H481" s="165"/>
      <c r="I481" s="165"/>
      <c r="J481" s="165"/>
      <c r="K481" s="165"/>
      <c r="L481" s="165"/>
      <c r="M481" s="165"/>
      <c r="N481" s="165"/>
      <c r="O481" s="165"/>
      <c r="P481" s="165"/>
      <c r="Q481" s="165"/>
      <c r="R481" s="165"/>
      <c r="S481" s="165"/>
      <c r="T481" s="165"/>
      <c r="U481" s="165"/>
      <c r="V481" s="165"/>
      <c r="W481" s="165"/>
      <c r="X481" s="165"/>
      <c r="Y481" s="165"/>
      <c r="Z481" s="165"/>
    </row>
    <row r="482">
      <c r="A482" s="165"/>
      <c r="B482" s="165"/>
      <c r="C482" s="165"/>
      <c r="D482" s="54"/>
      <c r="E482" s="54"/>
      <c r="F482" s="165"/>
      <c r="G482" s="165"/>
      <c r="H482" s="165"/>
      <c r="I482" s="165"/>
      <c r="J482" s="165"/>
      <c r="K482" s="165"/>
      <c r="L482" s="165"/>
      <c r="M482" s="165"/>
      <c r="N482" s="165"/>
      <c r="O482" s="165"/>
      <c r="P482" s="165"/>
      <c r="Q482" s="165"/>
      <c r="R482" s="165"/>
      <c r="S482" s="165"/>
      <c r="T482" s="165"/>
      <c r="U482" s="165"/>
      <c r="V482" s="165"/>
      <c r="W482" s="165"/>
      <c r="X482" s="165"/>
      <c r="Y482" s="165"/>
      <c r="Z482" s="165"/>
    </row>
    <row r="483">
      <c r="A483" s="165"/>
      <c r="B483" s="165"/>
      <c r="C483" s="165"/>
      <c r="D483" s="54"/>
      <c r="E483" s="54"/>
      <c r="F483" s="165"/>
      <c r="G483" s="165"/>
      <c r="H483" s="165"/>
      <c r="I483" s="165"/>
      <c r="J483" s="165"/>
      <c r="K483" s="165"/>
      <c r="L483" s="165"/>
      <c r="M483" s="165"/>
      <c r="N483" s="165"/>
      <c r="O483" s="165"/>
      <c r="P483" s="165"/>
      <c r="Q483" s="165"/>
      <c r="R483" s="165"/>
      <c r="S483" s="165"/>
      <c r="T483" s="165"/>
      <c r="U483" s="165"/>
      <c r="V483" s="165"/>
      <c r="W483" s="165"/>
      <c r="X483" s="165"/>
      <c r="Y483" s="165"/>
      <c r="Z483" s="165"/>
    </row>
    <row r="484">
      <c r="A484" s="165"/>
      <c r="B484" s="165"/>
      <c r="C484" s="165"/>
      <c r="D484" s="54"/>
      <c r="E484" s="54"/>
      <c r="F484" s="165"/>
      <c r="G484" s="165"/>
      <c r="H484" s="165"/>
      <c r="I484" s="165"/>
      <c r="J484" s="165"/>
      <c r="K484" s="165"/>
      <c r="L484" s="165"/>
      <c r="M484" s="165"/>
      <c r="N484" s="165"/>
      <c r="O484" s="165"/>
      <c r="P484" s="165"/>
      <c r="Q484" s="165"/>
      <c r="R484" s="165"/>
      <c r="S484" s="165"/>
      <c r="T484" s="165"/>
      <c r="U484" s="165"/>
      <c r="V484" s="165"/>
      <c r="W484" s="165"/>
      <c r="X484" s="165"/>
      <c r="Y484" s="165"/>
      <c r="Z484" s="165"/>
    </row>
    <row r="485">
      <c r="A485" s="165"/>
      <c r="B485" s="165"/>
      <c r="C485" s="165"/>
      <c r="D485" s="54"/>
      <c r="E485" s="54"/>
      <c r="F485" s="165"/>
      <c r="G485" s="165"/>
      <c r="H485" s="165"/>
      <c r="I485" s="165"/>
      <c r="J485" s="165"/>
      <c r="K485" s="165"/>
      <c r="L485" s="165"/>
      <c r="M485" s="165"/>
      <c r="N485" s="165"/>
      <c r="O485" s="165"/>
      <c r="P485" s="165"/>
      <c r="Q485" s="165"/>
      <c r="R485" s="165"/>
      <c r="S485" s="165"/>
      <c r="T485" s="165"/>
      <c r="U485" s="165"/>
      <c r="V485" s="165"/>
      <c r="W485" s="165"/>
      <c r="X485" s="165"/>
      <c r="Y485" s="165"/>
      <c r="Z485" s="165"/>
    </row>
    <row r="486">
      <c r="A486" s="165"/>
      <c r="B486" s="165"/>
      <c r="C486" s="165"/>
      <c r="D486" s="54"/>
      <c r="E486" s="54"/>
      <c r="F486" s="165"/>
      <c r="G486" s="165"/>
      <c r="H486" s="165"/>
      <c r="I486" s="165"/>
      <c r="J486" s="165"/>
      <c r="K486" s="165"/>
      <c r="L486" s="165"/>
      <c r="M486" s="165"/>
      <c r="N486" s="165"/>
      <c r="O486" s="165"/>
      <c r="P486" s="165"/>
      <c r="Q486" s="165"/>
      <c r="R486" s="165"/>
      <c r="S486" s="165"/>
      <c r="T486" s="165"/>
      <c r="U486" s="165"/>
      <c r="V486" s="165"/>
      <c r="W486" s="165"/>
      <c r="X486" s="165"/>
      <c r="Y486" s="165"/>
      <c r="Z486" s="165"/>
    </row>
    <row r="487">
      <c r="A487" s="165"/>
      <c r="B487" s="165"/>
      <c r="C487" s="165"/>
      <c r="D487" s="54"/>
      <c r="E487" s="54"/>
      <c r="F487" s="165"/>
      <c r="G487" s="165"/>
      <c r="H487" s="165"/>
      <c r="I487" s="165"/>
      <c r="J487" s="165"/>
      <c r="K487" s="165"/>
      <c r="L487" s="165"/>
      <c r="M487" s="165"/>
      <c r="N487" s="165"/>
      <c r="O487" s="165"/>
      <c r="P487" s="165"/>
      <c r="Q487" s="165"/>
      <c r="R487" s="165"/>
      <c r="S487" s="165"/>
      <c r="T487" s="165"/>
      <c r="U487" s="165"/>
      <c r="V487" s="165"/>
      <c r="W487" s="165"/>
      <c r="X487" s="165"/>
      <c r="Y487" s="165"/>
      <c r="Z487" s="165"/>
    </row>
    <row r="488">
      <c r="A488" s="165"/>
      <c r="B488" s="165"/>
      <c r="C488" s="165"/>
      <c r="D488" s="54"/>
      <c r="E488" s="54"/>
      <c r="F488" s="165"/>
      <c r="G488" s="165"/>
      <c r="H488" s="165"/>
      <c r="I488" s="165"/>
      <c r="J488" s="165"/>
      <c r="K488" s="165"/>
      <c r="L488" s="165"/>
      <c r="M488" s="165"/>
      <c r="N488" s="165"/>
      <c r="O488" s="165"/>
      <c r="P488" s="165"/>
      <c r="Q488" s="165"/>
      <c r="R488" s="165"/>
      <c r="S488" s="165"/>
      <c r="T488" s="165"/>
      <c r="U488" s="165"/>
      <c r="V488" s="165"/>
      <c r="W488" s="165"/>
      <c r="X488" s="165"/>
      <c r="Y488" s="165"/>
      <c r="Z488" s="165"/>
    </row>
    <row r="489">
      <c r="A489" s="165"/>
      <c r="B489" s="165"/>
      <c r="C489" s="165"/>
      <c r="D489" s="54"/>
      <c r="E489" s="54"/>
      <c r="F489" s="165"/>
      <c r="G489" s="165"/>
      <c r="H489" s="165"/>
      <c r="I489" s="165"/>
      <c r="J489" s="165"/>
      <c r="K489" s="165"/>
      <c r="L489" s="165"/>
      <c r="M489" s="165"/>
      <c r="N489" s="165"/>
      <c r="O489" s="165"/>
      <c r="P489" s="165"/>
      <c r="Q489" s="165"/>
      <c r="R489" s="165"/>
      <c r="S489" s="165"/>
      <c r="T489" s="165"/>
      <c r="U489" s="165"/>
      <c r="V489" s="165"/>
      <c r="W489" s="165"/>
      <c r="X489" s="165"/>
      <c r="Y489" s="165"/>
      <c r="Z489" s="165"/>
    </row>
    <row r="490">
      <c r="A490" s="165"/>
      <c r="B490" s="165"/>
      <c r="C490" s="165"/>
      <c r="D490" s="54"/>
      <c r="E490" s="54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</row>
    <row r="491">
      <c r="A491" s="165"/>
      <c r="B491" s="165"/>
      <c r="C491" s="165"/>
      <c r="D491" s="54"/>
      <c r="E491" s="54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</row>
    <row r="492">
      <c r="A492" s="165"/>
      <c r="B492" s="165"/>
      <c r="C492" s="165"/>
      <c r="D492" s="54"/>
      <c r="E492" s="54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</row>
    <row r="493">
      <c r="A493" s="165"/>
      <c r="B493" s="165"/>
      <c r="C493" s="165"/>
      <c r="D493" s="54"/>
      <c r="E493" s="54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</row>
    <row r="494">
      <c r="A494" s="165"/>
      <c r="B494" s="165"/>
      <c r="C494" s="165"/>
      <c r="D494" s="54"/>
      <c r="E494" s="54"/>
      <c r="F494" s="165"/>
      <c r="G494" s="165"/>
      <c r="H494" s="165"/>
      <c r="I494" s="165"/>
      <c r="J494" s="165"/>
      <c r="K494" s="165"/>
      <c r="L494" s="165"/>
      <c r="M494" s="165"/>
      <c r="N494" s="165"/>
      <c r="O494" s="165"/>
      <c r="P494" s="165"/>
      <c r="Q494" s="165"/>
      <c r="R494" s="165"/>
      <c r="S494" s="165"/>
      <c r="T494" s="165"/>
      <c r="U494" s="165"/>
      <c r="V494" s="165"/>
      <c r="W494" s="165"/>
      <c r="X494" s="165"/>
      <c r="Y494" s="165"/>
      <c r="Z494" s="165"/>
    </row>
    <row r="495">
      <c r="A495" s="165"/>
      <c r="B495" s="165"/>
      <c r="C495" s="165"/>
      <c r="D495" s="54"/>
      <c r="E495" s="54"/>
      <c r="F495" s="165"/>
      <c r="G495" s="165"/>
      <c r="H495" s="165"/>
      <c r="I495" s="165"/>
      <c r="J495" s="165"/>
      <c r="K495" s="165"/>
      <c r="L495" s="165"/>
      <c r="M495" s="165"/>
      <c r="N495" s="165"/>
      <c r="O495" s="165"/>
      <c r="P495" s="165"/>
      <c r="Q495" s="165"/>
      <c r="R495" s="165"/>
      <c r="S495" s="165"/>
      <c r="T495" s="165"/>
      <c r="U495" s="165"/>
      <c r="V495" s="165"/>
      <c r="W495" s="165"/>
      <c r="X495" s="165"/>
      <c r="Y495" s="165"/>
      <c r="Z495" s="165"/>
    </row>
    <row r="496">
      <c r="A496" s="165"/>
      <c r="B496" s="165"/>
      <c r="C496" s="165"/>
      <c r="D496" s="54"/>
      <c r="E496" s="54"/>
      <c r="F496" s="165"/>
      <c r="G496" s="165"/>
      <c r="H496" s="165"/>
      <c r="I496" s="165"/>
      <c r="J496" s="165"/>
      <c r="K496" s="165"/>
      <c r="L496" s="165"/>
      <c r="M496" s="165"/>
      <c r="N496" s="165"/>
      <c r="O496" s="165"/>
      <c r="P496" s="165"/>
      <c r="Q496" s="165"/>
      <c r="R496" s="165"/>
      <c r="S496" s="165"/>
      <c r="T496" s="165"/>
      <c r="U496" s="165"/>
      <c r="V496" s="165"/>
      <c r="W496" s="165"/>
      <c r="X496" s="165"/>
      <c r="Y496" s="165"/>
      <c r="Z496" s="165"/>
    </row>
    <row r="497">
      <c r="A497" s="165"/>
      <c r="B497" s="165"/>
      <c r="C497" s="165"/>
      <c r="D497" s="54"/>
      <c r="E497" s="54"/>
      <c r="F497" s="165"/>
      <c r="G497" s="165"/>
      <c r="H497" s="165"/>
      <c r="I497" s="165"/>
      <c r="J497" s="165"/>
      <c r="K497" s="165"/>
      <c r="L497" s="165"/>
      <c r="M497" s="165"/>
      <c r="N497" s="165"/>
      <c r="O497" s="165"/>
      <c r="P497" s="165"/>
      <c r="Q497" s="165"/>
      <c r="R497" s="165"/>
      <c r="S497" s="165"/>
      <c r="T497" s="165"/>
      <c r="U497" s="165"/>
      <c r="V497" s="165"/>
      <c r="W497" s="165"/>
      <c r="X497" s="165"/>
      <c r="Y497" s="165"/>
      <c r="Z497" s="165"/>
    </row>
    <row r="498">
      <c r="A498" s="165"/>
      <c r="B498" s="165"/>
      <c r="C498" s="165"/>
      <c r="D498" s="54"/>
      <c r="E498" s="54"/>
      <c r="F498" s="165"/>
      <c r="G498" s="165"/>
      <c r="H498" s="165"/>
      <c r="I498" s="165"/>
      <c r="J498" s="165"/>
      <c r="K498" s="165"/>
      <c r="L498" s="165"/>
      <c r="M498" s="165"/>
      <c r="N498" s="165"/>
      <c r="O498" s="165"/>
      <c r="P498" s="165"/>
      <c r="Q498" s="165"/>
      <c r="R498" s="165"/>
      <c r="S498" s="165"/>
      <c r="T498" s="165"/>
      <c r="U498" s="165"/>
      <c r="V498" s="165"/>
      <c r="W498" s="165"/>
      <c r="X498" s="165"/>
      <c r="Y498" s="165"/>
      <c r="Z498" s="165"/>
    </row>
    <row r="499">
      <c r="A499" s="165"/>
      <c r="B499" s="165"/>
      <c r="C499" s="165"/>
      <c r="D499" s="54"/>
      <c r="E499" s="54"/>
      <c r="F499" s="165"/>
      <c r="G499" s="165"/>
      <c r="H499" s="165"/>
      <c r="I499" s="165"/>
      <c r="J499" s="165"/>
      <c r="K499" s="165"/>
      <c r="L499" s="165"/>
      <c r="M499" s="165"/>
      <c r="N499" s="165"/>
      <c r="O499" s="165"/>
      <c r="P499" s="165"/>
      <c r="Q499" s="165"/>
      <c r="R499" s="165"/>
      <c r="S499" s="165"/>
      <c r="T499" s="165"/>
      <c r="U499" s="165"/>
      <c r="V499" s="165"/>
      <c r="W499" s="165"/>
      <c r="X499" s="165"/>
      <c r="Y499" s="165"/>
      <c r="Z499" s="165"/>
    </row>
    <row r="500">
      <c r="A500" s="165"/>
      <c r="B500" s="165"/>
      <c r="C500" s="165"/>
      <c r="D500" s="54"/>
      <c r="E500" s="54"/>
      <c r="F500" s="165"/>
      <c r="G500" s="165"/>
      <c r="H500" s="165"/>
      <c r="I500" s="165"/>
      <c r="J500" s="165"/>
      <c r="K500" s="165"/>
      <c r="L500" s="165"/>
      <c r="M500" s="165"/>
      <c r="N500" s="165"/>
      <c r="O500" s="165"/>
      <c r="P500" s="165"/>
      <c r="Q500" s="165"/>
      <c r="R500" s="165"/>
      <c r="S500" s="165"/>
      <c r="T500" s="165"/>
      <c r="U500" s="165"/>
      <c r="V500" s="165"/>
      <c r="W500" s="165"/>
      <c r="X500" s="165"/>
      <c r="Y500" s="165"/>
      <c r="Z500" s="165"/>
    </row>
    <row r="501">
      <c r="A501" s="165"/>
      <c r="B501" s="165"/>
      <c r="C501" s="165"/>
      <c r="D501" s="54"/>
      <c r="E501" s="54"/>
      <c r="F501" s="165"/>
      <c r="G501" s="165"/>
      <c r="H501" s="165"/>
      <c r="I501" s="165"/>
      <c r="J501" s="165"/>
      <c r="K501" s="165"/>
      <c r="L501" s="165"/>
      <c r="M501" s="165"/>
      <c r="N501" s="165"/>
      <c r="O501" s="165"/>
      <c r="P501" s="165"/>
      <c r="Q501" s="165"/>
      <c r="R501" s="165"/>
      <c r="S501" s="165"/>
      <c r="T501" s="165"/>
      <c r="U501" s="165"/>
      <c r="V501" s="165"/>
      <c r="W501" s="165"/>
      <c r="X501" s="165"/>
      <c r="Y501" s="165"/>
      <c r="Z501" s="165"/>
    </row>
    <row r="502">
      <c r="A502" s="165"/>
      <c r="B502" s="165"/>
      <c r="C502" s="165"/>
      <c r="D502" s="54"/>
      <c r="E502" s="54"/>
      <c r="F502" s="165"/>
      <c r="G502" s="165"/>
      <c r="H502" s="165"/>
      <c r="I502" s="165"/>
      <c r="J502" s="165"/>
      <c r="K502" s="165"/>
      <c r="L502" s="165"/>
      <c r="M502" s="165"/>
      <c r="N502" s="165"/>
      <c r="O502" s="165"/>
      <c r="P502" s="165"/>
      <c r="Q502" s="165"/>
      <c r="R502" s="165"/>
      <c r="S502" s="165"/>
      <c r="T502" s="165"/>
      <c r="U502" s="165"/>
      <c r="V502" s="165"/>
      <c r="W502" s="165"/>
      <c r="X502" s="165"/>
      <c r="Y502" s="165"/>
      <c r="Z502" s="165"/>
    </row>
    <row r="503">
      <c r="A503" s="165"/>
      <c r="B503" s="165"/>
      <c r="C503" s="165"/>
      <c r="D503" s="54"/>
      <c r="E503" s="54"/>
      <c r="F503" s="165"/>
      <c r="G503" s="165"/>
      <c r="H503" s="165"/>
      <c r="I503" s="165"/>
      <c r="J503" s="165"/>
      <c r="K503" s="165"/>
      <c r="L503" s="165"/>
      <c r="M503" s="165"/>
      <c r="N503" s="165"/>
      <c r="O503" s="165"/>
      <c r="P503" s="165"/>
      <c r="Q503" s="165"/>
      <c r="R503" s="165"/>
      <c r="S503" s="165"/>
      <c r="T503" s="165"/>
      <c r="U503" s="165"/>
      <c r="V503" s="165"/>
      <c r="W503" s="165"/>
      <c r="X503" s="165"/>
      <c r="Y503" s="165"/>
      <c r="Z503" s="165"/>
    </row>
    <row r="504">
      <c r="A504" s="165"/>
      <c r="B504" s="165"/>
      <c r="C504" s="165"/>
      <c r="D504" s="54"/>
      <c r="E504" s="54"/>
      <c r="F504" s="165"/>
      <c r="G504" s="165"/>
      <c r="H504" s="165"/>
      <c r="I504" s="165"/>
      <c r="J504" s="165"/>
      <c r="K504" s="165"/>
      <c r="L504" s="165"/>
      <c r="M504" s="165"/>
      <c r="N504" s="165"/>
      <c r="O504" s="165"/>
      <c r="P504" s="165"/>
      <c r="Q504" s="165"/>
      <c r="R504" s="165"/>
      <c r="S504" s="165"/>
      <c r="T504" s="165"/>
      <c r="U504" s="165"/>
      <c r="V504" s="165"/>
      <c r="W504" s="165"/>
      <c r="X504" s="165"/>
      <c r="Y504" s="165"/>
      <c r="Z504" s="165"/>
    </row>
    <row r="505">
      <c r="A505" s="165"/>
      <c r="B505" s="165"/>
      <c r="C505" s="165"/>
      <c r="D505" s="54"/>
      <c r="E505" s="54"/>
      <c r="F505" s="165"/>
      <c r="G505" s="165"/>
      <c r="H505" s="165"/>
      <c r="I505" s="165"/>
      <c r="J505" s="165"/>
      <c r="K505" s="165"/>
      <c r="L505" s="165"/>
      <c r="M505" s="165"/>
      <c r="N505" s="165"/>
      <c r="O505" s="165"/>
      <c r="P505" s="165"/>
      <c r="Q505" s="165"/>
      <c r="R505" s="165"/>
      <c r="S505" s="165"/>
      <c r="T505" s="165"/>
      <c r="U505" s="165"/>
      <c r="V505" s="165"/>
      <c r="W505" s="165"/>
      <c r="X505" s="165"/>
      <c r="Y505" s="165"/>
      <c r="Z505" s="165"/>
    </row>
    <row r="506">
      <c r="A506" s="165"/>
      <c r="B506" s="165"/>
      <c r="C506" s="165"/>
      <c r="D506" s="54"/>
      <c r="E506" s="54"/>
      <c r="F506" s="165"/>
      <c r="G506" s="165"/>
      <c r="H506" s="165"/>
      <c r="I506" s="165"/>
      <c r="J506" s="165"/>
      <c r="K506" s="165"/>
      <c r="L506" s="165"/>
      <c r="M506" s="165"/>
      <c r="N506" s="165"/>
      <c r="O506" s="165"/>
      <c r="P506" s="165"/>
      <c r="Q506" s="165"/>
      <c r="R506" s="165"/>
      <c r="S506" s="165"/>
      <c r="T506" s="165"/>
      <c r="U506" s="165"/>
      <c r="V506" s="165"/>
      <c r="W506" s="165"/>
      <c r="X506" s="165"/>
      <c r="Y506" s="165"/>
      <c r="Z506" s="165"/>
    </row>
    <row r="507">
      <c r="A507" s="165"/>
      <c r="B507" s="165"/>
      <c r="C507" s="165"/>
      <c r="D507" s="54"/>
      <c r="E507" s="54"/>
      <c r="F507" s="165"/>
      <c r="G507" s="165"/>
      <c r="H507" s="165"/>
      <c r="I507" s="165"/>
      <c r="J507" s="165"/>
      <c r="K507" s="165"/>
      <c r="L507" s="165"/>
      <c r="M507" s="165"/>
      <c r="N507" s="165"/>
      <c r="O507" s="165"/>
      <c r="P507" s="165"/>
      <c r="Q507" s="165"/>
      <c r="R507" s="165"/>
      <c r="S507" s="165"/>
      <c r="T507" s="165"/>
      <c r="U507" s="165"/>
      <c r="V507" s="165"/>
      <c r="W507" s="165"/>
      <c r="X507" s="165"/>
      <c r="Y507" s="165"/>
      <c r="Z507" s="165"/>
    </row>
    <row r="508">
      <c r="A508" s="165"/>
      <c r="B508" s="165"/>
      <c r="C508" s="165"/>
      <c r="D508" s="54"/>
      <c r="E508" s="54"/>
      <c r="F508" s="165"/>
      <c r="G508" s="165"/>
      <c r="H508" s="165"/>
      <c r="I508" s="165"/>
      <c r="J508" s="165"/>
      <c r="K508" s="165"/>
      <c r="L508" s="165"/>
      <c r="M508" s="165"/>
      <c r="N508" s="165"/>
      <c r="O508" s="165"/>
      <c r="P508" s="165"/>
      <c r="Q508" s="165"/>
      <c r="R508" s="165"/>
      <c r="S508" s="165"/>
      <c r="T508" s="165"/>
      <c r="U508" s="165"/>
      <c r="V508" s="165"/>
      <c r="W508" s="165"/>
      <c r="X508" s="165"/>
      <c r="Y508" s="165"/>
      <c r="Z508" s="165"/>
    </row>
    <row r="509">
      <c r="A509" s="165"/>
      <c r="B509" s="165"/>
      <c r="C509" s="165"/>
      <c r="D509" s="54"/>
      <c r="E509" s="54"/>
      <c r="F509" s="165"/>
      <c r="G509" s="165"/>
      <c r="H509" s="165"/>
      <c r="I509" s="165"/>
      <c r="J509" s="165"/>
      <c r="K509" s="165"/>
      <c r="L509" s="165"/>
      <c r="M509" s="165"/>
      <c r="N509" s="165"/>
      <c r="O509" s="165"/>
      <c r="P509" s="165"/>
      <c r="Q509" s="165"/>
      <c r="R509" s="165"/>
      <c r="S509" s="165"/>
      <c r="T509" s="165"/>
      <c r="U509" s="165"/>
      <c r="V509" s="165"/>
      <c r="W509" s="165"/>
      <c r="X509" s="165"/>
      <c r="Y509" s="165"/>
      <c r="Z509" s="165"/>
    </row>
    <row r="510">
      <c r="A510" s="165"/>
      <c r="B510" s="165"/>
      <c r="C510" s="165"/>
      <c r="D510" s="54"/>
      <c r="E510" s="54"/>
      <c r="F510" s="165"/>
      <c r="G510" s="165"/>
      <c r="H510" s="165"/>
      <c r="I510" s="165"/>
      <c r="J510" s="165"/>
      <c r="K510" s="165"/>
      <c r="L510" s="165"/>
      <c r="M510" s="165"/>
      <c r="N510" s="165"/>
      <c r="O510" s="165"/>
      <c r="P510" s="165"/>
      <c r="Q510" s="165"/>
      <c r="R510" s="165"/>
      <c r="S510" s="165"/>
      <c r="T510" s="165"/>
      <c r="U510" s="165"/>
      <c r="V510" s="165"/>
      <c r="W510" s="165"/>
      <c r="X510" s="165"/>
      <c r="Y510" s="165"/>
      <c r="Z510" s="165"/>
    </row>
    <row r="511">
      <c r="A511" s="165"/>
      <c r="B511" s="165"/>
      <c r="C511" s="165"/>
      <c r="D511" s="54"/>
      <c r="E511" s="54"/>
      <c r="F511" s="165"/>
      <c r="G511" s="165"/>
      <c r="H511" s="165"/>
      <c r="I511" s="165"/>
      <c r="J511" s="165"/>
      <c r="K511" s="165"/>
      <c r="L511" s="165"/>
      <c r="M511" s="165"/>
      <c r="N511" s="165"/>
      <c r="O511" s="165"/>
      <c r="P511" s="165"/>
      <c r="Q511" s="165"/>
      <c r="R511" s="165"/>
      <c r="S511" s="165"/>
      <c r="T511" s="165"/>
      <c r="U511" s="165"/>
      <c r="V511" s="165"/>
      <c r="W511" s="165"/>
      <c r="X511" s="165"/>
      <c r="Y511" s="165"/>
      <c r="Z511" s="165"/>
    </row>
    <row r="512">
      <c r="A512" s="165"/>
      <c r="B512" s="165"/>
      <c r="C512" s="165"/>
      <c r="D512" s="54"/>
      <c r="E512" s="54"/>
      <c r="F512" s="165"/>
      <c r="G512" s="165"/>
      <c r="H512" s="165"/>
      <c r="I512" s="165"/>
      <c r="J512" s="165"/>
      <c r="K512" s="165"/>
      <c r="L512" s="165"/>
      <c r="M512" s="165"/>
      <c r="N512" s="165"/>
      <c r="O512" s="165"/>
      <c r="P512" s="165"/>
      <c r="Q512" s="165"/>
      <c r="R512" s="165"/>
      <c r="S512" s="165"/>
      <c r="T512" s="165"/>
      <c r="U512" s="165"/>
      <c r="V512" s="165"/>
      <c r="W512" s="165"/>
      <c r="X512" s="165"/>
      <c r="Y512" s="165"/>
      <c r="Z512" s="165"/>
    </row>
    <row r="513">
      <c r="A513" s="165"/>
      <c r="B513" s="165"/>
      <c r="C513" s="165"/>
      <c r="D513" s="54"/>
      <c r="E513" s="54"/>
      <c r="F513" s="165"/>
      <c r="G513" s="165"/>
      <c r="H513" s="165"/>
      <c r="I513" s="165"/>
      <c r="J513" s="165"/>
      <c r="K513" s="165"/>
      <c r="L513" s="165"/>
      <c r="M513" s="165"/>
      <c r="N513" s="165"/>
      <c r="O513" s="165"/>
      <c r="P513" s="165"/>
      <c r="Q513" s="165"/>
      <c r="R513" s="165"/>
      <c r="S513" s="165"/>
      <c r="T513" s="165"/>
      <c r="U513" s="165"/>
      <c r="V513" s="165"/>
      <c r="W513" s="165"/>
      <c r="X513" s="165"/>
      <c r="Y513" s="165"/>
      <c r="Z513" s="165"/>
    </row>
    <row r="514">
      <c r="A514" s="165"/>
      <c r="B514" s="165"/>
      <c r="C514" s="165"/>
      <c r="D514" s="54"/>
      <c r="E514" s="54"/>
      <c r="F514" s="165"/>
      <c r="G514" s="165"/>
      <c r="H514" s="165"/>
      <c r="I514" s="165"/>
      <c r="J514" s="165"/>
      <c r="K514" s="165"/>
      <c r="L514" s="165"/>
      <c r="M514" s="165"/>
      <c r="N514" s="165"/>
      <c r="O514" s="165"/>
      <c r="P514" s="165"/>
      <c r="Q514" s="165"/>
      <c r="R514" s="165"/>
      <c r="S514" s="165"/>
      <c r="T514" s="165"/>
      <c r="U514" s="165"/>
      <c r="V514" s="165"/>
      <c r="W514" s="165"/>
      <c r="X514" s="165"/>
      <c r="Y514" s="165"/>
      <c r="Z514" s="165"/>
    </row>
    <row r="515">
      <c r="A515" s="165"/>
      <c r="B515" s="165"/>
      <c r="C515" s="165"/>
      <c r="D515" s="54"/>
      <c r="E515" s="54"/>
      <c r="F515" s="165"/>
      <c r="G515" s="165"/>
      <c r="H515" s="165"/>
      <c r="I515" s="165"/>
      <c r="J515" s="165"/>
      <c r="K515" s="165"/>
      <c r="L515" s="165"/>
      <c r="M515" s="165"/>
      <c r="N515" s="165"/>
      <c r="O515" s="165"/>
      <c r="P515" s="165"/>
      <c r="Q515" s="165"/>
      <c r="R515" s="165"/>
      <c r="S515" s="165"/>
      <c r="T515" s="165"/>
      <c r="U515" s="165"/>
      <c r="V515" s="165"/>
      <c r="W515" s="165"/>
      <c r="X515" s="165"/>
      <c r="Y515" s="165"/>
      <c r="Z515" s="165"/>
    </row>
    <row r="516">
      <c r="A516" s="165"/>
      <c r="B516" s="165"/>
      <c r="C516" s="165"/>
      <c r="D516" s="54"/>
      <c r="E516" s="54"/>
      <c r="F516" s="165"/>
      <c r="G516" s="165"/>
      <c r="H516" s="165"/>
      <c r="I516" s="165"/>
      <c r="J516" s="165"/>
      <c r="K516" s="165"/>
      <c r="L516" s="165"/>
      <c r="M516" s="165"/>
      <c r="N516" s="165"/>
      <c r="O516" s="165"/>
      <c r="P516" s="165"/>
      <c r="Q516" s="165"/>
      <c r="R516" s="165"/>
      <c r="S516" s="165"/>
      <c r="T516" s="165"/>
      <c r="U516" s="165"/>
      <c r="V516" s="165"/>
      <c r="W516" s="165"/>
      <c r="X516" s="165"/>
      <c r="Y516" s="165"/>
      <c r="Z516" s="165"/>
    </row>
    <row r="517">
      <c r="A517" s="165"/>
      <c r="B517" s="165"/>
      <c r="C517" s="165"/>
      <c r="D517" s="54"/>
      <c r="E517" s="54"/>
      <c r="F517" s="165"/>
      <c r="G517" s="165"/>
      <c r="H517" s="165"/>
      <c r="I517" s="165"/>
      <c r="J517" s="165"/>
      <c r="K517" s="165"/>
      <c r="L517" s="165"/>
      <c r="M517" s="165"/>
      <c r="N517" s="165"/>
      <c r="O517" s="165"/>
      <c r="P517" s="165"/>
      <c r="Q517" s="165"/>
      <c r="R517" s="165"/>
      <c r="S517" s="165"/>
      <c r="T517" s="165"/>
      <c r="U517" s="165"/>
      <c r="V517" s="165"/>
      <c r="W517" s="165"/>
      <c r="X517" s="165"/>
      <c r="Y517" s="165"/>
      <c r="Z517" s="165"/>
    </row>
    <row r="518">
      <c r="A518" s="165"/>
      <c r="B518" s="165"/>
      <c r="C518" s="165"/>
      <c r="D518" s="54"/>
      <c r="E518" s="54"/>
      <c r="F518" s="165"/>
      <c r="G518" s="165"/>
      <c r="H518" s="165"/>
      <c r="I518" s="165"/>
      <c r="J518" s="165"/>
      <c r="K518" s="165"/>
      <c r="L518" s="165"/>
      <c r="M518" s="165"/>
      <c r="N518" s="165"/>
      <c r="O518" s="165"/>
      <c r="P518" s="165"/>
      <c r="Q518" s="165"/>
      <c r="R518" s="165"/>
      <c r="S518" s="165"/>
      <c r="T518" s="165"/>
      <c r="U518" s="165"/>
      <c r="V518" s="165"/>
      <c r="W518" s="165"/>
      <c r="X518" s="165"/>
      <c r="Y518" s="165"/>
      <c r="Z518" s="165"/>
    </row>
    <row r="519">
      <c r="A519" s="165"/>
      <c r="B519" s="165"/>
      <c r="C519" s="165"/>
      <c r="D519" s="54"/>
      <c r="E519" s="54"/>
      <c r="F519" s="165"/>
      <c r="G519" s="165"/>
      <c r="H519" s="165"/>
      <c r="I519" s="165"/>
      <c r="J519" s="165"/>
      <c r="K519" s="165"/>
      <c r="L519" s="165"/>
      <c r="M519" s="165"/>
      <c r="N519" s="165"/>
      <c r="O519" s="165"/>
      <c r="P519" s="165"/>
      <c r="Q519" s="165"/>
      <c r="R519" s="165"/>
      <c r="S519" s="165"/>
      <c r="T519" s="165"/>
      <c r="U519" s="165"/>
      <c r="V519" s="165"/>
      <c r="W519" s="165"/>
      <c r="X519" s="165"/>
      <c r="Y519" s="165"/>
      <c r="Z519" s="165"/>
    </row>
    <row r="520">
      <c r="A520" s="165"/>
      <c r="B520" s="165"/>
      <c r="C520" s="165"/>
      <c r="D520" s="54"/>
      <c r="E520" s="54"/>
      <c r="F520" s="165"/>
      <c r="G520" s="165"/>
      <c r="H520" s="165"/>
      <c r="I520" s="165"/>
      <c r="J520" s="165"/>
      <c r="K520" s="165"/>
      <c r="L520" s="165"/>
      <c r="M520" s="165"/>
      <c r="N520" s="165"/>
      <c r="O520" s="165"/>
      <c r="P520" s="165"/>
      <c r="Q520" s="165"/>
      <c r="R520" s="165"/>
      <c r="S520" s="165"/>
      <c r="T520" s="165"/>
      <c r="U520" s="165"/>
      <c r="V520" s="165"/>
      <c r="W520" s="165"/>
      <c r="X520" s="165"/>
      <c r="Y520" s="165"/>
      <c r="Z520" s="165"/>
    </row>
    <row r="521">
      <c r="A521" s="165"/>
      <c r="B521" s="165"/>
      <c r="C521" s="165"/>
      <c r="D521" s="54"/>
      <c r="E521" s="54"/>
      <c r="F521" s="165"/>
      <c r="G521" s="165"/>
      <c r="H521" s="165"/>
      <c r="I521" s="165"/>
      <c r="J521" s="165"/>
      <c r="K521" s="165"/>
      <c r="L521" s="165"/>
      <c r="M521" s="165"/>
      <c r="N521" s="165"/>
      <c r="O521" s="165"/>
      <c r="P521" s="165"/>
      <c r="Q521" s="165"/>
      <c r="R521" s="165"/>
      <c r="S521" s="165"/>
      <c r="T521" s="165"/>
      <c r="U521" s="165"/>
      <c r="V521" s="165"/>
      <c r="W521" s="165"/>
      <c r="X521" s="165"/>
      <c r="Y521" s="165"/>
      <c r="Z521" s="165"/>
    </row>
    <row r="522">
      <c r="A522" s="165"/>
      <c r="B522" s="165"/>
      <c r="C522" s="165"/>
      <c r="D522" s="54"/>
      <c r="E522" s="54"/>
      <c r="F522" s="165"/>
      <c r="G522" s="165"/>
      <c r="H522" s="165"/>
      <c r="I522" s="165"/>
      <c r="J522" s="165"/>
      <c r="K522" s="165"/>
      <c r="L522" s="165"/>
      <c r="M522" s="165"/>
      <c r="N522" s="165"/>
      <c r="O522" s="165"/>
      <c r="P522" s="165"/>
      <c r="Q522" s="165"/>
      <c r="R522" s="165"/>
      <c r="S522" s="165"/>
      <c r="T522" s="165"/>
      <c r="U522" s="165"/>
      <c r="V522" s="165"/>
      <c r="W522" s="165"/>
      <c r="X522" s="165"/>
      <c r="Y522" s="165"/>
      <c r="Z522" s="165"/>
    </row>
    <row r="523">
      <c r="A523" s="165"/>
      <c r="B523" s="165"/>
      <c r="C523" s="165"/>
      <c r="D523" s="54"/>
      <c r="E523" s="54"/>
      <c r="F523" s="165"/>
      <c r="G523" s="165"/>
      <c r="H523" s="165"/>
      <c r="I523" s="165"/>
      <c r="J523" s="165"/>
      <c r="K523" s="165"/>
      <c r="L523" s="165"/>
      <c r="M523" s="165"/>
      <c r="N523" s="165"/>
      <c r="O523" s="165"/>
      <c r="P523" s="165"/>
      <c r="Q523" s="165"/>
      <c r="R523" s="165"/>
      <c r="S523" s="165"/>
      <c r="T523" s="165"/>
      <c r="U523" s="165"/>
      <c r="V523" s="165"/>
      <c r="W523" s="165"/>
      <c r="X523" s="165"/>
      <c r="Y523" s="165"/>
      <c r="Z523" s="165"/>
    </row>
    <row r="524">
      <c r="A524" s="165"/>
      <c r="B524" s="165"/>
      <c r="C524" s="165"/>
      <c r="D524" s="54"/>
      <c r="E524" s="54"/>
      <c r="F524" s="165"/>
      <c r="G524" s="165"/>
      <c r="H524" s="165"/>
      <c r="I524" s="165"/>
      <c r="J524" s="165"/>
      <c r="K524" s="165"/>
      <c r="L524" s="165"/>
      <c r="M524" s="165"/>
      <c r="N524" s="165"/>
      <c r="O524" s="165"/>
      <c r="P524" s="165"/>
      <c r="Q524" s="165"/>
      <c r="R524" s="165"/>
      <c r="S524" s="165"/>
      <c r="T524" s="165"/>
      <c r="U524" s="165"/>
      <c r="V524" s="165"/>
      <c r="W524" s="165"/>
      <c r="X524" s="165"/>
      <c r="Y524" s="165"/>
      <c r="Z524" s="165"/>
    </row>
    <row r="525">
      <c r="A525" s="165"/>
      <c r="B525" s="165"/>
      <c r="C525" s="165"/>
      <c r="D525" s="54"/>
      <c r="E525" s="54"/>
      <c r="F525" s="165"/>
      <c r="G525" s="165"/>
      <c r="H525" s="165"/>
      <c r="I525" s="165"/>
      <c r="J525" s="165"/>
      <c r="K525" s="165"/>
      <c r="L525" s="165"/>
      <c r="M525" s="165"/>
      <c r="N525" s="165"/>
      <c r="O525" s="165"/>
      <c r="P525" s="165"/>
      <c r="Q525" s="165"/>
      <c r="R525" s="165"/>
      <c r="S525" s="165"/>
      <c r="T525" s="165"/>
      <c r="U525" s="165"/>
      <c r="V525" s="165"/>
      <c r="W525" s="165"/>
      <c r="X525" s="165"/>
      <c r="Y525" s="165"/>
      <c r="Z525" s="165"/>
    </row>
    <row r="526">
      <c r="A526" s="165"/>
      <c r="B526" s="165"/>
      <c r="C526" s="165"/>
      <c r="D526" s="54"/>
      <c r="E526" s="54"/>
      <c r="F526" s="165"/>
      <c r="G526" s="165"/>
      <c r="H526" s="165"/>
      <c r="I526" s="165"/>
      <c r="J526" s="165"/>
      <c r="K526" s="165"/>
      <c r="L526" s="165"/>
      <c r="M526" s="165"/>
      <c r="N526" s="165"/>
      <c r="O526" s="165"/>
      <c r="P526" s="165"/>
      <c r="Q526" s="165"/>
      <c r="R526" s="165"/>
      <c r="S526" s="165"/>
      <c r="T526" s="165"/>
      <c r="U526" s="165"/>
      <c r="V526" s="165"/>
      <c r="W526" s="165"/>
      <c r="X526" s="165"/>
      <c r="Y526" s="165"/>
      <c r="Z526" s="165"/>
    </row>
    <row r="527">
      <c r="A527" s="165"/>
      <c r="B527" s="165"/>
      <c r="C527" s="165"/>
      <c r="D527" s="54"/>
      <c r="E527" s="54"/>
      <c r="F527" s="165"/>
      <c r="G527" s="165"/>
      <c r="H527" s="165"/>
      <c r="I527" s="165"/>
      <c r="J527" s="165"/>
      <c r="K527" s="165"/>
      <c r="L527" s="165"/>
      <c r="M527" s="165"/>
      <c r="N527" s="165"/>
      <c r="O527" s="165"/>
      <c r="P527" s="165"/>
      <c r="Q527" s="165"/>
      <c r="R527" s="165"/>
      <c r="S527" s="165"/>
      <c r="T527" s="165"/>
      <c r="U527" s="165"/>
      <c r="V527" s="165"/>
      <c r="W527" s="165"/>
      <c r="X527" s="165"/>
      <c r="Y527" s="165"/>
      <c r="Z527" s="165"/>
    </row>
    <row r="528">
      <c r="A528" s="165"/>
      <c r="B528" s="165"/>
      <c r="C528" s="165"/>
      <c r="D528" s="54"/>
      <c r="E528" s="54"/>
      <c r="F528" s="165"/>
      <c r="G528" s="165"/>
      <c r="H528" s="165"/>
      <c r="I528" s="165"/>
      <c r="J528" s="165"/>
      <c r="K528" s="165"/>
      <c r="L528" s="165"/>
      <c r="M528" s="165"/>
      <c r="N528" s="165"/>
      <c r="O528" s="165"/>
      <c r="P528" s="165"/>
      <c r="Q528" s="165"/>
      <c r="R528" s="165"/>
      <c r="S528" s="165"/>
      <c r="T528" s="165"/>
      <c r="U528" s="165"/>
      <c r="V528" s="165"/>
      <c r="W528" s="165"/>
      <c r="X528" s="165"/>
      <c r="Y528" s="165"/>
      <c r="Z528" s="165"/>
    </row>
    <row r="529">
      <c r="A529" s="165"/>
      <c r="B529" s="165"/>
      <c r="C529" s="165"/>
      <c r="D529" s="54"/>
      <c r="E529" s="54"/>
      <c r="F529" s="165"/>
      <c r="G529" s="165"/>
      <c r="H529" s="165"/>
      <c r="I529" s="165"/>
      <c r="J529" s="165"/>
      <c r="K529" s="165"/>
      <c r="L529" s="165"/>
      <c r="M529" s="165"/>
      <c r="N529" s="165"/>
      <c r="O529" s="165"/>
      <c r="P529" s="165"/>
      <c r="Q529" s="165"/>
      <c r="R529" s="165"/>
      <c r="S529" s="165"/>
      <c r="T529" s="165"/>
      <c r="U529" s="165"/>
      <c r="V529" s="165"/>
      <c r="W529" s="165"/>
      <c r="X529" s="165"/>
      <c r="Y529" s="165"/>
      <c r="Z529" s="165"/>
    </row>
    <row r="530">
      <c r="A530" s="165"/>
      <c r="B530" s="165"/>
      <c r="C530" s="165"/>
      <c r="D530" s="54"/>
      <c r="E530" s="54"/>
      <c r="F530" s="165"/>
      <c r="G530" s="165"/>
      <c r="H530" s="165"/>
      <c r="I530" s="165"/>
      <c r="J530" s="165"/>
      <c r="K530" s="165"/>
      <c r="L530" s="165"/>
      <c r="M530" s="165"/>
      <c r="N530" s="165"/>
      <c r="O530" s="165"/>
      <c r="P530" s="165"/>
      <c r="Q530" s="165"/>
      <c r="R530" s="165"/>
      <c r="S530" s="165"/>
      <c r="T530" s="165"/>
      <c r="U530" s="165"/>
      <c r="V530" s="165"/>
      <c r="W530" s="165"/>
      <c r="X530" s="165"/>
      <c r="Y530" s="165"/>
      <c r="Z530" s="165"/>
    </row>
    <row r="531">
      <c r="A531" s="165"/>
      <c r="B531" s="165"/>
      <c r="C531" s="165"/>
      <c r="D531" s="54"/>
      <c r="E531" s="54"/>
      <c r="F531" s="165"/>
      <c r="G531" s="165"/>
      <c r="H531" s="165"/>
      <c r="I531" s="165"/>
      <c r="J531" s="165"/>
      <c r="K531" s="165"/>
      <c r="L531" s="165"/>
      <c r="M531" s="165"/>
      <c r="N531" s="165"/>
      <c r="O531" s="165"/>
      <c r="P531" s="165"/>
      <c r="Q531" s="165"/>
      <c r="R531" s="165"/>
      <c r="S531" s="165"/>
      <c r="T531" s="165"/>
      <c r="U531" s="165"/>
      <c r="V531" s="165"/>
      <c r="W531" s="165"/>
      <c r="X531" s="165"/>
      <c r="Y531" s="165"/>
      <c r="Z531" s="165"/>
    </row>
    <row r="532">
      <c r="A532" s="165"/>
      <c r="B532" s="165"/>
      <c r="C532" s="165"/>
      <c r="D532" s="54"/>
      <c r="E532" s="54"/>
      <c r="F532" s="165"/>
      <c r="G532" s="165"/>
      <c r="H532" s="165"/>
      <c r="I532" s="165"/>
      <c r="J532" s="165"/>
      <c r="K532" s="165"/>
      <c r="L532" s="165"/>
      <c r="M532" s="165"/>
      <c r="N532" s="165"/>
      <c r="O532" s="165"/>
      <c r="P532" s="165"/>
      <c r="Q532" s="165"/>
      <c r="R532" s="165"/>
      <c r="S532" s="165"/>
      <c r="T532" s="165"/>
      <c r="U532" s="165"/>
      <c r="V532" s="165"/>
      <c r="W532" s="165"/>
      <c r="X532" s="165"/>
      <c r="Y532" s="165"/>
      <c r="Z532" s="165"/>
    </row>
    <row r="533">
      <c r="A533" s="165"/>
      <c r="B533" s="165"/>
      <c r="C533" s="165"/>
      <c r="D533" s="54"/>
      <c r="E533" s="54"/>
      <c r="F533" s="165"/>
      <c r="G533" s="165"/>
      <c r="H533" s="165"/>
      <c r="I533" s="165"/>
      <c r="J533" s="165"/>
      <c r="K533" s="165"/>
      <c r="L533" s="165"/>
      <c r="M533" s="165"/>
      <c r="N533" s="165"/>
      <c r="O533" s="165"/>
      <c r="P533" s="165"/>
      <c r="Q533" s="165"/>
      <c r="R533" s="165"/>
      <c r="S533" s="165"/>
      <c r="T533" s="165"/>
      <c r="U533" s="165"/>
      <c r="V533" s="165"/>
      <c r="W533" s="165"/>
      <c r="X533" s="165"/>
      <c r="Y533" s="165"/>
      <c r="Z533" s="165"/>
    </row>
    <row r="534">
      <c r="A534" s="165"/>
      <c r="B534" s="165"/>
      <c r="C534" s="165"/>
      <c r="D534" s="54"/>
      <c r="E534" s="54"/>
      <c r="F534" s="165"/>
      <c r="G534" s="165"/>
      <c r="H534" s="165"/>
      <c r="I534" s="165"/>
      <c r="J534" s="165"/>
      <c r="K534" s="165"/>
      <c r="L534" s="165"/>
      <c r="M534" s="165"/>
      <c r="N534" s="165"/>
      <c r="O534" s="165"/>
      <c r="P534" s="165"/>
      <c r="Q534" s="165"/>
      <c r="R534" s="165"/>
      <c r="S534" s="165"/>
      <c r="T534" s="165"/>
      <c r="U534" s="165"/>
      <c r="V534" s="165"/>
      <c r="W534" s="165"/>
      <c r="X534" s="165"/>
      <c r="Y534" s="165"/>
      <c r="Z534" s="165"/>
    </row>
    <row r="535">
      <c r="A535" s="165"/>
      <c r="B535" s="165"/>
      <c r="C535" s="165"/>
      <c r="D535" s="54"/>
      <c r="E535" s="54"/>
      <c r="F535" s="165"/>
      <c r="G535" s="165"/>
      <c r="H535" s="165"/>
      <c r="I535" s="165"/>
      <c r="J535" s="165"/>
      <c r="K535" s="165"/>
      <c r="L535" s="165"/>
      <c r="M535" s="165"/>
      <c r="N535" s="165"/>
      <c r="O535" s="165"/>
      <c r="P535" s="165"/>
      <c r="Q535" s="165"/>
      <c r="R535" s="165"/>
      <c r="S535" s="165"/>
      <c r="T535" s="165"/>
      <c r="U535" s="165"/>
      <c r="V535" s="165"/>
      <c r="W535" s="165"/>
      <c r="X535" s="165"/>
      <c r="Y535" s="165"/>
      <c r="Z535" s="165"/>
    </row>
    <row r="536">
      <c r="A536" s="165"/>
      <c r="B536" s="165"/>
      <c r="C536" s="165"/>
      <c r="D536" s="54"/>
      <c r="E536" s="54"/>
      <c r="F536" s="165"/>
      <c r="G536" s="165"/>
      <c r="H536" s="165"/>
      <c r="I536" s="165"/>
      <c r="J536" s="165"/>
      <c r="K536" s="165"/>
      <c r="L536" s="165"/>
      <c r="M536" s="165"/>
      <c r="N536" s="165"/>
      <c r="O536" s="165"/>
      <c r="P536" s="165"/>
      <c r="Q536" s="165"/>
      <c r="R536" s="165"/>
      <c r="S536" s="165"/>
      <c r="T536" s="165"/>
      <c r="U536" s="165"/>
      <c r="V536" s="165"/>
      <c r="W536" s="165"/>
      <c r="X536" s="165"/>
      <c r="Y536" s="165"/>
      <c r="Z536" s="165"/>
    </row>
    <row r="537">
      <c r="A537" s="165"/>
      <c r="B537" s="165"/>
      <c r="C537" s="165"/>
      <c r="D537" s="54"/>
      <c r="E537" s="54"/>
      <c r="F537" s="165"/>
      <c r="G537" s="165"/>
      <c r="H537" s="165"/>
      <c r="I537" s="165"/>
      <c r="J537" s="165"/>
      <c r="K537" s="165"/>
      <c r="L537" s="165"/>
      <c r="M537" s="165"/>
      <c r="N537" s="165"/>
      <c r="O537" s="165"/>
      <c r="P537" s="165"/>
      <c r="Q537" s="165"/>
      <c r="R537" s="165"/>
      <c r="S537" s="165"/>
      <c r="T537" s="165"/>
      <c r="U537" s="165"/>
      <c r="V537" s="165"/>
      <c r="W537" s="165"/>
      <c r="X537" s="165"/>
      <c r="Y537" s="165"/>
      <c r="Z537" s="165"/>
    </row>
    <row r="538">
      <c r="A538" s="165"/>
      <c r="B538" s="165"/>
      <c r="C538" s="165"/>
      <c r="D538" s="54"/>
      <c r="E538" s="54"/>
      <c r="F538" s="165"/>
      <c r="G538" s="165"/>
      <c r="H538" s="165"/>
      <c r="I538" s="165"/>
      <c r="J538" s="165"/>
      <c r="K538" s="165"/>
      <c r="L538" s="165"/>
      <c r="M538" s="165"/>
      <c r="N538" s="165"/>
      <c r="O538" s="165"/>
      <c r="P538" s="165"/>
      <c r="Q538" s="165"/>
      <c r="R538" s="165"/>
      <c r="S538" s="165"/>
      <c r="T538" s="165"/>
      <c r="U538" s="165"/>
      <c r="V538" s="165"/>
      <c r="W538" s="165"/>
      <c r="X538" s="165"/>
      <c r="Y538" s="165"/>
      <c r="Z538" s="165"/>
    </row>
    <row r="539">
      <c r="A539" s="165"/>
      <c r="B539" s="165"/>
      <c r="C539" s="165"/>
      <c r="D539" s="54"/>
      <c r="E539" s="54"/>
      <c r="F539" s="165"/>
      <c r="G539" s="165"/>
      <c r="H539" s="165"/>
      <c r="I539" s="165"/>
      <c r="J539" s="165"/>
      <c r="K539" s="165"/>
      <c r="L539" s="165"/>
      <c r="M539" s="165"/>
      <c r="N539" s="165"/>
      <c r="O539" s="165"/>
      <c r="P539" s="165"/>
      <c r="Q539" s="165"/>
      <c r="R539" s="165"/>
      <c r="S539" s="165"/>
      <c r="T539" s="165"/>
      <c r="U539" s="165"/>
      <c r="V539" s="165"/>
      <c r="W539" s="165"/>
      <c r="X539" s="165"/>
      <c r="Y539" s="165"/>
      <c r="Z539" s="165"/>
    </row>
    <row r="540">
      <c r="A540" s="165"/>
      <c r="B540" s="165"/>
      <c r="C540" s="165"/>
      <c r="D540" s="54"/>
      <c r="E540" s="54"/>
      <c r="F540" s="165"/>
      <c r="G540" s="165"/>
      <c r="H540" s="165"/>
      <c r="I540" s="165"/>
      <c r="J540" s="165"/>
      <c r="K540" s="165"/>
      <c r="L540" s="165"/>
      <c r="M540" s="165"/>
      <c r="N540" s="165"/>
      <c r="O540" s="165"/>
      <c r="P540" s="165"/>
      <c r="Q540" s="165"/>
      <c r="R540" s="165"/>
      <c r="S540" s="165"/>
      <c r="T540" s="165"/>
      <c r="U540" s="165"/>
      <c r="V540" s="165"/>
      <c r="W540" s="165"/>
      <c r="X540" s="165"/>
      <c r="Y540" s="165"/>
      <c r="Z540" s="165"/>
    </row>
    <row r="541">
      <c r="A541" s="165"/>
      <c r="B541" s="165"/>
      <c r="C541" s="165"/>
      <c r="D541" s="54"/>
      <c r="E541" s="54"/>
      <c r="F541" s="165"/>
      <c r="G541" s="165"/>
      <c r="H541" s="165"/>
      <c r="I541" s="165"/>
      <c r="J541" s="165"/>
      <c r="K541" s="165"/>
      <c r="L541" s="165"/>
      <c r="M541" s="165"/>
      <c r="N541" s="165"/>
      <c r="O541" s="165"/>
      <c r="P541" s="165"/>
      <c r="Q541" s="165"/>
      <c r="R541" s="165"/>
      <c r="S541" s="165"/>
      <c r="T541" s="165"/>
      <c r="U541" s="165"/>
      <c r="V541" s="165"/>
      <c r="W541" s="165"/>
      <c r="X541" s="165"/>
      <c r="Y541" s="165"/>
      <c r="Z541" s="165"/>
    </row>
    <row r="542">
      <c r="A542" s="165"/>
      <c r="B542" s="165"/>
      <c r="C542" s="165"/>
      <c r="D542" s="54"/>
      <c r="E542" s="54"/>
      <c r="F542" s="165"/>
      <c r="G542" s="165"/>
      <c r="H542" s="165"/>
      <c r="I542" s="165"/>
      <c r="J542" s="165"/>
      <c r="K542" s="165"/>
      <c r="L542" s="165"/>
      <c r="M542" s="165"/>
      <c r="N542" s="165"/>
      <c r="O542" s="165"/>
      <c r="P542" s="165"/>
      <c r="Q542" s="165"/>
      <c r="R542" s="165"/>
      <c r="S542" s="165"/>
      <c r="T542" s="165"/>
      <c r="U542" s="165"/>
      <c r="V542" s="165"/>
      <c r="W542" s="165"/>
      <c r="X542" s="165"/>
      <c r="Y542" s="165"/>
      <c r="Z542" s="165"/>
    </row>
    <row r="543">
      <c r="A543" s="165"/>
      <c r="B543" s="165"/>
      <c r="C543" s="165"/>
      <c r="D543" s="54"/>
      <c r="E543" s="54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</row>
    <row r="544">
      <c r="A544" s="165"/>
      <c r="B544" s="165"/>
      <c r="C544" s="165"/>
      <c r="D544" s="54"/>
      <c r="E544" s="54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</row>
    <row r="545">
      <c r="A545" s="165"/>
      <c r="B545" s="165"/>
      <c r="C545" s="165"/>
      <c r="D545" s="54"/>
      <c r="E545" s="54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</row>
    <row r="546">
      <c r="A546" s="165"/>
      <c r="B546" s="165"/>
      <c r="C546" s="165"/>
      <c r="D546" s="54"/>
      <c r="E546" s="54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</row>
    <row r="547">
      <c r="A547" s="165"/>
      <c r="B547" s="165"/>
      <c r="C547" s="165"/>
      <c r="D547" s="54"/>
      <c r="E547" s="54"/>
      <c r="F547" s="165"/>
      <c r="G547" s="165"/>
      <c r="H547" s="165"/>
      <c r="I547" s="165"/>
      <c r="J547" s="165"/>
      <c r="K547" s="165"/>
      <c r="L547" s="165"/>
      <c r="M547" s="165"/>
      <c r="N547" s="165"/>
      <c r="O547" s="165"/>
      <c r="P547" s="165"/>
      <c r="Q547" s="165"/>
      <c r="R547" s="165"/>
      <c r="S547" s="165"/>
      <c r="T547" s="165"/>
      <c r="U547" s="165"/>
      <c r="V547" s="165"/>
      <c r="W547" s="165"/>
      <c r="X547" s="165"/>
      <c r="Y547" s="165"/>
      <c r="Z547" s="165"/>
    </row>
    <row r="548">
      <c r="A548" s="165"/>
      <c r="B548" s="165"/>
      <c r="C548" s="165"/>
      <c r="D548" s="54"/>
      <c r="E548" s="54"/>
      <c r="F548" s="165"/>
      <c r="G548" s="165"/>
      <c r="H548" s="165"/>
      <c r="I548" s="165"/>
      <c r="J548" s="165"/>
      <c r="K548" s="165"/>
      <c r="L548" s="165"/>
      <c r="M548" s="165"/>
      <c r="N548" s="165"/>
      <c r="O548" s="165"/>
      <c r="P548" s="165"/>
      <c r="Q548" s="165"/>
      <c r="R548" s="165"/>
      <c r="S548" s="165"/>
      <c r="T548" s="165"/>
      <c r="U548" s="165"/>
      <c r="V548" s="165"/>
      <c r="W548" s="165"/>
      <c r="X548" s="165"/>
      <c r="Y548" s="165"/>
      <c r="Z548" s="165"/>
    </row>
    <row r="549">
      <c r="A549" s="165"/>
      <c r="B549" s="165"/>
      <c r="C549" s="165"/>
      <c r="D549" s="54"/>
      <c r="E549" s="54"/>
      <c r="F549" s="165"/>
      <c r="G549" s="165"/>
      <c r="H549" s="165"/>
      <c r="I549" s="165"/>
      <c r="J549" s="165"/>
      <c r="K549" s="165"/>
      <c r="L549" s="165"/>
      <c r="M549" s="165"/>
      <c r="N549" s="165"/>
      <c r="O549" s="165"/>
      <c r="P549" s="165"/>
      <c r="Q549" s="165"/>
      <c r="R549" s="165"/>
      <c r="S549" s="165"/>
      <c r="T549" s="165"/>
      <c r="U549" s="165"/>
      <c r="V549" s="165"/>
      <c r="W549" s="165"/>
      <c r="X549" s="165"/>
      <c r="Y549" s="165"/>
      <c r="Z549" s="165"/>
    </row>
    <row r="550">
      <c r="A550" s="165"/>
      <c r="B550" s="165"/>
      <c r="C550" s="165"/>
      <c r="D550" s="54"/>
      <c r="E550" s="54"/>
      <c r="F550" s="165"/>
      <c r="G550" s="165"/>
      <c r="H550" s="165"/>
      <c r="I550" s="165"/>
      <c r="J550" s="165"/>
      <c r="K550" s="165"/>
      <c r="L550" s="165"/>
      <c r="M550" s="165"/>
      <c r="N550" s="165"/>
      <c r="O550" s="165"/>
      <c r="P550" s="165"/>
      <c r="Q550" s="165"/>
      <c r="R550" s="165"/>
      <c r="S550" s="165"/>
      <c r="T550" s="165"/>
      <c r="U550" s="165"/>
      <c r="V550" s="165"/>
      <c r="W550" s="165"/>
      <c r="X550" s="165"/>
      <c r="Y550" s="165"/>
      <c r="Z550" s="165"/>
    </row>
    <row r="551">
      <c r="A551" s="165"/>
      <c r="B551" s="165"/>
      <c r="C551" s="165"/>
      <c r="D551" s="54"/>
      <c r="E551" s="54"/>
      <c r="F551" s="165"/>
      <c r="G551" s="165"/>
      <c r="H551" s="165"/>
      <c r="I551" s="165"/>
      <c r="J551" s="165"/>
      <c r="K551" s="165"/>
      <c r="L551" s="165"/>
      <c r="M551" s="165"/>
      <c r="N551" s="165"/>
      <c r="O551" s="165"/>
      <c r="P551" s="165"/>
      <c r="Q551" s="165"/>
      <c r="R551" s="165"/>
      <c r="S551" s="165"/>
      <c r="T551" s="165"/>
      <c r="U551" s="165"/>
      <c r="V551" s="165"/>
      <c r="W551" s="165"/>
      <c r="X551" s="165"/>
      <c r="Y551" s="165"/>
      <c r="Z551" s="165"/>
    </row>
    <row r="552">
      <c r="A552" s="165"/>
      <c r="B552" s="165"/>
      <c r="C552" s="165"/>
      <c r="D552" s="54"/>
      <c r="E552" s="54"/>
      <c r="F552" s="165"/>
      <c r="G552" s="165"/>
      <c r="H552" s="165"/>
      <c r="I552" s="165"/>
      <c r="J552" s="165"/>
      <c r="K552" s="165"/>
      <c r="L552" s="165"/>
      <c r="M552" s="165"/>
      <c r="N552" s="165"/>
      <c r="O552" s="165"/>
      <c r="P552" s="165"/>
      <c r="Q552" s="165"/>
      <c r="R552" s="165"/>
      <c r="S552" s="165"/>
      <c r="T552" s="165"/>
      <c r="U552" s="165"/>
      <c r="V552" s="165"/>
      <c r="W552" s="165"/>
      <c r="X552" s="165"/>
      <c r="Y552" s="165"/>
      <c r="Z552" s="165"/>
    </row>
    <row r="553">
      <c r="A553" s="165"/>
      <c r="B553" s="165"/>
      <c r="C553" s="165"/>
      <c r="D553" s="54"/>
      <c r="E553" s="54"/>
      <c r="F553" s="165"/>
      <c r="G553" s="165"/>
      <c r="H553" s="165"/>
      <c r="I553" s="165"/>
      <c r="J553" s="165"/>
      <c r="K553" s="165"/>
      <c r="L553" s="165"/>
      <c r="M553" s="165"/>
      <c r="N553" s="165"/>
      <c r="O553" s="165"/>
      <c r="P553" s="165"/>
      <c r="Q553" s="165"/>
      <c r="R553" s="165"/>
      <c r="S553" s="165"/>
      <c r="T553" s="165"/>
      <c r="U553" s="165"/>
      <c r="V553" s="165"/>
      <c r="W553" s="165"/>
      <c r="X553" s="165"/>
      <c r="Y553" s="165"/>
      <c r="Z553" s="165"/>
    </row>
    <row r="554">
      <c r="A554" s="165"/>
      <c r="B554" s="165"/>
      <c r="C554" s="165"/>
      <c r="D554" s="54"/>
      <c r="E554" s="54"/>
      <c r="F554" s="165"/>
      <c r="G554" s="165"/>
      <c r="H554" s="165"/>
      <c r="I554" s="165"/>
      <c r="J554" s="165"/>
      <c r="K554" s="165"/>
      <c r="L554" s="165"/>
      <c r="M554" s="165"/>
      <c r="N554" s="165"/>
      <c r="O554" s="165"/>
      <c r="P554" s="165"/>
      <c r="Q554" s="165"/>
      <c r="R554" s="165"/>
      <c r="S554" s="165"/>
      <c r="T554" s="165"/>
      <c r="U554" s="165"/>
      <c r="V554" s="165"/>
      <c r="W554" s="165"/>
      <c r="X554" s="165"/>
      <c r="Y554" s="165"/>
      <c r="Z554" s="165"/>
    </row>
    <row r="555">
      <c r="A555" s="165"/>
      <c r="B555" s="165"/>
      <c r="C555" s="165"/>
      <c r="D555" s="54"/>
      <c r="E555" s="54"/>
      <c r="F555" s="165"/>
      <c r="G555" s="165"/>
      <c r="H555" s="165"/>
      <c r="I555" s="165"/>
      <c r="J555" s="165"/>
      <c r="K555" s="165"/>
      <c r="L555" s="165"/>
      <c r="M555" s="165"/>
      <c r="N555" s="165"/>
      <c r="O555" s="165"/>
      <c r="P555" s="165"/>
      <c r="Q555" s="165"/>
      <c r="R555" s="165"/>
      <c r="S555" s="165"/>
      <c r="T555" s="165"/>
      <c r="U555" s="165"/>
      <c r="V555" s="165"/>
      <c r="W555" s="165"/>
      <c r="X555" s="165"/>
      <c r="Y555" s="165"/>
      <c r="Z555" s="165"/>
    </row>
    <row r="556">
      <c r="A556" s="165"/>
      <c r="B556" s="165"/>
      <c r="C556" s="165"/>
      <c r="D556" s="54"/>
      <c r="E556" s="54"/>
      <c r="F556" s="165"/>
      <c r="G556" s="165"/>
      <c r="H556" s="165"/>
      <c r="I556" s="165"/>
      <c r="J556" s="165"/>
      <c r="K556" s="165"/>
      <c r="L556" s="165"/>
      <c r="M556" s="165"/>
      <c r="N556" s="165"/>
      <c r="O556" s="165"/>
      <c r="P556" s="165"/>
      <c r="Q556" s="165"/>
      <c r="R556" s="165"/>
      <c r="S556" s="165"/>
      <c r="T556" s="165"/>
      <c r="U556" s="165"/>
      <c r="V556" s="165"/>
      <c r="W556" s="165"/>
      <c r="X556" s="165"/>
      <c r="Y556" s="165"/>
      <c r="Z556" s="165"/>
    </row>
    <row r="557">
      <c r="A557" s="165"/>
      <c r="B557" s="165"/>
      <c r="C557" s="165"/>
      <c r="D557" s="54"/>
      <c r="E557" s="54"/>
      <c r="F557" s="165"/>
      <c r="G557" s="165"/>
      <c r="H557" s="165"/>
      <c r="I557" s="165"/>
      <c r="J557" s="165"/>
      <c r="K557" s="165"/>
      <c r="L557" s="165"/>
      <c r="M557" s="165"/>
      <c r="N557" s="165"/>
      <c r="O557" s="165"/>
      <c r="P557" s="165"/>
      <c r="Q557" s="165"/>
      <c r="R557" s="165"/>
      <c r="S557" s="165"/>
      <c r="T557" s="165"/>
      <c r="U557" s="165"/>
      <c r="V557" s="165"/>
      <c r="W557" s="165"/>
      <c r="X557" s="165"/>
      <c r="Y557" s="165"/>
      <c r="Z557" s="165"/>
    </row>
    <row r="558">
      <c r="A558" s="165"/>
      <c r="B558" s="165"/>
      <c r="C558" s="165"/>
      <c r="D558" s="54"/>
      <c r="E558" s="54"/>
      <c r="F558" s="165"/>
      <c r="G558" s="165"/>
      <c r="H558" s="165"/>
      <c r="I558" s="165"/>
      <c r="J558" s="165"/>
      <c r="K558" s="165"/>
      <c r="L558" s="165"/>
      <c r="M558" s="165"/>
      <c r="N558" s="165"/>
      <c r="O558" s="165"/>
      <c r="P558" s="165"/>
      <c r="Q558" s="165"/>
      <c r="R558" s="165"/>
      <c r="S558" s="165"/>
      <c r="T558" s="165"/>
      <c r="U558" s="165"/>
      <c r="V558" s="165"/>
      <c r="W558" s="165"/>
      <c r="X558" s="165"/>
      <c r="Y558" s="165"/>
      <c r="Z558" s="165"/>
    </row>
    <row r="559">
      <c r="A559" s="165"/>
      <c r="B559" s="165"/>
      <c r="C559" s="165"/>
      <c r="D559" s="54"/>
      <c r="E559" s="54"/>
      <c r="F559" s="165"/>
      <c r="G559" s="165"/>
      <c r="H559" s="165"/>
      <c r="I559" s="165"/>
      <c r="J559" s="165"/>
      <c r="K559" s="165"/>
      <c r="L559" s="165"/>
      <c r="M559" s="165"/>
      <c r="N559" s="165"/>
      <c r="O559" s="165"/>
      <c r="P559" s="165"/>
      <c r="Q559" s="165"/>
      <c r="R559" s="165"/>
      <c r="S559" s="165"/>
      <c r="T559" s="165"/>
      <c r="U559" s="165"/>
      <c r="V559" s="165"/>
      <c r="W559" s="165"/>
      <c r="X559" s="165"/>
      <c r="Y559" s="165"/>
      <c r="Z559" s="165"/>
    </row>
    <row r="560">
      <c r="A560" s="165"/>
      <c r="B560" s="165"/>
      <c r="C560" s="165"/>
      <c r="D560" s="54"/>
      <c r="E560" s="54"/>
      <c r="F560" s="165"/>
      <c r="G560" s="165"/>
      <c r="H560" s="165"/>
      <c r="I560" s="165"/>
      <c r="J560" s="165"/>
      <c r="K560" s="165"/>
      <c r="L560" s="165"/>
      <c r="M560" s="165"/>
      <c r="N560" s="165"/>
      <c r="O560" s="165"/>
      <c r="P560" s="165"/>
      <c r="Q560" s="165"/>
      <c r="R560" s="165"/>
      <c r="S560" s="165"/>
      <c r="T560" s="165"/>
      <c r="U560" s="165"/>
      <c r="V560" s="165"/>
      <c r="W560" s="165"/>
      <c r="X560" s="165"/>
      <c r="Y560" s="165"/>
      <c r="Z560" s="165"/>
    </row>
    <row r="561">
      <c r="A561" s="165"/>
      <c r="B561" s="165"/>
      <c r="C561" s="165"/>
      <c r="D561" s="54"/>
      <c r="E561" s="54"/>
      <c r="F561" s="165"/>
      <c r="G561" s="165"/>
      <c r="H561" s="165"/>
      <c r="I561" s="165"/>
      <c r="J561" s="165"/>
      <c r="K561" s="165"/>
      <c r="L561" s="165"/>
      <c r="M561" s="165"/>
      <c r="N561" s="165"/>
      <c r="O561" s="165"/>
      <c r="P561" s="165"/>
      <c r="Q561" s="165"/>
      <c r="R561" s="165"/>
      <c r="S561" s="165"/>
      <c r="T561" s="165"/>
      <c r="U561" s="165"/>
      <c r="V561" s="165"/>
      <c r="W561" s="165"/>
      <c r="X561" s="165"/>
      <c r="Y561" s="165"/>
      <c r="Z561" s="165"/>
    </row>
    <row r="562">
      <c r="A562" s="165"/>
      <c r="B562" s="165"/>
      <c r="C562" s="165"/>
      <c r="D562" s="54"/>
      <c r="E562" s="54"/>
      <c r="F562" s="165"/>
      <c r="G562" s="165"/>
      <c r="H562" s="165"/>
      <c r="I562" s="165"/>
      <c r="J562" s="165"/>
      <c r="K562" s="165"/>
      <c r="L562" s="165"/>
      <c r="M562" s="165"/>
      <c r="N562" s="165"/>
      <c r="O562" s="165"/>
      <c r="P562" s="165"/>
      <c r="Q562" s="165"/>
      <c r="R562" s="165"/>
      <c r="S562" s="165"/>
      <c r="T562" s="165"/>
      <c r="U562" s="165"/>
      <c r="V562" s="165"/>
      <c r="W562" s="165"/>
      <c r="X562" s="165"/>
      <c r="Y562" s="165"/>
      <c r="Z562" s="165"/>
    </row>
    <row r="563">
      <c r="A563" s="165"/>
      <c r="B563" s="165"/>
      <c r="C563" s="165"/>
      <c r="D563" s="54"/>
      <c r="E563" s="54"/>
      <c r="F563" s="165"/>
      <c r="G563" s="165"/>
      <c r="H563" s="165"/>
      <c r="I563" s="165"/>
      <c r="J563" s="165"/>
      <c r="K563" s="165"/>
      <c r="L563" s="165"/>
      <c r="M563" s="165"/>
      <c r="N563" s="165"/>
      <c r="O563" s="165"/>
      <c r="P563" s="165"/>
      <c r="Q563" s="165"/>
      <c r="R563" s="165"/>
      <c r="S563" s="165"/>
      <c r="T563" s="165"/>
      <c r="U563" s="165"/>
      <c r="V563" s="165"/>
      <c r="W563" s="165"/>
      <c r="X563" s="165"/>
      <c r="Y563" s="165"/>
      <c r="Z563" s="165"/>
    </row>
    <row r="564">
      <c r="A564" s="165"/>
      <c r="B564" s="165"/>
      <c r="C564" s="165"/>
      <c r="D564" s="54"/>
      <c r="E564" s="54"/>
      <c r="F564" s="165"/>
      <c r="G564" s="165"/>
      <c r="H564" s="165"/>
      <c r="I564" s="165"/>
      <c r="J564" s="165"/>
      <c r="K564" s="165"/>
      <c r="L564" s="165"/>
      <c r="M564" s="165"/>
      <c r="N564" s="165"/>
      <c r="O564" s="165"/>
      <c r="P564" s="165"/>
      <c r="Q564" s="165"/>
      <c r="R564" s="165"/>
      <c r="S564" s="165"/>
      <c r="T564" s="165"/>
      <c r="U564" s="165"/>
      <c r="V564" s="165"/>
      <c r="W564" s="165"/>
      <c r="X564" s="165"/>
      <c r="Y564" s="165"/>
      <c r="Z564" s="165"/>
    </row>
    <row r="565">
      <c r="A565" s="165"/>
      <c r="B565" s="165"/>
      <c r="C565" s="165"/>
      <c r="D565" s="54"/>
      <c r="E565" s="54"/>
      <c r="F565" s="165"/>
      <c r="G565" s="165"/>
      <c r="H565" s="165"/>
      <c r="I565" s="165"/>
      <c r="J565" s="165"/>
      <c r="K565" s="165"/>
      <c r="L565" s="165"/>
      <c r="M565" s="165"/>
      <c r="N565" s="165"/>
      <c r="O565" s="165"/>
      <c r="P565" s="165"/>
      <c r="Q565" s="165"/>
      <c r="R565" s="165"/>
      <c r="S565" s="165"/>
      <c r="T565" s="165"/>
      <c r="U565" s="165"/>
      <c r="V565" s="165"/>
      <c r="W565" s="165"/>
      <c r="X565" s="165"/>
      <c r="Y565" s="165"/>
      <c r="Z565" s="165"/>
    </row>
    <row r="566">
      <c r="A566" s="165"/>
      <c r="B566" s="165"/>
      <c r="C566" s="165"/>
      <c r="D566" s="54"/>
      <c r="E566" s="54"/>
      <c r="F566" s="165"/>
      <c r="G566" s="165"/>
      <c r="H566" s="165"/>
      <c r="I566" s="165"/>
      <c r="J566" s="165"/>
      <c r="K566" s="165"/>
      <c r="L566" s="165"/>
      <c r="M566" s="165"/>
      <c r="N566" s="165"/>
      <c r="O566" s="165"/>
      <c r="P566" s="165"/>
      <c r="Q566" s="165"/>
      <c r="R566" s="165"/>
      <c r="S566" s="165"/>
      <c r="T566" s="165"/>
      <c r="U566" s="165"/>
      <c r="V566" s="165"/>
      <c r="W566" s="165"/>
      <c r="X566" s="165"/>
      <c r="Y566" s="165"/>
      <c r="Z566" s="165"/>
    </row>
    <row r="567">
      <c r="A567" s="165"/>
      <c r="B567" s="165"/>
      <c r="C567" s="165"/>
      <c r="D567" s="54"/>
      <c r="E567" s="54"/>
      <c r="F567" s="165"/>
      <c r="G567" s="165"/>
      <c r="H567" s="165"/>
      <c r="I567" s="165"/>
      <c r="J567" s="165"/>
      <c r="K567" s="165"/>
      <c r="L567" s="165"/>
      <c r="M567" s="165"/>
      <c r="N567" s="165"/>
      <c r="O567" s="165"/>
      <c r="P567" s="165"/>
      <c r="Q567" s="165"/>
      <c r="R567" s="165"/>
      <c r="S567" s="165"/>
      <c r="T567" s="165"/>
      <c r="U567" s="165"/>
      <c r="V567" s="165"/>
      <c r="W567" s="165"/>
      <c r="X567" s="165"/>
      <c r="Y567" s="165"/>
      <c r="Z567" s="165"/>
    </row>
    <row r="568">
      <c r="A568" s="165"/>
      <c r="B568" s="165"/>
      <c r="C568" s="165"/>
      <c r="D568" s="54"/>
      <c r="E568" s="54"/>
      <c r="F568" s="165"/>
      <c r="G568" s="165"/>
      <c r="H568" s="165"/>
      <c r="I568" s="165"/>
      <c r="J568" s="165"/>
      <c r="K568" s="165"/>
      <c r="L568" s="165"/>
      <c r="M568" s="165"/>
      <c r="N568" s="165"/>
      <c r="O568" s="165"/>
      <c r="P568" s="165"/>
      <c r="Q568" s="165"/>
      <c r="R568" s="165"/>
      <c r="S568" s="165"/>
      <c r="T568" s="165"/>
      <c r="U568" s="165"/>
      <c r="V568" s="165"/>
      <c r="W568" s="165"/>
      <c r="X568" s="165"/>
      <c r="Y568" s="165"/>
      <c r="Z568" s="165"/>
    </row>
    <row r="569">
      <c r="A569" s="165"/>
      <c r="B569" s="165"/>
      <c r="C569" s="165"/>
      <c r="D569" s="54"/>
      <c r="E569" s="54"/>
      <c r="F569" s="165"/>
      <c r="G569" s="165"/>
      <c r="H569" s="165"/>
      <c r="I569" s="165"/>
      <c r="J569" s="165"/>
      <c r="K569" s="165"/>
      <c r="L569" s="165"/>
      <c r="M569" s="165"/>
      <c r="N569" s="165"/>
      <c r="O569" s="165"/>
      <c r="P569" s="165"/>
      <c r="Q569" s="165"/>
      <c r="R569" s="165"/>
      <c r="S569" s="165"/>
      <c r="T569" s="165"/>
      <c r="U569" s="165"/>
      <c r="V569" s="165"/>
      <c r="W569" s="165"/>
      <c r="X569" s="165"/>
      <c r="Y569" s="165"/>
      <c r="Z569" s="165"/>
    </row>
    <row r="570">
      <c r="A570" s="165"/>
      <c r="B570" s="165"/>
      <c r="C570" s="165"/>
      <c r="D570" s="54"/>
      <c r="E570" s="54"/>
      <c r="F570" s="165"/>
      <c r="G570" s="165"/>
      <c r="H570" s="165"/>
      <c r="I570" s="165"/>
      <c r="J570" s="165"/>
      <c r="K570" s="165"/>
      <c r="L570" s="165"/>
      <c r="M570" s="165"/>
      <c r="N570" s="165"/>
      <c r="O570" s="165"/>
      <c r="P570" s="165"/>
      <c r="Q570" s="165"/>
      <c r="R570" s="165"/>
      <c r="S570" s="165"/>
      <c r="T570" s="165"/>
      <c r="U570" s="165"/>
      <c r="V570" s="165"/>
      <c r="W570" s="165"/>
      <c r="X570" s="165"/>
      <c r="Y570" s="165"/>
      <c r="Z570" s="165"/>
    </row>
    <row r="571">
      <c r="A571" s="165"/>
      <c r="B571" s="165"/>
      <c r="C571" s="165"/>
      <c r="D571" s="54"/>
      <c r="E571" s="54"/>
      <c r="F571" s="165"/>
      <c r="G571" s="165"/>
      <c r="H571" s="165"/>
      <c r="I571" s="165"/>
      <c r="J571" s="165"/>
      <c r="K571" s="165"/>
      <c r="L571" s="165"/>
      <c r="M571" s="165"/>
      <c r="N571" s="165"/>
      <c r="O571" s="165"/>
      <c r="P571" s="165"/>
      <c r="Q571" s="165"/>
      <c r="R571" s="165"/>
      <c r="S571" s="165"/>
      <c r="T571" s="165"/>
      <c r="U571" s="165"/>
      <c r="V571" s="165"/>
      <c r="W571" s="165"/>
      <c r="X571" s="165"/>
      <c r="Y571" s="165"/>
      <c r="Z571" s="165"/>
    </row>
    <row r="572">
      <c r="A572" s="165"/>
      <c r="B572" s="165"/>
      <c r="C572" s="165"/>
      <c r="D572" s="54"/>
      <c r="E572" s="54"/>
      <c r="F572" s="165"/>
      <c r="G572" s="165"/>
      <c r="H572" s="165"/>
      <c r="I572" s="165"/>
      <c r="J572" s="165"/>
      <c r="K572" s="165"/>
      <c r="L572" s="165"/>
      <c r="M572" s="165"/>
      <c r="N572" s="165"/>
      <c r="O572" s="165"/>
      <c r="P572" s="165"/>
      <c r="Q572" s="165"/>
      <c r="R572" s="165"/>
      <c r="S572" s="165"/>
      <c r="T572" s="165"/>
      <c r="U572" s="165"/>
      <c r="V572" s="165"/>
      <c r="W572" s="165"/>
      <c r="X572" s="165"/>
      <c r="Y572" s="165"/>
      <c r="Z572" s="165"/>
    </row>
    <row r="573">
      <c r="A573" s="165"/>
      <c r="B573" s="165"/>
      <c r="C573" s="165"/>
      <c r="D573" s="54"/>
      <c r="E573" s="54"/>
      <c r="F573" s="165"/>
      <c r="G573" s="165"/>
      <c r="H573" s="165"/>
      <c r="I573" s="165"/>
      <c r="J573" s="165"/>
      <c r="K573" s="165"/>
      <c r="L573" s="165"/>
      <c r="M573" s="165"/>
      <c r="N573" s="165"/>
      <c r="O573" s="165"/>
      <c r="P573" s="165"/>
      <c r="Q573" s="165"/>
      <c r="R573" s="165"/>
      <c r="S573" s="165"/>
      <c r="T573" s="165"/>
      <c r="U573" s="165"/>
      <c r="V573" s="165"/>
      <c r="W573" s="165"/>
      <c r="X573" s="165"/>
      <c r="Y573" s="165"/>
      <c r="Z573" s="165"/>
    </row>
    <row r="574">
      <c r="A574" s="165"/>
      <c r="B574" s="165"/>
      <c r="C574" s="165"/>
      <c r="D574" s="54"/>
      <c r="E574" s="54"/>
      <c r="F574" s="165"/>
      <c r="G574" s="165"/>
      <c r="H574" s="165"/>
      <c r="I574" s="165"/>
      <c r="J574" s="165"/>
      <c r="K574" s="165"/>
      <c r="L574" s="165"/>
      <c r="M574" s="165"/>
      <c r="N574" s="165"/>
      <c r="O574" s="165"/>
      <c r="P574" s="165"/>
      <c r="Q574" s="165"/>
      <c r="R574" s="165"/>
      <c r="S574" s="165"/>
      <c r="T574" s="165"/>
      <c r="U574" s="165"/>
      <c r="V574" s="165"/>
      <c r="W574" s="165"/>
      <c r="X574" s="165"/>
      <c r="Y574" s="165"/>
      <c r="Z574" s="165"/>
    </row>
    <row r="575">
      <c r="A575" s="165"/>
      <c r="B575" s="165"/>
      <c r="C575" s="165"/>
      <c r="D575" s="54"/>
      <c r="E575" s="54"/>
      <c r="F575" s="165"/>
      <c r="G575" s="165"/>
      <c r="H575" s="165"/>
      <c r="I575" s="165"/>
      <c r="J575" s="165"/>
      <c r="K575" s="165"/>
      <c r="L575" s="165"/>
      <c r="M575" s="165"/>
      <c r="N575" s="165"/>
      <c r="O575" s="165"/>
      <c r="P575" s="165"/>
      <c r="Q575" s="165"/>
      <c r="R575" s="165"/>
      <c r="S575" s="165"/>
      <c r="T575" s="165"/>
      <c r="U575" s="165"/>
      <c r="V575" s="165"/>
      <c r="W575" s="165"/>
      <c r="X575" s="165"/>
      <c r="Y575" s="165"/>
      <c r="Z575" s="165"/>
    </row>
    <row r="576">
      <c r="A576" s="165"/>
      <c r="B576" s="165"/>
      <c r="C576" s="165"/>
      <c r="D576" s="54"/>
      <c r="E576" s="54"/>
      <c r="F576" s="165"/>
      <c r="G576" s="165"/>
      <c r="H576" s="165"/>
      <c r="I576" s="165"/>
      <c r="J576" s="165"/>
      <c r="K576" s="165"/>
      <c r="L576" s="165"/>
      <c r="M576" s="165"/>
      <c r="N576" s="165"/>
      <c r="O576" s="165"/>
      <c r="P576" s="165"/>
      <c r="Q576" s="165"/>
      <c r="R576" s="165"/>
      <c r="S576" s="165"/>
      <c r="T576" s="165"/>
      <c r="U576" s="165"/>
      <c r="V576" s="165"/>
      <c r="W576" s="165"/>
      <c r="X576" s="165"/>
      <c r="Y576" s="165"/>
      <c r="Z576" s="165"/>
    </row>
    <row r="577">
      <c r="A577" s="165"/>
      <c r="B577" s="165"/>
      <c r="C577" s="165"/>
      <c r="D577" s="54"/>
      <c r="E577" s="54"/>
      <c r="F577" s="165"/>
      <c r="G577" s="165"/>
      <c r="H577" s="165"/>
      <c r="I577" s="165"/>
      <c r="J577" s="165"/>
      <c r="K577" s="165"/>
      <c r="L577" s="165"/>
      <c r="M577" s="165"/>
      <c r="N577" s="165"/>
      <c r="O577" s="165"/>
      <c r="P577" s="165"/>
      <c r="Q577" s="165"/>
      <c r="R577" s="165"/>
      <c r="S577" s="165"/>
      <c r="T577" s="165"/>
      <c r="U577" s="165"/>
      <c r="V577" s="165"/>
      <c r="W577" s="165"/>
      <c r="X577" s="165"/>
      <c r="Y577" s="165"/>
      <c r="Z577" s="165"/>
    </row>
    <row r="578">
      <c r="A578" s="165"/>
      <c r="B578" s="165"/>
      <c r="C578" s="165"/>
      <c r="D578" s="54"/>
      <c r="E578" s="54"/>
      <c r="F578" s="165"/>
      <c r="G578" s="165"/>
      <c r="H578" s="165"/>
      <c r="I578" s="165"/>
      <c r="J578" s="165"/>
      <c r="K578" s="165"/>
      <c r="L578" s="165"/>
      <c r="M578" s="165"/>
      <c r="N578" s="165"/>
      <c r="O578" s="165"/>
      <c r="P578" s="165"/>
      <c r="Q578" s="165"/>
      <c r="R578" s="165"/>
      <c r="S578" s="165"/>
      <c r="T578" s="165"/>
      <c r="U578" s="165"/>
      <c r="V578" s="165"/>
      <c r="W578" s="165"/>
      <c r="X578" s="165"/>
      <c r="Y578" s="165"/>
      <c r="Z578" s="165"/>
    </row>
    <row r="579">
      <c r="A579" s="165"/>
      <c r="B579" s="165"/>
      <c r="C579" s="165"/>
      <c r="D579" s="54"/>
      <c r="E579" s="54"/>
      <c r="F579" s="165"/>
      <c r="G579" s="165"/>
      <c r="H579" s="165"/>
      <c r="I579" s="165"/>
      <c r="J579" s="165"/>
      <c r="K579" s="165"/>
      <c r="L579" s="165"/>
      <c r="M579" s="165"/>
      <c r="N579" s="165"/>
      <c r="O579" s="165"/>
      <c r="P579" s="165"/>
      <c r="Q579" s="165"/>
      <c r="R579" s="165"/>
      <c r="S579" s="165"/>
      <c r="T579" s="165"/>
      <c r="U579" s="165"/>
      <c r="V579" s="165"/>
      <c r="W579" s="165"/>
      <c r="X579" s="165"/>
      <c r="Y579" s="165"/>
      <c r="Z579" s="165"/>
    </row>
    <row r="580">
      <c r="A580" s="165"/>
      <c r="B580" s="165"/>
      <c r="C580" s="165"/>
      <c r="D580" s="54"/>
      <c r="E580" s="54"/>
      <c r="F580" s="165"/>
      <c r="G580" s="165"/>
      <c r="H580" s="165"/>
      <c r="I580" s="165"/>
      <c r="J580" s="165"/>
      <c r="K580" s="165"/>
      <c r="L580" s="165"/>
      <c r="M580" s="165"/>
      <c r="N580" s="165"/>
      <c r="O580" s="165"/>
      <c r="P580" s="165"/>
      <c r="Q580" s="165"/>
      <c r="R580" s="165"/>
      <c r="S580" s="165"/>
      <c r="T580" s="165"/>
      <c r="U580" s="165"/>
      <c r="V580" s="165"/>
      <c r="W580" s="165"/>
      <c r="X580" s="165"/>
      <c r="Y580" s="165"/>
      <c r="Z580" s="165"/>
    </row>
    <row r="581">
      <c r="A581" s="165"/>
      <c r="B581" s="165"/>
      <c r="C581" s="165"/>
      <c r="D581" s="54"/>
      <c r="E581" s="54"/>
      <c r="F581" s="165"/>
      <c r="G581" s="165"/>
      <c r="H581" s="165"/>
      <c r="I581" s="165"/>
      <c r="J581" s="165"/>
      <c r="K581" s="165"/>
      <c r="L581" s="165"/>
      <c r="M581" s="165"/>
      <c r="N581" s="165"/>
      <c r="O581" s="165"/>
      <c r="P581" s="165"/>
      <c r="Q581" s="165"/>
      <c r="R581" s="165"/>
      <c r="S581" s="165"/>
      <c r="T581" s="165"/>
      <c r="U581" s="165"/>
      <c r="V581" s="165"/>
      <c r="W581" s="165"/>
      <c r="X581" s="165"/>
      <c r="Y581" s="165"/>
      <c r="Z581" s="165"/>
    </row>
    <row r="582">
      <c r="A582" s="165"/>
      <c r="B582" s="165"/>
      <c r="C582" s="165"/>
      <c r="D582" s="54"/>
      <c r="E582" s="54"/>
      <c r="F582" s="165"/>
      <c r="G582" s="165"/>
      <c r="H582" s="165"/>
      <c r="I582" s="165"/>
      <c r="J582" s="165"/>
      <c r="K582" s="165"/>
      <c r="L582" s="165"/>
      <c r="M582" s="165"/>
      <c r="N582" s="165"/>
      <c r="O582" s="165"/>
      <c r="P582" s="165"/>
      <c r="Q582" s="165"/>
      <c r="R582" s="165"/>
      <c r="S582" s="165"/>
      <c r="T582" s="165"/>
      <c r="U582" s="165"/>
      <c r="V582" s="165"/>
      <c r="W582" s="165"/>
      <c r="X582" s="165"/>
      <c r="Y582" s="165"/>
      <c r="Z582" s="165"/>
    </row>
    <row r="583">
      <c r="A583" s="165"/>
      <c r="B583" s="165"/>
      <c r="C583" s="165"/>
      <c r="D583" s="54"/>
      <c r="E583" s="54"/>
      <c r="F583" s="165"/>
      <c r="G583" s="165"/>
      <c r="H583" s="165"/>
      <c r="I583" s="165"/>
      <c r="J583" s="165"/>
      <c r="K583" s="165"/>
      <c r="L583" s="165"/>
      <c r="M583" s="165"/>
      <c r="N583" s="165"/>
      <c r="O583" s="165"/>
      <c r="P583" s="165"/>
      <c r="Q583" s="165"/>
      <c r="R583" s="165"/>
      <c r="S583" s="165"/>
      <c r="T583" s="165"/>
      <c r="U583" s="165"/>
      <c r="V583" s="165"/>
      <c r="W583" s="165"/>
      <c r="X583" s="165"/>
      <c r="Y583" s="165"/>
      <c r="Z583" s="165"/>
    </row>
    <row r="584">
      <c r="A584" s="165"/>
      <c r="B584" s="165"/>
      <c r="C584" s="165"/>
      <c r="D584" s="54"/>
      <c r="E584" s="54"/>
      <c r="F584" s="165"/>
      <c r="G584" s="165"/>
      <c r="H584" s="165"/>
      <c r="I584" s="165"/>
      <c r="J584" s="165"/>
      <c r="K584" s="165"/>
      <c r="L584" s="165"/>
      <c r="M584" s="165"/>
      <c r="N584" s="165"/>
      <c r="O584" s="165"/>
      <c r="P584" s="165"/>
      <c r="Q584" s="165"/>
      <c r="R584" s="165"/>
      <c r="S584" s="165"/>
      <c r="T584" s="165"/>
      <c r="U584" s="165"/>
      <c r="V584" s="165"/>
      <c r="W584" s="165"/>
      <c r="X584" s="165"/>
      <c r="Y584" s="165"/>
      <c r="Z584" s="165"/>
    </row>
    <row r="585">
      <c r="A585" s="165"/>
      <c r="B585" s="165"/>
      <c r="C585" s="165"/>
      <c r="D585" s="54"/>
      <c r="E585" s="54"/>
      <c r="F585" s="165"/>
      <c r="G585" s="165"/>
      <c r="H585" s="165"/>
      <c r="I585" s="165"/>
      <c r="J585" s="165"/>
      <c r="K585" s="165"/>
      <c r="L585" s="165"/>
      <c r="M585" s="165"/>
      <c r="N585" s="165"/>
      <c r="O585" s="165"/>
      <c r="P585" s="165"/>
      <c r="Q585" s="165"/>
      <c r="R585" s="165"/>
      <c r="S585" s="165"/>
      <c r="T585" s="165"/>
      <c r="U585" s="165"/>
      <c r="V585" s="165"/>
      <c r="W585" s="165"/>
      <c r="X585" s="165"/>
      <c r="Y585" s="165"/>
      <c r="Z585" s="165"/>
    </row>
    <row r="586">
      <c r="A586" s="165"/>
      <c r="B586" s="165"/>
      <c r="C586" s="165"/>
      <c r="D586" s="54"/>
      <c r="E586" s="54"/>
      <c r="F586" s="165"/>
      <c r="G586" s="165"/>
      <c r="H586" s="165"/>
      <c r="I586" s="165"/>
      <c r="J586" s="165"/>
      <c r="K586" s="165"/>
      <c r="L586" s="165"/>
      <c r="M586" s="165"/>
      <c r="N586" s="165"/>
      <c r="O586" s="165"/>
      <c r="P586" s="165"/>
      <c r="Q586" s="165"/>
      <c r="R586" s="165"/>
      <c r="S586" s="165"/>
      <c r="T586" s="165"/>
      <c r="U586" s="165"/>
      <c r="V586" s="165"/>
      <c r="W586" s="165"/>
      <c r="X586" s="165"/>
      <c r="Y586" s="165"/>
      <c r="Z586" s="165"/>
    </row>
    <row r="587">
      <c r="A587" s="165"/>
      <c r="B587" s="165"/>
      <c r="C587" s="165"/>
      <c r="D587" s="54"/>
      <c r="E587" s="54"/>
      <c r="F587" s="165"/>
      <c r="G587" s="165"/>
      <c r="H587" s="165"/>
      <c r="I587" s="165"/>
      <c r="J587" s="165"/>
      <c r="K587" s="165"/>
      <c r="L587" s="165"/>
      <c r="M587" s="165"/>
      <c r="N587" s="165"/>
      <c r="O587" s="165"/>
      <c r="P587" s="165"/>
      <c r="Q587" s="165"/>
      <c r="R587" s="165"/>
      <c r="S587" s="165"/>
      <c r="T587" s="165"/>
      <c r="U587" s="165"/>
      <c r="V587" s="165"/>
      <c r="W587" s="165"/>
      <c r="X587" s="165"/>
      <c r="Y587" s="165"/>
      <c r="Z587" s="165"/>
    </row>
    <row r="588">
      <c r="A588" s="165"/>
      <c r="B588" s="165"/>
      <c r="C588" s="165"/>
      <c r="D588" s="54"/>
      <c r="E588" s="54"/>
      <c r="F588" s="165"/>
      <c r="G588" s="165"/>
      <c r="H588" s="165"/>
      <c r="I588" s="165"/>
      <c r="J588" s="165"/>
      <c r="K588" s="165"/>
      <c r="L588" s="165"/>
      <c r="M588" s="165"/>
      <c r="N588" s="165"/>
      <c r="O588" s="165"/>
      <c r="P588" s="165"/>
      <c r="Q588" s="165"/>
      <c r="R588" s="165"/>
      <c r="S588" s="165"/>
      <c r="T588" s="165"/>
      <c r="U588" s="165"/>
      <c r="V588" s="165"/>
      <c r="W588" s="165"/>
      <c r="X588" s="165"/>
      <c r="Y588" s="165"/>
      <c r="Z588" s="165"/>
    </row>
    <row r="589">
      <c r="A589" s="165"/>
      <c r="B589" s="165"/>
      <c r="C589" s="165"/>
      <c r="D589" s="54"/>
      <c r="E589" s="54"/>
      <c r="F589" s="165"/>
      <c r="G589" s="165"/>
      <c r="H589" s="165"/>
      <c r="I589" s="165"/>
      <c r="J589" s="165"/>
      <c r="K589" s="165"/>
      <c r="L589" s="165"/>
      <c r="M589" s="165"/>
      <c r="N589" s="165"/>
      <c r="O589" s="165"/>
      <c r="P589" s="165"/>
      <c r="Q589" s="165"/>
      <c r="R589" s="165"/>
      <c r="S589" s="165"/>
      <c r="T589" s="165"/>
      <c r="U589" s="165"/>
      <c r="V589" s="165"/>
      <c r="W589" s="165"/>
      <c r="X589" s="165"/>
      <c r="Y589" s="165"/>
      <c r="Z589" s="165"/>
    </row>
    <row r="590">
      <c r="A590" s="165"/>
      <c r="B590" s="165"/>
      <c r="C590" s="165"/>
      <c r="D590" s="54"/>
      <c r="E590" s="54"/>
      <c r="F590" s="165"/>
      <c r="G590" s="165"/>
      <c r="H590" s="165"/>
      <c r="I590" s="165"/>
      <c r="J590" s="165"/>
      <c r="K590" s="165"/>
      <c r="L590" s="165"/>
      <c r="M590" s="165"/>
      <c r="N590" s="165"/>
      <c r="O590" s="165"/>
      <c r="P590" s="165"/>
      <c r="Q590" s="165"/>
      <c r="R590" s="165"/>
      <c r="S590" s="165"/>
      <c r="T590" s="165"/>
      <c r="U590" s="165"/>
      <c r="V590" s="165"/>
      <c r="W590" s="165"/>
      <c r="X590" s="165"/>
      <c r="Y590" s="165"/>
      <c r="Z590" s="165"/>
    </row>
    <row r="591">
      <c r="A591" s="165"/>
      <c r="B591" s="165"/>
      <c r="C591" s="165"/>
      <c r="D591" s="54"/>
      <c r="E591" s="54"/>
      <c r="F591" s="165"/>
      <c r="G591" s="165"/>
      <c r="H591" s="165"/>
      <c r="I591" s="165"/>
      <c r="J591" s="165"/>
      <c r="K591" s="165"/>
      <c r="L591" s="165"/>
      <c r="M591" s="165"/>
      <c r="N591" s="165"/>
      <c r="O591" s="165"/>
      <c r="P591" s="165"/>
      <c r="Q591" s="165"/>
      <c r="R591" s="165"/>
      <c r="S591" s="165"/>
      <c r="T591" s="165"/>
      <c r="U591" s="165"/>
      <c r="V591" s="165"/>
      <c r="W591" s="165"/>
      <c r="X591" s="165"/>
      <c r="Y591" s="165"/>
      <c r="Z591" s="165"/>
    </row>
    <row r="592">
      <c r="A592" s="165"/>
      <c r="B592" s="165"/>
      <c r="C592" s="165"/>
      <c r="D592" s="54"/>
      <c r="E592" s="54"/>
      <c r="F592" s="165"/>
      <c r="G592" s="165"/>
      <c r="H592" s="165"/>
      <c r="I592" s="165"/>
      <c r="J592" s="165"/>
      <c r="K592" s="165"/>
      <c r="L592" s="165"/>
      <c r="M592" s="165"/>
      <c r="N592" s="165"/>
      <c r="O592" s="165"/>
      <c r="P592" s="165"/>
      <c r="Q592" s="165"/>
      <c r="R592" s="165"/>
      <c r="S592" s="165"/>
      <c r="T592" s="165"/>
      <c r="U592" s="165"/>
      <c r="V592" s="165"/>
      <c r="W592" s="165"/>
      <c r="X592" s="165"/>
      <c r="Y592" s="165"/>
      <c r="Z592" s="165"/>
    </row>
    <row r="593">
      <c r="A593" s="165"/>
      <c r="B593" s="165"/>
      <c r="C593" s="165"/>
      <c r="D593" s="54"/>
      <c r="E593" s="54"/>
      <c r="F593" s="165"/>
      <c r="G593" s="165"/>
      <c r="H593" s="165"/>
      <c r="I593" s="165"/>
      <c r="J593" s="165"/>
      <c r="K593" s="165"/>
      <c r="L593" s="165"/>
      <c r="M593" s="165"/>
      <c r="N593" s="165"/>
      <c r="O593" s="165"/>
      <c r="P593" s="165"/>
      <c r="Q593" s="165"/>
      <c r="R593" s="165"/>
      <c r="S593" s="165"/>
      <c r="T593" s="165"/>
      <c r="U593" s="165"/>
      <c r="V593" s="165"/>
      <c r="W593" s="165"/>
      <c r="X593" s="165"/>
      <c r="Y593" s="165"/>
      <c r="Z593" s="165"/>
    </row>
    <row r="594">
      <c r="A594" s="165"/>
      <c r="B594" s="165"/>
      <c r="C594" s="165"/>
      <c r="D594" s="54"/>
      <c r="E594" s="54"/>
      <c r="F594" s="165"/>
      <c r="G594" s="165"/>
      <c r="H594" s="165"/>
      <c r="I594" s="165"/>
      <c r="J594" s="165"/>
      <c r="K594" s="165"/>
      <c r="L594" s="165"/>
      <c r="M594" s="165"/>
      <c r="N594" s="165"/>
      <c r="O594" s="165"/>
      <c r="P594" s="165"/>
      <c r="Q594" s="165"/>
      <c r="R594" s="165"/>
      <c r="S594" s="165"/>
      <c r="T594" s="165"/>
      <c r="U594" s="165"/>
      <c r="V594" s="165"/>
      <c r="W594" s="165"/>
      <c r="X594" s="165"/>
      <c r="Y594" s="165"/>
      <c r="Z594" s="165"/>
    </row>
    <row r="595">
      <c r="A595" s="165"/>
      <c r="B595" s="165"/>
      <c r="C595" s="165"/>
      <c r="D595" s="54"/>
      <c r="E595" s="54"/>
      <c r="F595" s="165"/>
      <c r="G595" s="165"/>
      <c r="H595" s="165"/>
      <c r="I595" s="165"/>
      <c r="J595" s="165"/>
      <c r="K595" s="165"/>
      <c r="L595" s="165"/>
      <c r="M595" s="165"/>
      <c r="N595" s="165"/>
      <c r="O595" s="165"/>
      <c r="P595" s="165"/>
      <c r="Q595" s="165"/>
      <c r="R595" s="165"/>
      <c r="S595" s="165"/>
      <c r="T595" s="165"/>
      <c r="U595" s="165"/>
      <c r="V595" s="165"/>
      <c r="W595" s="165"/>
      <c r="X595" s="165"/>
      <c r="Y595" s="165"/>
      <c r="Z595" s="165"/>
    </row>
    <row r="596">
      <c r="A596" s="165"/>
      <c r="B596" s="165"/>
      <c r="C596" s="165"/>
      <c r="D596" s="54"/>
      <c r="E596" s="54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</row>
    <row r="597">
      <c r="A597" s="165"/>
      <c r="B597" s="165"/>
      <c r="C597" s="165"/>
      <c r="D597" s="54"/>
      <c r="E597" s="54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</row>
    <row r="598">
      <c r="A598" s="165"/>
      <c r="B598" s="165"/>
      <c r="C598" s="165"/>
      <c r="D598" s="54"/>
      <c r="E598" s="54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</row>
    <row r="599">
      <c r="A599" s="165"/>
      <c r="B599" s="165"/>
      <c r="C599" s="165"/>
      <c r="D599" s="54"/>
      <c r="E599" s="54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</row>
    <row r="600">
      <c r="A600" s="165"/>
      <c r="B600" s="165"/>
      <c r="C600" s="165"/>
      <c r="D600" s="54"/>
      <c r="E600" s="54"/>
      <c r="F600" s="165"/>
      <c r="G600" s="165"/>
      <c r="H600" s="165"/>
      <c r="I600" s="165"/>
      <c r="J600" s="165"/>
      <c r="K600" s="165"/>
      <c r="L600" s="165"/>
      <c r="M600" s="165"/>
      <c r="N600" s="165"/>
      <c r="O600" s="165"/>
      <c r="P600" s="165"/>
      <c r="Q600" s="165"/>
      <c r="R600" s="165"/>
      <c r="S600" s="165"/>
      <c r="T600" s="165"/>
      <c r="U600" s="165"/>
      <c r="V600" s="165"/>
      <c r="W600" s="165"/>
      <c r="X600" s="165"/>
      <c r="Y600" s="165"/>
      <c r="Z600" s="165"/>
    </row>
    <row r="601">
      <c r="A601" s="165"/>
      <c r="B601" s="165"/>
      <c r="C601" s="165"/>
      <c r="D601" s="54"/>
      <c r="E601" s="54"/>
      <c r="F601" s="165"/>
      <c r="G601" s="165"/>
      <c r="H601" s="165"/>
      <c r="I601" s="165"/>
      <c r="J601" s="165"/>
      <c r="K601" s="165"/>
      <c r="L601" s="165"/>
      <c r="M601" s="165"/>
      <c r="N601" s="165"/>
      <c r="O601" s="165"/>
      <c r="P601" s="165"/>
      <c r="Q601" s="165"/>
      <c r="R601" s="165"/>
      <c r="S601" s="165"/>
      <c r="T601" s="165"/>
      <c r="U601" s="165"/>
      <c r="V601" s="165"/>
      <c r="W601" s="165"/>
      <c r="X601" s="165"/>
      <c r="Y601" s="165"/>
      <c r="Z601" s="165"/>
    </row>
    <row r="602">
      <c r="A602" s="165"/>
      <c r="B602" s="165"/>
      <c r="C602" s="165"/>
      <c r="D602" s="54"/>
      <c r="E602" s="54"/>
      <c r="F602" s="165"/>
      <c r="G602" s="165"/>
      <c r="H602" s="165"/>
      <c r="I602" s="165"/>
      <c r="J602" s="165"/>
      <c r="K602" s="165"/>
      <c r="L602" s="165"/>
      <c r="M602" s="165"/>
      <c r="N602" s="165"/>
      <c r="O602" s="165"/>
      <c r="P602" s="165"/>
      <c r="Q602" s="165"/>
      <c r="R602" s="165"/>
      <c r="S602" s="165"/>
      <c r="T602" s="165"/>
      <c r="U602" s="165"/>
      <c r="V602" s="165"/>
      <c r="W602" s="165"/>
      <c r="X602" s="165"/>
      <c r="Y602" s="165"/>
      <c r="Z602" s="165"/>
    </row>
    <row r="603">
      <c r="A603" s="165"/>
      <c r="B603" s="165"/>
      <c r="C603" s="165"/>
      <c r="D603" s="54"/>
      <c r="E603" s="54"/>
      <c r="F603" s="165"/>
      <c r="G603" s="165"/>
      <c r="H603" s="165"/>
      <c r="I603" s="165"/>
      <c r="J603" s="165"/>
      <c r="K603" s="165"/>
      <c r="L603" s="165"/>
      <c r="M603" s="165"/>
      <c r="N603" s="165"/>
      <c r="O603" s="165"/>
      <c r="P603" s="165"/>
      <c r="Q603" s="165"/>
      <c r="R603" s="165"/>
      <c r="S603" s="165"/>
      <c r="T603" s="165"/>
      <c r="U603" s="165"/>
      <c r="V603" s="165"/>
      <c r="W603" s="165"/>
      <c r="X603" s="165"/>
      <c r="Y603" s="165"/>
      <c r="Z603" s="165"/>
    </row>
    <row r="604">
      <c r="A604" s="165"/>
      <c r="B604" s="165"/>
      <c r="C604" s="165"/>
      <c r="D604" s="54"/>
      <c r="E604" s="54"/>
      <c r="F604" s="165"/>
      <c r="G604" s="165"/>
      <c r="H604" s="165"/>
      <c r="I604" s="165"/>
      <c r="J604" s="165"/>
      <c r="K604" s="165"/>
      <c r="L604" s="165"/>
      <c r="M604" s="165"/>
      <c r="N604" s="165"/>
      <c r="O604" s="165"/>
      <c r="P604" s="165"/>
      <c r="Q604" s="165"/>
      <c r="R604" s="165"/>
      <c r="S604" s="165"/>
      <c r="T604" s="165"/>
      <c r="U604" s="165"/>
      <c r="V604" s="165"/>
      <c r="W604" s="165"/>
      <c r="X604" s="165"/>
      <c r="Y604" s="165"/>
      <c r="Z604" s="165"/>
    </row>
    <row r="605">
      <c r="A605" s="165"/>
      <c r="B605" s="165"/>
      <c r="C605" s="165"/>
      <c r="D605" s="54"/>
      <c r="E605" s="54"/>
      <c r="F605" s="165"/>
      <c r="G605" s="165"/>
      <c r="H605" s="165"/>
      <c r="I605" s="165"/>
      <c r="J605" s="165"/>
      <c r="K605" s="165"/>
      <c r="L605" s="165"/>
      <c r="M605" s="165"/>
      <c r="N605" s="165"/>
      <c r="O605" s="165"/>
      <c r="P605" s="165"/>
      <c r="Q605" s="165"/>
      <c r="R605" s="165"/>
      <c r="S605" s="165"/>
      <c r="T605" s="165"/>
      <c r="U605" s="165"/>
      <c r="V605" s="165"/>
      <c r="W605" s="165"/>
      <c r="X605" s="165"/>
      <c r="Y605" s="165"/>
      <c r="Z605" s="165"/>
    </row>
    <row r="606">
      <c r="A606" s="165"/>
      <c r="B606" s="165"/>
      <c r="C606" s="165"/>
      <c r="D606" s="54"/>
      <c r="E606" s="54"/>
      <c r="F606" s="165"/>
      <c r="G606" s="165"/>
      <c r="H606" s="165"/>
      <c r="I606" s="165"/>
      <c r="J606" s="165"/>
      <c r="K606" s="165"/>
      <c r="L606" s="165"/>
      <c r="M606" s="165"/>
      <c r="N606" s="165"/>
      <c r="O606" s="165"/>
      <c r="P606" s="165"/>
      <c r="Q606" s="165"/>
      <c r="R606" s="165"/>
      <c r="S606" s="165"/>
      <c r="T606" s="165"/>
      <c r="U606" s="165"/>
      <c r="V606" s="165"/>
      <c r="W606" s="165"/>
      <c r="X606" s="165"/>
      <c r="Y606" s="165"/>
      <c r="Z606" s="165"/>
    </row>
    <row r="607">
      <c r="A607" s="165"/>
      <c r="B607" s="165"/>
      <c r="C607" s="165"/>
      <c r="D607" s="54"/>
      <c r="E607" s="54"/>
      <c r="F607" s="165"/>
      <c r="G607" s="165"/>
      <c r="H607" s="165"/>
      <c r="I607" s="165"/>
      <c r="J607" s="165"/>
      <c r="K607" s="165"/>
      <c r="L607" s="165"/>
      <c r="M607" s="165"/>
      <c r="N607" s="165"/>
      <c r="O607" s="165"/>
      <c r="P607" s="165"/>
      <c r="Q607" s="165"/>
      <c r="R607" s="165"/>
      <c r="S607" s="165"/>
      <c r="T607" s="165"/>
      <c r="U607" s="165"/>
      <c r="V607" s="165"/>
      <c r="W607" s="165"/>
      <c r="X607" s="165"/>
      <c r="Y607" s="165"/>
      <c r="Z607" s="165"/>
    </row>
    <row r="608">
      <c r="A608" s="165"/>
      <c r="B608" s="165"/>
      <c r="C608" s="165"/>
      <c r="D608" s="54"/>
      <c r="E608" s="54"/>
      <c r="F608" s="165"/>
      <c r="G608" s="165"/>
      <c r="H608" s="165"/>
      <c r="I608" s="165"/>
      <c r="J608" s="165"/>
      <c r="K608" s="165"/>
      <c r="L608" s="165"/>
      <c r="M608" s="165"/>
      <c r="N608" s="165"/>
      <c r="O608" s="165"/>
      <c r="P608" s="165"/>
      <c r="Q608" s="165"/>
      <c r="R608" s="165"/>
      <c r="S608" s="165"/>
      <c r="T608" s="165"/>
      <c r="U608" s="165"/>
      <c r="V608" s="165"/>
      <c r="W608" s="165"/>
      <c r="X608" s="165"/>
      <c r="Y608" s="165"/>
      <c r="Z608" s="165"/>
    </row>
    <row r="609">
      <c r="A609" s="165"/>
      <c r="B609" s="165"/>
      <c r="C609" s="165"/>
      <c r="D609" s="54"/>
      <c r="E609" s="54"/>
      <c r="F609" s="165"/>
      <c r="G609" s="165"/>
      <c r="H609" s="165"/>
      <c r="I609" s="165"/>
      <c r="J609" s="165"/>
      <c r="K609" s="165"/>
      <c r="L609" s="165"/>
      <c r="M609" s="165"/>
      <c r="N609" s="165"/>
      <c r="O609" s="165"/>
      <c r="P609" s="165"/>
      <c r="Q609" s="165"/>
      <c r="R609" s="165"/>
      <c r="S609" s="165"/>
      <c r="T609" s="165"/>
      <c r="U609" s="165"/>
      <c r="V609" s="165"/>
      <c r="W609" s="165"/>
      <c r="X609" s="165"/>
      <c r="Y609" s="165"/>
      <c r="Z609" s="165"/>
    </row>
    <row r="610">
      <c r="A610" s="165"/>
      <c r="B610" s="165"/>
      <c r="C610" s="165"/>
      <c r="D610" s="54"/>
      <c r="E610" s="54"/>
      <c r="F610" s="165"/>
      <c r="G610" s="165"/>
      <c r="H610" s="165"/>
      <c r="I610" s="165"/>
      <c r="J610" s="165"/>
      <c r="K610" s="165"/>
      <c r="L610" s="165"/>
      <c r="M610" s="165"/>
      <c r="N610" s="165"/>
      <c r="O610" s="165"/>
      <c r="P610" s="165"/>
      <c r="Q610" s="165"/>
      <c r="R610" s="165"/>
      <c r="S610" s="165"/>
      <c r="T610" s="165"/>
      <c r="U610" s="165"/>
      <c r="V610" s="165"/>
      <c r="W610" s="165"/>
      <c r="X610" s="165"/>
      <c r="Y610" s="165"/>
      <c r="Z610" s="165"/>
    </row>
    <row r="611">
      <c r="A611" s="165"/>
      <c r="B611" s="165"/>
      <c r="C611" s="165"/>
      <c r="D611" s="54"/>
      <c r="E611" s="54"/>
      <c r="F611" s="165"/>
      <c r="G611" s="165"/>
      <c r="H611" s="165"/>
      <c r="I611" s="165"/>
      <c r="J611" s="165"/>
      <c r="K611" s="165"/>
      <c r="L611" s="165"/>
      <c r="M611" s="165"/>
      <c r="N611" s="165"/>
      <c r="O611" s="165"/>
      <c r="P611" s="165"/>
      <c r="Q611" s="165"/>
      <c r="R611" s="165"/>
      <c r="S611" s="165"/>
      <c r="T611" s="165"/>
      <c r="U611" s="165"/>
      <c r="V611" s="165"/>
      <c r="W611" s="165"/>
      <c r="X611" s="165"/>
      <c r="Y611" s="165"/>
      <c r="Z611" s="165"/>
    </row>
    <row r="612">
      <c r="A612" s="165"/>
      <c r="B612" s="165"/>
      <c r="C612" s="165"/>
      <c r="D612" s="54"/>
      <c r="E612" s="54"/>
      <c r="F612" s="165"/>
      <c r="G612" s="165"/>
      <c r="H612" s="165"/>
      <c r="I612" s="165"/>
      <c r="J612" s="165"/>
      <c r="K612" s="165"/>
      <c r="L612" s="165"/>
      <c r="M612" s="165"/>
      <c r="N612" s="165"/>
      <c r="O612" s="165"/>
      <c r="P612" s="165"/>
      <c r="Q612" s="165"/>
      <c r="R612" s="165"/>
      <c r="S612" s="165"/>
      <c r="T612" s="165"/>
      <c r="U612" s="165"/>
      <c r="V612" s="165"/>
      <c r="W612" s="165"/>
      <c r="X612" s="165"/>
      <c r="Y612" s="165"/>
      <c r="Z612" s="165"/>
    </row>
    <row r="613">
      <c r="A613" s="165"/>
      <c r="B613" s="165"/>
      <c r="C613" s="165"/>
      <c r="D613" s="54"/>
      <c r="E613" s="54"/>
      <c r="F613" s="165"/>
      <c r="G613" s="165"/>
      <c r="H613" s="165"/>
      <c r="I613" s="165"/>
      <c r="J613" s="165"/>
      <c r="K613" s="165"/>
      <c r="L613" s="165"/>
      <c r="M613" s="165"/>
      <c r="N613" s="165"/>
      <c r="O613" s="165"/>
      <c r="P613" s="165"/>
      <c r="Q613" s="165"/>
      <c r="R613" s="165"/>
      <c r="S613" s="165"/>
      <c r="T613" s="165"/>
      <c r="U613" s="165"/>
      <c r="V613" s="165"/>
      <c r="W613" s="165"/>
      <c r="X613" s="165"/>
      <c r="Y613" s="165"/>
      <c r="Z613" s="165"/>
    </row>
    <row r="614">
      <c r="A614" s="165"/>
      <c r="B614" s="165"/>
      <c r="C614" s="165"/>
      <c r="D614" s="54"/>
      <c r="E614" s="54"/>
      <c r="F614" s="165"/>
      <c r="G614" s="165"/>
      <c r="H614" s="165"/>
      <c r="I614" s="165"/>
      <c r="J614" s="165"/>
      <c r="K614" s="165"/>
      <c r="L614" s="165"/>
      <c r="M614" s="165"/>
      <c r="N614" s="165"/>
      <c r="O614" s="165"/>
      <c r="P614" s="165"/>
      <c r="Q614" s="165"/>
      <c r="R614" s="165"/>
      <c r="S614" s="165"/>
      <c r="T614" s="165"/>
      <c r="U614" s="165"/>
      <c r="V614" s="165"/>
      <c r="W614" s="165"/>
      <c r="X614" s="165"/>
      <c r="Y614" s="165"/>
      <c r="Z614" s="165"/>
    </row>
    <row r="615">
      <c r="A615" s="165"/>
      <c r="B615" s="165"/>
      <c r="C615" s="165"/>
      <c r="D615" s="54"/>
      <c r="E615" s="54"/>
      <c r="F615" s="165"/>
      <c r="G615" s="165"/>
      <c r="H615" s="165"/>
      <c r="I615" s="165"/>
      <c r="J615" s="165"/>
      <c r="K615" s="165"/>
      <c r="L615" s="165"/>
      <c r="M615" s="165"/>
      <c r="N615" s="165"/>
      <c r="O615" s="165"/>
      <c r="P615" s="165"/>
      <c r="Q615" s="165"/>
      <c r="R615" s="165"/>
      <c r="S615" s="165"/>
      <c r="T615" s="165"/>
      <c r="U615" s="165"/>
      <c r="V615" s="165"/>
      <c r="W615" s="165"/>
      <c r="X615" s="165"/>
      <c r="Y615" s="165"/>
      <c r="Z615" s="165"/>
    </row>
    <row r="616">
      <c r="A616" s="165"/>
      <c r="B616" s="165"/>
      <c r="C616" s="165"/>
      <c r="D616" s="54"/>
      <c r="E616" s="54"/>
      <c r="F616" s="165"/>
      <c r="G616" s="165"/>
      <c r="H616" s="165"/>
      <c r="I616" s="165"/>
      <c r="J616" s="165"/>
      <c r="K616" s="165"/>
      <c r="L616" s="165"/>
      <c r="M616" s="165"/>
      <c r="N616" s="165"/>
      <c r="O616" s="165"/>
      <c r="P616" s="165"/>
      <c r="Q616" s="165"/>
      <c r="R616" s="165"/>
      <c r="S616" s="165"/>
      <c r="T616" s="165"/>
      <c r="U616" s="165"/>
      <c r="V616" s="165"/>
      <c r="W616" s="165"/>
      <c r="X616" s="165"/>
      <c r="Y616" s="165"/>
      <c r="Z616" s="165"/>
    </row>
    <row r="617">
      <c r="A617" s="165"/>
      <c r="B617" s="165"/>
      <c r="C617" s="165"/>
      <c r="D617" s="54"/>
      <c r="E617" s="54"/>
      <c r="F617" s="165"/>
      <c r="G617" s="165"/>
      <c r="H617" s="165"/>
      <c r="I617" s="165"/>
      <c r="J617" s="165"/>
      <c r="K617" s="165"/>
      <c r="L617" s="165"/>
      <c r="M617" s="165"/>
      <c r="N617" s="165"/>
      <c r="O617" s="165"/>
      <c r="P617" s="165"/>
      <c r="Q617" s="165"/>
      <c r="R617" s="165"/>
      <c r="S617" s="165"/>
      <c r="T617" s="165"/>
      <c r="U617" s="165"/>
      <c r="V617" s="165"/>
      <c r="W617" s="165"/>
      <c r="X617" s="165"/>
      <c r="Y617" s="165"/>
      <c r="Z617" s="165"/>
    </row>
    <row r="618">
      <c r="A618" s="165"/>
      <c r="B618" s="165"/>
      <c r="C618" s="165"/>
      <c r="D618" s="54"/>
      <c r="E618" s="54"/>
      <c r="F618" s="165"/>
      <c r="G618" s="165"/>
      <c r="H618" s="165"/>
      <c r="I618" s="165"/>
      <c r="J618" s="165"/>
      <c r="K618" s="165"/>
      <c r="L618" s="165"/>
      <c r="M618" s="165"/>
      <c r="N618" s="165"/>
      <c r="O618" s="165"/>
      <c r="P618" s="165"/>
      <c r="Q618" s="165"/>
      <c r="R618" s="165"/>
      <c r="S618" s="165"/>
      <c r="T618" s="165"/>
      <c r="U618" s="165"/>
      <c r="V618" s="165"/>
      <c r="W618" s="165"/>
      <c r="X618" s="165"/>
      <c r="Y618" s="165"/>
      <c r="Z618" s="165"/>
    </row>
    <row r="619">
      <c r="A619" s="165"/>
      <c r="B619" s="165"/>
      <c r="C619" s="165"/>
      <c r="D619" s="54"/>
      <c r="E619" s="54"/>
      <c r="F619" s="165"/>
      <c r="G619" s="165"/>
      <c r="H619" s="165"/>
      <c r="I619" s="165"/>
      <c r="J619" s="165"/>
      <c r="K619" s="165"/>
      <c r="L619" s="165"/>
      <c r="M619" s="165"/>
      <c r="N619" s="165"/>
      <c r="O619" s="165"/>
      <c r="P619" s="165"/>
      <c r="Q619" s="165"/>
      <c r="R619" s="165"/>
      <c r="S619" s="165"/>
      <c r="T619" s="165"/>
      <c r="U619" s="165"/>
      <c r="V619" s="165"/>
      <c r="W619" s="165"/>
      <c r="X619" s="165"/>
      <c r="Y619" s="165"/>
      <c r="Z619" s="165"/>
    </row>
    <row r="620">
      <c r="A620" s="165"/>
      <c r="B620" s="165"/>
      <c r="C620" s="165"/>
      <c r="D620" s="54"/>
      <c r="E620" s="54"/>
      <c r="F620" s="165"/>
      <c r="G620" s="165"/>
      <c r="H620" s="165"/>
      <c r="I620" s="165"/>
      <c r="J620" s="165"/>
      <c r="K620" s="165"/>
      <c r="L620" s="165"/>
      <c r="M620" s="165"/>
      <c r="N620" s="165"/>
      <c r="O620" s="165"/>
      <c r="P620" s="165"/>
      <c r="Q620" s="165"/>
      <c r="R620" s="165"/>
      <c r="S620" s="165"/>
      <c r="T620" s="165"/>
      <c r="U620" s="165"/>
      <c r="V620" s="165"/>
      <c r="W620" s="165"/>
      <c r="X620" s="165"/>
      <c r="Y620" s="165"/>
      <c r="Z620" s="165"/>
    </row>
    <row r="621">
      <c r="A621" s="165"/>
      <c r="B621" s="165"/>
      <c r="C621" s="165"/>
      <c r="D621" s="54"/>
      <c r="E621" s="54"/>
      <c r="F621" s="165"/>
      <c r="G621" s="165"/>
      <c r="H621" s="165"/>
      <c r="I621" s="165"/>
      <c r="J621" s="165"/>
      <c r="K621" s="165"/>
      <c r="L621" s="165"/>
      <c r="M621" s="165"/>
      <c r="N621" s="165"/>
      <c r="O621" s="165"/>
      <c r="P621" s="165"/>
      <c r="Q621" s="165"/>
      <c r="R621" s="165"/>
      <c r="S621" s="165"/>
      <c r="T621" s="165"/>
      <c r="U621" s="165"/>
      <c r="V621" s="165"/>
      <c r="W621" s="165"/>
      <c r="X621" s="165"/>
      <c r="Y621" s="165"/>
      <c r="Z621" s="165"/>
    </row>
    <row r="622">
      <c r="A622" s="165"/>
      <c r="B622" s="165"/>
      <c r="C622" s="165"/>
      <c r="D622" s="54"/>
      <c r="E622" s="54"/>
      <c r="F622" s="165"/>
      <c r="G622" s="165"/>
      <c r="H622" s="165"/>
      <c r="I622" s="165"/>
      <c r="J622" s="165"/>
      <c r="K622" s="165"/>
      <c r="L622" s="165"/>
      <c r="M622" s="165"/>
      <c r="N622" s="165"/>
      <c r="O622" s="165"/>
      <c r="P622" s="165"/>
      <c r="Q622" s="165"/>
      <c r="R622" s="165"/>
      <c r="S622" s="165"/>
      <c r="T622" s="165"/>
      <c r="U622" s="165"/>
      <c r="V622" s="165"/>
      <c r="W622" s="165"/>
      <c r="X622" s="165"/>
      <c r="Y622" s="165"/>
      <c r="Z622" s="165"/>
    </row>
    <row r="623">
      <c r="A623" s="165"/>
      <c r="B623" s="165"/>
      <c r="C623" s="165"/>
      <c r="D623" s="54"/>
      <c r="E623" s="54"/>
      <c r="F623" s="165"/>
      <c r="G623" s="165"/>
      <c r="H623" s="165"/>
      <c r="I623" s="165"/>
      <c r="J623" s="165"/>
      <c r="K623" s="165"/>
      <c r="L623" s="165"/>
      <c r="M623" s="165"/>
      <c r="N623" s="165"/>
      <c r="O623" s="165"/>
      <c r="P623" s="165"/>
      <c r="Q623" s="165"/>
      <c r="R623" s="165"/>
      <c r="S623" s="165"/>
      <c r="T623" s="165"/>
      <c r="U623" s="165"/>
      <c r="V623" s="165"/>
      <c r="W623" s="165"/>
      <c r="X623" s="165"/>
      <c r="Y623" s="165"/>
      <c r="Z623" s="165"/>
    </row>
    <row r="624">
      <c r="A624" s="165"/>
      <c r="B624" s="165"/>
      <c r="C624" s="165"/>
      <c r="D624" s="54"/>
      <c r="E624" s="54"/>
      <c r="F624" s="165"/>
      <c r="G624" s="165"/>
      <c r="H624" s="165"/>
      <c r="I624" s="165"/>
      <c r="J624" s="165"/>
      <c r="K624" s="165"/>
      <c r="L624" s="165"/>
      <c r="M624" s="165"/>
      <c r="N624" s="165"/>
      <c r="O624" s="165"/>
      <c r="P624" s="165"/>
      <c r="Q624" s="165"/>
      <c r="R624" s="165"/>
      <c r="S624" s="165"/>
      <c r="T624" s="165"/>
      <c r="U624" s="165"/>
      <c r="V624" s="165"/>
      <c r="W624" s="165"/>
      <c r="X624" s="165"/>
      <c r="Y624" s="165"/>
      <c r="Z624" s="165"/>
    </row>
    <row r="625">
      <c r="A625" s="165"/>
      <c r="B625" s="165"/>
      <c r="C625" s="165"/>
      <c r="D625" s="54"/>
      <c r="E625" s="54"/>
      <c r="F625" s="165"/>
      <c r="G625" s="165"/>
      <c r="H625" s="165"/>
      <c r="I625" s="165"/>
      <c r="J625" s="165"/>
      <c r="K625" s="165"/>
      <c r="L625" s="165"/>
      <c r="M625" s="165"/>
      <c r="N625" s="165"/>
      <c r="O625" s="165"/>
      <c r="P625" s="165"/>
      <c r="Q625" s="165"/>
      <c r="R625" s="165"/>
      <c r="S625" s="165"/>
      <c r="T625" s="165"/>
      <c r="U625" s="165"/>
      <c r="V625" s="165"/>
      <c r="W625" s="165"/>
      <c r="X625" s="165"/>
      <c r="Y625" s="165"/>
      <c r="Z625" s="165"/>
    </row>
    <row r="626">
      <c r="A626" s="165"/>
      <c r="B626" s="165"/>
      <c r="C626" s="165"/>
      <c r="D626" s="54"/>
      <c r="E626" s="54"/>
      <c r="F626" s="165"/>
      <c r="G626" s="165"/>
      <c r="H626" s="165"/>
      <c r="I626" s="165"/>
      <c r="J626" s="165"/>
      <c r="K626" s="165"/>
      <c r="L626" s="165"/>
      <c r="M626" s="165"/>
      <c r="N626" s="165"/>
      <c r="O626" s="165"/>
      <c r="P626" s="165"/>
      <c r="Q626" s="165"/>
      <c r="R626" s="165"/>
      <c r="S626" s="165"/>
      <c r="T626" s="165"/>
      <c r="U626" s="165"/>
      <c r="V626" s="165"/>
      <c r="W626" s="165"/>
      <c r="X626" s="165"/>
      <c r="Y626" s="165"/>
      <c r="Z626" s="165"/>
    </row>
    <row r="627">
      <c r="A627" s="165"/>
      <c r="B627" s="165"/>
      <c r="C627" s="165"/>
      <c r="D627" s="54"/>
      <c r="E627" s="54"/>
      <c r="F627" s="165"/>
      <c r="G627" s="165"/>
      <c r="H627" s="165"/>
      <c r="I627" s="165"/>
      <c r="J627" s="165"/>
      <c r="K627" s="165"/>
      <c r="L627" s="165"/>
      <c r="M627" s="165"/>
      <c r="N627" s="165"/>
      <c r="O627" s="165"/>
      <c r="P627" s="165"/>
      <c r="Q627" s="165"/>
      <c r="R627" s="165"/>
      <c r="S627" s="165"/>
      <c r="T627" s="165"/>
      <c r="U627" s="165"/>
      <c r="V627" s="165"/>
      <c r="W627" s="165"/>
      <c r="X627" s="165"/>
      <c r="Y627" s="165"/>
      <c r="Z627" s="165"/>
    </row>
    <row r="628">
      <c r="A628" s="165"/>
      <c r="B628" s="165"/>
      <c r="C628" s="165"/>
      <c r="D628" s="54"/>
      <c r="E628" s="54"/>
      <c r="F628" s="165"/>
      <c r="G628" s="165"/>
      <c r="H628" s="165"/>
      <c r="I628" s="165"/>
      <c r="J628" s="165"/>
      <c r="K628" s="165"/>
      <c r="L628" s="165"/>
      <c r="M628" s="165"/>
      <c r="N628" s="165"/>
      <c r="O628" s="165"/>
      <c r="P628" s="165"/>
      <c r="Q628" s="165"/>
      <c r="R628" s="165"/>
      <c r="S628" s="165"/>
      <c r="T628" s="165"/>
      <c r="U628" s="165"/>
      <c r="V628" s="165"/>
      <c r="W628" s="165"/>
      <c r="X628" s="165"/>
      <c r="Y628" s="165"/>
      <c r="Z628" s="165"/>
    </row>
    <row r="629">
      <c r="A629" s="165"/>
      <c r="B629" s="165"/>
      <c r="C629" s="165"/>
      <c r="D629" s="54"/>
      <c r="E629" s="54"/>
      <c r="F629" s="165"/>
      <c r="G629" s="165"/>
      <c r="H629" s="165"/>
      <c r="I629" s="165"/>
      <c r="J629" s="165"/>
      <c r="K629" s="165"/>
      <c r="L629" s="165"/>
      <c r="M629" s="165"/>
      <c r="N629" s="165"/>
      <c r="O629" s="165"/>
      <c r="P629" s="165"/>
      <c r="Q629" s="165"/>
      <c r="R629" s="165"/>
      <c r="S629" s="165"/>
      <c r="T629" s="165"/>
      <c r="U629" s="165"/>
      <c r="V629" s="165"/>
      <c r="W629" s="165"/>
      <c r="X629" s="165"/>
      <c r="Y629" s="165"/>
      <c r="Z629" s="165"/>
    </row>
    <row r="630">
      <c r="A630" s="165"/>
      <c r="B630" s="165"/>
      <c r="C630" s="165"/>
      <c r="D630" s="54"/>
      <c r="E630" s="54"/>
      <c r="F630" s="165"/>
      <c r="G630" s="165"/>
      <c r="H630" s="165"/>
      <c r="I630" s="165"/>
      <c r="J630" s="165"/>
      <c r="K630" s="165"/>
      <c r="L630" s="165"/>
      <c r="M630" s="165"/>
      <c r="N630" s="165"/>
      <c r="O630" s="165"/>
      <c r="P630" s="165"/>
      <c r="Q630" s="165"/>
      <c r="R630" s="165"/>
      <c r="S630" s="165"/>
      <c r="T630" s="165"/>
      <c r="U630" s="165"/>
      <c r="V630" s="165"/>
      <c r="W630" s="165"/>
      <c r="X630" s="165"/>
      <c r="Y630" s="165"/>
      <c r="Z630" s="165"/>
    </row>
    <row r="631">
      <c r="A631" s="165"/>
      <c r="B631" s="165"/>
      <c r="C631" s="165"/>
      <c r="D631" s="54"/>
      <c r="E631" s="54"/>
      <c r="F631" s="165"/>
      <c r="G631" s="165"/>
      <c r="H631" s="165"/>
      <c r="I631" s="165"/>
      <c r="J631" s="165"/>
      <c r="K631" s="165"/>
      <c r="L631" s="165"/>
      <c r="M631" s="165"/>
      <c r="N631" s="165"/>
      <c r="O631" s="165"/>
      <c r="P631" s="165"/>
      <c r="Q631" s="165"/>
      <c r="R631" s="165"/>
      <c r="S631" s="165"/>
      <c r="T631" s="165"/>
      <c r="U631" s="165"/>
      <c r="V631" s="165"/>
      <c r="W631" s="165"/>
      <c r="X631" s="165"/>
      <c r="Y631" s="165"/>
      <c r="Z631" s="165"/>
    </row>
    <row r="632">
      <c r="A632" s="165"/>
      <c r="B632" s="165"/>
      <c r="C632" s="165"/>
      <c r="D632" s="54"/>
      <c r="E632" s="54"/>
      <c r="F632" s="165"/>
      <c r="G632" s="165"/>
      <c r="H632" s="165"/>
      <c r="I632" s="165"/>
      <c r="J632" s="165"/>
      <c r="K632" s="165"/>
      <c r="L632" s="165"/>
      <c r="M632" s="165"/>
      <c r="N632" s="165"/>
      <c r="O632" s="165"/>
      <c r="P632" s="165"/>
      <c r="Q632" s="165"/>
      <c r="R632" s="165"/>
      <c r="S632" s="165"/>
      <c r="T632" s="165"/>
      <c r="U632" s="165"/>
      <c r="V632" s="165"/>
      <c r="W632" s="165"/>
      <c r="X632" s="165"/>
      <c r="Y632" s="165"/>
      <c r="Z632" s="165"/>
    </row>
    <row r="633">
      <c r="A633" s="165"/>
      <c r="B633" s="165"/>
      <c r="C633" s="165"/>
      <c r="D633" s="54"/>
      <c r="E633" s="54"/>
      <c r="F633" s="165"/>
      <c r="G633" s="165"/>
      <c r="H633" s="165"/>
      <c r="I633" s="165"/>
      <c r="J633" s="165"/>
      <c r="K633" s="165"/>
      <c r="L633" s="165"/>
      <c r="M633" s="165"/>
      <c r="N633" s="165"/>
      <c r="O633" s="165"/>
      <c r="P633" s="165"/>
      <c r="Q633" s="165"/>
      <c r="R633" s="165"/>
      <c r="S633" s="165"/>
      <c r="T633" s="165"/>
      <c r="U633" s="165"/>
      <c r="V633" s="165"/>
      <c r="W633" s="165"/>
      <c r="X633" s="165"/>
      <c r="Y633" s="165"/>
      <c r="Z633" s="165"/>
    </row>
    <row r="634">
      <c r="A634" s="165"/>
      <c r="B634" s="165"/>
      <c r="C634" s="165"/>
      <c r="D634" s="54"/>
      <c r="E634" s="54"/>
      <c r="F634" s="165"/>
      <c r="G634" s="165"/>
      <c r="H634" s="165"/>
      <c r="I634" s="165"/>
      <c r="J634" s="165"/>
      <c r="K634" s="165"/>
      <c r="L634" s="165"/>
      <c r="M634" s="165"/>
      <c r="N634" s="165"/>
      <c r="O634" s="165"/>
      <c r="P634" s="165"/>
      <c r="Q634" s="165"/>
      <c r="R634" s="165"/>
      <c r="S634" s="165"/>
      <c r="T634" s="165"/>
      <c r="U634" s="165"/>
      <c r="V634" s="165"/>
      <c r="W634" s="165"/>
      <c r="X634" s="165"/>
      <c r="Y634" s="165"/>
      <c r="Z634" s="165"/>
    </row>
    <row r="635">
      <c r="A635" s="165"/>
      <c r="B635" s="165"/>
      <c r="C635" s="165"/>
      <c r="D635" s="54"/>
      <c r="E635" s="54"/>
      <c r="F635" s="165"/>
      <c r="G635" s="165"/>
      <c r="H635" s="165"/>
      <c r="I635" s="165"/>
      <c r="J635" s="165"/>
      <c r="K635" s="165"/>
      <c r="L635" s="165"/>
      <c r="M635" s="165"/>
      <c r="N635" s="165"/>
      <c r="O635" s="165"/>
      <c r="P635" s="165"/>
      <c r="Q635" s="165"/>
      <c r="R635" s="165"/>
      <c r="S635" s="165"/>
      <c r="T635" s="165"/>
      <c r="U635" s="165"/>
      <c r="V635" s="165"/>
      <c r="W635" s="165"/>
      <c r="X635" s="165"/>
      <c r="Y635" s="165"/>
      <c r="Z635" s="165"/>
    </row>
    <row r="636">
      <c r="A636" s="165"/>
      <c r="B636" s="165"/>
      <c r="C636" s="165"/>
      <c r="D636" s="54"/>
      <c r="E636" s="54"/>
      <c r="F636" s="165"/>
      <c r="G636" s="165"/>
      <c r="H636" s="165"/>
      <c r="I636" s="165"/>
      <c r="J636" s="165"/>
      <c r="K636" s="165"/>
      <c r="L636" s="165"/>
      <c r="M636" s="165"/>
      <c r="N636" s="165"/>
      <c r="O636" s="165"/>
      <c r="P636" s="165"/>
      <c r="Q636" s="165"/>
      <c r="R636" s="165"/>
      <c r="S636" s="165"/>
      <c r="T636" s="165"/>
      <c r="U636" s="165"/>
      <c r="V636" s="165"/>
      <c r="W636" s="165"/>
      <c r="X636" s="165"/>
      <c r="Y636" s="165"/>
      <c r="Z636" s="165"/>
    </row>
    <row r="637">
      <c r="A637" s="165"/>
      <c r="B637" s="165"/>
      <c r="C637" s="165"/>
      <c r="D637" s="54"/>
      <c r="E637" s="54"/>
      <c r="F637" s="165"/>
      <c r="G637" s="165"/>
      <c r="H637" s="165"/>
      <c r="I637" s="165"/>
      <c r="J637" s="165"/>
      <c r="K637" s="165"/>
      <c r="L637" s="165"/>
      <c r="M637" s="165"/>
      <c r="N637" s="165"/>
      <c r="O637" s="165"/>
      <c r="P637" s="165"/>
      <c r="Q637" s="165"/>
      <c r="R637" s="165"/>
      <c r="S637" s="165"/>
      <c r="T637" s="165"/>
      <c r="U637" s="165"/>
      <c r="V637" s="165"/>
      <c r="W637" s="165"/>
      <c r="X637" s="165"/>
      <c r="Y637" s="165"/>
      <c r="Z637" s="165"/>
    </row>
    <row r="638">
      <c r="A638" s="165"/>
      <c r="B638" s="165"/>
      <c r="C638" s="165"/>
      <c r="D638" s="54"/>
      <c r="E638" s="54"/>
      <c r="F638" s="165"/>
      <c r="G638" s="165"/>
      <c r="H638" s="165"/>
      <c r="I638" s="165"/>
      <c r="J638" s="165"/>
      <c r="K638" s="165"/>
      <c r="L638" s="165"/>
      <c r="M638" s="165"/>
      <c r="N638" s="165"/>
      <c r="O638" s="165"/>
      <c r="P638" s="165"/>
      <c r="Q638" s="165"/>
      <c r="R638" s="165"/>
      <c r="S638" s="165"/>
      <c r="T638" s="165"/>
      <c r="U638" s="165"/>
      <c r="V638" s="165"/>
      <c r="W638" s="165"/>
      <c r="X638" s="165"/>
      <c r="Y638" s="165"/>
      <c r="Z638" s="165"/>
    </row>
    <row r="639">
      <c r="A639" s="165"/>
      <c r="B639" s="165"/>
      <c r="C639" s="165"/>
      <c r="D639" s="54"/>
      <c r="E639" s="54"/>
      <c r="F639" s="165"/>
      <c r="G639" s="165"/>
      <c r="H639" s="165"/>
      <c r="I639" s="165"/>
      <c r="J639" s="165"/>
      <c r="K639" s="165"/>
      <c r="L639" s="165"/>
      <c r="M639" s="165"/>
      <c r="N639" s="165"/>
      <c r="O639" s="165"/>
      <c r="P639" s="165"/>
      <c r="Q639" s="165"/>
      <c r="R639" s="165"/>
      <c r="S639" s="165"/>
      <c r="T639" s="165"/>
      <c r="U639" s="165"/>
      <c r="V639" s="165"/>
      <c r="W639" s="165"/>
      <c r="X639" s="165"/>
      <c r="Y639" s="165"/>
      <c r="Z639" s="165"/>
    </row>
    <row r="640">
      <c r="A640" s="165"/>
      <c r="B640" s="165"/>
      <c r="C640" s="165"/>
      <c r="D640" s="54"/>
      <c r="E640" s="54"/>
      <c r="F640" s="165"/>
      <c r="G640" s="165"/>
      <c r="H640" s="165"/>
      <c r="I640" s="165"/>
      <c r="J640" s="165"/>
      <c r="K640" s="165"/>
      <c r="L640" s="165"/>
      <c r="M640" s="165"/>
      <c r="N640" s="165"/>
      <c r="O640" s="165"/>
      <c r="P640" s="165"/>
      <c r="Q640" s="165"/>
      <c r="R640" s="165"/>
      <c r="S640" s="165"/>
      <c r="T640" s="165"/>
      <c r="U640" s="165"/>
      <c r="V640" s="165"/>
      <c r="W640" s="165"/>
      <c r="X640" s="165"/>
      <c r="Y640" s="165"/>
      <c r="Z640" s="165"/>
    </row>
    <row r="641">
      <c r="A641" s="165"/>
      <c r="B641" s="165"/>
      <c r="C641" s="165"/>
      <c r="D641" s="54"/>
      <c r="E641" s="54"/>
      <c r="F641" s="165"/>
      <c r="G641" s="165"/>
      <c r="H641" s="165"/>
      <c r="I641" s="165"/>
      <c r="J641" s="165"/>
      <c r="K641" s="165"/>
      <c r="L641" s="165"/>
      <c r="M641" s="165"/>
      <c r="N641" s="165"/>
      <c r="O641" s="165"/>
      <c r="P641" s="165"/>
      <c r="Q641" s="165"/>
      <c r="R641" s="165"/>
      <c r="S641" s="165"/>
      <c r="T641" s="165"/>
      <c r="U641" s="165"/>
      <c r="V641" s="165"/>
      <c r="W641" s="165"/>
      <c r="X641" s="165"/>
      <c r="Y641" s="165"/>
      <c r="Z641" s="165"/>
    </row>
    <row r="642">
      <c r="A642" s="165"/>
      <c r="B642" s="165"/>
      <c r="C642" s="165"/>
      <c r="D642" s="54"/>
      <c r="E642" s="54"/>
      <c r="F642" s="165"/>
      <c r="G642" s="165"/>
      <c r="H642" s="165"/>
      <c r="I642" s="165"/>
      <c r="J642" s="165"/>
      <c r="K642" s="165"/>
      <c r="L642" s="165"/>
      <c r="M642" s="165"/>
      <c r="N642" s="165"/>
      <c r="O642" s="165"/>
      <c r="P642" s="165"/>
      <c r="Q642" s="165"/>
      <c r="R642" s="165"/>
      <c r="S642" s="165"/>
      <c r="T642" s="165"/>
      <c r="U642" s="165"/>
      <c r="V642" s="165"/>
      <c r="W642" s="165"/>
      <c r="X642" s="165"/>
      <c r="Y642" s="165"/>
      <c r="Z642" s="165"/>
    </row>
    <row r="643">
      <c r="A643" s="165"/>
      <c r="B643" s="165"/>
      <c r="C643" s="165"/>
      <c r="D643" s="54"/>
      <c r="E643" s="54"/>
      <c r="F643" s="165"/>
      <c r="G643" s="165"/>
      <c r="H643" s="165"/>
      <c r="I643" s="165"/>
      <c r="J643" s="165"/>
      <c r="K643" s="165"/>
      <c r="L643" s="165"/>
      <c r="M643" s="165"/>
      <c r="N643" s="165"/>
      <c r="O643" s="165"/>
      <c r="P643" s="165"/>
      <c r="Q643" s="165"/>
      <c r="R643" s="165"/>
      <c r="S643" s="165"/>
      <c r="T643" s="165"/>
      <c r="U643" s="165"/>
      <c r="V643" s="165"/>
      <c r="W643" s="165"/>
      <c r="X643" s="165"/>
      <c r="Y643" s="165"/>
      <c r="Z643" s="165"/>
    </row>
    <row r="644">
      <c r="A644" s="165"/>
      <c r="B644" s="165"/>
      <c r="C644" s="165"/>
      <c r="D644" s="54"/>
      <c r="E644" s="54"/>
      <c r="F644" s="165"/>
      <c r="G644" s="165"/>
      <c r="H644" s="165"/>
      <c r="I644" s="165"/>
      <c r="J644" s="165"/>
      <c r="K644" s="165"/>
      <c r="L644" s="165"/>
      <c r="M644" s="165"/>
      <c r="N644" s="165"/>
      <c r="O644" s="165"/>
      <c r="P644" s="165"/>
      <c r="Q644" s="165"/>
      <c r="R644" s="165"/>
      <c r="S644" s="165"/>
      <c r="T644" s="165"/>
      <c r="U644" s="165"/>
      <c r="V644" s="165"/>
      <c r="W644" s="165"/>
      <c r="X644" s="165"/>
      <c r="Y644" s="165"/>
      <c r="Z644" s="165"/>
    </row>
    <row r="645">
      <c r="A645" s="165"/>
      <c r="B645" s="165"/>
      <c r="C645" s="165"/>
      <c r="D645" s="54"/>
      <c r="E645" s="54"/>
      <c r="F645" s="165"/>
      <c r="G645" s="165"/>
      <c r="H645" s="165"/>
      <c r="I645" s="165"/>
      <c r="J645" s="165"/>
      <c r="K645" s="165"/>
      <c r="L645" s="165"/>
      <c r="M645" s="165"/>
      <c r="N645" s="165"/>
      <c r="O645" s="165"/>
      <c r="P645" s="165"/>
      <c r="Q645" s="165"/>
      <c r="R645" s="165"/>
      <c r="S645" s="165"/>
      <c r="T645" s="165"/>
      <c r="U645" s="165"/>
      <c r="V645" s="165"/>
      <c r="W645" s="165"/>
      <c r="X645" s="165"/>
      <c r="Y645" s="165"/>
      <c r="Z645" s="165"/>
    </row>
    <row r="646">
      <c r="A646" s="165"/>
      <c r="B646" s="165"/>
      <c r="C646" s="165"/>
      <c r="D646" s="54"/>
      <c r="E646" s="54"/>
      <c r="F646" s="165"/>
      <c r="G646" s="165"/>
      <c r="H646" s="165"/>
      <c r="I646" s="165"/>
      <c r="J646" s="165"/>
      <c r="K646" s="165"/>
      <c r="L646" s="165"/>
      <c r="M646" s="165"/>
      <c r="N646" s="165"/>
      <c r="O646" s="165"/>
      <c r="P646" s="165"/>
      <c r="Q646" s="165"/>
      <c r="R646" s="165"/>
      <c r="S646" s="165"/>
      <c r="T646" s="165"/>
      <c r="U646" s="165"/>
      <c r="V646" s="165"/>
      <c r="W646" s="165"/>
      <c r="X646" s="165"/>
      <c r="Y646" s="165"/>
      <c r="Z646" s="165"/>
    </row>
    <row r="647">
      <c r="A647" s="165"/>
      <c r="B647" s="165"/>
      <c r="C647" s="165"/>
      <c r="D647" s="54"/>
      <c r="E647" s="54"/>
      <c r="F647" s="165"/>
      <c r="G647" s="165"/>
      <c r="H647" s="165"/>
      <c r="I647" s="165"/>
      <c r="J647" s="165"/>
      <c r="K647" s="165"/>
      <c r="L647" s="165"/>
      <c r="M647" s="165"/>
      <c r="N647" s="165"/>
      <c r="O647" s="165"/>
      <c r="P647" s="165"/>
      <c r="Q647" s="165"/>
      <c r="R647" s="165"/>
      <c r="S647" s="165"/>
      <c r="T647" s="165"/>
      <c r="U647" s="165"/>
      <c r="V647" s="165"/>
      <c r="W647" s="165"/>
      <c r="X647" s="165"/>
      <c r="Y647" s="165"/>
      <c r="Z647" s="165"/>
    </row>
    <row r="648">
      <c r="A648" s="165"/>
      <c r="B648" s="165"/>
      <c r="C648" s="165"/>
      <c r="D648" s="54"/>
      <c r="E648" s="54"/>
      <c r="F648" s="165"/>
      <c r="G648" s="165"/>
      <c r="H648" s="165"/>
      <c r="I648" s="165"/>
      <c r="J648" s="165"/>
      <c r="K648" s="165"/>
      <c r="L648" s="165"/>
      <c r="M648" s="165"/>
      <c r="N648" s="165"/>
      <c r="O648" s="165"/>
      <c r="P648" s="165"/>
      <c r="Q648" s="165"/>
      <c r="R648" s="165"/>
      <c r="S648" s="165"/>
      <c r="T648" s="165"/>
      <c r="U648" s="165"/>
      <c r="V648" s="165"/>
      <c r="W648" s="165"/>
      <c r="X648" s="165"/>
      <c r="Y648" s="165"/>
      <c r="Z648" s="165"/>
    </row>
    <row r="649">
      <c r="A649" s="165"/>
      <c r="B649" s="165"/>
      <c r="C649" s="165"/>
      <c r="D649" s="54"/>
      <c r="E649" s="54"/>
      <c r="F649" s="165"/>
      <c r="G649" s="165"/>
      <c r="H649" s="165"/>
      <c r="I649" s="165"/>
      <c r="J649" s="165"/>
      <c r="K649" s="165"/>
      <c r="L649" s="165"/>
      <c r="M649" s="165"/>
      <c r="N649" s="165"/>
      <c r="O649" s="165"/>
      <c r="P649" s="165"/>
      <c r="Q649" s="165"/>
      <c r="R649" s="165"/>
      <c r="S649" s="165"/>
      <c r="T649" s="165"/>
      <c r="U649" s="165"/>
      <c r="V649" s="165"/>
      <c r="W649" s="165"/>
      <c r="X649" s="165"/>
      <c r="Y649" s="165"/>
      <c r="Z649" s="165"/>
    </row>
    <row r="650">
      <c r="A650" s="165"/>
      <c r="B650" s="165"/>
      <c r="C650" s="165"/>
      <c r="D650" s="54"/>
      <c r="E650" s="54"/>
      <c r="F650" s="165"/>
      <c r="G650" s="165"/>
      <c r="H650" s="165"/>
      <c r="I650" s="165"/>
      <c r="J650" s="165"/>
      <c r="K650" s="165"/>
      <c r="L650" s="165"/>
      <c r="M650" s="165"/>
      <c r="N650" s="165"/>
      <c r="O650" s="165"/>
      <c r="P650" s="165"/>
      <c r="Q650" s="165"/>
      <c r="R650" s="165"/>
      <c r="S650" s="165"/>
      <c r="T650" s="165"/>
      <c r="U650" s="165"/>
      <c r="V650" s="165"/>
      <c r="W650" s="165"/>
      <c r="X650" s="165"/>
      <c r="Y650" s="165"/>
      <c r="Z650" s="165"/>
    </row>
    <row r="651">
      <c r="A651" s="165"/>
      <c r="B651" s="165"/>
      <c r="C651" s="165"/>
      <c r="D651" s="54"/>
      <c r="E651" s="54"/>
      <c r="F651" s="165"/>
      <c r="G651" s="165"/>
      <c r="H651" s="165"/>
      <c r="I651" s="165"/>
      <c r="J651" s="165"/>
      <c r="K651" s="165"/>
      <c r="L651" s="165"/>
      <c r="M651" s="165"/>
      <c r="N651" s="165"/>
      <c r="O651" s="165"/>
      <c r="P651" s="165"/>
      <c r="Q651" s="165"/>
      <c r="R651" s="165"/>
      <c r="S651" s="165"/>
      <c r="T651" s="165"/>
      <c r="U651" s="165"/>
      <c r="V651" s="165"/>
      <c r="W651" s="165"/>
      <c r="X651" s="165"/>
      <c r="Y651" s="165"/>
      <c r="Z651" s="165"/>
    </row>
    <row r="652">
      <c r="A652" s="165"/>
      <c r="B652" s="165"/>
      <c r="C652" s="165"/>
      <c r="D652" s="54"/>
      <c r="E652" s="54"/>
      <c r="F652" s="165"/>
      <c r="G652" s="165"/>
      <c r="H652" s="165"/>
      <c r="I652" s="165"/>
      <c r="J652" s="165"/>
      <c r="K652" s="165"/>
      <c r="L652" s="165"/>
      <c r="M652" s="165"/>
      <c r="N652" s="165"/>
      <c r="O652" s="165"/>
      <c r="P652" s="165"/>
      <c r="Q652" s="165"/>
      <c r="R652" s="165"/>
      <c r="S652" s="165"/>
      <c r="T652" s="165"/>
      <c r="U652" s="165"/>
      <c r="V652" s="165"/>
      <c r="W652" s="165"/>
      <c r="X652" s="165"/>
      <c r="Y652" s="165"/>
      <c r="Z652" s="165"/>
    </row>
    <row r="653">
      <c r="A653" s="165"/>
      <c r="B653" s="165"/>
      <c r="C653" s="165"/>
      <c r="D653" s="54"/>
      <c r="E653" s="54"/>
      <c r="F653" s="165"/>
      <c r="G653" s="165"/>
      <c r="H653" s="165"/>
      <c r="I653" s="165"/>
      <c r="J653" s="165"/>
      <c r="K653" s="165"/>
      <c r="L653" s="165"/>
      <c r="M653" s="165"/>
      <c r="N653" s="165"/>
      <c r="O653" s="165"/>
      <c r="P653" s="165"/>
      <c r="Q653" s="165"/>
      <c r="R653" s="165"/>
      <c r="S653" s="165"/>
      <c r="T653" s="165"/>
      <c r="U653" s="165"/>
      <c r="V653" s="165"/>
      <c r="W653" s="165"/>
      <c r="X653" s="165"/>
      <c r="Y653" s="165"/>
      <c r="Z653" s="165"/>
    </row>
    <row r="654">
      <c r="A654" s="165"/>
      <c r="B654" s="165"/>
      <c r="C654" s="165"/>
      <c r="D654" s="54"/>
      <c r="E654" s="54"/>
      <c r="F654" s="165"/>
      <c r="G654" s="165"/>
      <c r="H654" s="165"/>
      <c r="I654" s="165"/>
      <c r="J654" s="165"/>
      <c r="K654" s="165"/>
      <c r="L654" s="165"/>
      <c r="M654" s="165"/>
      <c r="N654" s="165"/>
      <c r="O654" s="165"/>
      <c r="P654" s="165"/>
      <c r="Q654" s="165"/>
      <c r="R654" s="165"/>
      <c r="S654" s="165"/>
      <c r="T654" s="165"/>
      <c r="U654" s="165"/>
      <c r="V654" s="165"/>
      <c r="W654" s="165"/>
      <c r="X654" s="165"/>
      <c r="Y654" s="165"/>
      <c r="Z654" s="165"/>
    </row>
    <row r="655">
      <c r="A655" s="165"/>
      <c r="B655" s="165"/>
      <c r="C655" s="165"/>
      <c r="D655" s="54"/>
      <c r="E655" s="54"/>
      <c r="F655" s="165"/>
      <c r="G655" s="165"/>
      <c r="H655" s="165"/>
      <c r="I655" s="165"/>
      <c r="J655" s="165"/>
      <c r="K655" s="165"/>
      <c r="L655" s="165"/>
      <c r="M655" s="165"/>
      <c r="N655" s="165"/>
      <c r="O655" s="165"/>
      <c r="P655" s="165"/>
      <c r="Q655" s="165"/>
      <c r="R655" s="165"/>
      <c r="S655" s="165"/>
      <c r="T655" s="165"/>
      <c r="U655" s="165"/>
      <c r="V655" s="165"/>
      <c r="W655" s="165"/>
      <c r="X655" s="165"/>
      <c r="Y655" s="165"/>
      <c r="Z655" s="165"/>
    </row>
    <row r="656">
      <c r="A656" s="165"/>
      <c r="B656" s="165"/>
      <c r="C656" s="165"/>
      <c r="D656" s="54"/>
      <c r="E656" s="54"/>
      <c r="F656" s="165"/>
      <c r="G656" s="165"/>
      <c r="H656" s="165"/>
      <c r="I656" s="165"/>
      <c r="J656" s="165"/>
      <c r="K656" s="165"/>
      <c r="L656" s="165"/>
      <c r="M656" s="165"/>
      <c r="N656" s="165"/>
      <c r="O656" s="165"/>
      <c r="P656" s="165"/>
      <c r="Q656" s="165"/>
      <c r="R656" s="165"/>
      <c r="S656" s="165"/>
      <c r="T656" s="165"/>
      <c r="U656" s="165"/>
      <c r="V656" s="165"/>
      <c r="W656" s="165"/>
      <c r="X656" s="165"/>
      <c r="Y656" s="165"/>
      <c r="Z656" s="165"/>
    </row>
    <row r="657">
      <c r="A657" s="165"/>
      <c r="B657" s="165"/>
      <c r="C657" s="165"/>
      <c r="D657" s="54"/>
      <c r="E657" s="54"/>
      <c r="F657" s="165"/>
      <c r="G657" s="165"/>
      <c r="H657" s="165"/>
      <c r="I657" s="165"/>
      <c r="J657" s="165"/>
      <c r="K657" s="165"/>
      <c r="L657" s="165"/>
      <c r="M657" s="165"/>
      <c r="N657" s="165"/>
      <c r="O657" s="165"/>
      <c r="P657" s="165"/>
      <c r="Q657" s="165"/>
      <c r="R657" s="165"/>
      <c r="S657" s="165"/>
      <c r="T657" s="165"/>
      <c r="U657" s="165"/>
      <c r="V657" s="165"/>
      <c r="W657" s="165"/>
      <c r="X657" s="165"/>
      <c r="Y657" s="165"/>
      <c r="Z657" s="165"/>
    </row>
    <row r="658">
      <c r="A658" s="165"/>
      <c r="B658" s="165"/>
      <c r="C658" s="165"/>
      <c r="D658" s="54"/>
      <c r="E658" s="54"/>
      <c r="F658" s="165"/>
      <c r="G658" s="165"/>
      <c r="H658" s="165"/>
      <c r="I658" s="165"/>
      <c r="J658" s="165"/>
      <c r="K658" s="165"/>
      <c r="L658" s="165"/>
      <c r="M658" s="165"/>
      <c r="N658" s="165"/>
      <c r="O658" s="165"/>
      <c r="P658" s="165"/>
      <c r="Q658" s="165"/>
      <c r="R658" s="165"/>
      <c r="S658" s="165"/>
      <c r="T658" s="165"/>
      <c r="U658" s="165"/>
      <c r="V658" s="165"/>
      <c r="W658" s="165"/>
      <c r="X658" s="165"/>
      <c r="Y658" s="165"/>
      <c r="Z658" s="165"/>
    </row>
    <row r="659">
      <c r="A659" s="165"/>
      <c r="B659" s="165"/>
      <c r="C659" s="165"/>
      <c r="D659" s="54"/>
      <c r="E659" s="54"/>
      <c r="F659" s="165"/>
      <c r="G659" s="165"/>
      <c r="H659" s="165"/>
      <c r="I659" s="165"/>
      <c r="J659" s="165"/>
      <c r="K659" s="165"/>
      <c r="L659" s="165"/>
      <c r="M659" s="165"/>
      <c r="N659" s="165"/>
      <c r="O659" s="165"/>
      <c r="P659" s="165"/>
      <c r="Q659" s="165"/>
      <c r="R659" s="165"/>
      <c r="S659" s="165"/>
      <c r="T659" s="165"/>
      <c r="U659" s="165"/>
      <c r="V659" s="165"/>
      <c r="W659" s="165"/>
      <c r="X659" s="165"/>
      <c r="Y659" s="165"/>
      <c r="Z659" s="165"/>
    </row>
    <row r="660">
      <c r="A660" s="165"/>
      <c r="B660" s="165"/>
      <c r="C660" s="165"/>
      <c r="D660" s="54"/>
      <c r="E660" s="54"/>
      <c r="F660" s="165"/>
      <c r="G660" s="165"/>
      <c r="H660" s="165"/>
      <c r="I660" s="165"/>
      <c r="J660" s="165"/>
      <c r="K660" s="165"/>
      <c r="L660" s="165"/>
      <c r="M660" s="165"/>
      <c r="N660" s="165"/>
      <c r="O660" s="165"/>
      <c r="P660" s="165"/>
      <c r="Q660" s="165"/>
      <c r="R660" s="165"/>
      <c r="S660" s="165"/>
      <c r="T660" s="165"/>
      <c r="U660" s="165"/>
      <c r="V660" s="165"/>
      <c r="W660" s="165"/>
      <c r="X660" s="165"/>
      <c r="Y660" s="165"/>
      <c r="Z660" s="165"/>
    </row>
    <row r="661">
      <c r="A661" s="165"/>
      <c r="B661" s="165"/>
      <c r="C661" s="165"/>
      <c r="D661" s="54"/>
      <c r="E661" s="54"/>
      <c r="F661" s="165"/>
      <c r="G661" s="165"/>
      <c r="H661" s="165"/>
      <c r="I661" s="165"/>
      <c r="J661" s="165"/>
      <c r="K661" s="165"/>
      <c r="L661" s="165"/>
      <c r="M661" s="165"/>
      <c r="N661" s="165"/>
      <c r="O661" s="165"/>
      <c r="P661" s="165"/>
      <c r="Q661" s="165"/>
      <c r="R661" s="165"/>
      <c r="S661" s="165"/>
      <c r="T661" s="165"/>
      <c r="U661" s="165"/>
      <c r="V661" s="165"/>
      <c r="W661" s="165"/>
      <c r="X661" s="165"/>
      <c r="Y661" s="165"/>
      <c r="Z661" s="165"/>
    </row>
    <row r="662">
      <c r="A662" s="165"/>
      <c r="B662" s="165"/>
      <c r="C662" s="165"/>
      <c r="D662" s="54"/>
      <c r="E662" s="54"/>
      <c r="F662" s="165"/>
      <c r="G662" s="165"/>
      <c r="H662" s="165"/>
      <c r="I662" s="165"/>
      <c r="J662" s="165"/>
      <c r="K662" s="165"/>
      <c r="L662" s="165"/>
      <c r="M662" s="165"/>
      <c r="N662" s="165"/>
      <c r="O662" s="165"/>
      <c r="P662" s="165"/>
      <c r="Q662" s="165"/>
      <c r="R662" s="165"/>
      <c r="S662" s="165"/>
      <c r="T662" s="165"/>
      <c r="U662" s="165"/>
      <c r="V662" s="165"/>
      <c r="W662" s="165"/>
      <c r="X662" s="165"/>
      <c r="Y662" s="165"/>
      <c r="Z662" s="165"/>
    </row>
    <row r="663">
      <c r="A663" s="165"/>
      <c r="B663" s="165"/>
      <c r="C663" s="165"/>
      <c r="D663" s="54"/>
      <c r="E663" s="54"/>
      <c r="F663" s="165"/>
      <c r="G663" s="165"/>
      <c r="H663" s="165"/>
      <c r="I663" s="165"/>
      <c r="J663" s="165"/>
      <c r="K663" s="165"/>
      <c r="L663" s="165"/>
      <c r="M663" s="165"/>
      <c r="N663" s="165"/>
      <c r="O663" s="165"/>
      <c r="P663" s="165"/>
      <c r="Q663" s="165"/>
      <c r="R663" s="165"/>
      <c r="S663" s="165"/>
      <c r="T663" s="165"/>
      <c r="U663" s="165"/>
      <c r="V663" s="165"/>
      <c r="W663" s="165"/>
      <c r="X663" s="165"/>
      <c r="Y663" s="165"/>
      <c r="Z663" s="165"/>
    </row>
    <row r="664">
      <c r="A664" s="165"/>
      <c r="B664" s="165"/>
      <c r="C664" s="165"/>
      <c r="D664" s="54"/>
      <c r="E664" s="54"/>
      <c r="F664" s="165"/>
      <c r="G664" s="165"/>
      <c r="H664" s="165"/>
      <c r="I664" s="165"/>
      <c r="J664" s="165"/>
      <c r="K664" s="165"/>
      <c r="L664" s="165"/>
      <c r="M664" s="165"/>
      <c r="N664" s="165"/>
      <c r="O664" s="165"/>
      <c r="P664" s="165"/>
      <c r="Q664" s="165"/>
      <c r="R664" s="165"/>
      <c r="S664" s="165"/>
      <c r="T664" s="165"/>
      <c r="U664" s="165"/>
      <c r="V664" s="165"/>
      <c r="W664" s="165"/>
      <c r="X664" s="165"/>
      <c r="Y664" s="165"/>
      <c r="Z664" s="165"/>
    </row>
    <row r="665">
      <c r="A665" s="165"/>
      <c r="B665" s="165"/>
      <c r="C665" s="165"/>
      <c r="D665" s="54"/>
      <c r="E665" s="54"/>
      <c r="F665" s="165"/>
      <c r="G665" s="165"/>
      <c r="H665" s="165"/>
      <c r="I665" s="165"/>
      <c r="J665" s="165"/>
      <c r="K665" s="165"/>
      <c r="L665" s="165"/>
      <c r="M665" s="165"/>
      <c r="N665" s="165"/>
      <c r="O665" s="165"/>
      <c r="P665" s="165"/>
      <c r="Q665" s="165"/>
      <c r="R665" s="165"/>
      <c r="S665" s="165"/>
      <c r="T665" s="165"/>
      <c r="U665" s="165"/>
      <c r="V665" s="165"/>
      <c r="W665" s="165"/>
      <c r="X665" s="165"/>
      <c r="Y665" s="165"/>
      <c r="Z665" s="165"/>
    </row>
    <row r="666">
      <c r="A666" s="165"/>
      <c r="B666" s="165"/>
      <c r="C666" s="165"/>
      <c r="D666" s="54"/>
      <c r="E666" s="54"/>
      <c r="F666" s="165"/>
      <c r="G666" s="165"/>
      <c r="H666" s="165"/>
      <c r="I666" s="165"/>
      <c r="J666" s="165"/>
      <c r="K666" s="165"/>
      <c r="L666" s="165"/>
      <c r="M666" s="165"/>
      <c r="N666" s="165"/>
      <c r="O666" s="165"/>
      <c r="P666" s="165"/>
      <c r="Q666" s="165"/>
      <c r="R666" s="165"/>
      <c r="S666" s="165"/>
      <c r="T666" s="165"/>
      <c r="U666" s="165"/>
      <c r="V666" s="165"/>
      <c r="W666" s="165"/>
      <c r="X666" s="165"/>
      <c r="Y666" s="165"/>
      <c r="Z666" s="165"/>
    </row>
    <row r="667">
      <c r="A667" s="165"/>
      <c r="B667" s="165"/>
      <c r="C667" s="165"/>
      <c r="D667" s="54"/>
      <c r="E667" s="54"/>
      <c r="F667" s="165"/>
      <c r="G667" s="165"/>
      <c r="H667" s="165"/>
      <c r="I667" s="165"/>
      <c r="J667" s="165"/>
      <c r="K667" s="165"/>
      <c r="L667" s="165"/>
      <c r="M667" s="165"/>
      <c r="N667" s="165"/>
      <c r="O667" s="165"/>
      <c r="P667" s="165"/>
      <c r="Q667" s="165"/>
      <c r="R667" s="165"/>
      <c r="S667" s="165"/>
      <c r="T667" s="165"/>
      <c r="U667" s="165"/>
      <c r="V667" s="165"/>
      <c r="W667" s="165"/>
      <c r="X667" s="165"/>
      <c r="Y667" s="165"/>
      <c r="Z667" s="165"/>
    </row>
    <row r="668">
      <c r="A668" s="165"/>
      <c r="B668" s="165"/>
      <c r="C668" s="165"/>
      <c r="D668" s="54"/>
      <c r="E668" s="54"/>
      <c r="F668" s="165"/>
      <c r="G668" s="165"/>
      <c r="H668" s="165"/>
      <c r="I668" s="165"/>
      <c r="J668" s="165"/>
      <c r="K668" s="165"/>
      <c r="L668" s="165"/>
      <c r="M668" s="165"/>
      <c r="N668" s="165"/>
      <c r="O668" s="165"/>
      <c r="P668" s="165"/>
      <c r="Q668" s="165"/>
      <c r="R668" s="165"/>
      <c r="S668" s="165"/>
      <c r="T668" s="165"/>
      <c r="U668" s="165"/>
      <c r="V668" s="165"/>
      <c r="W668" s="165"/>
      <c r="X668" s="165"/>
      <c r="Y668" s="165"/>
      <c r="Z668" s="165"/>
    </row>
    <row r="669">
      <c r="A669" s="165"/>
      <c r="B669" s="165"/>
      <c r="C669" s="165"/>
      <c r="D669" s="54"/>
      <c r="E669" s="54"/>
      <c r="F669" s="165"/>
      <c r="G669" s="165"/>
      <c r="H669" s="165"/>
      <c r="I669" s="165"/>
      <c r="J669" s="165"/>
      <c r="K669" s="165"/>
      <c r="L669" s="165"/>
      <c r="M669" s="165"/>
      <c r="N669" s="165"/>
      <c r="O669" s="165"/>
      <c r="P669" s="165"/>
      <c r="Q669" s="165"/>
      <c r="R669" s="165"/>
      <c r="S669" s="165"/>
      <c r="T669" s="165"/>
      <c r="U669" s="165"/>
      <c r="V669" s="165"/>
      <c r="W669" s="165"/>
      <c r="X669" s="165"/>
      <c r="Y669" s="165"/>
      <c r="Z669" s="165"/>
    </row>
    <row r="670">
      <c r="A670" s="165"/>
      <c r="B670" s="165"/>
      <c r="C670" s="165"/>
      <c r="D670" s="54"/>
      <c r="E670" s="54"/>
      <c r="F670" s="165"/>
      <c r="G670" s="165"/>
      <c r="H670" s="165"/>
      <c r="I670" s="165"/>
      <c r="J670" s="165"/>
      <c r="K670" s="165"/>
      <c r="L670" s="165"/>
      <c r="M670" s="165"/>
      <c r="N670" s="165"/>
      <c r="O670" s="165"/>
      <c r="P670" s="165"/>
      <c r="Q670" s="165"/>
      <c r="R670" s="165"/>
      <c r="S670" s="165"/>
      <c r="T670" s="165"/>
      <c r="U670" s="165"/>
      <c r="V670" s="165"/>
      <c r="W670" s="165"/>
      <c r="X670" s="165"/>
      <c r="Y670" s="165"/>
      <c r="Z670" s="165"/>
    </row>
    <row r="671">
      <c r="A671" s="165"/>
      <c r="B671" s="165"/>
      <c r="C671" s="165"/>
      <c r="D671" s="54"/>
      <c r="E671" s="54"/>
      <c r="F671" s="165"/>
      <c r="G671" s="165"/>
      <c r="H671" s="165"/>
      <c r="I671" s="165"/>
      <c r="J671" s="165"/>
      <c r="K671" s="165"/>
      <c r="L671" s="165"/>
      <c r="M671" s="165"/>
      <c r="N671" s="165"/>
      <c r="O671" s="165"/>
      <c r="P671" s="165"/>
      <c r="Q671" s="165"/>
      <c r="R671" s="165"/>
      <c r="S671" s="165"/>
      <c r="T671" s="165"/>
      <c r="U671" s="165"/>
      <c r="V671" s="165"/>
      <c r="W671" s="165"/>
      <c r="X671" s="165"/>
      <c r="Y671" s="165"/>
      <c r="Z671" s="165"/>
    </row>
    <row r="672">
      <c r="A672" s="165"/>
      <c r="B672" s="165"/>
      <c r="C672" s="165"/>
      <c r="D672" s="54"/>
      <c r="E672" s="54"/>
      <c r="F672" s="165"/>
      <c r="G672" s="165"/>
      <c r="H672" s="165"/>
      <c r="I672" s="165"/>
      <c r="J672" s="165"/>
      <c r="K672" s="165"/>
      <c r="L672" s="165"/>
      <c r="M672" s="165"/>
      <c r="N672" s="165"/>
      <c r="O672" s="165"/>
      <c r="P672" s="165"/>
      <c r="Q672" s="165"/>
      <c r="R672" s="165"/>
      <c r="S672" s="165"/>
      <c r="T672" s="165"/>
      <c r="U672" s="165"/>
      <c r="V672" s="165"/>
      <c r="W672" s="165"/>
      <c r="X672" s="165"/>
      <c r="Y672" s="165"/>
      <c r="Z672" s="165"/>
    </row>
    <row r="673">
      <c r="A673" s="165"/>
      <c r="B673" s="165"/>
      <c r="C673" s="165"/>
      <c r="D673" s="54"/>
      <c r="E673" s="54"/>
      <c r="F673" s="165"/>
      <c r="G673" s="165"/>
      <c r="H673" s="165"/>
      <c r="I673" s="165"/>
      <c r="J673" s="165"/>
      <c r="K673" s="165"/>
      <c r="L673" s="165"/>
      <c r="M673" s="165"/>
      <c r="N673" s="165"/>
      <c r="O673" s="165"/>
      <c r="P673" s="165"/>
      <c r="Q673" s="165"/>
      <c r="R673" s="165"/>
      <c r="S673" s="165"/>
      <c r="T673" s="165"/>
      <c r="U673" s="165"/>
      <c r="V673" s="165"/>
      <c r="W673" s="165"/>
      <c r="X673" s="165"/>
      <c r="Y673" s="165"/>
      <c r="Z673" s="165"/>
    </row>
    <row r="674">
      <c r="A674" s="165"/>
      <c r="B674" s="165"/>
      <c r="C674" s="165"/>
      <c r="D674" s="54"/>
      <c r="E674" s="54"/>
      <c r="F674" s="165"/>
      <c r="G674" s="165"/>
      <c r="H674" s="165"/>
      <c r="I674" s="165"/>
      <c r="J674" s="165"/>
      <c r="K674" s="165"/>
      <c r="L674" s="165"/>
      <c r="M674" s="165"/>
      <c r="N674" s="165"/>
      <c r="O674" s="165"/>
      <c r="P674" s="165"/>
      <c r="Q674" s="165"/>
      <c r="R674" s="165"/>
      <c r="S674" s="165"/>
      <c r="T674" s="165"/>
      <c r="U674" s="165"/>
      <c r="V674" s="165"/>
      <c r="W674" s="165"/>
      <c r="X674" s="165"/>
      <c r="Y674" s="165"/>
      <c r="Z674" s="165"/>
    </row>
    <row r="675">
      <c r="A675" s="165"/>
      <c r="B675" s="165"/>
      <c r="C675" s="165"/>
      <c r="D675" s="54"/>
      <c r="E675" s="54"/>
      <c r="F675" s="165"/>
      <c r="G675" s="165"/>
      <c r="H675" s="165"/>
      <c r="I675" s="165"/>
      <c r="J675" s="165"/>
      <c r="K675" s="165"/>
      <c r="L675" s="165"/>
      <c r="M675" s="165"/>
      <c r="N675" s="165"/>
      <c r="O675" s="165"/>
      <c r="P675" s="165"/>
      <c r="Q675" s="165"/>
      <c r="R675" s="165"/>
      <c r="S675" s="165"/>
      <c r="T675" s="165"/>
      <c r="U675" s="165"/>
      <c r="V675" s="165"/>
      <c r="W675" s="165"/>
      <c r="X675" s="165"/>
      <c r="Y675" s="165"/>
      <c r="Z675" s="165"/>
    </row>
    <row r="676">
      <c r="A676" s="165"/>
      <c r="B676" s="165"/>
      <c r="C676" s="165"/>
      <c r="D676" s="54"/>
      <c r="E676" s="54"/>
      <c r="F676" s="165"/>
      <c r="G676" s="165"/>
      <c r="H676" s="165"/>
      <c r="I676" s="165"/>
      <c r="J676" s="165"/>
      <c r="K676" s="165"/>
      <c r="L676" s="165"/>
      <c r="M676" s="165"/>
      <c r="N676" s="165"/>
      <c r="O676" s="165"/>
      <c r="P676" s="165"/>
      <c r="Q676" s="165"/>
      <c r="R676" s="165"/>
      <c r="S676" s="165"/>
      <c r="T676" s="165"/>
      <c r="U676" s="165"/>
      <c r="V676" s="165"/>
      <c r="W676" s="165"/>
      <c r="X676" s="165"/>
      <c r="Y676" s="165"/>
      <c r="Z676" s="165"/>
    </row>
    <row r="677">
      <c r="A677" s="165"/>
      <c r="B677" s="165"/>
      <c r="C677" s="165"/>
      <c r="D677" s="54"/>
      <c r="E677" s="54"/>
      <c r="F677" s="165"/>
      <c r="G677" s="165"/>
      <c r="H677" s="165"/>
      <c r="I677" s="165"/>
      <c r="J677" s="165"/>
      <c r="K677" s="165"/>
      <c r="L677" s="165"/>
      <c r="M677" s="165"/>
      <c r="N677" s="165"/>
      <c r="O677" s="165"/>
      <c r="P677" s="165"/>
      <c r="Q677" s="165"/>
      <c r="R677" s="165"/>
      <c r="S677" s="165"/>
      <c r="T677" s="165"/>
      <c r="U677" s="165"/>
      <c r="V677" s="165"/>
      <c r="W677" s="165"/>
      <c r="X677" s="165"/>
      <c r="Y677" s="165"/>
      <c r="Z677" s="165"/>
    </row>
    <row r="678">
      <c r="A678" s="165"/>
      <c r="B678" s="165"/>
      <c r="C678" s="165"/>
      <c r="D678" s="54"/>
      <c r="E678" s="54"/>
      <c r="F678" s="165"/>
      <c r="G678" s="165"/>
      <c r="H678" s="165"/>
      <c r="I678" s="165"/>
      <c r="J678" s="165"/>
      <c r="K678" s="165"/>
      <c r="L678" s="165"/>
      <c r="M678" s="165"/>
      <c r="N678" s="165"/>
      <c r="O678" s="165"/>
      <c r="P678" s="165"/>
      <c r="Q678" s="165"/>
      <c r="R678" s="165"/>
      <c r="S678" s="165"/>
      <c r="T678" s="165"/>
      <c r="U678" s="165"/>
      <c r="V678" s="165"/>
      <c r="W678" s="165"/>
      <c r="X678" s="165"/>
      <c r="Y678" s="165"/>
      <c r="Z678" s="165"/>
    </row>
    <row r="679">
      <c r="A679" s="165"/>
      <c r="B679" s="165"/>
      <c r="C679" s="165"/>
      <c r="D679" s="54"/>
      <c r="E679" s="54"/>
      <c r="F679" s="165"/>
      <c r="G679" s="165"/>
      <c r="H679" s="165"/>
      <c r="I679" s="165"/>
      <c r="J679" s="165"/>
      <c r="K679" s="165"/>
      <c r="L679" s="165"/>
      <c r="M679" s="165"/>
      <c r="N679" s="165"/>
      <c r="O679" s="165"/>
      <c r="P679" s="165"/>
      <c r="Q679" s="165"/>
      <c r="R679" s="165"/>
      <c r="S679" s="165"/>
      <c r="T679" s="165"/>
      <c r="U679" s="165"/>
      <c r="V679" s="165"/>
      <c r="W679" s="165"/>
      <c r="X679" s="165"/>
      <c r="Y679" s="165"/>
      <c r="Z679" s="165"/>
    </row>
    <row r="680">
      <c r="A680" s="165"/>
      <c r="B680" s="165"/>
      <c r="C680" s="165"/>
      <c r="D680" s="54"/>
      <c r="E680" s="54"/>
      <c r="F680" s="165"/>
      <c r="G680" s="165"/>
      <c r="H680" s="165"/>
      <c r="I680" s="165"/>
      <c r="J680" s="165"/>
      <c r="K680" s="165"/>
      <c r="L680" s="165"/>
      <c r="M680" s="165"/>
      <c r="N680" s="165"/>
      <c r="O680" s="165"/>
      <c r="P680" s="165"/>
      <c r="Q680" s="165"/>
      <c r="R680" s="165"/>
      <c r="S680" s="165"/>
      <c r="T680" s="165"/>
      <c r="U680" s="165"/>
      <c r="V680" s="165"/>
      <c r="W680" s="165"/>
      <c r="X680" s="165"/>
      <c r="Y680" s="165"/>
      <c r="Z680" s="165"/>
    </row>
    <row r="681">
      <c r="A681" s="165"/>
      <c r="B681" s="165"/>
      <c r="C681" s="165"/>
      <c r="D681" s="54"/>
      <c r="E681" s="54"/>
      <c r="F681" s="165"/>
      <c r="G681" s="165"/>
      <c r="H681" s="165"/>
      <c r="I681" s="165"/>
      <c r="J681" s="165"/>
      <c r="K681" s="165"/>
      <c r="L681" s="165"/>
      <c r="M681" s="165"/>
      <c r="N681" s="165"/>
      <c r="O681" s="165"/>
      <c r="P681" s="165"/>
      <c r="Q681" s="165"/>
      <c r="R681" s="165"/>
      <c r="S681" s="165"/>
      <c r="T681" s="165"/>
      <c r="U681" s="165"/>
      <c r="V681" s="165"/>
      <c r="W681" s="165"/>
      <c r="X681" s="165"/>
      <c r="Y681" s="165"/>
      <c r="Z681" s="165"/>
    </row>
    <row r="682">
      <c r="A682" s="165"/>
      <c r="B682" s="165"/>
      <c r="C682" s="165"/>
      <c r="D682" s="54"/>
      <c r="E682" s="54"/>
      <c r="F682" s="165"/>
      <c r="G682" s="165"/>
      <c r="H682" s="165"/>
      <c r="I682" s="165"/>
      <c r="J682" s="165"/>
      <c r="K682" s="165"/>
      <c r="L682" s="165"/>
      <c r="M682" s="165"/>
      <c r="N682" s="165"/>
      <c r="O682" s="165"/>
      <c r="P682" s="165"/>
      <c r="Q682" s="165"/>
      <c r="R682" s="165"/>
      <c r="S682" s="165"/>
      <c r="T682" s="165"/>
      <c r="U682" s="165"/>
      <c r="V682" s="165"/>
      <c r="W682" s="165"/>
      <c r="X682" s="165"/>
      <c r="Y682" s="165"/>
      <c r="Z682" s="165"/>
    </row>
    <row r="683">
      <c r="A683" s="165"/>
      <c r="B683" s="165"/>
      <c r="C683" s="165"/>
      <c r="D683" s="54"/>
      <c r="E683" s="54"/>
      <c r="F683" s="165"/>
      <c r="G683" s="165"/>
      <c r="H683" s="165"/>
      <c r="I683" s="165"/>
      <c r="J683" s="165"/>
      <c r="K683" s="165"/>
      <c r="L683" s="165"/>
      <c r="M683" s="165"/>
      <c r="N683" s="165"/>
      <c r="O683" s="165"/>
      <c r="P683" s="165"/>
      <c r="Q683" s="165"/>
      <c r="R683" s="165"/>
      <c r="S683" s="165"/>
      <c r="T683" s="165"/>
      <c r="U683" s="165"/>
      <c r="V683" s="165"/>
      <c r="W683" s="165"/>
      <c r="X683" s="165"/>
      <c r="Y683" s="165"/>
      <c r="Z683" s="165"/>
    </row>
    <row r="684">
      <c r="A684" s="165"/>
      <c r="B684" s="165"/>
      <c r="C684" s="165"/>
      <c r="D684" s="54"/>
      <c r="E684" s="54"/>
      <c r="F684" s="165"/>
      <c r="G684" s="165"/>
      <c r="H684" s="165"/>
      <c r="I684" s="165"/>
      <c r="J684" s="165"/>
      <c r="K684" s="165"/>
      <c r="L684" s="165"/>
      <c r="M684" s="165"/>
      <c r="N684" s="165"/>
      <c r="O684" s="165"/>
      <c r="P684" s="165"/>
      <c r="Q684" s="165"/>
      <c r="R684" s="165"/>
      <c r="S684" s="165"/>
      <c r="T684" s="165"/>
      <c r="U684" s="165"/>
      <c r="V684" s="165"/>
      <c r="W684" s="165"/>
      <c r="X684" s="165"/>
      <c r="Y684" s="165"/>
      <c r="Z684" s="165"/>
    </row>
    <row r="685">
      <c r="A685" s="165"/>
      <c r="B685" s="165"/>
      <c r="C685" s="165"/>
      <c r="D685" s="54"/>
      <c r="E685" s="54"/>
      <c r="F685" s="165"/>
      <c r="G685" s="165"/>
      <c r="H685" s="165"/>
      <c r="I685" s="165"/>
      <c r="J685" s="165"/>
      <c r="K685" s="165"/>
      <c r="L685" s="165"/>
      <c r="M685" s="165"/>
      <c r="N685" s="165"/>
      <c r="O685" s="165"/>
      <c r="P685" s="165"/>
      <c r="Q685" s="165"/>
      <c r="R685" s="165"/>
      <c r="S685" s="165"/>
      <c r="T685" s="165"/>
      <c r="U685" s="165"/>
      <c r="V685" s="165"/>
      <c r="W685" s="165"/>
      <c r="X685" s="165"/>
      <c r="Y685" s="165"/>
      <c r="Z685" s="165"/>
    </row>
    <row r="686">
      <c r="A686" s="165"/>
      <c r="B686" s="165"/>
      <c r="C686" s="165"/>
      <c r="D686" s="54"/>
      <c r="E686" s="54"/>
      <c r="F686" s="165"/>
      <c r="G686" s="165"/>
      <c r="H686" s="165"/>
      <c r="I686" s="165"/>
      <c r="J686" s="165"/>
      <c r="K686" s="165"/>
      <c r="L686" s="165"/>
      <c r="M686" s="165"/>
      <c r="N686" s="165"/>
      <c r="O686" s="165"/>
      <c r="P686" s="165"/>
      <c r="Q686" s="165"/>
      <c r="R686" s="165"/>
      <c r="S686" s="165"/>
      <c r="T686" s="165"/>
      <c r="U686" s="165"/>
      <c r="V686" s="165"/>
      <c r="W686" s="165"/>
      <c r="X686" s="165"/>
      <c r="Y686" s="165"/>
      <c r="Z686" s="165"/>
    </row>
    <row r="687">
      <c r="A687" s="165"/>
      <c r="B687" s="165"/>
      <c r="C687" s="165"/>
      <c r="D687" s="54"/>
      <c r="E687" s="54"/>
      <c r="F687" s="165"/>
      <c r="G687" s="165"/>
      <c r="H687" s="165"/>
      <c r="I687" s="165"/>
      <c r="J687" s="165"/>
      <c r="K687" s="165"/>
      <c r="L687" s="165"/>
      <c r="M687" s="165"/>
      <c r="N687" s="165"/>
      <c r="O687" s="165"/>
      <c r="P687" s="165"/>
      <c r="Q687" s="165"/>
      <c r="R687" s="165"/>
      <c r="S687" s="165"/>
      <c r="T687" s="165"/>
      <c r="U687" s="165"/>
      <c r="V687" s="165"/>
      <c r="W687" s="165"/>
      <c r="X687" s="165"/>
      <c r="Y687" s="165"/>
      <c r="Z687" s="165"/>
    </row>
    <row r="688">
      <c r="A688" s="165"/>
      <c r="B688" s="165"/>
      <c r="C688" s="165"/>
      <c r="D688" s="54"/>
      <c r="E688" s="54"/>
      <c r="F688" s="165"/>
      <c r="G688" s="165"/>
      <c r="H688" s="165"/>
      <c r="I688" s="165"/>
      <c r="J688" s="165"/>
      <c r="K688" s="165"/>
      <c r="L688" s="165"/>
      <c r="M688" s="165"/>
      <c r="N688" s="165"/>
      <c r="O688" s="165"/>
      <c r="P688" s="165"/>
      <c r="Q688" s="165"/>
      <c r="R688" s="165"/>
      <c r="S688" s="165"/>
      <c r="T688" s="165"/>
      <c r="U688" s="165"/>
      <c r="V688" s="165"/>
      <c r="W688" s="165"/>
      <c r="X688" s="165"/>
      <c r="Y688" s="165"/>
      <c r="Z688" s="165"/>
    </row>
    <row r="689">
      <c r="A689" s="165"/>
      <c r="B689" s="165"/>
      <c r="C689" s="165"/>
      <c r="D689" s="54"/>
      <c r="E689" s="54"/>
      <c r="F689" s="165"/>
      <c r="G689" s="165"/>
      <c r="H689" s="165"/>
      <c r="I689" s="165"/>
      <c r="J689" s="165"/>
      <c r="K689" s="165"/>
      <c r="L689" s="165"/>
      <c r="M689" s="165"/>
      <c r="N689" s="165"/>
      <c r="O689" s="165"/>
      <c r="P689" s="165"/>
      <c r="Q689" s="165"/>
      <c r="R689" s="165"/>
      <c r="S689" s="165"/>
      <c r="T689" s="165"/>
      <c r="U689" s="165"/>
      <c r="V689" s="165"/>
      <c r="W689" s="165"/>
      <c r="X689" s="165"/>
      <c r="Y689" s="165"/>
      <c r="Z689" s="165"/>
    </row>
    <row r="690">
      <c r="A690" s="165"/>
      <c r="B690" s="165"/>
      <c r="C690" s="165"/>
      <c r="D690" s="54"/>
      <c r="E690" s="54"/>
      <c r="F690" s="165"/>
      <c r="G690" s="165"/>
      <c r="H690" s="165"/>
      <c r="I690" s="165"/>
      <c r="J690" s="165"/>
      <c r="K690" s="165"/>
      <c r="L690" s="165"/>
      <c r="M690" s="165"/>
      <c r="N690" s="165"/>
      <c r="O690" s="165"/>
      <c r="P690" s="165"/>
      <c r="Q690" s="165"/>
      <c r="R690" s="165"/>
      <c r="S690" s="165"/>
      <c r="T690" s="165"/>
      <c r="U690" s="165"/>
      <c r="V690" s="165"/>
      <c r="W690" s="165"/>
      <c r="X690" s="165"/>
      <c r="Y690" s="165"/>
      <c r="Z690" s="165"/>
    </row>
    <row r="691">
      <c r="A691" s="165"/>
      <c r="B691" s="165"/>
      <c r="C691" s="165"/>
      <c r="D691" s="54"/>
      <c r="E691" s="54"/>
      <c r="F691" s="165"/>
      <c r="G691" s="165"/>
      <c r="H691" s="165"/>
      <c r="I691" s="165"/>
      <c r="J691" s="165"/>
      <c r="K691" s="165"/>
      <c r="L691" s="165"/>
      <c r="M691" s="165"/>
      <c r="N691" s="165"/>
      <c r="O691" s="165"/>
      <c r="P691" s="165"/>
      <c r="Q691" s="165"/>
      <c r="R691" s="165"/>
      <c r="S691" s="165"/>
      <c r="T691" s="165"/>
      <c r="U691" s="165"/>
      <c r="V691" s="165"/>
      <c r="W691" s="165"/>
      <c r="X691" s="165"/>
      <c r="Y691" s="165"/>
      <c r="Z691" s="165"/>
    </row>
    <row r="692">
      <c r="A692" s="165"/>
      <c r="B692" s="165"/>
      <c r="C692" s="165"/>
      <c r="D692" s="54"/>
      <c r="E692" s="54"/>
      <c r="F692" s="165"/>
      <c r="G692" s="165"/>
      <c r="H692" s="165"/>
      <c r="I692" s="165"/>
      <c r="J692" s="165"/>
      <c r="K692" s="165"/>
      <c r="L692" s="165"/>
      <c r="M692" s="165"/>
      <c r="N692" s="165"/>
      <c r="O692" s="165"/>
      <c r="P692" s="165"/>
      <c r="Q692" s="165"/>
      <c r="R692" s="165"/>
      <c r="S692" s="165"/>
      <c r="T692" s="165"/>
      <c r="U692" s="165"/>
      <c r="V692" s="165"/>
      <c r="W692" s="165"/>
      <c r="X692" s="165"/>
      <c r="Y692" s="165"/>
      <c r="Z692" s="165"/>
    </row>
    <row r="693">
      <c r="A693" s="165"/>
      <c r="B693" s="165"/>
      <c r="C693" s="165"/>
      <c r="D693" s="54"/>
      <c r="E693" s="54"/>
      <c r="F693" s="165"/>
      <c r="G693" s="165"/>
      <c r="H693" s="165"/>
      <c r="I693" s="165"/>
      <c r="J693" s="165"/>
      <c r="K693" s="165"/>
      <c r="L693" s="165"/>
      <c r="M693" s="165"/>
      <c r="N693" s="165"/>
      <c r="O693" s="165"/>
      <c r="P693" s="165"/>
      <c r="Q693" s="165"/>
      <c r="R693" s="165"/>
      <c r="S693" s="165"/>
      <c r="T693" s="165"/>
      <c r="U693" s="165"/>
      <c r="V693" s="165"/>
      <c r="W693" s="165"/>
      <c r="X693" s="165"/>
      <c r="Y693" s="165"/>
      <c r="Z693" s="165"/>
    </row>
    <row r="694">
      <c r="A694" s="165"/>
      <c r="B694" s="165"/>
      <c r="C694" s="165"/>
      <c r="D694" s="54"/>
      <c r="E694" s="54"/>
      <c r="F694" s="165"/>
      <c r="G694" s="165"/>
      <c r="H694" s="165"/>
      <c r="I694" s="165"/>
      <c r="J694" s="165"/>
      <c r="K694" s="165"/>
      <c r="L694" s="165"/>
      <c r="M694" s="165"/>
      <c r="N694" s="165"/>
      <c r="O694" s="165"/>
      <c r="P694" s="165"/>
      <c r="Q694" s="165"/>
      <c r="R694" s="165"/>
      <c r="S694" s="165"/>
      <c r="T694" s="165"/>
      <c r="U694" s="165"/>
      <c r="V694" s="165"/>
      <c r="W694" s="165"/>
      <c r="X694" s="165"/>
      <c r="Y694" s="165"/>
      <c r="Z694" s="165"/>
    </row>
    <row r="695">
      <c r="A695" s="165"/>
      <c r="B695" s="165"/>
      <c r="C695" s="165"/>
      <c r="D695" s="54"/>
      <c r="E695" s="54"/>
      <c r="F695" s="165"/>
      <c r="G695" s="165"/>
      <c r="H695" s="165"/>
      <c r="I695" s="165"/>
      <c r="J695" s="165"/>
      <c r="K695" s="165"/>
      <c r="L695" s="165"/>
      <c r="M695" s="165"/>
      <c r="N695" s="165"/>
      <c r="O695" s="165"/>
      <c r="P695" s="165"/>
      <c r="Q695" s="165"/>
      <c r="R695" s="165"/>
      <c r="S695" s="165"/>
      <c r="T695" s="165"/>
      <c r="U695" s="165"/>
      <c r="V695" s="165"/>
      <c r="W695" s="165"/>
      <c r="X695" s="165"/>
      <c r="Y695" s="165"/>
      <c r="Z695" s="165"/>
    </row>
    <row r="696">
      <c r="A696" s="165"/>
      <c r="B696" s="165"/>
      <c r="C696" s="165"/>
      <c r="D696" s="54"/>
      <c r="E696" s="54"/>
      <c r="F696" s="165"/>
      <c r="G696" s="165"/>
      <c r="H696" s="165"/>
      <c r="I696" s="165"/>
      <c r="J696" s="165"/>
      <c r="K696" s="165"/>
      <c r="L696" s="165"/>
      <c r="M696" s="165"/>
      <c r="N696" s="165"/>
      <c r="O696" s="165"/>
      <c r="P696" s="165"/>
      <c r="Q696" s="165"/>
      <c r="R696" s="165"/>
      <c r="S696" s="165"/>
      <c r="T696" s="165"/>
      <c r="U696" s="165"/>
      <c r="V696" s="165"/>
      <c r="W696" s="165"/>
      <c r="X696" s="165"/>
      <c r="Y696" s="165"/>
      <c r="Z696" s="165"/>
    </row>
    <row r="697">
      <c r="A697" s="165"/>
      <c r="B697" s="165"/>
      <c r="C697" s="165"/>
      <c r="D697" s="54"/>
      <c r="E697" s="54"/>
      <c r="F697" s="165"/>
      <c r="G697" s="165"/>
      <c r="H697" s="165"/>
      <c r="I697" s="165"/>
      <c r="J697" s="165"/>
      <c r="K697" s="165"/>
      <c r="L697" s="165"/>
      <c r="M697" s="165"/>
      <c r="N697" s="165"/>
      <c r="O697" s="165"/>
      <c r="P697" s="165"/>
      <c r="Q697" s="165"/>
      <c r="R697" s="165"/>
      <c r="S697" s="165"/>
      <c r="T697" s="165"/>
      <c r="U697" s="165"/>
      <c r="V697" s="165"/>
      <c r="W697" s="165"/>
      <c r="X697" s="165"/>
      <c r="Y697" s="165"/>
      <c r="Z697" s="165"/>
    </row>
    <row r="698">
      <c r="A698" s="165"/>
      <c r="B698" s="165"/>
      <c r="C698" s="165"/>
      <c r="D698" s="54"/>
      <c r="E698" s="54"/>
      <c r="F698" s="165"/>
      <c r="G698" s="165"/>
      <c r="H698" s="165"/>
      <c r="I698" s="165"/>
      <c r="J698" s="165"/>
      <c r="K698" s="165"/>
      <c r="L698" s="165"/>
      <c r="M698" s="165"/>
      <c r="N698" s="165"/>
      <c r="O698" s="165"/>
      <c r="P698" s="165"/>
      <c r="Q698" s="165"/>
      <c r="R698" s="165"/>
      <c r="S698" s="165"/>
      <c r="T698" s="165"/>
      <c r="U698" s="165"/>
      <c r="V698" s="165"/>
      <c r="W698" s="165"/>
      <c r="X698" s="165"/>
      <c r="Y698" s="165"/>
      <c r="Z698" s="165"/>
    </row>
    <row r="699">
      <c r="A699" s="165"/>
      <c r="B699" s="165"/>
      <c r="C699" s="165"/>
      <c r="D699" s="54"/>
      <c r="E699" s="54"/>
      <c r="F699" s="165"/>
      <c r="G699" s="165"/>
      <c r="H699" s="165"/>
      <c r="I699" s="165"/>
      <c r="J699" s="165"/>
      <c r="K699" s="165"/>
      <c r="L699" s="165"/>
      <c r="M699" s="165"/>
      <c r="N699" s="165"/>
      <c r="O699" s="165"/>
      <c r="P699" s="165"/>
      <c r="Q699" s="165"/>
      <c r="R699" s="165"/>
      <c r="S699" s="165"/>
      <c r="T699" s="165"/>
      <c r="U699" s="165"/>
      <c r="V699" s="165"/>
      <c r="W699" s="165"/>
      <c r="X699" s="165"/>
      <c r="Y699" s="165"/>
      <c r="Z699" s="165"/>
    </row>
    <row r="700">
      <c r="A700" s="165"/>
      <c r="B700" s="165"/>
      <c r="C700" s="165"/>
      <c r="D700" s="54"/>
      <c r="E700" s="54"/>
      <c r="F700" s="165"/>
      <c r="G700" s="165"/>
      <c r="H700" s="165"/>
      <c r="I700" s="165"/>
      <c r="J700" s="165"/>
      <c r="K700" s="165"/>
      <c r="L700" s="165"/>
      <c r="M700" s="165"/>
      <c r="N700" s="165"/>
      <c r="O700" s="165"/>
      <c r="P700" s="165"/>
      <c r="Q700" s="165"/>
      <c r="R700" s="165"/>
      <c r="S700" s="165"/>
      <c r="T700" s="165"/>
      <c r="U700" s="165"/>
      <c r="V700" s="165"/>
      <c r="W700" s="165"/>
      <c r="X700" s="165"/>
      <c r="Y700" s="165"/>
      <c r="Z700" s="165"/>
    </row>
    <row r="701">
      <c r="A701" s="165"/>
      <c r="B701" s="165"/>
      <c r="C701" s="165"/>
      <c r="D701" s="54"/>
      <c r="E701" s="54"/>
      <c r="F701" s="165"/>
      <c r="G701" s="165"/>
      <c r="H701" s="165"/>
      <c r="I701" s="165"/>
      <c r="J701" s="165"/>
      <c r="K701" s="165"/>
      <c r="L701" s="165"/>
      <c r="M701" s="165"/>
      <c r="N701" s="165"/>
      <c r="O701" s="165"/>
      <c r="P701" s="165"/>
      <c r="Q701" s="165"/>
      <c r="R701" s="165"/>
      <c r="S701" s="165"/>
      <c r="T701" s="165"/>
      <c r="U701" s="165"/>
      <c r="V701" s="165"/>
      <c r="W701" s="165"/>
      <c r="X701" s="165"/>
      <c r="Y701" s="165"/>
      <c r="Z701" s="165"/>
    </row>
    <row r="702">
      <c r="A702" s="165"/>
      <c r="B702" s="165"/>
      <c r="C702" s="165"/>
      <c r="D702" s="54"/>
      <c r="E702" s="54"/>
      <c r="F702" s="165"/>
      <c r="G702" s="165"/>
      <c r="H702" s="165"/>
      <c r="I702" s="165"/>
      <c r="J702" s="165"/>
      <c r="K702" s="165"/>
      <c r="L702" s="165"/>
      <c r="M702" s="165"/>
      <c r="N702" s="165"/>
      <c r="O702" s="165"/>
      <c r="P702" s="165"/>
      <c r="Q702" s="165"/>
      <c r="R702" s="165"/>
      <c r="S702" s="165"/>
      <c r="T702" s="165"/>
      <c r="U702" s="165"/>
      <c r="V702" s="165"/>
      <c r="W702" s="165"/>
      <c r="X702" s="165"/>
      <c r="Y702" s="165"/>
      <c r="Z702" s="165"/>
    </row>
    <row r="703">
      <c r="A703" s="165"/>
      <c r="B703" s="165"/>
      <c r="C703" s="165"/>
      <c r="D703" s="54"/>
      <c r="E703" s="54"/>
      <c r="F703" s="165"/>
      <c r="G703" s="165"/>
      <c r="H703" s="165"/>
      <c r="I703" s="165"/>
      <c r="J703" s="165"/>
      <c r="K703" s="165"/>
      <c r="L703" s="165"/>
      <c r="M703" s="165"/>
      <c r="N703" s="165"/>
      <c r="O703" s="165"/>
      <c r="P703" s="165"/>
      <c r="Q703" s="165"/>
      <c r="R703" s="165"/>
      <c r="S703" s="165"/>
      <c r="T703" s="165"/>
      <c r="U703" s="165"/>
      <c r="V703" s="165"/>
      <c r="W703" s="165"/>
      <c r="X703" s="165"/>
      <c r="Y703" s="165"/>
      <c r="Z703" s="165"/>
    </row>
    <row r="704">
      <c r="A704" s="165"/>
      <c r="B704" s="165"/>
      <c r="C704" s="165"/>
      <c r="D704" s="54"/>
      <c r="E704" s="54"/>
      <c r="F704" s="165"/>
      <c r="G704" s="165"/>
      <c r="H704" s="165"/>
      <c r="I704" s="165"/>
      <c r="J704" s="165"/>
      <c r="K704" s="165"/>
      <c r="L704" s="165"/>
      <c r="M704" s="165"/>
      <c r="N704" s="165"/>
      <c r="O704" s="165"/>
      <c r="P704" s="165"/>
      <c r="Q704" s="165"/>
      <c r="R704" s="165"/>
      <c r="S704" s="165"/>
      <c r="T704" s="165"/>
      <c r="U704" s="165"/>
      <c r="V704" s="165"/>
      <c r="W704" s="165"/>
      <c r="X704" s="165"/>
      <c r="Y704" s="165"/>
      <c r="Z704" s="165"/>
    </row>
    <row r="705">
      <c r="A705" s="165"/>
      <c r="B705" s="165"/>
      <c r="C705" s="165"/>
      <c r="D705" s="54"/>
      <c r="E705" s="54"/>
      <c r="F705" s="165"/>
      <c r="G705" s="165"/>
      <c r="H705" s="165"/>
      <c r="I705" s="165"/>
      <c r="J705" s="165"/>
      <c r="K705" s="165"/>
      <c r="L705" s="165"/>
      <c r="M705" s="165"/>
      <c r="N705" s="165"/>
      <c r="O705" s="165"/>
      <c r="P705" s="165"/>
      <c r="Q705" s="165"/>
      <c r="R705" s="165"/>
      <c r="S705" s="165"/>
      <c r="T705" s="165"/>
      <c r="U705" s="165"/>
      <c r="V705" s="165"/>
      <c r="W705" s="165"/>
      <c r="X705" s="165"/>
      <c r="Y705" s="165"/>
      <c r="Z705" s="165"/>
    </row>
    <row r="706">
      <c r="A706" s="165"/>
      <c r="B706" s="165"/>
      <c r="C706" s="165"/>
      <c r="D706" s="54"/>
      <c r="E706" s="54"/>
      <c r="F706" s="165"/>
      <c r="G706" s="165"/>
      <c r="H706" s="165"/>
      <c r="I706" s="165"/>
      <c r="J706" s="165"/>
      <c r="K706" s="165"/>
      <c r="L706" s="165"/>
      <c r="M706" s="165"/>
      <c r="N706" s="165"/>
      <c r="O706" s="165"/>
      <c r="P706" s="165"/>
      <c r="Q706" s="165"/>
      <c r="R706" s="165"/>
      <c r="S706" s="165"/>
      <c r="T706" s="165"/>
      <c r="U706" s="165"/>
      <c r="V706" s="165"/>
      <c r="W706" s="165"/>
      <c r="X706" s="165"/>
      <c r="Y706" s="165"/>
      <c r="Z706" s="165"/>
    </row>
    <row r="707">
      <c r="A707" s="165"/>
      <c r="B707" s="165"/>
      <c r="C707" s="165"/>
      <c r="D707" s="54"/>
      <c r="E707" s="54"/>
      <c r="F707" s="165"/>
      <c r="G707" s="165"/>
      <c r="H707" s="165"/>
      <c r="I707" s="165"/>
      <c r="J707" s="165"/>
      <c r="K707" s="165"/>
      <c r="L707" s="165"/>
      <c r="M707" s="165"/>
      <c r="N707" s="165"/>
      <c r="O707" s="165"/>
      <c r="P707" s="165"/>
      <c r="Q707" s="165"/>
      <c r="R707" s="165"/>
      <c r="S707" s="165"/>
      <c r="T707" s="165"/>
      <c r="U707" s="165"/>
      <c r="V707" s="165"/>
      <c r="W707" s="165"/>
      <c r="X707" s="165"/>
      <c r="Y707" s="165"/>
      <c r="Z707" s="165"/>
    </row>
    <row r="708">
      <c r="A708" s="165"/>
      <c r="B708" s="165"/>
      <c r="C708" s="165"/>
      <c r="D708" s="54"/>
      <c r="E708" s="54"/>
      <c r="F708" s="165"/>
      <c r="G708" s="165"/>
      <c r="H708" s="165"/>
      <c r="I708" s="165"/>
      <c r="J708" s="165"/>
      <c r="K708" s="165"/>
      <c r="L708" s="165"/>
      <c r="M708" s="165"/>
      <c r="N708" s="165"/>
      <c r="O708" s="165"/>
      <c r="P708" s="165"/>
      <c r="Q708" s="165"/>
      <c r="R708" s="165"/>
      <c r="S708" s="165"/>
      <c r="T708" s="165"/>
      <c r="U708" s="165"/>
      <c r="V708" s="165"/>
      <c r="W708" s="165"/>
      <c r="X708" s="165"/>
      <c r="Y708" s="165"/>
      <c r="Z708" s="165"/>
    </row>
    <row r="709">
      <c r="A709" s="165"/>
      <c r="B709" s="165"/>
      <c r="C709" s="165"/>
      <c r="D709" s="54"/>
      <c r="E709" s="54"/>
      <c r="F709" s="165"/>
      <c r="G709" s="165"/>
      <c r="H709" s="165"/>
      <c r="I709" s="165"/>
      <c r="J709" s="165"/>
      <c r="K709" s="165"/>
      <c r="L709" s="165"/>
      <c r="M709" s="165"/>
      <c r="N709" s="165"/>
      <c r="O709" s="165"/>
      <c r="P709" s="165"/>
      <c r="Q709" s="165"/>
      <c r="R709" s="165"/>
      <c r="S709" s="165"/>
      <c r="T709" s="165"/>
      <c r="U709" s="165"/>
      <c r="V709" s="165"/>
      <c r="W709" s="165"/>
      <c r="X709" s="165"/>
      <c r="Y709" s="165"/>
      <c r="Z709" s="165"/>
    </row>
    <row r="710">
      <c r="A710" s="165"/>
      <c r="B710" s="165"/>
      <c r="C710" s="165"/>
      <c r="D710" s="54"/>
      <c r="E710" s="54"/>
      <c r="F710" s="165"/>
      <c r="G710" s="165"/>
      <c r="H710" s="165"/>
      <c r="I710" s="165"/>
      <c r="J710" s="165"/>
      <c r="K710" s="165"/>
      <c r="L710" s="165"/>
      <c r="M710" s="165"/>
      <c r="N710" s="165"/>
      <c r="O710" s="165"/>
      <c r="P710" s="165"/>
      <c r="Q710" s="165"/>
      <c r="R710" s="165"/>
      <c r="S710" s="165"/>
      <c r="T710" s="165"/>
      <c r="U710" s="165"/>
      <c r="V710" s="165"/>
      <c r="W710" s="165"/>
      <c r="X710" s="165"/>
      <c r="Y710" s="165"/>
      <c r="Z710" s="165"/>
    </row>
    <row r="711">
      <c r="A711" s="165"/>
      <c r="B711" s="165"/>
      <c r="C711" s="165"/>
      <c r="D711" s="54"/>
      <c r="E711" s="54"/>
      <c r="F711" s="165"/>
      <c r="G711" s="165"/>
      <c r="H711" s="165"/>
      <c r="I711" s="165"/>
      <c r="J711" s="165"/>
      <c r="K711" s="165"/>
      <c r="L711" s="165"/>
      <c r="M711" s="165"/>
      <c r="N711" s="165"/>
      <c r="O711" s="165"/>
      <c r="P711" s="165"/>
      <c r="Q711" s="165"/>
      <c r="R711" s="165"/>
      <c r="S711" s="165"/>
      <c r="T711" s="165"/>
      <c r="U711" s="165"/>
      <c r="V711" s="165"/>
      <c r="W711" s="165"/>
      <c r="X711" s="165"/>
      <c r="Y711" s="165"/>
      <c r="Z711" s="165"/>
    </row>
    <row r="712">
      <c r="A712" s="165"/>
      <c r="B712" s="165"/>
      <c r="C712" s="165"/>
      <c r="D712" s="54"/>
      <c r="E712" s="54"/>
      <c r="F712" s="165"/>
      <c r="G712" s="165"/>
      <c r="H712" s="165"/>
      <c r="I712" s="165"/>
      <c r="J712" s="165"/>
      <c r="K712" s="165"/>
      <c r="L712" s="165"/>
      <c r="M712" s="165"/>
      <c r="N712" s="165"/>
      <c r="O712" s="165"/>
      <c r="P712" s="165"/>
      <c r="Q712" s="165"/>
      <c r="R712" s="165"/>
      <c r="S712" s="165"/>
      <c r="T712" s="165"/>
      <c r="U712" s="165"/>
      <c r="V712" s="165"/>
      <c r="W712" s="165"/>
      <c r="X712" s="165"/>
      <c r="Y712" s="165"/>
      <c r="Z712" s="165"/>
    </row>
    <row r="713">
      <c r="A713" s="165"/>
      <c r="B713" s="165"/>
      <c r="C713" s="165"/>
      <c r="D713" s="54"/>
      <c r="E713" s="54"/>
      <c r="F713" s="165"/>
      <c r="G713" s="165"/>
      <c r="H713" s="165"/>
      <c r="I713" s="165"/>
      <c r="J713" s="165"/>
      <c r="K713" s="165"/>
      <c r="L713" s="165"/>
      <c r="M713" s="165"/>
      <c r="N713" s="165"/>
      <c r="O713" s="165"/>
      <c r="P713" s="165"/>
      <c r="Q713" s="165"/>
      <c r="R713" s="165"/>
      <c r="S713" s="165"/>
      <c r="T713" s="165"/>
      <c r="U713" s="165"/>
      <c r="V713" s="165"/>
      <c r="W713" s="165"/>
      <c r="X713" s="165"/>
      <c r="Y713" s="165"/>
      <c r="Z713" s="165"/>
    </row>
    <row r="714">
      <c r="A714" s="165"/>
      <c r="B714" s="165"/>
      <c r="C714" s="165"/>
      <c r="D714" s="54"/>
      <c r="E714" s="54"/>
      <c r="F714" s="165"/>
      <c r="G714" s="165"/>
      <c r="H714" s="165"/>
      <c r="I714" s="165"/>
      <c r="J714" s="165"/>
      <c r="K714" s="165"/>
      <c r="L714" s="165"/>
      <c r="M714" s="165"/>
      <c r="N714" s="165"/>
      <c r="O714" s="165"/>
      <c r="P714" s="165"/>
      <c r="Q714" s="165"/>
      <c r="R714" s="165"/>
      <c r="S714" s="165"/>
      <c r="T714" s="165"/>
      <c r="U714" s="165"/>
      <c r="V714" s="165"/>
      <c r="W714" s="165"/>
      <c r="X714" s="165"/>
      <c r="Y714" s="165"/>
      <c r="Z714" s="165"/>
    </row>
    <row r="715">
      <c r="A715" s="165"/>
      <c r="B715" s="165"/>
      <c r="C715" s="165"/>
      <c r="D715" s="54"/>
      <c r="E715" s="54"/>
      <c r="F715" s="165"/>
      <c r="G715" s="165"/>
      <c r="H715" s="165"/>
      <c r="I715" s="165"/>
      <c r="J715" s="165"/>
      <c r="K715" s="165"/>
      <c r="L715" s="165"/>
      <c r="M715" s="165"/>
      <c r="N715" s="165"/>
      <c r="O715" s="165"/>
      <c r="P715" s="165"/>
      <c r="Q715" s="165"/>
      <c r="R715" s="165"/>
      <c r="S715" s="165"/>
      <c r="T715" s="165"/>
      <c r="U715" s="165"/>
      <c r="V715" s="165"/>
      <c r="W715" s="165"/>
      <c r="X715" s="165"/>
      <c r="Y715" s="165"/>
      <c r="Z715" s="165"/>
    </row>
    <row r="716">
      <c r="A716" s="165"/>
      <c r="B716" s="165"/>
      <c r="C716" s="165"/>
      <c r="D716" s="54"/>
      <c r="E716" s="54"/>
      <c r="F716" s="165"/>
      <c r="G716" s="165"/>
      <c r="H716" s="165"/>
      <c r="I716" s="165"/>
      <c r="J716" s="165"/>
      <c r="K716" s="165"/>
      <c r="L716" s="165"/>
      <c r="M716" s="165"/>
      <c r="N716" s="165"/>
      <c r="O716" s="165"/>
      <c r="P716" s="165"/>
      <c r="Q716" s="165"/>
      <c r="R716" s="165"/>
      <c r="S716" s="165"/>
      <c r="T716" s="165"/>
      <c r="U716" s="165"/>
      <c r="V716" s="165"/>
      <c r="W716" s="165"/>
      <c r="X716" s="165"/>
      <c r="Y716" s="165"/>
      <c r="Z716" s="165"/>
    </row>
    <row r="717">
      <c r="A717" s="165"/>
      <c r="B717" s="165"/>
      <c r="C717" s="165"/>
      <c r="D717" s="54"/>
      <c r="E717" s="54"/>
      <c r="F717" s="165"/>
      <c r="G717" s="165"/>
      <c r="H717" s="165"/>
      <c r="I717" s="165"/>
      <c r="J717" s="165"/>
      <c r="K717" s="165"/>
      <c r="L717" s="165"/>
      <c r="M717" s="165"/>
      <c r="N717" s="165"/>
      <c r="O717" s="165"/>
      <c r="P717" s="165"/>
      <c r="Q717" s="165"/>
      <c r="R717" s="165"/>
      <c r="S717" s="165"/>
      <c r="T717" s="165"/>
      <c r="U717" s="165"/>
      <c r="V717" s="165"/>
      <c r="W717" s="165"/>
      <c r="X717" s="165"/>
      <c r="Y717" s="165"/>
      <c r="Z717" s="165"/>
    </row>
    <row r="718">
      <c r="A718" s="165"/>
      <c r="B718" s="165"/>
      <c r="C718" s="165"/>
      <c r="D718" s="54"/>
      <c r="E718" s="54"/>
      <c r="F718" s="165"/>
      <c r="G718" s="165"/>
      <c r="H718" s="165"/>
      <c r="I718" s="165"/>
      <c r="J718" s="165"/>
      <c r="K718" s="165"/>
      <c r="L718" s="165"/>
      <c r="M718" s="165"/>
      <c r="N718" s="165"/>
      <c r="O718" s="165"/>
      <c r="P718" s="165"/>
      <c r="Q718" s="165"/>
      <c r="R718" s="165"/>
      <c r="S718" s="165"/>
      <c r="T718" s="165"/>
      <c r="U718" s="165"/>
      <c r="V718" s="165"/>
      <c r="W718" s="165"/>
      <c r="X718" s="165"/>
      <c r="Y718" s="165"/>
      <c r="Z718" s="165"/>
    </row>
    <row r="719">
      <c r="A719" s="165"/>
      <c r="B719" s="165"/>
      <c r="C719" s="165"/>
      <c r="D719" s="54"/>
      <c r="E719" s="54"/>
      <c r="F719" s="165"/>
      <c r="G719" s="165"/>
      <c r="H719" s="165"/>
      <c r="I719" s="165"/>
      <c r="J719" s="165"/>
      <c r="K719" s="165"/>
      <c r="L719" s="165"/>
      <c r="M719" s="165"/>
      <c r="N719" s="165"/>
      <c r="O719" s="165"/>
      <c r="P719" s="165"/>
      <c r="Q719" s="165"/>
      <c r="R719" s="165"/>
      <c r="S719" s="165"/>
      <c r="T719" s="165"/>
      <c r="U719" s="165"/>
      <c r="V719" s="165"/>
      <c r="W719" s="165"/>
      <c r="X719" s="165"/>
      <c r="Y719" s="165"/>
      <c r="Z719" s="165"/>
    </row>
    <row r="720">
      <c r="A720" s="165"/>
      <c r="B720" s="165"/>
      <c r="C720" s="165"/>
      <c r="D720" s="54"/>
      <c r="E720" s="54"/>
      <c r="F720" s="165"/>
      <c r="G720" s="165"/>
      <c r="H720" s="165"/>
      <c r="I720" s="165"/>
      <c r="J720" s="165"/>
      <c r="K720" s="165"/>
      <c r="L720" s="165"/>
      <c r="M720" s="165"/>
      <c r="N720" s="165"/>
      <c r="O720" s="165"/>
      <c r="P720" s="165"/>
      <c r="Q720" s="165"/>
      <c r="R720" s="165"/>
      <c r="S720" s="165"/>
      <c r="T720" s="165"/>
      <c r="U720" s="165"/>
      <c r="V720" s="165"/>
      <c r="W720" s="165"/>
      <c r="X720" s="165"/>
      <c r="Y720" s="165"/>
      <c r="Z720" s="165"/>
    </row>
    <row r="721">
      <c r="A721" s="165"/>
      <c r="B721" s="165"/>
      <c r="C721" s="165"/>
      <c r="D721" s="54"/>
      <c r="E721" s="54"/>
      <c r="F721" s="165"/>
      <c r="G721" s="165"/>
      <c r="H721" s="165"/>
      <c r="I721" s="165"/>
      <c r="J721" s="165"/>
      <c r="K721" s="165"/>
      <c r="L721" s="165"/>
      <c r="M721" s="165"/>
      <c r="N721" s="165"/>
      <c r="O721" s="165"/>
      <c r="P721" s="165"/>
      <c r="Q721" s="165"/>
      <c r="R721" s="165"/>
      <c r="S721" s="165"/>
      <c r="T721" s="165"/>
      <c r="U721" s="165"/>
      <c r="V721" s="165"/>
      <c r="W721" s="165"/>
      <c r="X721" s="165"/>
      <c r="Y721" s="165"/>
      <c r="Z721" s="165"/>
    </row>
    <row r="722">
      <c r="A722" s="165"/>
      <c r="B722" s="165"/>
      <c r="C722" s="165"/>
      <c r="D722" s="54"/>
      <c r="E722" s="54"/>
      <c r="F722" s="165"/>
      <c r="G722" s="165"/>
      <c r="H722" s="165"/>
      <c r="I722" s="165"/>
      <c r="J722" s="165"/>
      <c r="K722" s="165"/>
      <c r="L722" s="165"/>
      <c r="M722" s="165"/>
      <c r="N722" s="165"/>
      <c r="O722" s="165"/>
      <c r="P722" s="165"/>
      <c r="Q722" s="165"/>
      <c r="R722" s="165"/>
      <c r="S722" s="165"/>
      <c r="T722" s="165"/>
      <c r="U722" s="165"/>
      <c r="V722" s="165"/>
      <c r="W722" s="165"/>
      <c r="X722" s="165"/>
      <c r="Y722" s="165"/>
      <c r="Z722" s="165"/>
    </row>
    <row r="723">
      <c r="A723" s="165"/>
      <c r="B723" s="165"/>
      <c r="C723" s="165"/>
      <c r="D723" s="54"/>
      <c r="E723" s="54"/>
      <c r="F723" s="165"/>
      <c r="G723" s="165"/>
      <c r="H723" s="165"/>
      <c r="I723" s="165"/>
      <c r="J723" s="165"/>
      <c r="K723" s="165"/>
      <c r="L723" s="165"/>
      <c r="M723" s="165"/>
      <c r="N723" s="165"/>
      <c r="O723" s="165"/>
      <c r="P723" s="165"/>
      <c r="Q723" s="165"/>
      <c r="R723" s="165"/>
      <c r="S723" s="165"/>
      <c r="T723" s="165"/>
      <c r="U723" s="165"/>
      <c r="V723" s="165"/>
      <c r="W723" s="165"/>
      <c r="X723" s="165"/>
      <c r="Y723" s="165"/>
      <c r="Z723" s="165"/>
    </row>
    <row r="724">
      <c r="A724" s="165"/>
      <c r="B724" s="165"/>
      <c r="C724" s="165"/>
      <c r="D724" s="54"/>
      <c r="E724" s="54"/>
      <c r="F724" s="165"/>
      <c r="G724" s="165"/>
      <c r="H724" s="165"/>
      <c r="I724" s="165"/>
      <c r="J724" s="165"/>
      <c r="K724" s="165"/>
      <c r="L724" s="165"/>
      <c r="M724" s="165"/>
      <c r="N724" s="165"/>
      <c r="O724" s="165"/>
      <c r="P724" s="165"/>
      <c r="Q724" s="165"/>
      <c r="R724" s="165"/>
      <c r="S724" s="165"/>
      <c r="T724" s="165"/>
      <c r="U724" s="165"/>
      <c r="V724" s="165"/>
      <c r="W724" s="165"/>
      <c r="X724" s="165"/>
      <c r="Y724" s="165"/>
      <c r="Z724" s="165"/>
    </row>
    <row r="725">
      <c r="A725" s="165"/>
      <c r="B725" s="165"/>
      <c r="C725" s="165"/>
      <c r="D725" s="54"/>
      <c r="E725" s="54"/>
      <c r="F725" s="165"/>
      <c r="G725" s="165"/>
      <c r="H725" s="165"/>
      <c r="I725" s="165"/>
      <c r="J725" s="165"/>
      <c r="K725" s="165"/>
      <c r="L725" s="165"/>
      <c r="M725" s="165"/>
      <c r="N725" s="165"/>
      <c r="O725" s="165"/>
      <c r="P725" s="165"/>
      <c r="Q725" s="165"/>
      <c r="R725" s="165"/>
      <c r="S725" s="165"/>
      <c r="T725" s="165"/>
      <c r="U725" s="165"/>
      <c r="V725" s="165"/>
      <c r="W725" s="165"/>
      <c r="X725" s="165"/>
      <c r="Y725" s="165"/>
      <c r="Z725" s="165"/>
    </row>
    <row r="726">
      <c r="A726" s="165"/>
      <c r="B726" s="165"/>
      <c r="C726" s="165"/>
      <c r="D726" s="54"/>
      <c r="E726" s="54"/>
      <c r="F726" s="165"/>
      <c r="G726" s="165"/>
      <c r="H726" s="165"/>
      <c r="I726" s="165"/>
      <c r="J726" s="165"/>
      <c r="K726" s="165"/>
      <c r="L726" s="165"/>
      <c r="M726" s="165"/>
      <c r="N726" s="165"/>
      <c r="O726" s="165"/>
      <c r="P726" s="165"/>
      <c r="Q726" s="165"/>
      <c r="R726" s="165"/>
      <c r="S726" s="165"/>
      <c r="T726" s="165"/>
      <c r="U726" s="165"/>
      <c r="V726" s="165"/>
      <c r="W726" s="165"/>
      <c r="X726" s="165"/>
      <c r="Y726" s="165"/>
      <c r="Z726" s="165"/>
    </row>
    <row r="727">
      <c r="A727" s="165"/>
      <c r="B727" s="165"/>
      <c r="C727" s="165"/>
      <c r="D727" s="54"/>
      <c r="E727" s="54"/>
      <c r="F727" s="165"/>
      <c r="G727" s="165"/>
      <c r="H727" s="165"/>
      <c r="I727" s="165"/>
      <c r="J727" s="165"/>
      <c r="K727" s="165"/>
      <c r="L727" s="165"/>
      <c r="M727" s="165"/>
      <c r="N727" s="165"/>
      <c r="O727" s="165"/>
      <c r="P727" s="165"/>
      <c r="Q727" s="165"/>
      <c r="R727" s="165"/>
      <c r="S727" s="165"/>
      <c r="T727" s="165"/>
      <c r="U727" s="165"/>
      <c r="V727" s="165"/>
      <c r="W727" s="165"/>
      <c r="X727" s="165"/>
      <c r="Y727" s="165"/>
      <c r="Z727" s="165"/>
    </row>
    <row r="728">
      <c r="A728" s="165"/>
      <c r="B728" s="165"/>
      <c r="C728" s="165"/>
      <c r="D728" s="54"/>
      <c r="E728" s="54"/>
      <c r="F728" s="165"/>
      <c r="G728" s="165"/>
      <c r="H728" s="165"/>
      <c r="I728" s="165"/>
      <c r="J728" s="165"/>
      <c r="K728" s="165"/>
      <c r="L728" s="165"/>
      <c r="M728" s="165"/>
      <c r="N728" s="165"/>
      <c r="O728" s="165"/>
      <c r="P728" s="165"/>
      <c r="Q728" s="165"/>
      <c r="R728" s="165"/>
      <c r="S728" s="165"/>
      <c r="T728" s="165"/>
      <c r="U728" s="165"/>
      <c r="V728" s="165"/>
      <c r="W728" s="165"/>
      <c r="X728" s="165"/>
      <c r="Y728" s="165"/>
      <c r="Z728" s="165"/>
    </row>
    <row r="729">
      <c r="A729" s="165"/>
      <c r="B729" s="165"/>
      <c r="C729" s="165"/>
      <c r="D729" s="54"/>
      <c r="E729" s="54"/>
      <c r="F729" s="165"/>
      <c r="G729" s="165"/>
      <c r="H729" s="165"/>
      <c r="I729" s="165"/>
      <c r="J729" s="165"/>
      <c r="K729" s="165"/>
      <c r="L729" s="165"/>
      <c r="M729" s="165"/>
      <c r="N729" s="165"/>
      <c r="O729" s="165"/>
      <c r="P729" s="165"/>
      <c r="Q729" s="165"/>
      <c r="R729" s="165"/>
      <c r="S729" s="165"/>
      <c r="T729" s="165"/>
      <c r="U729" s="165"/>
      <c r="V729" s="165"/>
      <c r="W729" s="165"/>
      <c r="X729" s="165"/>
      <c r="Y729" s="165"/>
      <c r="Z729" s="165"/>
    </row>
    <row r="730">
      <c r="A730" s="165"/>
      <c r="B730" s="165"/>
      <c r="C730" s="165"/>
      <c r="D730" s="54"/>
      <c r="E730" s="54"/>
      <c r="F730" s="165"/>
      <c r="G730" s="165"/>
      <c r="H730" s="165"/>
      <c r="I730" s="165"/>
      <c r="J730" s="165"/>
      <c r="K730" s="165"/>
      <c r="L730" s="165"/>
      <c r="M730" s="165"/>
      <c r="N730" s="165"/>
      <c r="O730" s="165"/>
      <c r="P730" s="165"/>
      <c r="Q730" s="165"/>
      <c r="R730" s="165"/>
      <c r="S730" s="165"/>
      <c r="T730" s="165"/>
      <c r="U730" s="165"/>
      <c r="V730" s="165"/>
      <c r="W730" s="165"/>
      <c r="X730" s="165"/>
      <c r="Y730" s="165"/>
      <c r="Z730" s="165"/>
    </row>
    <row r="731">
      <c r="A731" s="165"/>
      <c r="B731" s="165"/>
      <c r="C731" s="165"/>
      <c r="D731" s="54"/>
      <c r="E731" s="54"/>
      <c r="F731" s="165"/>
      <c r="G731" s="165"/>
      <c r="H731" s="165"/>
      <c r="I731" s="165"/>
      <c r="J731" s="165"/>
      <c r="K731" s="165"/>
      <c r="L731" s="165"/>
      <c r="M731" s="165"/>
      <c r="N731" s="165"/>
      <c r="O731" s="165"/>
      <c r="P731" s="165"/>
      <c r="Q731" s="165"/>
      <c r="R731" s="165"/>
      <c r="S731" s="165"/>
      <c r="T731" s="165"/>
      <c r="U731" s="165"/>
      <c r="V731" s="165"/>
      <c r="W731" s="165"/>
      <c r="X731" s="165"/>
      <c r="Y731" s="165"/>
      <c r="Z731" s="165"/>
    </row>
    <row r="732">
      <c r="A732" s="165"/>
      <c r="B732" s="165"/>
      <c r="C732" s="165"/>
      <c r="D732" s="54"/>
      <c r="E732" s="54"/>
      <c r="F732" s="165"/>
      <c r="G732" s="165"/>
      <c r="H732" s="165"/>
      <c r="I732" s="165"/>
      <c r="J732" s="165"/>
      <c r="K732" s="165"/>
      <c r="L732" s="165"/>
      <c r="M732" s="165"/>
      <c r="N732" s="165"/>
      <c r="O732" s="165"/>
      <c r="P732" s="165"/>
      <c r="Q732" s="165"/>
      <c r="R732" s="165"/>
      <c r="S732" s="165"/>
      <c r="T732" s="165"/>
      <c r="U732" s="165"/>
      <c r="V732" s="165"/>
      <c r="W732" s="165"/>
      <c r="X732" s="165"/>
      <c r="Y732" s="165"/>
      <c r="Z732" s="165"/>
    </row>
    <row r="733">
      <c r="A733" s="165"/>
      <c r="B733" s="165"/>
      <c r="C733" s="165"/>
      <c r="D733" s="54"/>
      <c r="E733" s="54"/>
      <c r="F733" s="165"/>
      <c r="G733" s="165"/>
      <c r="H733" s="165"/>
      <c r="I733" s="165"/>
      <c r="J733" s="165"/>
      <c r="K733" s="165"/>
      <c r="L733" s="165"/>
      <c r="M733" s="165"/>
      <c r="N733" s="165"/>
      <c r="O733" s="165"/>
      <c r="P733" s="165"/>
      <c r="Q733" s="165"/>
      <c r="R733" s="165"/>
      <c r="S733" s="165"/>
      <c r="T733" s="165"/>
      <c r="U733" s="165"/>
      <c r="V733" s="165"/>
      <c r="W733" s="165"/>
      <c r="X733" s="165"/>
      <c r="Y733" s="165"/>
      <c r="Z733" s="165"/>
    </row>
    <row r="734">
      <c r="A734" s="165"/>
      <c r="B734" s="165"/>
      <c r="C734" s="165"/>
      <c r="D734" s="54"/>
      <c r="E734" s="54"/>
      <c r="F734" s="165"/>
      <c r="G734" s="165"/>
      <c r="H734" s="165"/>
      <c r="I734" s="165"/>
      <c r="J734" s="165"/>
      <c r="K734" s="165"/>
      <c r="L734" s="165"/>
      <c r="M734" s="165"/>
      <c r="N734" s="165"/>
      <c r="O734" s="165"/>
      <c r="P734" s="165"/>
      <c r="Q734" s="165"/>
      <c r="R734" s="165"/>
      <c r="S734" s="165"/>
      <c r="T734" s="165"/>
      <c r="U734" s="165"/>
      <c r="V734" s="165"/>
      <c r="W734" s="165"/>
      <c r="X734" s="165"/>
      <c r="Y734" s="165"/>
      <c r="Z734" s="165"/>
    </row>
    <row r="735">
      <c r="A735" s="165"/>
      <c r="B735" s="165"/>
      <c r="C735" s="165"/>
      <c r="D735" s="54"/>
      <c r="E735" s="54"/>
      <c r="F735" s="165"/>
      <c r="G735" s="165"/>
      <c r="H735" s="165"/>
      <c r="I735" s="165"/>
      <c r="J735" s="165"/>
      <c r="K735" s="165"/>
      <c r="L735" s="165"/>
      <c r="M735" s="165"/>
      <c r="N735" s="165"/>
      <c r="O735" s="165"/>
      <c r="P735" s="165"/>
      <c r="Q735" s="165"/>
      <c r="R735" s="165"/>
      <c r="S735" s="165"/>
      <c r="T735" s="165"/>
      <c r="U735" s="165"/>
      <c r="V735" s="165"/>
      <c r="W735" s="165"/>
      <c r="X735" s="165"/>
      <c r="Y735" s="165"/>
      <c r="Z735" s="165"/>
    </row>
    <row r="736">
      <c r="A736" s="165"/>
      <c r="B736" s="165"/>
      <c r="C736" s="165"/>
      <c r="D736" s="54"/>
      <c r="E736" s="54"/>
      <c r="F736" s="165"/>
      <c r="G736" s="165"/>
      <c r="H736" s="165"/>
      <c r="I736" s="165"/>
      <c r="J736" s="165"/>
      <c r="K736" s="165"/>
      <c r="L736" s="165"/>
      <c r="M736" s="165"/>
      <c r="N736" s="165"/>
      <c r="O736" s="165"/>
      <c r="P736" s="165"/>
      <c r="Q736" s="165"/>
      <c r="R736" s="165"/>
      <c r="S736" s="165"/>
      <c r="T736" s="165"/>
      <c r="U736" s="165"/>
      <c r="V736" s="165"/>
      <c r="W736" s="165"/>
      <c r="X736" s="165"/>
      <c r="Y736" s="165"/>
      <c r="Z736" s="165"/>
    </row>
    <row r="737">
      <c r="A737" s="165"/>
      <c r="B737" s="165"/>
      <c r="C737" s="165"/>
      <c r="D737" s="54"/>
      <c r="E737" s="54"/>
      <c r="F737" s="165"/>
      <c r="G737" s="165"/>
      <c r="H737" s="165"/>
      <c r="I737" s="165"/>
      <c r="J737" s="165"/>
      <c r="K737" s="165"/>
      <c r="L737" s="165"/>
      <c r="M737" s="165"/>
      <c r="N737" s="165"/>
      <c r="O737" s="165"/>
      <c r="P737" s="165"/>
      <c r="Q737" s="165"/>
      <c r="R737" s="165"/>
      <c r="S737" s="165"/>
      <c r="T737" s="165"/>
      <c r="U737" s="165"/>
      <c r="V737" s="165"/>
      <c r="W737" s="165"/>
      <c r="X737" s="165"/>
      <c r="Y737" s="165"/>
      <c r="Z737" s="165"/>
    </row>
    <row r="738">
      <c r="A738" s="165"/>
      <c r="B738" s="165"/>
      <c r="C738" s="165"/>
      <c r="D738" s="54"/>
      <c r="E738" s="54"/>
      <c r="F738" s="165"/>
      <c r="G738" s="165"/>
      <c r="H738" s="165"/>
      <c r="I738" s="165"/>
      <c r="J738" s="165"/>
      <c r="K738" s="165"/>
      <c r="L738" s="165"/>
      <c r="M738" s="165"/>
      <c r="N738" s="165"/>
      <c r="O738" s="165"/>
      <c r="P738" s="165"/>
      <c r="Q738" s="165"/>
      <c r="R738" s="165"/>
      <c r="S738" s="165"/>
      <c r="T738" s="165"/>
      <c r="U738" s="165"/>
      <c r="V738" s="165"/>
      <c r="W738" s="165"/>
      <c r="X738" s="165"/>
      <c r="Y738" s="165"/>
      <c r="Z738" s="165"/>
    </row>
    <row r="739">
      <c r="A739" s="165"/>
      <c r="B739" s="165"/>
      <c r="C739" s="165"/>
      <c r="D739" s="54"/>
      <c r="E739" s="54"/>
      <c r="F739" s="165"/>
      <c r="G739" s="165"/>
      <c r="H739" s="165"/>
      <c r="I739" s="165"/>
      <c r="J739" s="165"/>
      <c r="K739" s="165"/>
      <c r="L739" s="165"/>
      <c r="M739" s="165"/>
      <c r="N739" s="165"/>
      <c r="O739" s="165"/>
      <c r="P739" s="165"/>
      <c r="Q739" s="165"/>
      <c r="R739" s="165"/>
      <c r="S739" s="165"/>
      <c r="T739" s="165"/>
      <c r="U739" s="165"/>
      <c r="V739" s="165"/>
      <c r="W739" s="165"/>
      <c r="X739" s="165"/>
      <c r="Y739" s="165"/>
      <c r="Z739" s="165"/>
    </row>
    <row r="740">
      <c r="A740" s="165"/>
      <c r="B740" s="165"/>
      <c r="C740" s="165"/>
      <c r="D740" s="54"/>
      <c r="E740" s="54"/>
      <c r="F740" s="165"/>
      <c r="G740" s="165"/>
      <c r="H740" s="165"/>
      <c r="I740" s="165"/>
      <c r="J740" s="165"/>
      <c r="K740" s="165"/>
      <c r="L740" s="165"/>
      <c r="M740" s="165"/>
      <c r="N740" s="165"/>
      <c r="O740" s="165"/>
      <c r="P740" s="165"/>
      <c r="Q740" s="165"/>
      <c r="R740" s="165"/>
      <c r="S740" s="165"/>
      <c r="T740" s="165"/>
      <c r="U740" s="165"/>
      <c r="V740" s="165"/>
      <c r="W740" s="165"/>
      <c r="X740" s="165"/>
      <c r="Y740" s="165"/>
      <c r="Z740" s="165"/>
    </row>
    <row r="741">
      <c r="A741" s="165"/>
      <c r="B741" s="165"/>
      <c r="C741" s="165"/>
      <c r="D741" s="54"/>
      <c r="E741" s="54"/>
      <c r="F741" s="165"/>
      <c r="G741" s="165"/>
      <c r="H741" s="165"/>
      <c r="I741" s="165"/>
      <c r="J741" s="165"/>
      <c r="K741" s="165"/>
      <c r="L741" s="165"/>
      <c r="M741" s="165"/>
      <c r="N741" s="165"/>
      <c r="O741" s="165"/>
      <c r="P741" s="165"/>
      <c r="Q741" s="165"/>
      <c r="R741" s="165"/>
      <c r="S741" s="165"/>
      <c r="T741" s="165"/>
      <c r="U741" s="165"/>
      <c r="V741" s="165"/>
      <c r="W741" s="165"/>
      <c r="X741" s="165"/>
      <c r="Y741" s="165"/>
      <c r="Z741" s="165"/>
    </row>
    <row r="742">
      <c r="A742" s="165"/>
      <c r="B742" s="165"/>
      <c r="C742" s="165"/>
      <c r="D742" s="54"/>
      <c r="E742" s="54"/>
      <c r="F742" s="165"/>
      <c r="G742" s="165"/>
      <c r="H742" s="165"/>
      <c r="I742" s="165"/>
      <c r="J742" s="165"/>
      <c r="K742" s="165"/>
      <c r="L742" s="165"/>
      <c r="M742" s="165"/>
      <c r="N742" s="165"/>
      <c r="O742" s="165"/>
      <c r="P742" s="165"/>
      <c r="Q742" s="165"/>
      <c r="R742" s="165"/>
      <c r="S742" s="165"/>
      <c r="T742" s="165"/>
      <c r="U742" s="165"/>
      <c r="V742" s="165"/>
      <c r="W742" s="165"/>
      <c r="X742" s="165"/>
      <c r="Y742" s="165"/>
      <c r="Z742" s="165"/>
    </row>
    <row r="743">
      <c r="A743" s="165"/>
      <c r="B743" s="165"/>
      <c r="C743" s="165"/>
      <c r="D743" s="54"/>
      <c r="E743" s="54"/>
      <c r="F743" s="165"/>
      <c r="G743" s="165"/>
      <c r="H743" s="165"/>
      <c r="I743" s="165"/>
      <c r="J743" s="165"/>
      <c r="K743" s="165"/>
      <c r="L743" s="165"/>
      <c r="M743" s="165"/>
      <c r="N743" s="165"/>
      <c r="O743" s="165"/>
      <c r="P743" s="165"/>
      <c r="Q743" s="165"/>
      <c r="R743" s="165"/>
      <c r="S743" s="165"/>
      <c r="T743" s="165"/>
      <c r="U743" s="165"/>
      <c r="V743" s="165"/>
      <c r="W743" s="165"/>
      <c r="X743" s="165"/>
      <c r="Y743" s="165"/>
      <c r="Z743" s="165"/>
    </row>
    <row r="744">
      <c r="A744" s="165"/>
      <c r="B744" s="165"/>
      <c r="C744" s="165"/>
      <c r="D744" s="54"/>
      <c r="E744" s="54"/>
      <c r="F744" s="165"/>
      <c r="G744" s="165"/>
      <c r="H744" s="165"/>
      <c r="I744" s="165"/>
      <c r="J744" s="165"/>
      <c r="K744" s="165"/>
      <c r="L744" s="165"/>
      <c r="M744" s="165"/>
      <c r="N744" s="165"/>
      <c r="O744" s="165"/>
      <c r="P744" s="165"/>
      <c r="Q744" s="165"/>
      <c r="R744" s="165"/>
      <c r="S744" s="165"/>
      <c r="T744" s="165"/>
      <c r="U744" s="165"/>
      <c r="V744" s="165"/>
      <c r="W744" s="165"/>
      <c r="X744" s="165"/>
      <c r="Y744" s="165"/>
      <c r="Z744" s="165"/>
    </row>
    <row r="745">
      <c r="A745" s="165"/>
      <c r="B745" s="165"/>
      <c r="C745" s="165"/>
      <c r="D745" s="54"/>
      <c r="E745" s="54"/>
      <c r="F745" s="165"/>
      <c r="G745" s="165"/>
      <c r="H745" s="165"/>
      <c r="I745" s="165"/>
      <c r="J745" s="165"/>
      <c r="K745" s="165"/>
      <c r="L745" s="165"/>
      <c r="M745" s="165"/>
      <c r="N745" s="165"/>
      <c r="O745" s="165"/>
      <c r="P745" s="165"/>
      <c r="Q745" s="165"/>
      <c r="R745" s="165"/>
      <c r="S745" s="165"/>
      <c r="T745" s="165"/>
      <c r="U745" s="165"/>
      <c r="V745" s="165"/>
      <c r="W745" s="165"/>
      <c r="X745" s="165"/>
      <c r="Y745" s="165"/>
      <c r="Z745" s="165"/>
    </row>
    <row r="746">
      <c r="A746" s="165"/>
      <c r="B746" s="165"/>
      <c r="C746" s="165"/>
      <c r="D746" s="54"/>
      <c r="E746" s="54"/>
      <c r="F746" s="165"/>
      <c r="G746" s="165"/>
      <c r="H746" s="165"/>
      <c r="I746" s="165"/>
      <c r="J746" s="165"/>
      <c r="K746" s="165"/>
      <c r="L746" s="165"/>
      <c r="M746" s="165"/>
      <c r="N746" s="165"/>
      <c r="O746" s="165"/>
      <c r="P746" s="165"/>
      <c r="Q746" s="165"/>
      <c r="R746" s="165"/>
      <c r="S746" s="165"/>
      <c r="T746" s="165"/>
      <c r="U746" s="165"/>
      <c r="V746" s="165"/>
      <c r="W746" s="165"/>
      <c r="X746" s="165"/>
      <c r="Y746" s="165"/>
      <c r="Z746" s="165"/>
    </row>
    <row r="747">
      <c r="A747" s="165"/>
      <c r="B747" s="165"/>
      <c r="C747" s="165"/>
      <c r="D747" s="54"/>
      <c r="E747" s="54"/>
      <c r="F747" s="165"/>
      <c r="G747" s="165"/>
      <c r="H747" s="165"/>
      <c r="I747" s="165"/>
      <c r="J747" s="165"/>
      <c r="K747" s="165"/>
      <c r="L747" s="165"/>
      <c r="M747" s="165"/>
      <c r="N747" s="165"/>
      <c r="O747" s="165"/>
      <c r="P747" s="165"/>
      <c r="Q747" s="165"/>
      <c r="R747" s="165"/>
      <c r="S747" s="165"/>
      <c r="T747" s="165"/>
      <c r="U747" s="165"/>
      <c r="V747" s="165"/>
      <c r="W747" s="165"/>
      <c r="X747" s="165"/>
      <c r="Y747" s="165"/>
      <c r="Z747" s="165"/>
    </row>
    <row r="748">
      <c r="A748" s="165"/>
      <c r="B748" s="165"/>
      <c r="C748" s="165"/>
      <c r="D748" s="54"/>
      <c r="E748" s="54"/>
      <c r="F748" s="165"/>
      <c r="G748" s="165"/>
      <c r="H748" s="165"/>
      <c r="I748" s="165"/>
      <c r="J748" s="165"/>
      <c r="K748" s="165"/>
      <c r="L748" s="165"/>
      <c r="M748" s="165"/>
      <c r="N748" s="165"/>
      <c r="O748" s="165"/>
      <c r="P748" s="165"/>
      <c r="Q748" s="165"/>
      <c r="R748" s="165"/>
      <c r="S748" s="165"/>
      <c r="T748" s="165"/>
      <c r="U748" s="165"/>
      <c r="V748" s="165"/>
      <c r="W748" s="165"/>
      <c r="X748" s="165"/>
      <c r="Y748" s="165"/>
      <c r="Z748" s="165"/>
    </row>
    <row r="749">
      <c r="A749" s="165"/>
      <c r="B749" s="165"/>
      <c r="C749" s="165"/>
      <c r="D749" s="54"/>
      <c r="E749" s="54"/>
      <c r="F749" s="165"/>
      <c r="G749" s="165"/>
      <c r="H749" s="165"/>
      <c r="I749" s="165"/>
      <c r="J749" s="165"/>
      <c r="K749" s="165"/>
      <c r="L749" s="165"/>
      <c r="M749" s="165"/>
      <c r="N749" s="165"/>
      <c r="O749" s="165"/>
      <c r="P749" s="165"/>
      <c r="Q749" s="165"/>
      <c r="R749" s="165"/>
      <c r="S749" s="165"/>
      <c r="T749" s="165"/>
      <c r="U749" s="165"/>
      <c r="V749" s="165"/>
      <c r="W749" s="165"/>
      <c r="X749" s="165"/>
      <c r="Y749" s="165"/>
      <c r="Z749" s="165"/>
    </row>
    <row r="750">
      <c r="A750" s="165"/>
      <c r="B750" s="165"/>
      <c r="C750" s="165"/>
      <c r="D750" s="54"/>
      <c r="E750" s="54"/>
      <c r="F750" s="165"/>
      <c r="G750" s="165"/>
      <c r="H750" s="165"/>
      <c r="I750" s="165"/>
      <c r="J750" s="165"/>
      <c r="K750" s="165"/>
      <c r="L750" s="165"/>
      <c r="M750" s="165"/>
      <c r="N750" s="165"/>
      <c r="O750" s="165"/>
      <c r="P750" s="165"/>
      <c r="Q750" s="165"/>
      <c r="R750" s="165"/>
      <c r="S750" s="165"/>
      <c r="T750" s="165"/>
      <c r="U750" s="165"/>
      <c r="V750" s="165"/>
      <c r="W750" s="165"/>
      <c r="X750" s="165"/>
      <c r="Y750" s="165"/>
      <c r="Z750" s="165"/>
    </row>
    <row r="751">
      <c r="A751" s="165"/>
      <c r="B751" s="165"/>
      <c r="C751" s="165"/>
      <c r="D751" s="54"/>
      <c r="E751" s="54"/>
      <c r="F751" s="165"/>
      <c r="G751" s="165"/>
      <c r="H751" s="165"/>
      <c r="I751" s="165"/>
      <c r="J751" s="165"/>
      <c r="K751" s="165"/>
      <c r="L751" s="165"/>
      <c r="M751" s="165"/>
      <c r="N751" s="165"/>
      <c r="O751" s="165"/>
      <c r="P751" s="165"/>
      <c r="Q751" s="165"/>
      <c r="R751" s="165"/>
      <c r="S751" s="165"/>
      <c r="T751" s="165"/>
      <c r="U751" s="165"/>
      <c r="V751" s="165"/>
      <c r="W751" s="165"/>
      <c r="X751" s="165"/>
      <c r="Y751" s="165"/>
      <c r="Z751" s="165"/>
    </row>
    <row r="752">
      <c r="A752" s="165"/>
      <c r="B752" s="165"/>
      <c r="C752" s="165"/>
      <c r="D752" s="54"/>
      <c r="E752" s="54"/>
      <c r="F752" s="165"/>
      <c r="G752" s="165"/>
      <c r="H752" s="165"/>
      <c r="I752" s="165"/>
      <c r="J752" s="165"/>
      <c r="K752" s="165"/>
      <c r="L752" s="165"/>
      <c r="M752" s="165"/>
      <c r="N752" s="165"/>
      <c r="O752" s="165"/>
      <c r="P752" s="165"/>
      <c r="Q752" s="165"/>
      <c r="R752" s="165"/>
      <c r="S752" s="165"/>
      <c r="T752" s="165"/>
      <c r="U752" s="165"/>
      <c r="V752" s="165"/>
      <c r="W752" s="165"/>
      <c r="X752" s="165"/>
      <c r="Y752" s="165"/>
      <c r="Z752" s="165"/>
    </row>
    <row r="753">
      <c r="A753" s="165"/>
      <c r="B753" s="165"/>
      <c r="C753" s="165"/>
      <c r="D753" s="54"/>
      <c r="E753" s="54"/>
      <c r="F753" s="165"/>
      <c r="G753" s="165"/>
      <c r="H753" s="165"/>
      <c r="I753" s="165"/>
      <c r="J753" s="165"/>
      <c r="K753" s="165"/>
      <c r="L753" s="165"/>
      <c r="M753" s="165"/>
      <c r="N753" s="165"/>
      <c r="O753" s="165"/>
      <c r="P753" s="165"/>
      <c r="Q753" s="165"/>
      <c r="R753" s="165"/>
      <c r="S753" s="165"/>
      <c r="T753" s="165"/>
      <c r="U753" s="165"/>
      <c r="V753" s="165"/>
      <c r="W753" s="165"/>
      <c r="X753" s="165"/>
      <c r="Y753" s="165"/>
      <c r="Z753" s="165"/>
    </row>
    <row r="754">
      <c r="A754" s="165"/>
      <c r="B754" s="165"/>
      <c r="C754" s="165"/>
      <c r="D754" s="54"/>
      <c r="E754" s="54"/>
      <c r="F754" s="165"/>
      <c r="G754" s="165"/>
      <c r="H754" s="165"/>
      <c r="I754" s="165"/>
      <c r="J754" s="165"/>
      <c r="K754" s="165"/>
      <c r="L754" s="165"/>
      <c r="M754" s="165"/>
      <c r="N754" s="165"/>
      <c r="O754" s="165"/>
      <c r="P754" s="165"/>
      <c r="Q754" s="165"/>
      <c r="R754" s="165"/>
      <c r="S754" s="165"/>
      <c r="T754" s="165"/>
      <c r="U754" s="165"/>
      <c r="V754" s="165"/>
      <c r="W754" s="165"/>
      <c r="X754" s="165"/>
      <c r="Y754" s="165"/>
      <c r="Z754" s="165"/>
    </row>
    <row r="755">
      <c r="A755" s="165"/>
      <c r="B755" s="165"/>
      <c r="C755" s="165"/>
      <c r="D755" s="54"/>
      <c r="E755" s="54"/>
      <c r="F755" s="165"/>
      <c r="G755" s="165"/>
      <c r="H755" s="165"/>
      <c r="I755" s="165"/>
      <c r="J755" s="165"/>
      <c r="K755" s="165"/>
      <c r="L755" s="165"/>
      <c r="M755" s="165"/>
      <c r="N755" s="165"/>
      <c r="O755" s="165"/>
      <c r="P755" s="165"/>
      <c r="Q755" s="165"/>
      <c r="R755" s="165"/>
      <c r="S755" s="165"/>
      <c r="T755" s="165"/>
      <c r="U755" s="165"/>
      <c r="V755" s="165"/>
      <c r="W755" s="165"/>
      <c r="X755" s="165"/>
      <c r="Y755" s="165"/>
      <c r="Z755" s="165"/>
    </row>
    <row r="756">
      <c r="A756" s="165"/>
      <c r="B756" s="165"/>
      <c r="C756" s="165"/>
      <c r="D756" s="54"/>
      <c r="E756" s="54"/>
      <c r="F756" s="165"/>
      <c r="G756" s="165"/>
      <c r="H756" s="165"/>
      <c r="I756" s="165"/>
      <c r="J756" s="165"/>
      <c r="K756" s="165"/>
      <c r="L756" s="165"/>
      <c r="M756" s="165"/>
      <c r="N756" s="165"/>
      <c r="O756" s="165"/>
      <c r="P756" s="165"/>
      <c r="Q756" s="165"/>
      <c r="R756" s="165"/>
      <c r="S756" s="165"/>
      <c r="T756" s="165"/>
      <c r="U756" s="165"/>
      <c r="V756" s="165"/>
      <c r="W756" s="165"/>
      <c r="X756" s="165"/>
      <c r="Y756" s="165"/>
      <c r="Z756" s="165"/>
    </row>
    <row r="757">
      <c r="A757" s="165"/>
      <c r="B757" s="165"/>
      <c r="C757" s="165"/>
      <c r="D757" s="54"/>
      <c r="E757" s="54"/>
      <c r="F757" s="165"/>
      <c r="G757" s="165"/>
      <c r="H757" s="165"/>
      <c r="I757" s="165"/>
      <c r="J757" s="165"/>
      <c r="K757" s="165"/>
      <c r="L757" s="165"/>
      <c r="M757" s="165"/>
      <c r="N757" s="165"/>
      <c r="O757" s="165"/>
      <c r="P757" s="165"/>
      <c r="Q757" s="165"/>
      <c r="R757" s="165"/>
      <c r="S757" s="165"/>
      <c r="T757" s="165"/>
      <c r="U757" s="165"/>
      <c r="V757" s="165"/>
      <c r="W757" s="165"/>
      <c r="X757" s="165"/>
      <c r="Y757" s="165"/>
      <c r="Z757" s="165"/>
    </row>
    <row r="758">
      <c r="A758" s="165"/>
      <c r="B758" s="165"/>
      <c r="C758" s="165"/>
      <c r="D758" s="54"/>
      <c r="E758" s="54"/>
      <c r="F758" s="165"/>
      <c r="G758" s="165"/>
      <c r="H758" s="165"/>
      <c r="I758" s="165"/>
      <c r="J758" s="165"/>
      <c r="K758" s="165"/>
      <c r="L758" s="165"/>
      <c r="M758" s="165"/>
      <c r="N758" s="165"/>
      <c r="O758" s="165"/>
      <c r="P758" s="165"/>
      <c r="Q758" s="165"/>
      <c r="R758" s="165"/>
      <c r="S758" s="165"/>
      <c r="T758" s="165"/>
      <c r="U758" s="165"/>
      <c r="V758" s="165"/>
      <c r="W758" s="165"/>
      <c r="X758" s="165"/>
      <c r="Y758" s="165"/>
      <c r="Z758" s="165"/>
    </row>
    <row r="759">
      <c r="A759" s="165"/>
      <c r="B759" s="165"/>
      <c r="C759" s="165"/>
      <c r="D759" s="54"/>
      <c r="E759" s="54"/>
      <c r="F759" s="165"/>
      <c r="G759" s="165"/>
      <c r="H759" s="165"/>
      <c r="I759" s="165"/>
      <c r="J759" s="165"/>
      <c r="K759" s="165"/>
      <c r="L759" s="165"/>
      <c r="M759" s="165"/>
      <c r="N759" s="165"/>
      <c r="O759" s="165"/>
      <c r="P759" s="165"/>
      <c r="Q759" s="165"/>
      <c r="R759" s="165"/>
      <c r="S759" s="165"/>
      <c r="T759" s="165"/>
      <c r="U759" s="165"/>
      <c r="V759" s="165"/>
      <c r="W759" s="165"/>
      <c r="X759" s="165"/>
      <c r="Y759" s="165"/>
      <c r="Z759" s="165"/>
    </row>
    <row r="760">
      <c r="A760" s="165"/>
      <c r="B760" s="165"/>
      <c r="C760" s="165"/>
      <c r="D760" s="54"/>
      <c r="E760" s="54"/>
      <c r="F760" s="165"/>
      <c r="G760" s="165"/>
      <c r="H760" s="165"/>
      <c r="I760" s="165"/>
      <c r="J760" s="165"/>
      <c r="K760" s="165"/>
      <c r="L760" s="165"/>
      <c r="M760" s="165"/>
      <c r="N760" s="165"/>
      <c r="O760" s="165"/>
      <c r="P760" s="165"/>
      <c r="Q760" s="165"/>
      <c r="R760" s="165"/>
      <c r="S760" s="165"/>
      <c r="T760" s="165"/>
      <c r="U760" s="165"/>
      <c r="V760" s="165"/>
      <c r="W760" s="165"/>
      <c r="X760" s="165"/>
      <c r="Y760" s="165"/>
      <c r="Z760" s="165"/>
    </row>
    <row r="761">
      <c r="A761" s="165"/>
      <c r="B761" s="165"/>
      <c r="C761" s="165"/>
      <c r="D761" s="54"/>
      <c r="E761" s="54"/>
      <c r="F761" s="165"/>
      <c r="G761" s="165"/>
      <c r="H761" s="165"/>
      <c r="I761" s="165"/>
      <c r="J761" s="165"/>
      <c r="K761" s="165"/>
      <c r="L761" s="165"/>
      <c r="M761" s="165"/>
      <c r="N761" s="165"/>
      <c r="O761" s="165"/>
      <c r="P761" s="165"/>
      <c r="Q761" s="165"/>
      <c r="R761" s="165"/>
      <c r="S761" s="165"/>
      <c r="T761" s="165"/>
      <c r="U761" s="165"/>
      <c r="V761" s="165"/>
      <c r="W761" s="165"/>
      <c r="X761" s="165"/>
      <c r="Y761" s="165"/>
      <c r="Z761" s="165"/>
    </row>
    <row r="762">
      <c r="A762" s="165"/>
      <c r="B762" s="165"/>
      <c r="C762" s="165"/>
      <c r="D762" s="54"/>
      <c r="E762" s="54"/>
      <c r="F762" s="165"/>
      <c r="G762" s="165"/>
      <c r="H762" s="165"/>
      <c r="I762" s="165"/>
      <c r="J762" s="165"/>
      <c r="K762" s="165"/>
      <c r="L762" s="165"/>
      <c r="M762" s="165"/>
      <c r="N762" s="165"/>
      <c r="O762" s="165"/>
      <c r="P762" s="165"/>
      <c r="Q762" s="165"/>
      <c r="R762" s="165"/>
      <c r="S762" s="165"/>
      <c r="T762" s="165"/>
      <c r="U762" s="165"/>
      <c r="V762" s="165"/>
      <c r="W762" s="165"/>
      <c r="X762" s="165"/>
      <c r="Y762" s="165"/>
      <c r="Z762" s="165"/>
    </row>
    <row r="763">
      <c r="A763" s="165"/>
      <c r="B763" s="165"/>
      <c r="C763" s="165"/>
      <c r="D763" s="54"/>
      <c r="E763" s="54"/>
      <c r="F763" s="165"/>
      <c r="G763" s="165"/>
      <c r="H763" s="165"/>
      <c r="I763" s="165"/>
      <c r="J763" s="165"/>
      <c r="K763" s="165"/>
      <c r="L763" s="165"/>
      <c r="M763" s="165"/>
      <c r="N763" s="165"/>
      <c r="O763" s="165"/>
      <c r="P763" s="165"/>
      <c r="Q763" s="165"/>
      <c r="R763" s="165"/>
      <c r="S763" s="165"/>
      <c r="T763" s="165"/>
      <c r="U763" s="165"/>
      <c r="V763" s="165"/>
      <c r="W763" s="165"/>
      <c r="X763" s="165"/>
      <c r="Y763" s="165"/>
      <c r="Z763" s="165"/>
    </row>
    <row r="764">
      <c r="A764" s="165"/>
      <c r="B764" s="165"/>
      <c r="C764" s="165"/>
      <c r="D764" s="54"/>
      <c r="E764" s="54"/>
      <c r="F764" s="165"/>
      <c r="G764" s="165"/>
      <c r="H764" s="165"/>
      <c r="I764" s="165"/>
      <c r="J764" s="165"/>
      <c r="K764" s="165"/>
      <c r="L764" s="165"/>
      <c r="M764" s="165"/>
      <c r="N764" s="165"/>
      <c r="O764" s="165"/>
      <c r="P764" s="165"/>
      <c r="Q764" s="165"/>
      <c r="R764" s="165"/>
      <c r="S764" s="165"/>
      <c r="T764" s="165"/>
      <c r="U764" s="165"/>
      <c r="V764" s="165"/>
      <c r="W764" s="165"/>
      <c r="X764" s="165"/>
      <c r="Y764" s="165"/>
      <c r="Z764" s="165"/>
    </row>
    <row r="765">
      <c r="A765" s="165"/>
      <c r="B765" s="165"/>
      <c r="C765" s="165"/>
      <c r="D765" s="54"/>
      <c r="E765" s="54"/>
      <c r="F765" s="165"/>
      <c r="G765" s="165"/>
      <c r="H765" s="165"/>
      <c r="I765" s="165"/>
      <c r="J765" s="165"/>
      <c r="K765" s="165"/>
      <c r="L765" s="165"/>
      <c r="M765" s="165"/>
      <c r="N765" s="165"/>
      <c r="O765" s="165"/>
      <c r="P765" s="165"/>
      <c r="Q765" s="165"/>
      <c r="R765" s="165"/>
      <c r="S765" s="165"/>
      <c r="T765" s="165"/>
      <c r="U765" s="165"/>
      <c r="V765" s="165"/>
      <c r="W765" s="165"/>
      <c r="X765" s="165"/>
      <c r="Y765" s="165"/>
      <c r="Z765" s="165"/>
    </row>
    <row r="766">
      <c r="A766" s="165"/>
      <c r="B766" s="165"/>
      <c r="C766" s="165"/>
      <c r="D766" s="54"/>
      <c r="E766" s="54"/>
      <c r="F766" s="165"/>
      <c r="G766" s="165"/>
      <c r="H766" s="165"/>
      <c r="I766" s="165"/>
      <c r="J766" s="165"/>
      <c r="K766" s="165"/>
      <c r="L766" s="165"/>
      <c r="M766" s="165"/>
      <c r="N766" s="165"/>
      <c r="O766" s="165"/>
      <c r="P766" s="165"/>
      <c r="Q766" s="165"/>
      <c r="R766" s="165"/>
      <c r="S766" s="165"/>
      <c r="T766" s="165"/>
      <c r="U766" s="165"/>
      <c r="V766" s="165"/>
      <c r="W766" s="165"/>
      <c r="X766" s="165"/>
      <c r="Y766" s="165"/>
      <c r="Z766" s="165"/>
    </row>
    <row r="767">
      <c r="A767" s="165"/>
      <c r="B767" s="165"/>
      <c r="C767" s="165"/>
      <c r="D767" s="54"/>
      <c r="E767" s="54"/>
      <c r="F767" s="165"/>
      <c r="G767" s="165"/>
      <c r="H767" s="165"/>
      <c r="I767" s="165"/>
      <c r="J767" s="165"/>
      <c r="K767" s="165"/>
      <c r="L767" s="165"/>
      <c r="M767" s="165"/>
      <c r="N767" s="165"/>
      <c r="O767" s="165"/>
      <c r="P767" s="165"/>
      <c r="Q767" s="165"/>
      <c r="R767" s="165"/>
      <c r="S767" s="165"/>
      <c r="T767" s="165"/>
      <c r="U767" s="165"/>
      <c r="V767" s="165"/>
      <c r="W767" s="165"/>
      <c r="X767" s="165"/>
      <c r="Y767" s="165"/>
      <c r="Z767" s="165"/>
    </row>
    <row r="768">
      <c r="A768" s="165"/>
      <c r="B768" s="165"/>
      <c r="C768" s="165"/>
      <c r="D768" s="54"/>
      <c r="E768" s="54"/>
      <c r="F768" s="165"/>
      <c r="G768" s="165"/>
      <c r="H768" s="165"/>
      <c r="I768" s="165"/>
      <c r="J768" s="165"/>
      <c r="K768" s="165"/>
      <c r="L768" s="165"/>
      <c r="M768" s="165"/>
      <c r="N768" s="165"/>
      <c r="O768" s="165"/>
      <c r="P768" s="165"/>
      <c r="Q768" s="165"/>
      <c r="R768" s="165"/>
      <c r="S768" s="165"/>
      <c r="T768" s="165"/>
      <c r="U768" s="165"/>
      <c r="V768" s="165"/>
      <c r="W768" s="165"/>
      <c r="X768" s="165"/>
      <c r="Y768" s="165"/>
      <c r="Z768" s="165"/>
    </row>
    <row r="769">
      <c r="A769" s="165"/>
      <c r="B769" s="165"/>
      <c r="C769" s="165"/>
      <c r="D769" s="54"/>
      <c r="E769" s="54"/>
      <c r="F769" s="165"/>
      <c r="G769" s="165"/>
      <c r="H769" s="165"/>
      <c r="I769" s="165"/>
      <c r="J769" s="165"/>
      <c r="K769" s="165"/>
      <c r="L769" s="165"/>
      <c r="M769" s="165"/>
      <c r="N769" s="165"/>
      <c r="O769" s="165"/>
      <c r="P769" s="165"/>
      <c r="Q769" s="165"/>
      <c r="R769" s="165"/>
      <c r="S769" s="165"/>
      <c r="T769" s="165"/>
      <c r="U769" s="165"/>
      <c r="V769" s="165"/>
      <c r="W769" s="165"/>
      <c r="X769" s="165"/>
      <c r="Y769" s="165"/>
      <c r="Z769" s="165"/>
    </row>
    <row r="770">
      <c r="A770" s="165"/>
      <c r="B770" s="165"/>
      <c r="C770" s="165"/>
      <c r="D770" s="54"/>
      <c r="E770" s="54"/>
      <c r="F770" s="165"/>
      <c r="G770" s="165"/>
      <c r="H770" s="165"/>
      <c r="I770" s="165"/>
      <c r="J770" s="165"/>
      <c r="K770" s="165"/>
      <c r="L770" s="165"/>
      <c r="M770" s="165"/>
      <c r="N770" s="165"/>
      <c r="O770" s="165"/>
      <c r="P770" s="165"/>
      <c r="Q770" s="165"/>
      <c r="R770" s="165"/>
      <c r="S770" s="165"/>
      <c r="T770" s="165"/>
      <c r="U770" s="165"/>
      <c r="V770" s="165"/>
      <c r="W770" s="165"/>
      <c r="X770" s="165"/>
      <c r="Y770" s="165"/>
      <c r="Z770" s="165"/>
    </row>
    <row r="771">
      <c r="A771" s="165"/>
      <c r="B771" s="165"/>
      <c r="C771" s="165"/>
      <c r="D771" s="54"/>
      <c r="E771" s="54"/>
      <c r="F771" s="165"/>
      <c r="G771" s="165"/>
      <c r="H771" s="165"/>
      <c r="I771" s="165"/>
      <c r="J771" s="165"/>
      <c r="K771" s="165"/>
      <c r="L771" s="165"/>
      <c r="M771" s="165"/>
      <c r="N771" s="165"/>
      <c r="O771" s="165"/>
      <c r="P771" s="165"/>
      <c r="Q771" s="165"/>
      <c r="R771" s="165"/>
      <c r="S771" s="165"/>
      <c r="T771" s="165"/>
      <c r="U771" s="165"/>
      <c r="V771" s="165"/>
      <c r="W771" s="165"/>
      <c r="X771" s="165"/>
      <c r="Y771" s="165"/>
      <c r="Z771" s="165"/>
    </row>
    <row r="772">
      <c r="A772" s="165"/>
      <c r="B772" s="165"/>
      <c r="C772" s="165"/>
      <c r="D772" s="54"/>
      <c r="E772" s="54"/>
      <c r="F772" s="165"/>
      <c r="G772" s="165"/>
      <c r="H772" s="165"/>
      <c r="I772" s="165"/>
      <c r="J772" s="165"/>
      <c r="K772" s="165"/>
      <c r="L772" s="165"/>
      <c r="M772" s="165"/>
      <c r="N772" s="165"/>
      <c r="O772" s="165"/>
      <c r="P772" s="165"/>
      <c r="Q772" s="165"/>
      <c r="R772" s="165"/>
      <c r="S772" s="165"/>
      <c r="T772" s="165"/>
      <c r="U772" s="165"/>
      <c r="V772" s="165"/>
      <c r="W772" s="165"/>
      <c r="X772" s="165"/>
      <c r="Y772" s="165"/>
      <c r="Z772" s="165"/>
    </row>
    <row r="773">
      <c r="A773" s="165"/>
      <c r="B773" s="165"/>
      <c r="C773" s="165"/>
      <c r="D773" s="54"/>
      <c r="E773" s="54"/>
      <c r="F773" s="165"/>
      <c r="G773" s="165"/>
      <c r="H773" s="165"/>
      <c r="I773" s="165"/>
      <c r="J773" s="165"/>
      <c r="K773" s="165"/>
      <c r="L773" s="165"/>
      <c r="M773" s="165"/>
      <c r="N773" s="165"/>
      <c r="O773" s="165"/>
      <c r="P773" s="165"/>
      <c r="Q773" s="165"/>
      <c r="R773" s="165"/>
      <c r="S773" s="165"/>
      <c r="T773" s="165"/>
      <c r="U773" s="165"/>
      <c r="V773" s="165"/>
      <c r="W773" s="165"/>
      <c r="X773" s="165"/>
      <c r="Y773" s="165"/>
      <c r="Z773" s="165"/>
    </row>
    <row r="774">
      <c r="A774" s="165"/>
      <c r="B774" s="165"/>
      <c r="C774" s="165"/>
      <c r="D774" s="54"/>
      <c r="E774" s="54"/>
      <c r="F774" s="165"/>
      <c r="G774" s="165"/>
      <c r="H774" s="165"/>
      <c r="I774" s="165"/>
      <c r="J774" s="165"/>
      <c r="K774" s="165"/>
      <c r="L774" s="165"/>
      <c r="M774" s="165"/>
      <c r="N774" s="165"/>
      <c r="O774" s="165"/>
      <c r="P774" s="165"/>
      <c r="Q774" s="165"/>
      <c r="R774" s="165"/>
      <c r="S774" s="165"/>
      <c r="T774" s="165"/>
      <c r="U774" s="165"/>
      <c r="V774" s="165"/>
      <c r="W774" s="165"/>
      <c r="X774" s="165"/>
      <c r="Y774" s="165"/>
      <c r="Z774" s="165"/>
    </row>
    <row r="775">
      <c r="A775" s="165"/>
      <c r="B775" s="165"/>
      <c r="C775" s="165"/>
      <c r="D775" s="54"/>
      <c r="E775" s="54"/>
      <c r="F775" s="165"/>
      <c r="G775" s="165"/>
      <c r="H775" s="165"/>
      <c r="I775" s="165"/>
      <c r="J775" s="165"/>
      <c r="K775" s="165"/>
      <c r="L775" s="165"/>
      <c r="M775" s="165"/>
      <c r="N775" s="165"/>
      <c r="O775" s="165"/>
      <c r="P775" s="165"/>
      <c r="Q775" s="165"/>
      <c r="R775" s="165"/>
      <c r="S775" s="165"/>
      <c r="T775" s="165"/>
      <c r="U775" s="165"/>
      <c r="V775" s="165"/>
      <c r="W775" s="165"/>
      <c r="X775" s="165"/>
      <c r="Y775" s="165"/>
      <c r="Z775" s="165"/>
    </row>
    <row r="776">
      <c r="A776" s="165"/>
      <c r="B776" s="165"/>
      <c r="C776" s="165"/>
      <c r="D776" s="54"/>
      <c r="E776" s="54"/>
      <c r="F776" s="165"/>
      <c r="G776" s="165"/>
      <c r="H776" s="165"/>
      <c r="I776" s="165"/>
      <c r="J776" s="165"/>
      <c r="K776" s="165"/>
      <c r="L776" s="165"/>
      <c r="M776" s="165"/>
      <c r="N776" s="165"/>
      <c r="O776" s="165"/>
      <c r="P776" s="165"/>
      <c r="Q776" s="165"/>
      <c r="R776" s="165"/>
      <c r="S776" s="165"/>
      <c r="T776" s="165"/>
      <c r="U776" s="165"/>
      <c r="V776" s="165"/>
      <c r="W776" s="165"/>
      <c r="X776" s="165"/>
      <c r="Y776" s="165"/>
      <c r="Z776" s="165"/>
    </row>
    <row r="777">
      <c r="A777" s="165"/>
      <c r="B777" s="165"/>
      <c r="C777" s="165"/>
      <c r="D777" s="54"/>
      <c r="E777" s="54"/>
      <c r="F777" s="165"/>
      <c r="G777" s="165"/>
      <c r="H777" s="165"/>
      <c r="I777" s="165"/>
      <c r="J777" s="165"/>
      <c r="K777" s="165"/>
      <c r="L777" s="165"/>
      <c r="M777" s="165"/>
      <c r="N777" s="165"/>
      <c r="O777" s="165"/>
      <c r="P777" s="165"/>
      <c r="Q777" s="165"/>
      <c r="R777" s="165"/>
      <c r="S777" s="165"/>
      <c r="T777" s="165"/>
      <c r="U777" s="165"/>
      <c r="V777" s="165"/>
      <c r="W777" s="165"/>
      <c r="X777" s="165"/>
      <c r="Y777" s="165"/>
      <c r="Z777" s="165"/>
    </row>
    <row r="778">
      <c r="A778" s="165"/>
      <c r="B778" s="165"/>
      <c r="C778" s="165"/>
      <c r="D778" s="54"/>
      <c r="E778" s="54"/>
      <c r="F778" s="165"/>
      <c r="G778" s="165"/>
      <c r="H778" s="165"/>
      <c r="I778" s="165"/>
      <c r="J778" s="165"/>
      <c r="K778" s="165"/>
      <c r="L778" s="165"/>
      <c r="M778" s="165"/>
      <c r="N778" s="165"/>
      <c r="O778" s="165"/>
      <c r="P778" s="165"/>
      <c r="Q778" s="165"/>
      <c r="R778" s="165"/>
      <c r="S778" s="165"/>
      <c r="T778" s="165"/>
      <c r="U778" s="165"/>
      <c r="V778" s="165"/>
      <c r="W778" s="165"/>
      <c r="X778" s="165"/>
      <c r="Y778" s="165"/>
      <c r="Z778" s="165"/>
    </row>
    <row r="779">
      <c r="A779" s="165"/>
      <c r="B779" s="165"/>
      <c r="C779" s="165"/>
      <c r="D779" s="54"/>
      <c r="E779" s="54"/>
      <c r="F779" s="165"/>
      <c r="G779" s="165"/>
      <c r="H779" s="165"/>
      <c r="I779" s="165"/>
      <c r="J779" s="165"/>
      <c r="K779" s="165"/>
      <c r="L779" s="165"/>
      <c r="M779" s="165"/>
      <c r="N779" s="165"/>
      <c r="O779" s="165"/>
      <c r="P779" s="165"/>
      <c r="Q779" s="165"/>
      <c r="R779" s="165"/>
      <c r="S779" s="165"/>
      <c r="T779" s="165"/>
      <c r="U779" s="165"/>
      <c r="V779" s="165"/>
      <c r="W779" s="165"/>
      <c r="X779" s="165"/>
      <c r="Y779" s="165"/>
      <c r="Z779" s="165"/>
    </row>
    <row r="780">
      <c r="A780" s="165"/>
      <c r="B780" s="165"/>
      <c r="C780" s="165"/>
      <c r="D780" s="54"/>
      <c r="E780" s="54"/>
      <c r="F780" s="165"/>
      <c r="G780" s="165"/>
      <c r="H780" s="165"/>
      <c r="I780" s="165"/>
      <c r="J780" s="165"/>
      <c r="K780" s="165"/>
      <c r="L780" s="165"/>
      <c r="M780" s="165"/>
      <c r="N780" s="165"/>
      <c r="O780" s="165"/>
      <c r="P780" s="165"/>
      <c r="Q780" s="165"/>
      <c r="R780" s="165"/>
      <c r="S780" s="165"/>
      <c r="T780" s="165"/>
      <c r="U780" s="165"/>
      <c r="V780" s="165"/>
      <c r="W780" s="165"/>
      <c r="X780" s="165"/>
      <c r="Y780" s="165"/>
      <c r="Z780" s="165"/>
    </row>
    <row r="781">
      <c r="A781" s="165"/>
      <c r="B781" s="165"/>
      <c r="C781" s="165"/>
      <c r="D781" s="54"/>
      <c r="E781" s="54"/>
      <c r="F781" s="165"/>
      <c r="G781" s="165"/>
      <c r="H781" s="165"/>
      <c r="I781" s="165"/>
      <c r="J781" s="165"/>
      <c r="K781" s="165"/>
      <c r="L781" s="165"/>
      <c r="M781" s="165"/>
      <c r="N781" s="165"/>
      <c r="O781" s="165"/>
      <c r="P781" s="165"/>
      <c r="Q781" s="165"/>
      <c r="R781" s="165"/>
      <c r="S781" s="165"/>
      <c r="T781" s="165"/>
      <c r="U781" s="165"/>
      <c r="V781" s="165"/>
      <c r="W781" s="165"/>
      <c r="X781" s="165"/>
      <c r="Y781" s="165"/>
      <c r="Z781" s="165"/>
    </row>
    <row r="782">
      <c r="A782" s="165"/>
      <c r="B782" s="165"/>
      <c r="C782" s="165"/>
      <c r="D782" s="54"/>
      <c r="E782" s="54"/>
      <c r="F782" s="165"/>
      <c r="G782" s="165"/>
      <c r="H782" s="165"/>
      <c r="I782" s="165"/>
      <c r="J782" s="165"/>
      <c r="K782" s="165"/>
      <c r="L782" s="165"/>
      <c r="M782" s="165"/>
      <c r="N782" s="165"/>
      <c r="O782" s="165"/>
      <c r="P782" s="165"/>
      <c r="Q782" s="165"/>
      <c r="R782" s="165"/>
      <c r="S782" s="165"/>
      <c r="T782" s="165"/>
      <c r="U782" s="165"/>
      <c r="V782" s="165"/>
      <c r="W782" s="165"/>
      <c r="X782" s="165"/>
      <c r="Y782" s="165"/>
      <c r="Z782" s="165"/>
    </row>
    <row r="783">
      <c r="A783" s="165"/>
      <c r="B783" s="165"/>
      <c r="C783" s="165"/>
      <c r="D783" s="54"/>
      <c r="E783" s="54"/>
      <c r="F783" s="165"/>
      <c r="G783" s="165"/>
      <c r="H783" s="165"/>
      <c r="I783" s="165"/>
      <c r="J783" s="165"/>
      <c r="K783" s="165"/>
      <c r="L783" s="165"/>
      <c r="M783" s="165"/>
      <c r="N783" s="165"/>
      <c r="O783" s="165"/>
      <c r="P783" s="165"/>
      <c r="Q783" s="165"/>
      <c r="R783" s="165"/>
      <c r="S783" s="165"/>
      <c r="T783" s="165"/>
      <c r="U783" s="165"/>
      <c r="V783" s="165"/>
      <c r="W783" s="165"/>
      <c r="X783" s="165"/>
      <c r="Y783" s="165"/>
      <c r="Z783" s="165"/>
    </row>
    <row r="784">
      <c r="A784" s="165"/>
      <c r="B784" s="165"/>
      <c r="C784" s="165"/>
      <c r="D784" s="54"/>
      <c r="E784" s="54"/>
      <c r="F784" s="165"/>
      <c r="G784" s="165"/>
      <c r="H784" s="165"/>
      <c r="I784" s="165"/>
      <c r="J784" s="165"/>
      <c r="K784" s="165"/>
      <c r="L784" s="165"/>
      <c r="M784" s="165"/>
      <c r="N784" s="165"/>
      <c r="O784" s="165"/>
      <c r="P784" s="165"/>
      <c r="Q784" s="165"/>
      <c r="R784" s="165"/>
      <c r="S784" s="165"/>
      <c r="T784" s="165"/>
      <c r="U784" s="165"/>
      <c r="V784" s="165"/>
      <c r="W784" s="165"/>
      <c r="X784" s="165"/>
      <c r="Y784" s="165"/>
      <c r="Z784" s="165"/>
    </row>
    <row r="785">
      <c r="A785" s="165"/>
      <c r="B785" s="165"/>
      <c r="C785" s="165"/>
      <c r="D785" s="54"/>
      <c r="E785" s="54"/>
      <c r="F785" s="165"/>
      <c r="G785" s="165"/>
      <c r="H785" s="165"/>
      <c r="I785" s="165"/>
      <c r="J785" s="165"/>
      <c r="K785" s="165"/>
      <c r="L785" s="165"/>
      <c r="M785" s="165"/>
      <c r="N785" s="165"/>
      <c r="O785" s="165"/>
      <c r="P785" s="165"/>
      <c r="Q785" s="165"/>
      <c r="R785" s="165"/>
      <c r="S785" s="165"/>
      <c r="T785" s="165"/>
      <c r="U785" s="165"/>
      <c r="V785" s="165"/>
      <c r="W785" s="165"/>
      <c r="X785" s="165"/>
      <c r="Y785" s="165"/>
      <c r="Z785" s="165"/>
    </row>
    <row r="786">
      <c r="A786" s="165"/>
      <c r="B786" s="165"/>
      <c r="C786" s="165"/>
      <c r="D786" s="54"/>
      <c r="E786" s="54"/>
      <c r="F786" s="165"/>
      <c r="G786" s="165"/>
      <c r="H786" s="165"/>
      <c r="I786" s="165"/>
      <c r="J786" s="165"/>
      <c r="K786" s="165"/>
      <c r="L786" s="165"/>
      <c r="M786" s="165"/>
      <c r="N786" s="165"/>
      <c r="O786" s="165"/>
      <c r="P786" s="165"/>
      <c r="Q786" s="165"/>
      <c r="R786" s="165"/>
      <c r="S786" s="165"/>
      <c r="T786" s="165"/>
      <c r="U786" s="165"/>
      <c r="V786" s="165"/>
      <c r="W786" s="165"/>
      <c r="X786" s="165"/>
      <c r="Y786" s="165"/>
      <c r="Z786" s="165"/>
    </row>
    <row r="787">
      <c r="A787" s="165"/>
      <c r="B787" s="165"/>
      <c r="C787" s="165"/>
      <c r="D787" s="54"/>
      <c r="E787" s="54"/>
      <c r="F787" s="165"/>
      <c r="G787" s="165"/>
      <c r="H787" s="165"/>
      <c r="I787" s="165"/>
      <c r="J787" s="165"/>
      <c r="K787" s="165"/>
      <c r="L787" s="165"/>
      <c r="M787" s="165"/>
      <c r="N787" s="165"/>
      <c r="O787" s="165"/>
      <c r="P787" s="165"/>
      <c r="Q787" s="165"/>
      <c r="R787" s="165"/>
      <c r="S787" s="165"/>
      <c r="T787" s="165"/>
      <c r="U787" s="165"/>
      <c r="V787" s="165"/>
      <c r="W787" s="165"/>
      <c r="X787" s="165"/>
      <c r="Y787" s="165"/>
      <c r="Z787" s="165"/>
    </row>
    <row r="788">
      <c r="A788" s="165"/>
      <c r="B788" s="165"/>
      <c r="C788" s="165"/>
      <c r="D788" s="54"/>
      <c r="E788" s="54"/>
      <c r="F788" s="165"/>
      <c r="G788" s="165"/>
      <c r="H788" s="165"/>
      <c r="I788" s="165"/>
      <c r="J788" s="165"/>
      <c r="K788" s="165"/>
      <c r="L788" s="165"/>
      <c r="M788" s="165"/>
      <c r="N788" s="165"/>
      <c r="O788" s="165"/>
      <c r="P788" s="165"/>
      <c r="Q788" s="165"/>
      <c r="R788" s="165"/>
      <c r="S788" s="165"/>
      <c r="T788" s="165"/>
      <c r="U788" s="165"/>
      <c r="V788" s="165"/>
      <c r="W788" s="165"/>
      <c r="X788" s="165"/>
      <c r="Y788" s="165"/>
      <c r="Z788" s="165"/>
    </row>
    <row r="789">
      <c r="A789" s="165"/>
      <c r="B789" s="165"/>
      <c r="C789" s="165"/>
      <c r="D789" s="54"/>
      <c r="E789" s="54"/>
      <c r="F789" s="165"/>
      <c r="G789" s="165"/>
      <c r="H789" s="165"/>
      <c r="I789" s="165"/>
      <c r="J789" s="165"/>
      <c r="K789" s="165"/>
      <c r="L789" s="165"/>
      <c r="M789" s="165"/>
      <c r="N789" s="165"/>
      <c r="O789" s="165"/>
      <c r="P789" s="165"/>
      <c r="Q789" s="165"/>
      <c r="R789" s="165"/>
      <c r="S789" s="165"/>
      <c r="T789" s="165"/>
      <c r="U789" s="165"/>
      <c r="V789" s="165"/>
      <c r="W789" s="165"/>
      <c r="X789" s="165"/>
      <c r="Y789" s="165"/>
      <c r="Z789" s="165"/>
    </row>
    <row r="790">
      <c r="A790" s="165"/>
      <c r="B790" s="165"/>
      <c r="C790" s="165"/>
      <c r="D790" s="54"/>
      <c r="E790" s="54"/>
      <c r="F790" s="165"/>
      <c r="G790" s="165"/>
      <c r="H790" s="165"/>
      <c r="I790" s="165"/>
      <c r="J790" s="165"/>
      <c r="K790" s="165"/>
      <c r="L790" s="165"/>
      <c r="M790" s="165"/>
      <c r="N790" s="165"/>
      <c r="O790" s="165"/>
      <c r="P790" s="165"/>
      <c r="Q790" s="165"/>
      <c r="R790" s="165"/>
      <c r="S790" s="165"/>
      <c r="T790" s="165"/>
      <c r="U790" s="165"/>
      <c r="V790" s="165"/>
      <c r="W790" s="165"/>
      <c r="X790" s="165"/>
      <c r="Y790" s="165"/>
      <c r="Z790" s="165"/>
    </row>
    <row r="791">
      <c r="A791" s="165"/>
      <c r="B791" s="165"/>
      <c r="C791" s="165"/>
      <c r="D791" s="54"/>
      <c r="E791" s="54"/>
      <c r="F791" s="165"/>
      <c r="G791" s="165"/>
      <c r="H791" s="165"/>
      <c r="I791" s="165"/>
      <c r="J791" s="165"/>
      <c r="K791" s="165"/>
      <c r="L791" s="165"/>
      <c r="M791" s="165"/>
      <c r="N791" s="165"/>
      <c r="O791" s="165"/>
      <c r="P791" s="165"/>
      <c r="Q791" s="165"/>
      <c r="R791" s="165"/>
      <c r="S791" s="165"/>
      <c r="T791" s="165"/>
      <c r="U791" s="165"/>
      <c r="V791" s="165"/>
      <c r="W791" s="165"/>
      <c r="X791" s="165"/>
      <c r="Y791" s="165"/>
      <c r="Z791" s="165"/>
    </row>
    <row r="792">
      <c r="A792" s="165"/>
      <c r="B792" s="165"/>
      <c r="C792" s="165"/>
      <c r="D792" s="54"/>
      <c r="E792" s="54"/>
      <c r="F792" s="165"/>
      <c r="G792" s="165"/>
      <c r="H792" s="165"/>
      <c r="I792" s="165"/>
      <c r="J792" s="165"/>
      <c r="K792" s="165"/>
      <c r="L792" s="165"/>
      <c r="M792" s="165"/>
      <c r="N792" s="165"/>
      <c r="O792" s="165"/>
      <c r="P792" s="165"/>
      <c r="Q792" s="165"/>
      <c r="R792" s="165"/>
      <c r="S792" s="165"/>
      <c r="T792" s="165"/>
      <c r="U792" s="165"/>
      <c r="V792" s="165"/>
      <c r="W792" s="165"/>
      <c r="X792" s="165"/>
      <c r="Y792" s="165"/>
      <c r="Z792" s="165"/>
    </row>
    <row r="793">
      <c r="A793" s="165"/>
      <c r="B793" s="165"/>
      <c r="C793" s="165"/>
      <c r="D793" s="54"/>
      <c r="E793" s="54"/>
      <c r="F793" s="165"/>
      <c r="G793" s="165"/>
      <c r="H793" s="165"/>
      <c r="I793" s="165"/>
      <c r="J793" s="165"/>
      <c r="K793" s="165"/>
      <c r="L793" s="165"/>
      <c r="M793" s="165"/>
      <c r="N793" s="165"/>
      <c r="O793" s="165"/>
      <c r="P793" s="165"/>
      <c r="Q793" s="165"/>
      <c r="R793" s="165"/>
      <c r="S793" s="165"/>
      <c r="T793" s="165"/>
      <c r="U793" s="165"/>
      <c r="V793" s="165"/>
      <c r="W793" s="165"/>
      <c r="X793" s="165"/>
      <c r="Y793" s="165"/>
      <c r="Z793" s="165"/>
    </row>
    <row r="794">
      <c r="A794" s="165"/>
      <c r="B794" s="165"/>
      <c r="C794" s="165"/>
      <c r="D794" s="54"/>
      <c r="E794" s="54"/>
      <c r="F794" s="165"/>
      <c r="G794" s="165"/>
      <c r="H794" s="165"/>
      <c r="I794" s="165"/>
      <c r="J794" s="165"/>
      <c r="K794" s="165"/>
      <c r="L794" s="165"/>
      <c r="M794" s="165"/>
      <c r="N794" s="165"/>
      <c r="O794" s="165"/>
      <c r="P794" s="165"/>
      <c r="Q794" s="165"/>
      <c r="R794" s="165"/>
      <c r="S794" s="165"/>
      <c r="T794" s="165"/>
      <c r="U794" s="165"/>
      <c r="V794" s="165"/>
      <c r="W794" s="165"/>
      <c r="X794" s="165"/>
      <c r="Y794" s="165"/>
      <c r="Z794" s="165"/>
    </row>
    <row r="795">
      <c r="A795" s="165"/>
      <c r="B795" s="165"/>
      <c r="C795" s="165"/>
      <c r="D795" s="54"/>
      <c r="E795" s="54"/>
      <c r="F795" s="165"/>
      <c r="G795" s="165"/>
      <c r="H795" s="165"/>
      <c r="I795" s="165"/>
      <c r="J795" s="165"/>
      <c r="K795" s="165"/>
      <c r="L795" s="165"/>
      <c r="M795" s="165"/>
      <c r="N795" s="165"/>
      <c r="O795" s="165"/>
      <c r="P795" s="165"/>
      <c r="Q795" s="165"/>
      <c r="R795" s="165"/>
      <c r="S795" s="165"/>
      <c r="T795" s="165"/>
      <c r="U795" s="165"/>
      <c r="V795" s="165"/>
      <c r="W795" s="165"/>
      <c r="X795" s="165"/>
      <c r="Y795" s="165"/>
      <c r="Z795" s="165"/>
    </row>
    <row r="796">
      <c r="A796" s="165"/>
      <c r="B796" s="165"/>
      <c r="C796" s="165"/>
      <c r="D796" s="54"/>
      <c r="E796" s="54"/>
      <c r="F796" s="165"/>
      <c r="G796" s="165"/>
      <c r="H796" s="165"/>
      <c r="I796" s="165"/>
      <c r="J796" s="165"/>
      <c r="K796" s="165"/>
      <c r="L796" s="165"/>
      <c r="M796" s="165"/>
      <c r="N796" s="165"/>
      <c r="O796" s="165"/>
      <c r="P796" s="165"/>
      <c r="Q796" s="165"/>
      <c r="R796" s="165"/>
      <c r="S796" s="165"/>
      <c r="T796" s="165"/>
      <c r="U796" s="165"/>
      <c r="V796" s="165"/>
      <c r="W796" s="165"/>
      <c r="X796" s="165"/>
      <c r="Y796" s="165"/>
      <c r="Z796" s="165"/>
    </row>
    <row r="797">
      <c r="A797" s="165"/>
      <c r="B797" s="165"/>
      <c r="C797" s="165"/>
      <c r="D797" s="54"/>
      <c r="E797" s="54"/>
      <c r="F797" s="165"/>
      <c r="G797" s="165"/>
      <c r="H797" s="165"/>
      <c r="I797" s="165"/>
      <c r="J797" s="165"/>
      <c r="K797" s="165"/>
      <c r="L797" s="165"/>
      <c r="M797" s="165"/>
      <c r="N797" s="165"/>
      <c r="O797" s="165"/>
      <c r="P797" s="165"/>
      <c r="Q797" s="165"/>
      <c r="R797" s="165"/>
      <c r="S797" s="165"/>
      <c r="T797" s="165"/>
      <c r="U797" s="165"/>
      <c r="V797" s="165"/>
      <c r="W797" s="165"/>
      <c r="X797" s="165"/>
      <c r="Y797" s="165"/>
      <c r="Z797" s="165"/>
    </row>
    <row r="798">
      <c r="A798" s="165"/>
      <c r="B798" s="165"/>
      <c r="C798" s="165"/>
      <c r="D798" s="54"/>
      <c r="E798" s="54"/>
      <c r="F798" s="165"/>
      <c r="G798" s="165"/>
      <c r="H798" s="165"/>
      <c r="I798" s="165"/>
      <c r="J798" s="165"/>
      <c r="K798" s="165"/>
      <c r="L798" s="165"/>
      <c r="M798" s="165"/>
      <c r="N798" s="165"/>
      <c r="O798" s="165"/>
      <c r="P798" s="165"/>
      <c r="Q798" s="165"/>
      <c r="R798" s="165"/>
      <c r="S798" s="165"/>
      <c r="T798" s="165"/>
      <c r="U798" s="165"/>
      <c r="V798" s="165"/>
      <c r="W798" s="165"/>
      <c r="X798" s="165"/>
      <c r="Y798" s="165"/>
      <c r="Z798" s="165"/>
    </row>
    <row r="799">
      <c r="A799" s="165"/>
      <c r="B799" s="165"/>
      <c r="C799" s="165"/>
      <c r="D799" s="54"/>
      <c r="E799" s="54"/>
      <c r="F799" s="165"/>
      <c r="G799" s="165"/>
      <c r="H799" s="165"/>
      <c r="I799" s="165"/>
      <c r="J799" s="165"/>
      <c r="K799" s="165"/>
      <c r="L799" s="165"/>
      <c r="M799" s="165"/>
      <c r="N799" s="165"/>
      <c r="O799" s="165"/>
      <c r="P799" s="165"/>
      <c r="Q799" s="165"/>
      <c r="R799" s="165"/>
      <c r="S799" s="165"/>
      <c r="T799" s="165"/>
      <c r="U799" s="165"/>
      <c r="V799" s="165"/>
      <c r="W799" s="165"/>
      <c r="X799" s="165"/>
      <c r="Y799" s="165"/>
      <c r="Z799" s="165"/>
    </row>
    <row r="800">
      <c r="A800" s="165"/>
      <c r="B800" s="165"/>
      <c r="C800" s="165"/>
      <c r="D800" s="54"/>
      <c r="E800" s="54"/>
      <c r="F800" s="165"/>
      <c r="G800" s="165"/>
      <c r="H800" s="165"/>
      <c r="I800" s="165"/>
      <c r="J800" s="165"/>
      <c r="K800" s="165"/>
      <c r="L800" s="165"/>
      <c r="M800" s="165"/>
      <c r="N800" s="165"/>
      <c r="O800" s="165"/>
      <c r="P800" s="165"/>
      <c r="Q800" s="165"/>
      <c r="R800" s="165"/>
      <c r="S800" s="165"/>
      <c r="T800" s="165"/>
      <c r="U800" s="165"/>
      <c r="V800" s="165"/>
      <c r="W800" s="165"/>
      <c r="X800" s="165"/>
      <c r="Y800" s="165"/>
      <c r="Z800" s="165"/>
    </row>
    <row r="801">
      <c r="A801" s="165"/>
      <c r="B801" s="165"/>
      <c r="C801" s="165"/>
      <c r="D801" s="54"/>
      <c r="E801" s="54"/>
      <c r="F801" s="165"/>
      <c r="G801" s="165"/>
      <c r="H801" s="165"/>
      <c r="I801" s="165"/>
      <c r="J801" s="165"/>
      <c r="K801" s="165"/>
      <c r="L801" s="165"/>
      <c r="M801" s="165"/>
      <c r="N801" s="165"/>
      <c r="O801" s="165"/>
      <c r="P801" s="165"/>
      <c r="Q801" s="165"/>
      <c r="R801" s="165"/>
      <c r="S801" s="165"/>
      <c r="T801" s="165"/>
      <c r="U801" s="165"/>
      <c r="V801" s="165"/>
      <c r="W801" s="165"/>
      <c r="X801" s="165"/>
      <c r="Y801" s="165"/>
      <c r="Z801" s="165"/>
    </row>
    <row r="802">
      <c r="A802" s="165"/>
      <c r="B802" s="165"/>
      <c r="C802" s="165"/>
      <c r="D802" s="54"/>
      <c r="E802" s="54"/>
      <c r="F802" s="165"/>
      <c r="G802" s="165"/>
      <c r="H802" s="165"/>
      <c r="I802" s="165"/>
      <c r="J802" s="165"/>
      <c r="K802" s="165"/>
      <c r="L802" s="165"/>
      <c r="M802" s="165"/>
      <c r="N802" s="165"/>
      <c r="O802" s="165"/>
      <c r="P802" s="165"/>
      <c r="Q802" s="165"/>
      <c r="R802" s="165"/>
      <c r="S802" s="165"/>
      <c r="T802" s="165"/>
      <c r="U802" s="165"/>
      <c r="V802" s="165"/>
      <c r="W802" s="165"/>
      <c r="X802" s="165"/>
      <c r="Y802" s="165"/>
      <c r="Z802" s="165"/>
    </row>
    <row r="803">
      <c r="A803" s="165"/>
      <c r="B803" s="165"/>
      <c r="C803" s="165"/>
      <c r="D803" s="54"/>
      <c r="E803" s="54"/>
      <c r="F803" s="165"/>
      <c r="G803" s="165"/>
      <c r="H803" s="165"/>
      <c r="I803" s="165"/>
      <c r="J803" s="165"/>
      <c r="K803" s="165"/>
      <c r="L803" s="165"/>
      <c r="M803" s="165"/>
      <c r="N803" s="165"/>
      <c r="O803" s="165"/>
      <c r="P803" s="165"/>
      <c r="Q803" s="165"/>
      <c r="R803" s="165"/>
      <c r="S803" s="165"/>
      <c r="T803" s="165"/>
      <c r="U803" s="165"/>
      <c r="V803" s="165"/>
      <c r="W803" s="165"/>
      <c r="X803" s="165"/>
      <c r="Y803" s="165"/>
      <c r="Z803" s="165"/>
    </row>
    <row r="804">
      <c r="A804" s="165"/>
      <c r="B804" s="165"/>
      <c r="C804" s="165"/>
      <c r="D804" s="54"/>
      <c r="E804" s="54"/>
      <c r="F804" s="165"/>
      <c r="G804" s="165"/>
      <c r="H804" s="165"/>
      <c r="I804" s="165"/>
      <c r="J804" s="165"/>
      <c r="K804" s="165"/>
      <c r="L804" s="165"/>
      <c r="M804" s="165"/>
      <c r="N804" s="165"/>
      <c r="O804" s="165"/>
      <c r="P804" s="165"/>
      <c r="Q804" s="165"/>
      <c r="R804" s="165"/>
      <c r="S804" s="165"/>
      <c r="T804" s="165"/>
      <c r="U804" s="165"/>
      <c r="V804" s="165"/>
      <c r="W804" s="165"/>
      <c r="X804" s="165"/>
      <c r="Y804" s="165"/>
      <c r="Z804" s="165"/>
    </row>
    <row r="805">
      <c r="A805" s="165"/>
      <c r="B805" s="165"/>
      <c r="C805" s="165"/>
      <c r="D805" s="54"/>
      <c r="E805" s="54"/>
      <c r="F805" s="165"/>
      <c r="G805" s="165"/>
      <c r="H805" s="165"/>
      <c r="I805" s="165"/>
      <c r="J805" s="165"/>
      <c r="K805" s="165"/>
      <c r="L805" s="165"/>
      <c r="M805" s="165"/>
      <c r="N805" s="165"/>
      <c r="O805" s="165"/>
      <c r="P805" s="165"/>
      <c r="Q805" s="165"/>
      <c r="R805" s="165"/>
      <c r="S805" s="165"/>
      <c r="T805" s="165"/>
      <c r="U805" s="165"/>
      <c r="V805" s="165"/>
      <c r="W805" s="165"/>
      <c r="X805" s="165"/>
      <c r="Y805" s="165"/>
      <c r="Z805" s="165"/>
    </row>
    <row r="806">
      <c r="A806" s="165"/>
      <c r="B806" s="165"/>
      <c r="C806" s="165"/>
      <c r="D806" s="54"/>
      <c r="E806" s="54"/>
      <c r="F806" s="165"/>
      <c r="G806" s="165"/>
      <c r="H806" s="165"/>
      <c r="I806" s="165"/>
      <c r="J806" s="165"/>
      <c r="K806" s="165"/>
      <c r="L806" s="165"/>
      <c r="M806" s="165"/>
      <c r="N806" s="165"/>
      <c r="O806" s="165"/>
      <c r="P806" s="165"/>
      <c r="Q806" s="165"/>
      <c r="R806" s="165"/>
      <c r="S806" s="165"/>
      <c r="T806" s="165"/>
      <c r="U806" s="165"/>
      <c r="V806" s="165"/>
      <c r="W806" s="165"/>
      <c r="X806" s="165"/>
      <c r="Y806" s="165"/>
      <c r="Z806" s="165"/>
    </row>
    <row r="807">
      <c r="A807" s="165"/>
      <c r="B807" s="165"/>
      <c r="C807" s="165"/>
      <c r="D807" s="54"/>
      <c r="E807" s="54"/>
      <c r="F807" s="165"/>
      <c r="G807" s="165"/>
      <c r="H807" s="165"/>
      <c r="I807" s="165"/>
      <c r="J807" s="165"/>
      <c r="K807" s="165"/>
      <c r="L807" s="165"/>
      <c r="M807" s="165"/>
      <c r="N807" s="165"/>
      <c r="O807" s="165"/>
      <c r="P807" s="165"/>
      <c r="Q807" s="165"/>
      <c r="R807" s="165"/>
      <c r="S807" s="165"/>
      <c r="T807" s="165"/>
      <c r="U807" s="165"/>
      <c r="V807" s="165"/>
      <c r="W807" s="165"/>
      <c r="X807" s="165"/>
      <c r="Y807" s="165"/>
      <c r="Z807" s="165"/>
    </row>
    <row r="808">
      <c r="A808" s="165"/>
      <c r="B808" s="165"/>
      <c r="C808" s="165"/>
      <c r="D808" s="54"/>
      <c r="E808" s="54"/>
      <c r="F808" s="165"/>
      <c r="G808" s="165"/>
      <c r="H808" s="165"/>
      <c r="I808" s="165"/>
      <c r="J808" s="165"/>
      <c r="K808" s="165"/>
      <c r="L808" s="165"/>
      <c r="M808" s="165"/>
      <c r="N808" s="165"/>
      <c r="O808" s="165"/>
      <c r="P808" s="165"/>
      <c r="Q808" s="165"/>
      <c r="R808" s="165"/>
      <c r="S808" s="165"/>
      <c r="T808" s="165"/>
      <c r="U808" s="165"/>
      <c r="V808" s="165"/>
      <c r="W808" s="165"/>
      <c r="X808" s="165"/>
      <c r="Y808" s="165"/>
      <c r="Z808" s="165"/>
    </row>
    <row r="809">
      <c r="A809" s="165"/>
      <c r="B809" s="165"/>
      <c r="C809" s="165"/>
      <c r="D809" s="54"/>
      <c r="E809" s="54"/>
      <c r="F809" s="165"/>
      <c r="G809" s="165"/>
      <c r="H809" s="165"/>
      <c r="I809" s="165"/>
      <c r="J809" s="165"/>
      <c r="K809" s="165"/>
      <c r="L809" s="165"/>
      <c r="M809" s="165"/>
      <c r="N809" s="165"/>
      <c r="O809" s="165"/>
      <c r="P809" s="165"/>
      <c r="Q809" s="165"/>
      <c r="R809" s="165"/>
      <c r="S809" s="165"/>
      <c r="T809" s="165"/>
      <c r="U809" s="165"/>
      <c r="V809" s="165"/>
      <c r="W809" s="165"/>
      <c r="X809" s="165"/>
      <c r="Y809" s="165"/>
      <c r="Z809" s="165"/>
    </row>
    <row r="810">
      <c r="A810" s="165"/>
      <c r="B810" s="165"/>
      <c r="C810" s="165"/>
      <c r="D810" s="54"/>
      <c r="E810" s="54"/>
      <c r="F810" s="165"/>
      <c r="G810" s="165"/>
      <c r="H810" s="165"/>
      <c r="I810" s="165"/>
      <c r="J810" s="165"/>
      <c r="K810" s="165"/>
      <c r="L810" s="165"/>
      <c r="M810" s="165"/>
      <c r="N810" s="165"/>
      <c r="O810" s="165"/>
      <c r="P810" s="165"/>
      <c r="Q810" s="165"/>
      <c r="R810" s="165"/>
      <c r="S810" s="165"/>
      <c r="T810" s="165"/>
      <c r="U810" s="165"/>
      <c r="V810" s="165"/>
      <c r="W810" s="165"/>
      <c r="X810" s="165"/>
      <c r="Y810" s="165"/>
      <c r="Z810" s="165"/>
    </row>
    <row r="811">
      <c r="A811" s="165"/>
      <c r="B811" s="165"/>
      <c r="C811" s="165"/>
      <c r="D811" s="54"/>
      <c r="E811" s="54"/>
      <c r="F811" s="165"/>
      <c r="G811" s="165"/>
      <c r="H811" s="165"/>
      <c r="I811" s="165"/>
      <c r="J811" s="165"/>
      <c r="K811" s="165"/>
      <c r="L811" s="165"/>
      <c r="M811" s="165"/>
      <c r="N811" s="165"/>
      <c r="O811" s="165"/>
      <c r="P811" s="165"/>
      <c r="Q811" s="165"/>
      <c r="R811" s="165"/>
      <c r="S811" s="165"/>
      <c r="T811" s="165"/>
      <c r="U811" s="165"/>
      <c r="V811" s="165"/>
      <c r="W811" s="165"/>
      <c r="X811" s="165"/>
      <c r="Y811" s="165"/>
      <c r="Z811" s="165"/>
    </row>
    <row r="812">
      <c r="A812" s="165"/>
      <c r="B812" s="165"/>
      <c r="C812" s="165"/>
      <c r="D812" s="54"/>
      <c r="E812" s="54"/>
      <c r="F812" s="165"/>
      <c r="G812" s="165"/>
      <c r="H812" s="165"/>
      <c r="I812" s="165"/>
      <c r="J812" s="165"/>
      <c r="K812" s="165"/>
      <c r="L812" s="165"/>
      <c r="M812" s="165"/>
      <c r="N812" s="165"/>
      <c r="O812" s="165"/>
      <c r="P812" s="165"/>
      <c r="Q812" s="165"/>
      <c r="R812" s="165"/>
      <c r="S812" s="165"/>
      <c r="T812" s="165"/>
      <c r="U812" s="165"/>
      <c r="V812" s="165"/>
      <c r="W812" s="165"/>
      <c r="X812" s="165"/>
      <c r="Y812" s="165"/>
      <c r="Z812" s="165"/>
    </row>
    <row r="813">
      <c r="A813" s="165"/>
      <c r="B813" s="165"/>
      <c r="C813" s="165"/>
      <c r="D813" s="54"/>
      <c r="E813" s="54"/>
      <c r="F813" s="165"/>
      <c r="G813" s="165"/>
      <c r="H813" s="165"/>
      <c r="I813" s="165"/>
      <c r="J813" s="165"/>
      <c r="K813" s="165"/>
      <c r="L813" s="165"/>
      <c r="M813" s="165"/>
      <c r="N813" s="165"/>
      <c r="O813" s="165"/>
      <c r="P813" s="165"/>
      <c r="Q813" s="165"/>
      <c r="R813" s="165"/>
      <c r="S813" s="165"/>
      <c r="T813" s="165"/>
      <c r="U813" s="165"/>
      <c r="V813" s="165"/>
      <c r="W813" s="165"/>
      <c r="X813" s="165"/>
      <c r="Y813" s="165"/>
      <c r="Z813" s="165"/>
    </row>
    <row r="814">
      <c r="A814" s="165"/>
      <c r="B814" s="165"/>
      <c r="C814" s="165"/>
      <c r="D814" s="54"/>
      <c r="E814" s="54"/>
      <c r="F814" s="165"/>
      <c r="G814" s="165"/>
      <c r="H814" s="165"/>
      <c r="I814" s="165"/>
      <c r="J814" s="165"/>
      <c r="K814" s="165"/>
      <c r="L814" s="165"/>
      <c r="M814" s="165"/>
      <c r="N814" s="165"/>
      <c r="O814" s="165"/>
      <c r="P814" s="165"/>
      <c r="Q814" s="165"/>
      <c r="R814" s="165"/>
      <c r="S814" s="165"/>
      <c r="T814" s="165"/>
      <c r="U814" s="165"/>
      <c r="V814" s="165"/>
      <c r="W814" s="165"/>
      <c r="X814" s="165"/>
      <c r="Y814" s="165"/>
      <c r="Z814" s="165"/>
    </row>
    <row r="815">
      <c r="A815" s="165"/>
      <c r="B815" s="165"/>
      <c r="C815" s="165"/>
      <c r="D815" s="54"/>
      <c r="E815" s="54"/>
      <c r="F815" s="165"/>
      <c r="G815" s="165"/>
      <c r="H815" s="165"/>
      <c r="I815" s="165"/>
      <c r="J815" s="165"/>
      <c r="K815" s="165"/>
      <c r="L815" s="165"/>
      <c r="M815" s="165"/>
      <c r="N815" s="165"/>
      <c r="O815" s="165"/>
      <c r="P815" s="165"/>
      <c r="Q815" s="165"/>
      <c r="R815" s="165"/>
      <c r="S815" s="165"/>
      <c r="T815" s="165"/>
      <c r="U815" s="165"/>
      <c r="V815" s="165"/>
      <c r="W815" s="165"/>
      <c r="X815" s="165"/>
      <c r="Y815" s="165"/>
      <c r="Z815" s="165"/>
    </row>
    <row r="816">
      <c r="A816" s="165"/>
      <c r="B816" s="165"/>
      <c r="C816" s="165"/>
      <c r="D816" s="54"/>
      <c r="E816" s="54"/>
      <c r="F816" s="165"/>
      <c r="G816" s="165"/>
      <c r="H816" s="165"/>
      <c r="I816" s="165"/>
      <c r="J816" s="165"/>
      <c r="K816" s="165"/>
      <c r="L816" s="165"/>
      <c r="M816" s="165"/>
      <c r="N816" s="165"/>
      <c r="O816" s="165"/>
      <c r="P816" s="165"/>
      <c r="Q816" s="165"/>
      <c r="R816" s="165"/>
      <c r="S816" s="165"/>
      <c r="T816" s="165"/>
      <c r="U816" s="165"/>
      <c r="V816" s="165"/>
      <c r="W816" s="165"/>
      <c r="X816" s="165"/>
      <c r="Y816" s="165"/>
      <c r="Z816" s="165"/>
    </row>
    <row r="817">
      <c r="A817" s="165"/>
      <c r="B817" s="165"/>
      <c r="C817" s="165"/>
      <c r="D817" s="54"/>
      <c r="E817" s="54"/>
      <c r="F817" s="165"/>
      <c r="G817" s="165"/>
      <c r="H817" s="165"/>
      <c r="I817" s="165"/>
      <c r="J817" s="165"/>
      <c r="K817" s="165"/>
      <c r="L817" s="165"/>
      <c r="M817" s="165"/>
      <c r="N817" s="165"/>
      <c r="O817" s="165"/>
      <c r="P817" s="165"/>
      <c r="Q817" s="165"/>
      <c r="R817" s="165"/>
      <c r="S817" s="165"/>
      <c r="T817" s="165"/>
      <c r="U817" s="165"/>
      <c r="V817" s="165"/>
      <c r="W817" s="165"/>
      <c r="X817" s="165"/>
      <c r="Y817" s="165"/>
      <c r="Z817" s="165"/>
    </row>
    <row r="818">
      <c r="A818" s="165"/>
      <c r="B818" s="165"/>
      <c r="C818" s="165"/>
      <c r="D818" s="54"/>
      <c r="E818" s="54"/>
      <c r="F818" s="165"/>
      <c r="G818" s="165"/>
      <c r="H818" s="165"/>
      <c r="I818" s="165"/>
      <c r="J818" s="165"/>
      <c r="K818" s="165"/>
      <c r="L818" s="165"/>
      <c r="M818" s="165"/>
      <c r="N818" s="165"/>
      <c r="O818" s="165"/>
      <c r="P818" s="165"/>
      <c r="Q818" s="165"/>
      <c r="R818" s="165"/>
      <c r="S818" s="165"/>
      <c r="T818" s="165"/>
      <c r="U818" s="165"/>
      <c r="V818" s="165"/>
      <c r="W818" s="165"/>
      <c r="X818" s="165"/>
      <c r="Y818" s="165"/>
      <c r="Z818" s="165"/>
    </row>
    <row r="819">
      <c r="A819" s="165"/>
      <c r="B819" s="165"/>
      <c r="C819" s="165"/>
      <c r="D819" s="54"/>
      <c r="E819" s="54"/>
      <c r="F819" s="165"/>
      <c r="G819" s="165"/>
      <c r="H819" s="165"/>
      <c r="I819" s="165"/>
      <c r="J819" s="165"/>
      <c r="K819" s="165"/>
      <c r="L819" s="165"/>
      <c r="M819" s="165"/>
      <c r="N819" s="165"/>
      <c r="O819" s="165"/>
      <c r="P819" s="165"/>
      <c r="Q819" s="165"/>
      <c r="R819" s="165"/>
      <c r="S819" s="165"/>
      <c r="T819" s="165"/>
      <c r="U819" s="165"/>
      <c r="V819" s="165"/>
      <c r="W819" s="165"/>
      <c r="X819" s="165"/>
      <c r="Y819" s="165"/>
      <c r="Z819" s="165"/>
    </row>
    <row r="820">
      <c r="A820" s="165"/>
      <c r="B820" s="165"/>
      <c r="C820" s="165"/>
      <c r="D820" s="54"/>
      <c r="E820" s="54"/>
      <c r="F820" s="165"/>
      <c r="G820" s="165"/>
      <c r="H820" s="165"/>
      <c r="I820" s="165"/>
      <c r="J820" s="165"/>
      <c r="K820" s="165"/>
      <c r="L820" s="165"/>
      <c r="M820" s="165"/>
      <c r="N820" s="165"/>
      <c r="O820" s="165"/>
      <c r="P820" s="165"/>
      <c r="Q820" s="165"/>
      <c r="R820" s="165"/>
      <c r="S820" s="165"/>
      <c r="T820" s="165"/>
      <c r="U820" s="165"/>
      <c r="V820" s="165"/>
      <c r="W820" s="165"/>
      <c r="X820" s="165"/>
      <c r="Y820" s="165"/>
      <c r="Z820" s="165"/>
    </row>
    <row r="821">
      <c r="A821" s="165"/>
      <c r="B821" s="165"/>
      <c r="C821" s="165"/>
      <c r="D821" s="54"/>
      <c r="E821" s="54"/>
      <c r="F821" s="165"/>
      <c r="G821" s="165"/>
      <c r="H821" s="165"/>
      <c r="I821" s="165"/>
      <c r="J821" s="165"/>
      <c r="K821" s="165"/>
      <c r="L821" s="165"/>
      <c r="M821" s="165"/>
      <c r="N821" s="165"/>
      <c r="O821" s="165"/>
      <c r="P821" s="165"/>
      <c r="Q821" s="165"/>
      <c r="R821" s="165"/>
      <c r="S821" s="165"/>
      <c r="T821" s="165"/>
      <c r="U821" s="165"/>
      <c r="V821" s="165"/>
      <c r="W821" s="165"/>
      <c r="X821" s="165"/>
      <c r="Y821" s="165"/>
      <c r="Z821" s="165"/>
    </row>
    <row r="822">
      <c r="A822" s="165"/>
      <c r="B822" s="165"/>
      <c r="C822" s="165"/>
      <c r="D822" s="54"/>
      <c r="E822" s="54"/>
      <c r="F822" s="165"/>
      <c r="G822" s="165"/>
      <c r="H822" s="165"/>
      <c r="I822" s="165"/>
      <c r="J822" s="165"/>
      <c r="K822" s="165"/>
      <c r="L822" s="165"/>
      <c r="M822" s="165"/>
      <c r="N822" s="165"/>
      <c r="O822" s="165"/>
      <c r="P822" s="165"/>
      <c r="Q822" s="165"/>
      <c r="R822" s="165"/>
      <c r="S822" s="165"/>
      <c r="T822" s="165"/>
      <c r="U822" s="165"/>
      <c r="V822" s="165"/>
      <c r="W822" s="165"/>
      <c r="X822" s="165"/>
      <c r="Y822" s="165"/>
      <c r="Z822" s="165"/>
    </row>
    <row r="823">
      <c r="A823" s="165"/>
      <c r="B823" s="165"/>
      <c r="C823" s="165"/>
      <c r="D823" s="54"/>
      <c r="E823" s="54"/>
      <c r="F823" s="165"/>
      <c r="G823" s="165"/>
      <c r="H823" s="165"/>
      <c r="I823" s="165"/>
      <c r="J823" s="165"/>
      <c r="K823" s="165"/>
      <c r="L823" s="165"/>
      <c r="M823" s="165"/>
      <c r="N823" s="165"/>
      <c r="O823" s="165"/>
      <c r="P823" s="165"/>
      <c r="Q823" s="165"/>
      <c r="R823" s="165"/>
      <c r="S823" s="165"/>
      <c r="T823" s="165"/>
      <c r="U823" s="165"/>
      <c r="V823" s="165"/>
      <c r="W823" s="165"/>
      <c r="X823" s="165"/>
      <c r="Y823" s="165"/>
      <c r="Z823" s="165"/>
    </row>
    <row r="824">
      <c r="A824" s="165"/>
      <c r="B824" s="165"/>
      <c r="C824" s="165"/>
      <c r="D824" s="54"/>
      <c r="E824" s="54"/>
      <c r="F824" s="165"/>
      <c r="G824" s="165"/>
      <c r="H824" s="165"/>
      <c r="I824" s="165"/>
      <c r="J824" s="165"/>
      <c r="K824" s="165"/>
      <c r="L824" s="165"/>
      <c r="M824" s="165"/>
      <c r="N824" s="165"/>
      <c r="O824" s="165"/>
      <c r="P824" s="165"/>
      <c r="Q824" s="165"/>
      <c r="R824" s="165"/>
      <c r="S824" s="165"/>
      <c r="T824" s="165"/>
      <c r="U824" s="165"/>
      <c r="V824" s="165"/>
      <c r="W824" s="165"/>
      <c r="X824" s="165"/>
      <c r="Y824" s="165"/>
      <c r="Z824" s="165"/>
    </row>
    <row r="825">
      <c r="A825" s="165"/>
      <c r="B825" s="165"/>
      <c r="C825" s="165"/>
      <c r="D825" s="54"/>
      <c r="E825" s="54"/>
      <c r="F825" s="165"/>
      <c r="G825" s="165"/>
      <c r="H825" s="165"/>
      <c r="I825" s="165"/>
      <c r="J825" s="165"/>
      <c r="K825" s="165"/>
      <c r="L825" s="165"/>
      <c r="M825" s="165"/>
      <c r="N825" s="165"/>
      <c r="O825" s="165"/>
      <c r="P825" s="165"/>
      <c r="Q825" s="165"/>
      <c r="R825" s="165"/>
      <c r="S825" s="165"/>
      <c r="T825" s="165"/>
      <c r="U825" s="165"/>
      <c r="V825" s="165"/>
      <c r="W825" s="165"/>
      <c r="X825" s="165"/>
      <c r="Y825" s="165"/>
      <c r="Z825" s="165"/>
    </row>
    <row r="826">
      <c r="A826" s="165"/>
      <c r="B826" s="165"/>
      <c r="C826" s="165"/>
      <c r="D826" s="54"/>
      <c r="E826" s="54"/>
      <c r="F826" s="165"/>
      <c r="G826" s="165"/>
      <c r="H826" s="165"/>
      <c r="I826" s="165"/>
      <c r="J826" s="165"/>
      <c r="K826" s="165"/>
      <c r="L826" s="165"/>
      <c r="M826" s="165"/>
      <c r="N826" s="165"/>
      <c r="O826" s="165"/>
      <c r="P826" s="165"/>
      <c r="Q826" s="165"/>
      <c r="R826" s="165"/>
      <c r="S826" s="165"/>
      <c r="T826" s="165"/>
      <c r="U826" s="165"/>
      <c r="V826" s="165"/>
      <c r="W826" s="165"/>
      <c r="X826" s="165"/>
      <c r="Y826" s="165"/>
      <c r="Z826" s="165"/>
    </row>
    <row r="827">
      <c r="A827" s="165"/>
      <c r="B827" s="165"/>
      <c r="C827" s="165"/>
      <c r="D827" s="54"/>
      <c r="E827" s="54"/>
      <c r="F827" s="165"/>
      <c r="G827" s="165"/>
      <c r="H827" s="165"/>
      <c r="I827" s="165"/>
      <c r="J827" s="165"/>
      <c r="K827" s="165"/>
      <c r="L827" s="165"/>
      <c r="M827" s="165"/>
      <c r="N827" s="165"/>
      <c r="O827" s="165"/>
      <c r="P827" s="165"/>
      <c r="Q827" s="165"/>
      <c r="R827" s="165"/>
      <c r="S827" s="165"/>
      <c r="T827" s="165"/>
      <c r="U827" s="165"/>
      <c r="V827" s="165"/>
      <c r="W827" s="165"/>
      <c r="X827" s="165"/>
      <c r="Y827" s="165"/>
      <c r="Z827" s="165"/>
    </row>
    <row r="828">
      <c r="A828" s="165"/>
      <c r="B828" s="165"/>
      <c r="C828" s="165"/>
      <c r="D828" s="54"/>
      <c r="E828" s="54"/>
      <c r="F828" s="165"/>
      <c r="G828" s="165"/>
      <c r="H828" s="165"/>
      <c r="I828" s="165"/>
      <c r="J828" s="165"/>
      <c r="K828" s="165"/>
      <c r="L828" s="165"/>
      <c r="M828" s="165"/>
      <c r="N828" s="165"/>
      <c r="O828" s="165"/>
      <c r="P828" s="165"/>
      <c r="Q828" s="165"/>
      <c r="R828" s="165"/>
      <c r="S828" s="165"/>
      <c r="T828" s="165"/>
      <c r="U828" s="165"/>
      <c r="V828" s="165"/>
      <c r="W828" s="165"/>
      <c r="X828" s="165"/>
      <c r="Y828" s="165"/>
      <c r="Z828" s="165"/>
    </row>
    <row r="829">
      <c r="A829" s="165"/>
      <c r="B829" s="165"/>
      <c r="C829" s="165"/>
      <c r="D829" s="54"/>
      <c r="E829" s="54"/>
      <c r="F829" s="165"/>
      <c r="G829" s="165"/>
      <c r="H829" s="165"/>
      <c r="I829" s="165"/>
      <c r="J829" s="165"/>
      <c r="K829" s="165"/>
      <c r="L829" s="165"/>
      <c r="M829" s="165"/>
      <c r="N829" s="165"/>
      <c r="O829" s="165"/>
      <c r="P829" s="165"/>
      <c r="Q829" s="165"/>
      <c r="R829" s="165"/>
      <c r="S829" s="165"/>
      <c r="T829" s="165"/>
      <c r="U829" s="165"/>
      <c r="V829" s="165"/>
      <c r="W829" s="165"/>
      <c r="X829" s="165"/>
      <c r="Y829" s="165"/>
      <c r="Z829" s="165"/>
    </row>
    <row r="830">
      <c r="A830" s="165"/>
      <c r="B830" s="165"/>
      <c r="C830" s="165"/>
      <c r="D830" s="54"/>
      <c r="E830" s="54"/>
      <c r="F830" s="165"/>
      <c r="G830" s="165"/>
      <c r="H830" s="165"/>
      <c r="I830" s="165"/>
      <c r="J830" s="165"/>
      <c r="K830" s="165"/>
      <c r="L830" s="165"/>
      <c r="M830" s="165"/>
      <c r="N830" s="165"/>
      <c r="O830" s="165"/>
      <c r="P830" s="165"/>
      <c r="Q830" s="165"/>
      <c r="R830" s="165"/>
      <c r="S830" s="165"/>
      <c r="T830" s="165"/>
      <c r="U830" s="165"/>
      <c r="V830" s="165"/>
      <c r="W830" s="165"/>
      <c r="X830" s="165"/>
      <c r="Y830" s="165"/>
      <c r="Z830" s="165"/>
    </row>
    <row r="831">
      <c r="A831" s="165"/>
      <c r="B831" s="165"/>
      <c r="C831" s="165"/>
      <c r="D831" s="54"/>
      <c r="E831" s="54"/>
      <c r="F831" s="165"/>
      <c r="G831" s="165"/>
      <c r="H831" s="165"/>
      <c r="I831" s="165"/>
      <c r="J831" s="165"/>
      <c r="K831" s="165"/>
      <c r="L831" s="165"/>
      <c r="M831" s="165"/>
      <c r="N831" s="165"/>
      <c r="O831" s="165"/>
      <c r="P831" s="165"/>
      <c r="Q831" s="165"/>
      <c r="R831" s="165"/>
      <c r="S831" s="165"/>
      <c r="T831" s="165"/>
      <c r="U831" s="165"/>
      <c r="V831" s="165"/>
      <c r="W831" s="165"/>
      <c r="X831" s="165"/>
      <c r="Y831" s="165"/>
      <c r="Z831" s="165"/>
    </row>
    <row r="832">
      <c r="A832" s="165"/>
      <c r="B832" s="165"/>
      <c r="C832" s="165"/>
      <c r="D832" s="54"/>
      <c r="E832" s="54"/>
      <c r="F832" s="165"/>
      <c r="G832" s="165"/>
      <c r="H832" s="165"/>
      <c r="I832" s="165"/>
      <c r="J832" s="165"/>
      <c r="K832" s="165"/>
      <c r="L832" s="165"/>
      <c r="M832" s="165"/>
      <c r="N832" s="165"/>
      <c r="O832" s="165"/>
      <c r="P832" s="165"/>
      <c r="Q832" s="165"/>
      <c r="R832" s="165"/>
      <c r="S832" s="165"/>
      <c r="T832" s="165"/>
      <c r="U832" s="165"/>
      <c r="V832" s="165"/>
      <c r="W832" s="165"/>
      <c r="X832" s="165"/>
      <c r="Y832" s="165"/>
      <c r="Z832" s="165"/>
    </row>
    <row r="833">
      <c r="A833" s="165"/>
      <c r="B833" s="165"/>
      <c r="C833" s="165"/>
      <c r="D833" s="54"/>
      <c r="E833" s="54"/>
      <c r="F833" s="165"/>
      <c r="G833" s="165"/>
      <c r="H833" s="165"/>
      <c r="I833" s="165"/>
      <c r="J833" s="165"/>
      <c r="K833" s="165"/>
      <c r="L833" s="165"/>
      <c r="M833" s="165"/>
      <c r="N833" s="165"/>
      <c r="O833" s="165"/>
      <c r="P833" s="165"/>
      <c r="Q833" s="165"/>
      <c r="R833" s="165"/>
      <c r="S833" s="165"/>
      <c r="T833" s="165"/>
      <c r="U833" s="165"/>
      <c r="V833" s="165"/>
      <c r="W833" s="165"/>
      <c r="X833" s="165"/>
      <c r="Y833" s="165"/>
      <c r="Z833" s="165"/>
    </row>
    <row r="834">
      <c r="A834" s="165"/>
      <c r="B834" s="165"/>
      <c r="C834" s="165"/>
      <c r="D834" s="54"/>
      <c r="E834" s="54"/>
      <c r="F834" s="165"/>
      <c r="G834" s="165"/>
      <c r="H834" s="165"/>
      <c r="I834" s="165"/>
      <c r="J834" s="165"/>
      <c r="K834" s="165"/>
      <c r="L834" s="165"/>
      <c r="M834" s="165"/>
      <c r="N834" s="165"/>
      <c r="O834" s="165"/>
      <c r="P834" s="165"/>
      <c r="Q834" s="165"/>
      <c r="R834" s="165"/>
      <c r="S834" s="165"/>
      <c r="T834" s="165"/>
      <c r="U834" s="165"/>
      <c r="V834" s="165"/>
      <c r="W834" s="165"/>
      <c r="X834" s="165"/>
      <c r="Y834" s="165"/>
      <c r="Z834" s="165"/>
    </row>
    <row r="835">
      <c r="A835" s="165"/>
      <c r="B835" s="165"/>
      <c r="C835" s="165"/>
      <c r="D835" s="54"/>
      <c r="E835" s="54"/>
      <c r="F835" s="165"/>
      <c r="G835" s="165"/>
      <c r="H835" s="165"/>
      <c r="I835" s="165"/>
      <c r="J835" s="165"/>
      <c r="K835" s="165"/>
      <c r="L835" s="165"/>
      <c r="M835" s="165"/>
      <c r="N835" s="165"/>
      <c r="O835" s="165"/>
      <c r="P835" s="165"/>
      <c r="Q835" s="165"/>
      <c r="R835" s="165"/>
      <c r="S835" s="165"/>
      <c r="T835" s="165"/>
      <c r="U835" s="165"/>
      <c r="V835" s="165"/>
      <c r="W835" s="165"/>
      <c r="X835" s="165"/>
      <c r="Y835" s="165"/>
      <c r="Z835" s="165"/>
    </row>
    <row r="836">
      <c r="A836" s="165"/>
      <c r="B836" s="165"/>
      <c r="C836" s="165"/>
      <c r="D836" s="54"/>
      <c r="E836" s="54"/>
      <c r="F836" s="165"/>
      <c r="G836" s="165"/>
      <c r="H836" s="165"/>
      <c r="I836" s="165"/>
      <c r="J836" s="165"/>
      <c r="K836" s="165"/>
      <c r="L836" s="165"/>
      <c r="M836" s="165"/>
      <c r="N836" s="165"/>
      <c r="O836" s="165"/>
      <c r="P836" s="165"/>
      <c r="Q836" s="165"/>
      <c r="R836" s="165"/>
      <c r="S836" s="165"/>
      <c r="T836" s="165"/>
      <c r="U836" s="165"/>
      <c r="V836" s="165"/>
      <c r="W836" s="165"/>
      <c r="X836" s="165"/>
      <c r="Y836" s="165"/>
      <c r="Z836" s="165"/>
    </row>
    <row r="837">
      <c r="A837" s="165"/>
      <c r="B837" s="165"/>
      <c r="C837" s="165"/>
      <c r="D837" s="54"/>
      <c r="E837" s="54"/>
      <c r="F837" s="165"/>
      <c r="G837" s="165"/>
      <c r="H837" s="165"/>
      <c r="I837" s="165"/>
      <c r="J837" s="165"/>
      <c r="K837" s="165"/>
      <c r="L837" s="165"/>
      <c r="M837" s="165"/>
      <c r="N837" s="165"/>
      <c r="O837" s="165"/>
      <c r="P837" s="165"/>
      <c r="Q837" s="165"/>
      <c r="R837" s="165"/>
      <c r="S837" s="165"/>
      <c r="T837" s="165"/>
      <c r="U837" s="165"/>
      <c r="V837" s="165"/>
      <c r="W837" s="165"/>
      <c r="X837" s="165"/>
      <c r="Y837" s="165"/>
      <c r="Z837" s="165"/>
    </row>
    <row r="838">
      <c r="A838" s="165"/>
      <c r="B838" s="165"/>
      <c r="C838" s="165"/>
      <c r="D838" s="54"/>
      <c r="E838" s="54"/>
      <c r="F838" s="165"/>
      <c r="G838" s="165"/>
      <c r="H838" s="165"/>
      <c r="I838" s="165"/>
      <c r="J838" s="165"/>
      <c r="K838" s="165"/>
      <c r="L838" s="165"/>
      <c r="M838" s="165"/>
      <c r="N838" s="165"/>
      <c r="O838" s="165"/>
      <c r="P838" s="165"/>
      <c r="Q838" s="165"/>
      <c r="R838" s="165"/>
      <c r="S838" s="165"/>
      <c r="T838" s="165"/>
      <c r="U838" s="165"/>
      <c r="V838" s="165"/>
      <c r="W838" s="165"/>
      <c r="X838" s="165"/>
      <c r="Y838" s="165"/>
      <c r="Z838" s="165"/>
    </row>
    <row r="839">
      <c r="A839" s="165"/>
      <c r="B839" s="165"/>
      <c r="C839" s="165"/>
      <c r="D839" s="54"/>
      <c r="E839" s="54"/>
      <c r="F839" s="165"/>
      <c r="G839" s="165"/>
      <c r="H839" s="165"/>
      <c r="I839" s="165"/>
      <c r="J839" s="165"/>
      <c r="K839" s="165"/>
      <c r="L839" s="165"/>
      <c r="M839" s="165"/>
      <c r="N839" s="165"/>
      <c r="O839" s="165"/>
      <c r="P839" s="165"/>
      <c r="Q839" s="165"/>
      <c r="R839" s="165"/>
      <c r="S839" s="165"/>
      <c r="T839" s="165"/>
      <c r="U839" s="165"/>
      <c r="V839" s="165"/>
      <c r="W839" s="165"/>
      <c r="X839" s="165"/>
      <c r="Y839" s="165"/>
      <c r="Z839" s="165"/>
    </row>
    <row r="840">
      <c r="A840" s="165"/>
      <c r="B840" s="165"/>
      <c r="C840" s="165"/>
      <c r="D840" s="54"/>
      <c r="E840" s="54"/>
      <c r="F840" s="165"/>
      <c r="G840" s="165"/>
      <c r="H840" s="165"/>
      <c r="I840" s="165"/>
      <c r="J840" s="165"/>
      <c r="K840" s="165"/>
      <c r="L840" s="165"/>
      <c r="M840" s="165"/>
      <c r="N840" s="165"/>
      <c r="O840" s="165"/>
      <c r="P840" s="165"/>
      <c r="Q840" s="165"/>
      <c r="R840" s="165"/>
      <c r="S840" s="165"/>
      <c r="T840" s="165"/>
      <c r="U840" s="165"/>
      <c r="V840" s="165"/>
      <c r="W840" s="165"/>
      <c r="X840" s="165"/>
      <c r="Y840" s="165"/>
      <c r="Z840" s="165"/>
    </row>
    <row r="841">
      <c r="A841" s="165"/>
      <c r="B841" s="165"/>
      <c r="C841" s="165"/>
      <c r="D841" s="54"/>
      <c r="E841" s="54"/>
      <c r="F841" s="165"/>
      <c r="G841" s="165"/>
      <c r="H841" s="165"/>
      <c r="I841" s="165"/>
      <c r="J841" s="165"/>
      <c r="K841" s="165"/>
      <c r="L841" s="165"/>
      <c r="M841" s="165"/>
      <c r="N841" s="165"/>
      <c r="O841" s="165"/>
      <c r="P841" s="165"/>
      <c r="Q841" s="165"/>
      <c r="R841" s="165"/>
      <c r="S841" s="165"/>
      <c r="T841" s="165"/>
      <c r="U841" s="165"/>
      <c r="V841" s="165"/>
      <c r="W841" s="165"/>
      <c r="X841" s="165"/>
      <c r="Y841" s="165"/>
      <c r="Z841" s="165"/>
    </row>
    <row r="842">
      <c r="A842" s="165"/>
      <c r="B842" s="165"/>
      <c r="C842" s="165"/>
      <c r="D842" s="54"/>
      <c r="E842" s="54"/>
      <c r="F842" s="165"/>
      <c r="G842" s="165"/>
      <c r="H842" s="165"/>
      <c r="I842" s="165"/>
      <c r="J842" s="165"/>
      <c r="K842" s="165"/>
      <c r="L842" s="165"/>
      <c r="M842" s="165"/>
      <c r="N842" s="165"/>
      <c r="O842" s="165"/>
      <c r="P842" s="165"/>
      <c r="Q842" s="165"/>
      <c r="R842" s="165"/>
      <c r="S842" s="165"/>
      <c r="T842" s="165"/>
      <c r="U842" s="165"/>
      <c r="V842" s="165"/>
      <c r="W842" s="165"/>
      <c r="X842" s="165"/>
      <c r="Y842" s="165"/>
      <c r="Z842" s="165"/>
    </row>
    <row r="843">
      <c r="A843" s="165"/>
      <c r="B843" s="165"/>
      <c r="C843" s="165"/>
      <c r="D843" s="54"/>
      <c r="E843" s="54"/>
      <c r="F843" s="165"/>
      <c r="G843" s="165"/>
      <c r="H843" s="165"/>
      <c r="I843" s="165"/>
      <c r="J843" s="165"/>
      <c r="K843" s="165"/>
      <c r="L843" s="165"/>
      <c r="M843" s="165"/>
      <c r="N843" s="165"/>
      <c r="O843" s="165"/>
      <c r="P843" s="165"/>
      <c r="Q843" s="165"/>
      <c r="R843" s="165"/>
      <c r="S843" s="165"/>
      <c r="T843" s="165"/>
      <c r="U843" s="165"/>
      <c r="V843" s="165"/>
      <c r="W843" s="165"/>
      <c r="X843" s="165"/>
      <c r="Y843" s="165"/>
      <c r="Z843" s="165"/>
    </row>
    <row r="844">
      <c r="A844" s="165"/>
      <c r="B844" s="165"/>
      <c r="C844" s="165"/>
      <c r="D844" s="54"/>
      <c r="E844" s="54"/>
      <c r="F844" s="165"/>
      <c r="G844" s="165"/>
      <c r="H844" s="165"/>
      <c r="I844" s="165"/>
      <c r="J844" s="165"/>
      <c r="K844" s="165"/>
      <c r="L844" s="165"/>
      <c r="M844" s="165"/>
      <c r="N844" s="165"/>
      <c r="O844" s="165"/>
      <c r="P844" s="165"/>
      <c r="Q844" s="165"/>
      <c r="R844" s="165"/>
      <c r="S844" s="165"/>
      <c r="T844" s="165"/>
      <c r="U844" s="165"/>
      <c r="V844" s="165"/>
      <c r="W844" s="165"/>
      <c r="X844" s="165"/>
      <c r="Y844" s="165"/>
      <c r="Z844" s="165"/>
    </row>
    <row r="845">
      <c r="A845" s="165"/>
      <c r="B845" s="165"/>
      <c r="C845" s="165"/>
      <c r="D845" s="54"/>
      <c r="E845" s="54"/>
      <c r="F845" s="165"/>
      <c r="G845" s="165"/>
      <c r="H845" s="165"/>
      <c r="I845" s="165"/>
      <c r="J845" s="165"/>
      <c r="K845" s="165"/>
      <c r="L845" s="165"/>
      <c r="M845" s="165"/>
      <c r="N845" s="165"/>
      <c r="O845" s="165"/>
      <c r="P845" s="165"/>
      <c r="Q845" s="165"/>
      <c r="R845" s="165"/>
      <c r="S845" s="165"/>
      <c r="T845" s="165"/>
      <c r="U845" s="165"/>
      <c r="V845" s="165"/>
      <c r="W845" s="165"/>
      <c r="X845" s="165"/>
      <c r="Y845" s="165"/>
      <c r="Z845" s="165"/>
    </row>
    <row r="846">
      <c r="A846" s="165"/>
      <c r="B846" s="165"/>
      <c r="C846" s="165"/>
      <c r="D846" s="54"/>
      <c r="E846" s="54"/>
      <c r="F846" s="165"/>
      <c r="G846" s="165"/>
      <c r="H846" s="165"/>
      <c r="I846" s="165"/>
      <c r="J846" s="165"/>
      <c r="K846" s="165"/>
      <c r="L846" s="165"/>
      <c r="M846" s="165"/>
      <c r="N846" s="165"/>
      <c r="O846" s="165"/>
      <c r="P846" s="165"/>
      <c r="Q846" s="165"/>
      <c r="R846" s="165"/>
      <c r="S846" s="165"/>
      <c r="T846" s="165"/>
      <c r="U846" s="165"/>
      <c r="V846" s="165"/>
      <c r="W846" s="165"/>
      <c r="X846" s="165"/>
      <c r="Y846" s="165"/>
      <c r="Z846" s="165"/>
    </row>
    <row r="847">
      <c r="A847" s="165"/>
      <c r="B847" s="165"/>
      <c r="C847" s="165"/>
      <c r="D847" s="54"/>
      <c r="E847" s="54"/>
      <c r="F847" s="165"/>
      <c r="G847" s="165"/>
      <c r="H847" s="165"/>
      <c r="I847" s="165"/>
      <c r="J847" s="165"/>
      <c r="K847" s="165"/>
      <c r="L847" s="165"/>
      <c r="M847" s="165"/>
      <c r="N847" s="165"/>
      <c r="O847" s="165"/>
      <c r="P847" s="165"/>
      <c r="Q847" s="165"/>
      <c r="R847" s="165"/>
      <c r="S847" s="165"/>
      <c r="T847" s="165"/>
      <c r="U847" s="165"/>
      <c r="V847" s="165"/>
      <c r="W847" s="165"/>
      <c r="X847" s="165"/>
      <c r="Y847" s="165"/>
      <c r="Z847" s="165"/>
    </row>
    <row r="848">
      <c r="A848" s="165"/>
      <c r="B848" s="165"/>
      <c r="C848" s="165"/>
      <c r="D848" s="54"/>
      <c r="E848" s="54"/>
      <c r="F848" s="165"/>
      <c r="G848" s="165"/>
      <c r="H848" s="165"/>
      <c r="I848" s="165"/>
      <c r="J848" s="165"/>
      <c r="K848" s="165"/>
      <c r="L848" s="165"/>
      <c r="M848" s="165"/>
      <c r="N848" s="165"/>
      <c r="O848" s="165"/>
      <c r="P848" s="165"/>
      <c r="Q848" s="165"/>
      <c r="R848" s="165"/>
      <c r="S848" s="165"/>
      <c r="T848" s="165"/>
      <c r="U848" s="165"/>
      <c r="V848" s="165"/>
      <c r="W848" s="165"/>
      <c r="X848" s="165"/>
      <c r="Y848" s="165"/>
      <c r="Z848" s="165"/>
    </row>
    <row r="849">
      <c r="A849" s="165"/>
      <c r="B849" s="165"/>
      <c r="C849" s="165"/>
      <c r="D849" s="54"/>
      <c r="E849" s="54"/>
      <c r="F849" s="165"/>
      <c r="G849" s="165"/>
      <c r="H849" s="165"/>
      <c r="I849" s="165"/>
      <c r="J849" s="165"/>
      <c r="K849" s="165"/>
      <c r="L849" s="165"/>
      <c r="M849" s="165"/>
      <c r="N849" s="165"/>
      <c r="O849" s="165"/>
      <c r="P849" s="165"/>
      <c r="Q849" s="165"/>
      <c r="R849" s="165"/>
      <c r="S849" s="165"/>
      <c r="T849" s="165"/>
      <c r="U849" s="165"/>
      <c r="V849" s="165"/>
      <c r="W849" s="165"/>
      <c r="X849" s="165"/>
      <c r="Y849" s="165"/>
      <c r="Z849" s="165"/>
    </row>
    <row r="850">
      <c r="A850" s="165"/>
      <c r="B850" s="165"/>
      <c r="C850" s="165"/>
      <c r="D850" s="54"/>
      <c r="E850" s="54"/>
      <c r="F850" s="165"/>
      <c r="G850" s="165"/>
      <c r="H850" s="165"/>
      <c r="I850" s="165"/>
      <c r="J850" s="165"/>
      <c r="K850" s="165"/>
      <c r="L850" s="165"/>
      <c r="M850" s="165"/>
      <c r="N850" s="165"/>
      <c r="O850" s="165"/>
      <c r="P850" s="165"/>
      <c r="Q850" s="165"/>
      <c r="R850" s="165"/>
      <c r="S850" s="165"/>
      <c r="T850" s="165"/>
      <c r="U850" s="165"/>
      <c r="V850" s="165"/>
      <c r="W850" s="165"/>
      <c r="X850" s="165"/>
      <c r="Y850" s="165"/>
      <c r="Z850" s="165"/>
    </row>
    <row r="851">
      <c r="A851" s="165"/>
      <c r="B851" s="165"/>
      <c r="C851" s="165"/>
      <c r="D851" s="54"/>
      <c r="E851" s="54"/>
      <c r="F851" s="165"/>
      <c r="G851" s="165"/>
      <c r="H851" s="165"/>
      <c r="I851" s="165"/>
      <c r="J851" s="165"/>
      <c r="K851" s="165"/>
      <c r="L851" s="165"/>
      <c r="M851" s="165"/>
      <c r="N851" s="165"/>
      <c r="O851" s="165"/>
      <c r="P851" s="165"/>
      <c r="Q851" s="165"/>
      <c r="R851" s="165"/>
      <c r="S851" s="165"/>
      <c r="T851" s="165"/>
      <c r="U851" s="165"/>
      <c r="V851" s="165"/>
      <c r="W851" s="165"/>
      <c r="X851" s="165"/>
      <c r="Y851" s="165"/>
      <c r="Z851" s="165"/>
    </row>
    <row r="852">
      <c r="A852" s="165"/>
      <c r="B852" s="165"/>
      <c r="C852" s="165"/>
      <c r="D852" s="54"/>
      <c r="E852" s="54"/>
      <c r="F852" s="165"/>
      <c r="G852" s="165"/>
      <c r="H852" s="165"/>
      <c r="I852" s="165"/>
      <c r="J852" s="165"/>
      <c r="K852" s="165"/>
      <c r="L852" s="165"/>
      <c r="M852" s="165"/>
      <c r="N852" s="165"/>
      <c r="O852" s="165"/>
      <c r="P852" s="165"/>
      <c r="Q852" s="165"/>
      <c r="R852" s="165"/>
      <c r="S852" s="165"/>
      <c r="T852" s="165"/>
      <c r="U852" s="165"/>
      <c r="V852" s="165"/>
      <c r="W852" s="165"/>
      <c r="X852" s="165"/>
      <c r="Y852" s="165"/>
      <c r="Z852" s="165"/>
    </row>
    <row r="853">
      <c r="A853" s="165"/>
      <c r="B853" s="165"/>
      <c r="C853" s="165"/>
      <c r="D853" s="54"/>
      <c r="E853" s="54"/>
      <c r="F853" s="165"/>
      <c r="G853" s="165"/>
      <c r="H853" s="165"/>
      <c r="I853" s="165"/>
      <c r="J853" s="165"/>
      <c r="K853" s="165"/>
      <c r="L853" s="165"/>
      <c r="M853" s="165"/>
      <c r="N853" s="165"/>
      <c r="O853" s="165"/>
      <c r="P853" s="165"/>
      <c r="Q853" s="165"/>
      <c r="R853" s="165"/>
      <c r="S853" s="165"/>
      <c r="T853" s="165"/>
      <c r="U853" s="165"/>
      <c r="V853" s="165"/>
      <c r="W853" s="165"/>
      <c r="X853" s="165"/>
      <c r="Y853" s="165"/>
      <c r="Z853" s="165"/>
    </row>
    <row r="854">
      <c r="A854" s="165"/>
      <c r="B854" s="165"/>
      <c r="C854" s="165"/>
      <c r="D854" s="54"/>
      <c r="E854" s="54"/>
      <c r="F854" s="165"/>
      <c r="G854" s="165"/>
      <c r="H854" s="165"/>
      <c r="I854" s="165"/>
      <c r="J854" s="165"/>
      <c r="K854" s="165"/>
      <c r="L854" s="165"/>
      <c r="M854" s="165"/>
      <c r="N854" s="165"/>
      <c r="O854" s="165"/>
      <c r="P854" s="165"/>
      <c r="Q854" s="165"/>
      <c r="R854" s="165"/>
      <c r="S854" s="165"/>
      <c r="T854" s="165"/>
      <c r="U854" s="165"/>
      <c r="V854" s="165"/>
      <c r="W854" s="165"/>
      <c r="X854" s="165"/>
      <c r="Y854" s="165"/>
      <c r="Z854" s="165"/>
    </row>
    <row r="855">
      <c r="A855" s="165"/>
      <c r="B855" s="165"/>
      <c r="C855" s="165"/>
      <c r="D855" s="54"/>
      <c r="E855" s="54"/>
      <c r="F855" s="165"/>
      <c r="G855" s="165"/>
      <c r="H855" s="165"/>
      <c r="I855" s="165"/>
      <c r="J855" s="165"/>
      <c r="K855" s="165"/>
      <c r="L855" s="165"/>
      <c r="M855" s="165"/>
      <c r="N855" s="165"/>
      <c r="O855" s="165"/>
      <c r="P855" s="165"/>
      <c r="Q855" s="165"/>
      <c r="R855" s="165"/>
      <c r="S855" s="165"/>
      <c r="T855" s="165"/>
      <c r="U855" s="165"/>
      <c r="V855" s="165"/>
      <c r="W855" s="165"/>
      <c r="X855" s="165"/>
      <c r="Y855" s="165"/>
      <c r="Z855" s="165"/>
    </row>
    <row r="856">
      <c r="A856" s="165"/>
      <c r="B856" s="165"/>
      <c r="C856" s="165"/>
      <c r="D856" s="54"/>
      <c r="E856" s="54"/>
      <c r="F856" s="165"/>
      <c r="G856" s="165"/>
      <c r="H856" s="165"/>
      <c r="I856" s="165"/>
      <c r="J856" s="165"/>
      <c r="K856" s="165"/>
      <c r="L856" s="165"/>
      <c r="M856" s="165"/>
      <c r="N856" s="165"/>
      <c r="O856" s="165"/>
      <c r="P856" s="165"/>
      <c r="Q856" s="165"/>
      <c r="R856" s="165"/>
      <c r="S856" s="165"/>
      <c r="T856" s="165"/>
      <c r="U856" s="165"/>
      <c r="V856" s="165"/>
      <c r="W856" s="165"/>
      <c r="X856" s="165"/>
      <c r="Y856" s="165"/>
      <c r="Z856" s="165"/>
    </row>
    <row r="857">
      <c r="A857" s="165"/>
      <c r="B857" s="165"/>
      <c r="C857" s="165"/>
      <c r="D857" s="54"/>
      <c r="E857" s="54"/>
      <c r="F857" s="165"/>
      <c r="G857" s="165"/>
      <c r="H857" s="165"/>
      <c r="I857" s="165"/>
      <c r="J857" s="165"/>
      <c r="K857" s="165"/>
      <c r="L857" s="165"/>
      <c r="M857" s="165"/>
      <c r="N857" s="165"/>
      <c r="O857" s="165"/>
      <c r="P857" s="165"/>
      <c r="Q857" s="165"/>
      <c r="R857" s="165"/>
      <c r="S857" s="165"/>
      <c r="T857" s="165"/>
      <c r="U857" s="165"/>
      <c r="V857" s="165"/>
      <c r="W857" s="165"/>
      <c r="X857" s="165"/>
      <c r="Y857" s="165"/>
      <c r="Z857" s="165"/>
    </row>
    <row r="858">
      <c r="A858" s="165"/>
      <c r="B858" s="165"/>
      <c r="C858" s="165"/>
      <c r="D858" s="54"/>
      <c r="E858" s="54"/>
      <c r="F858" s="165"/>
      <c r="G858" s="165"/>
      <c r="H858" s="165"/>
      <c r="I858" s="165"/>
      <c r="J858" s="165"/>
      <c r="K858" s="165"/>
      <c r="L858" s="165"/>
      <c r="M858" s="165"/>
      <c r="N858" s="165"/>
      <c r="O858" s="165"/>
      <c r="P858" s="165"/>
      <c r="Q858" s="165"/>
      <c r="R858" s="165"/>
      <c r="S858" s="165"/>
      <c r="T858" s="165"/>
      <c r="U858" s="165"/>
      <c r="V858" s="165"/>
      <c r="W858" s="165"/>
      <c r="X858" s="165"/>
      <c r="Y858" s="165"/>
      <c r="Z858" s="165"/>
    </row>
    <row r="859">
      <c r="A859" s="165"/>
      <c r="B859" s="165"/>
      <c r="C859" s="165"/>
      <c r="D859" s="54"/>
      <c r="E859" s="54"/>
      <c r="F859" s="165"/>
      <c r="G859" s="165"/>
      <c r="H859" s="165"/>
      <c r="I859" s="165"/>
      <c r="J859" s="165"/>
      <c r="K859" s="165"/>
      <c r="L859" s="165"/>
      <c r="M859" s="165"/>
      <c r="N859" s="165"/>
      <c r="O859" s="165"/>
      <c r="P859" s="165"/>
      <c r="Q859" s="165"/>
      <c r="R859" s="165"/>
      <c r="S859" s="165"/>
      <c r="T859" s="165"/>
      <c r="U859" s="165"/>
      <c r="V859" s="165"/>
      <c r="W859" s="165"/>
      <c r="X859" s="165"/>
      <c r="Y859" s="165"/>
      <c r="Z859" s="165"/>
    </row>
    <row r="860">
      <c r="A860" s="165"/>
      <c r="B860" s="165"/>
      <c r="C860" s="165"/>
      <c r="D860" s="54"/>
      <c r="E860" s="54"/>
      <c r="F860" s="165"/>
      <c r="G860" s="165"/>
      <c r="H860" s="165"/>
      <c r="I860" s="165"/>
      <c r="J860" s="165"/>
      <c r="K860" s="165"/>
      <c r="L860" s="165"/>
      <c r="M860" s="165"/>
      <c r="N860" s="165"/>
      <c r="O860" s="165"/>
      <c r="P860" s="165"/>
      <c r="Q860" s="165"/>
      <c r="R860" s="165"/>
      <c r="S860" s="165"/>
      <c r="T860" s="165"/>
      <c r="U860" s="165"/>
      <c r="V860" s="165"/>
      <c r="W860" s="165"/>
      <c r="X860" s="165"/>
      <c r="Y860" s="165"/>
      <c r="Z860" s="165"/>
    </row>
    <row r="861">
      <c r="A861" s="165"/>
      <c r="B861" s="165"/>
      <c r="C861" s="165"/>
      <c r="D861" s="54"/>
      <c r="E861" s="54"/>
      <c r="F861" s="165"/>
      <c r="G861" s="165"/>
      <c r="H861" s="165"/>
      <c r="I861" s="165"/>
      <c r="J861" s="165"/>
      <c r="K861" s="165"/>
      <c r="L861" s="165"/>
      <c r="M861" s="165"/>
      <c r="N861" s="165"/>
      <c r="O861" s="165"/>
      <c r="P861" s="165"/>
      <c r="Q861" s="165"/>
      <c r="R861" s="165"/>
      <c r="S861" s="165"/>
      <c r="T861" s="165"/>
      <c r="U861" s="165"/>
      <c r="V861" s="165"/>
      <c r="W861" s="165"/>
      <c r="X861" s="165"/>
      <c r="Y861" s="165"/>
      <c r="Z861" s="165"/>
    </row>
    <row r="862">
      <c r="A862" s="165"/>
      <c r="B862" s="165"/>
      <c r="C862" s="165"/>
      <c r="D862" s="54"/>
      <c r="E862" s="54"/>
      <c r="F862" s="165"/>
      <c r="G862" s="165"/>
      <c r="H862" s="165"/>
      <c r="I862" s="165"/>
      <c r="J862" s="165"/>
      <c r="K862" s="165"/>
      <c r="L862" s="165"/>
      <c r="M862" s="165"/>
      <c r="N862" s="165"/>
      <c r="O862" s="165"/>
      <c r="P862" s="165"/>
      <c r="Q862" s="165"/>
      <c r="R862" s="165"/>
      <c r="S862" s="165"/>
      <c r="T862" s="165"/>
      <c r="U862" s="165"/>
      <c r="V862" s="165"/>
      <c r="W862" s="165"/>
      <c r="X862" s="165"/>
      <c r="Y862" s="165"/>
      <c r="Z862" s="165"/>
    </row>
    <row r="863">
      <c r="A863" s="165"/>
      <c r="B863" s="165"/>
      <c r="C863" s="165"/>
      <c r="D863" s="54"/>
      <c r="E863" s="54"/>
      <c r="F863" s="165"/>
      <c r="G863" s="165"/>
      <c r="H863" s="165"/>
      <c r="I863" s="165"/>
      <c r="J863" s="165"/>
      <c r="K863" s="165"/>
      <c r="L863" s="165"/>
      <c r="M863" s="165"/>
      <c r="N863" s="165"/>
      <c r="O863" s="165"/>
      <c r="P863" s="165"/>
      <c r="Q863" s="165"/>
      <c r="R863" s="165"/>
      <c r="S863" s="165"/>
      <c r="T863" s="165"/>
      <c r="U863" s="165"/>
      <c r="V863" s="165"/>
      <c r="W863" s="165"/>
      <c r="X863" s="165"/>
      <c r="Y863" s="165"/>
      <c r="Z863" s="165"/>
    </row>
    <row r="864">
      <c r="A864" s="165"/>
      <c r="B864" s="165"/>
      <c r="C864" s="165"/>
      <c r="D864" s="54"/>
      <c r="E864" s="54"/>
      <c r="F864" s="165"/>
      <c r="G864" s="165"/>
      <c r="H864" s="165"/>
      <c r="I864" s="165"/>
      <c r="J864" s="165"/>
      <c r="K864" s="165"/>
      <c r="L864" s="165"/>
      <c r="M864" s="165"/>
      <c r="N864" s="165"/>
      <c r="O864" s="165"/>
      <c r="P864" s="165"/>
      <c r="Q864" s="165"/>
      <c r="R864" s="165"/>
      <c r="S864" s="165"/>
      <c r="T864" s="165"/>
      <c r="U864" s="165"/>
      <c r="V864" s="165"/>
      <c r="W864" s="165"/>
      <c r="X864" s="165"/>
      <c r="Y864" s="165"/>
      <c r="Z864" s="165"/>
    </row>
    <row r="865">
      <c r="A865" s="165"/>
      <c r="B865" s="165"/>
      <c r="C865" s="165"/>
      <c r="D865" s="54"/>
      <c r="E865" s="54"/>
      <c r="F865" s="165"/>
      <c r="G865" s="165"/>
      <c r="H865" s="165"/>
      <c r="I865" s="165"/>
      <c r="J865" s="165"/>
      <c r="K865" s="165"/>
      <c r="L865" s="165"/>
      <c r="M865" s="165"/>
      <c r="N865" s="165"/>
      <c r="O865" s="165"/>
      <c r="P865" s="165"/>
      <c r="Q865" s="165"/>
      <c r="R865" s="165"/>
      <c r="S865" s="165"/>
      <c r="T865" s="165"/>
      <c r="U865" s="165"/>
      <c r="V865" s="165"/>
      <c r="W865" s="165"/>
      <c r="X865" s="165"/>
      <c r="Y865" s="165"/>
      <c r="Z865" s="165"/>
    </row>
    <row r="866">
      <c r="A866" s="165"/>
      <c r="B866" s="165"/>
      <c r="C866" s="165"/>
      <c r="D866" s="54"/>
      <c r="E866" s="54"/>
      <c r="F866" s="165"/>
      <c r="G866" s="165"/>
      <c r="H866" s="165"/>
      <c r="I866" s="165"/>
      <c r="J866" s="165"/>
      <c r="K866" s="165"/>
      <c r="L866" s="165"/>
      <c r="M866" s="165"/>
      <c r="N866" s="165"/>
      <c r="O866" s="165"/>
      <c r="P866" s="165"/>
      <c r="Q866" s="165"/>
      <c r="R866" s="165"/>
      <c r="S866" s="165"/>
      <c r="T866" s="165"/>
      <c r="U866" s="165"/>
      <c r="V866" s="165"/>
      <c r="W866" s="165"/>
      <c r="X866" s="165"/>
      <c r="Y866" s="165"/>
      <c r="Z866" s="165"/>
    </row>
    <row r="867">
      <c r="A867" s="165"/>
      <c r="B867" s="165"/>
      <c r="C867" s="165"/>
      <c r="D867" s="54"/>
      <c r="E867" s="54"/>
      <c r="F867" s="165"/>
      <c r="G867" s="165"/>
      <c r="H867" s="165"/>
      <c r="I867" s="165"/>
      <c r="J867" s="165"/>
      <c r="K867" s="165"/>
      <c r="L867" s="165"/>
      <c r="M867" s="165"/>
      <c r="N867" s="165"/>
      <c r="O867" s="165"/>
      <c r="P867" s="165"/>
      <c r="Q867" s="165"/>
      <c r="R867" s="165"/>
      <c r="S867" s="165"/>
      <c r="T867" s="165"/>
      <c r="U867" s="165"/>
      <c r="V867" s="165"/>
      <c r="W867" s="165"/>
      <c r="X867" s="165"/>
      <c r="Y867" s="165"/>
      <c r="Z867" s="165"/>
    </row>
    <row r="868">
      <c r="A868" s="165"/>
      <c r="B868" s="165"/>
      <c r="C868" s="165"/>
      <c r="D868" s="54"/>
      <c r="E868" s="54"/>
      <c r="F868" s="165"/>
      <c r="G868" s="165"/>
      <c r="H868" s="165"/>
      <c r="I868" s="165"/>
      <c r="J868" s="165"/>
      <c r="K868" s="165"/>
      <c r="L868" s="165"/>
      <c r="M868" s="165"/>
      <c r="N868" s="165"/>
      <c r="O868" s="165"/>
      <c r="P868" s="165"/>
      <c r="Q868" s="165"/>
      <c r="R868" s="165"/>
      <c r="S868" s="165"/>
      <c r="T868" s="165"/>
      <c r="U868" s="165"/>
      <c r="V868" s="165"/>
      <c r="W868" s="165"/>
      <c r="X868" s="165"/>
      <c r="Y868" s="165"/>
      <c r="Z868" s="165"/>
    </row>
    <row r="869">
      <c r="A869" s="165"/>
      <c r="B869" s="165"/>
      <c r="C869" s="165"/>
      <c r="D869" s="54"/>
      <c r="E869" s="54"/>
      <c r="F869" s="165"/>
      <c r="G869" s="165"/>
      <c r="H869" s="165"/>
      <c r="I869" s="165"/>
      <c r="J869" s="165"/>
      <c r="K869" s="165"/>
      <c r="L869" s="165"/>
      <c r="M869" s="165"/>
      <c r="N869" s="165"/>
      <c r="O869" s="165"/>
      <c r="P869" s="165"/>
      <c r="Q869" s="165"/>
      <c r="R869" s="165"/>
      <c r="S869" s="165"/>
      <c r="T869" s="165"/>
      <c r="U869" s="165"/>
      <c r="V869" s="165"/>
      <c r="W869" s="165"/>
      <c r="X869" s="165"/>
      <c r="Y869" s="165"/>
      <c r="Z869" s="165"/>
    </row>
    <row r="870">
      <c r="A870" s="165"/>
      <c r="B870" s="165"/>
      <c r="C870" s="165"/>
      <c r="D870" s="54"/>
      <c r="E870" s="54"/>
      <c r="F870" s="165"/>
      <c r="G870" s="165"/>
      <c r="H870" s="165"/>
      <c r="I870" s="165"/>
      <c r="J870" s="165"/>
      <c r="K870" s="165"/>
      <c r="L870" s="165"/>
      <c r="M870" s="165"/>
      <c r="N870" s="165"/>
      <c r="O870" s="165"/>
      <c r="P870" s="165"/>
      <c r="Q870" s="165"/>
      <c r="R870" s="165"/>
      <c r="S870" s="165"/>
      <c r="T870" s="165"/>
      <c r="U870" s="165"/>
      <c r="V870" s="165"/>
      <c r="W870" s="165"/>
      <c r="X870" s="165"/>
      <c r="Y870" s="165"/>
      <c r="Z870" s="165"/>
    </row>
    <row r="871">
      <c r="A871" s="165"/>
      <c r="B871" s="165"/>
      <c r="C871" s="165"/>
      <c r="D871" s="54"/>
      <c r="E871" s="54"/>
      <c r="F871" s="165"/>
      <c r="G871" s="165"/>
      <c r="H871" s="165"/>
      <c r="I871" s="165"/>
      <c r="J871" s="165"/>
      <c r="K871" s="165"/>
      <c r="L871" s="165"/>
      <c r="M871" s="165"/>
      <c r="N871" s="165"/>
      <c r="O871" s="165"/>
      <c r="P871" s="165"/>
      <c r="Q871" s="165"/>
      <c r="R871" s="165"/>
      <c r="S871" s="165"/>
      <c r="T871" s="165"/>
      <c r="U871" s="165"/>
      <c r="V871" s="165"/>
      <c r="W871" s="165"/>
      <c r="X871" s="165"/>
      <c r="Y871" s="165"/>
      <c r="Z871" s="165"/>
    </row>
    <row r="872">
      <c r="A872" s="165"/>
      <c r="B872" s="165"/>
      <c r="C872" s="165"/>
      <c r="D872" s="54"/>
      <c r="E872" s="54"/>
      <c r="F872" s="165"/>
      <c r="G872" s="165"/>
      <c r="H872" s="165"/>
      <c r="I872" s="165"/>
      <c r="J872" s="165"/>
      <c r="K872" s="165"/>
      <c r="L872" s="165"/>
      <c r="M872" s="165"/>
      <c r="N872" s="165"/>
      <c r="O872" s="165"/>
      <c r="P872" s="165"/>
      <c r="Q872" s="165"/>
      <c r="R872" s="165"/>
      <c r="S872" s="165"/>
      <c r="T872" s="165"/>
      <c r="U872" s="165"/>
      <c r="V872" s="165"/>
      <c r="W872" s="165"/>
      <c r="X872" s="165"/>
      <c r="Y872" s="165"/>
      <c r="Z872" s="165"/>
    </row>
    <row r="873">
      <c r="A873" s="165"/>
      <c r="B873" s="165"/>
      <c r="C873" s="165"/>
      <c r="D873" s="54"/>
      <c r="E873" s="54"/>
      <c r="F873" s="165"/>
      <c r="G873" s="165"/>
      <c r="H873" s="165"/>
      <c r="I873" s="165"/>
      <c r="J873" s="165"/>
      <c r="K873" s="165"/>
      <c r="L873" s="165"/>
      <c r="M873" s="165"/>
      <c r="N873" s="165"/>
      <c r="O873" s="165"/>
      <c r="P873" s="165"/>
      <c r="Q873" s="165"/>
      <c r="R873" s="165"/>
      <c r="S873" s="165"/>
      <c r="T873" s="165"/>
      <c r="U873" s="165"/>
      <c r="V873" s="165"/>
      <c r="W873" s="165"/>
      <c r="X873" s="165"/>
      <c r="Y873" s="165"/>
      <c r="Z873" s="165"/>
    </row>
    <row r="874">
      <c r="A874" s="165"/>
      <c r="B874" s="165"/>
      <c r="C874" s="165"/>
      <c r="D874" s="54"/>
      <c r="E874" s="54"/>
      <c r="F874" s="165"/>
      <c r="G874" s="165"/>
      <c r="H874" s="165"/>
      <c r="I874" s="165"/>
      <c r="J874" s="165"/>
      <c r="K874" s="165"/>
      <c r="L874" s="165"/>
      <c r="M874" s="165"/>
      <c r="N874" s="165"/>
      <c r="O874" s="165"/>
      <c r="P874" s="165"/>
      <c r="Q874" s="165"/>
      <c r="R874" s="165"/>
      <c r="S874" s="165"/>
      <c r="T874" s="165"/>
      <c r="U874" s="165"/>
      <c r="V874" s="165"/>
      <c r="W874" s="165"/>
      <c r="X874" s="165"/>
      <c r="Y874" s="165"/>
      <c r="Z874" s="165"/>
    </row>
    <row r="875">
      <c r="A875" s="165"/>
      <c r="B875" s="165"/>
      <c r="C875" s="165"/>
      <c r="D875" s="54"/>
      <c r="E875" s="54"/>
      <c r="F875" s="165"/>
      <c r="G875" s="165"/>
      <c r="H875" s="165"/>
      <c r="I875" s="165"/>
      <c r="J875" s="165"/>
      <c r="K875" s="165"/>
      <c r="L875" s="165"/>
      <c r="M875" s="165"/>
      <c r="N875" s="165"/>
      <c r="O875" s="165"/>
      <c r="P875" s="165"/>
      <c r="Q875" s="165"/>
      <c r="R875" s="165"/>
      <c r="S875" s="165"/>
      <c r="T875" s="165"/>
      <c r="U875" s="165"/>
      <c r="V875" s="165"/>
      <c r="W875" s="165"/>
      <c r="X875" s="165"/>
      <c r="Y875" s="165"/>
      <c r="Z875" s="165"/>
    </row>
    <row r="876">
      <c r="A876" s="165"/>
      <c r="B876" s="165"/>
      <c r="C876" s="165"/>
      <c r="D876" s="54"/>
      <c r="E876" s="54"/>
      <c r="F876" s="165"/>
      <c r="G876" s="165"/>
      <c r="H876" s="165"/>
      <c r="I876" s="165"/>
      <c r="J876" s="165"/>
      <c r="K876" s="165"/>
      <c r="L876" s="165"/>
      <c r="M876" s="165"/>
      <c r="N876" s="165"/>
      <c r="O876" s="165"/>
      <c r="P876" s="165"/>
      <c r="Q876" s="165"/>
      <c r="R876" s="165"/>
      <c r="S876" s="165"/>
      <c r="T876" s="165"/>
      <c r="U876" s="165"/>
      <c r="V876" s="165"/>
      <c r="W876" s="165"/>
      <c r="X876" s="165"/>
      <c r="Y876" s="165"/>
      <c r="Z876" s="165"/>
    </row>
    <row r="877">
      <c r="A877" s="165"/>
      <c r="B877" s="165"/>
      <c r="C877" s="165"/>
      <c r="D877" s="54"/>
      <c r="E877" s="54"/>
      <c r="F877" s="165"/>
      <c r="G877" s="165"/>
      <c r="H877" s="165"/>
      <c r="I877" s="165"/>
      <c r="J877" s="165"/>
      <c r="K877" s="165"/>
      <c r="L877" s="165"/>
      <c r="M877" s="165"/>
      <c r="N877" s="165"/>
      <c r="O877" s="165"/>
      <c r="P877" s="165"/>
      <c r="Q877" s="165"/>
      <c r="R877" s="165"/>
      <c r="S877" s="165"/>
      <c r="T877" s="165"/>
      <c r="U877" s="165"/>
      <c r="V877" s="165"/>
      <c r="W877" s="165"/>
      <c r="X877" s="165"/>
      <c r="Y877" s="165"/>
      <c r="Z877" s="165"/>
    </row>
    <row r="878">
      <c r="A878" s="165"/>
      <c r="B878" s="165"/>
      <c r="C878" s="165"/>
      <c r="D878" s="54"/>
      <c r="E878" s="54"/>
      <c r="F878" s="165"/>
      <c r="G878" s="165"/>
      <c r="H878" s="165"/>
      <c r="I878" s="165"/>
      <c r="J878" s="165"/>
      <c r="K878" s="165"/>
      <c r="L878" s="165"/>
      <c r="M878" s="165"/>
      <c r="N878" s="165"/>
      <c r="O878" s="165"/>
      <c r="P878" s="165"/>
      <c r="Q878" s="165"/>
      <c r="R878" s="165"/>
      <c r="S878" s="165"/>
      <c r="T878" s="165"/>
      <c r="U878" s="165"/>
      <c r="V878" s="165"/>
      <c r="W878" s="165"/>
      <c r="X878" s="165"/>
      <c r="Y878" s="165"/>
      <c r="Z878" s="165"/>
    </row>
    <row r="879">
      <c r="A879" s="165"/>
      <c r="B879" s="165"/>
      <c r="C879" s="165"/>
      <c r="D879" s="54"/>
      <c r="E879" s="54"/>
      <c r="F879" s="165"/>
      <c r="G879" s="165"/>
      <c r="H879" s="165"/>
      <c r="I879" s="165"/>
      <c r="J879" s="165"/>
      <c r="K879" s="165"/>
      <c r="L879" s="165"/>
      <c r="M879" s="165"/>
      <c r="N879" s="165"/>
      <c r="O879" s="165"/>
      <c r="P879" s="165"/>
      <c r="Q879" s="165"/>
      <c r="R879" s="165"/>
      <c r="S879" s="165"/>
      <c r="T879" s="165"/>
      <c r="U879" s="165"/>
      <c r="V879" s="165"/>
      <c r="W879" s="165"/>
      <c r="X879" s="165"/>
      <c r="Y879" s="165"/>
      <c r="Z879" s="165"/>
    </row>
    <row r="880">
      <c r="A880" s="165"/>
      <c r="B880" s="165"/>
      <c r="C880" s="165"/>
      <c r="D880" s="54"/>
      <c r="E880" s="54"/>
      <c r="F880" s="165"/>
      <c r="G880" s="165"/>
      <c r="H880" s="165"/>
      <c r="I880" s="165"/>
      <c r="J880" s="165"/>
      <c r="K880" s="165"/>
      <c r="L880" s="165"/>
      <c r="M880" s="165"/>
      <c r="N880" s="165"/>
      <c r="O880" s="165"/>
      <c r="P880" s="165"/>
      <c r="Q880" s="165"/>
      <c r="R880" s="165"/>
      <c r="S880" s="165"/>
      <c r="T880" s="165"/>
      <c r="U880" s="165"/>
      <c r="V880" s="165"/>
      <c r="W880" s="165"/>
      <c r="X880" s="165"/>
      <c r="Y880" s="165"/>
      <c r="Z880" s="165"/>
    </row>
    <row r="881">
      <c r="A881" s="165"/>
      <c r="B881" s="165"/>
      <c r="C881" s="165"/>
      <c r="D881" s="54"/>
      <c r="E881" s="54"/>
      <c r="F881" s="165"/>
      <c r="G881" s="165"/>
      <c r="H881" s="165"/>
      <c r="I881" s="165"/>
      <c r="J881" s="165"/>
      <c r="K881" s="165"/>
      <c r="L881" s="165"/>
      <c r="M881" s="165"/>
      <c r="N881" s="165"/>
      <c r="O881" s="165"/>
      <c r="P881" s="165"/>
      <c r="Q881" s="165"/>
      <c r="R881" s="165"/>
      <c r="S881" s="165"/>
      <c r="T881" s="165"/>
      <c r="U881" s="165"/>
      <c r="V881" s="165"/>
      <c r="W881" s="165"/>
      <c r="X881" s="165"/>
      <c r="Y881" s="165"/>
      <c r="Z881" s="165"/>
    </row>
    <row r="882">
      <c r="A882" s="165"/>
      <c r="B882" s="165"/>
      <c r="C882" s="165"/>
      <c r="D882" s="54"/>
      <c r="E882" s="54"/>
      <c r="F882" s="165"/>
      <c r="G882" s="165"/>
      <c r="H882" s="165"/>
      <c r="I882" s="165"/>
      <c r="J882" s="165"/>
      <c r="K882" s="165"/>
      <c r="L882" s="165"/>
      <c r="M882" s="165"/>
      <c r="N882" s="165"/>
      <c r="O882" s="165"/>
      <c r="P882" s="165"/>
      <c r="Q882" s="165"/>
      <c r="R882" s="165"/>
      <c r="S882" s="165"/>
      <c r="T882" s="165"/>
      <c r="U882" s="165"/>
      <c r="V882" s="165"/>
      <c r="W882" s="165"/>
      <c r="X882" s="165"/>
      <c r="Y882" s="165"/>
      <c r="Z882" s="165"/>
    </row>
    <row r="883">
      <c r="A883" s="165"/>
      <c r="B883" s="165"/>
      <c r="C883" s="165"/>
      <c r="D883" s="54"/>
      <c r="E883" s="54"/>
      <c r="F883" s="165"/>
      <c r="G883" s="165"/>
      <c r="H883" s="165"/>
      <c r="I883" s="165"/>
      <c r="J883" s="165"/>
      <c r="K883" s="165"/>
      <c r="L883" s="165"/>
      <c r="M883" s="165"/>
      <c r="N883" s="165"/>
      <c r="O883" s="165"/>
      <c r="P883" s="165"/>
      <c r="Q883" s="165"/>
      <c r="R883" s="165"/>
      <c r="S883" s="165"/>
      <c r="T883" s="165"/>
      <c r="U883" s="165"/>
      <c r="V883" s="165"/>
      <c r="W883" s="165"/>
      <c r="X883" s="165"/>
      <c r="Y883" s="165"/>
      <c r="Z883" s="165"/>
    </row>
    <row r="884">
      <c r="A884" s="165"/>
      <c r="B884" s="165"/>
      <c r="C884" s="165"/>
      <c r="D884" s="54"/>
      <c r="E884" s="54"/>
      <c r="F884" s="165"/>
      <c r="G884" s="165"/>
      <c r="H884" s="165"/>
      <c r="I884" s="165"/>
      <c r="J884" s="165"/>
      <c r="K884" s="165"/>
      <c r="L884" s="165"/>
      <c r="M884" s="165"/>
      <c r="N884" s="165"/>
      <c r="O884" s="165"/>
      <c r="P884" s="165"/>
      <c r="Q884" s="165"/>
      <c r="R884" s="165"/>
      <c r="S884" s="165"/>
      <c r="T884" s="165"/>
      <c r="U884" s="165"/>
      <c r="V884" s="165"/>
      <c r="W884" s="165"/>
      <c r="X884" s="165"/>
      <c r="Y884" s="165"/>
      <c r="Z884" s="165"/>
    </row>
    <row r="885">
      <c r="A885" s="165"/>
      <c r="B885" s="165"/>
      <c r="C885" s="165"/>
      <c r="D885" s="54"/>
      <c r="E885" s="54"/>
      <c r="F885" s="165"/>
      <c r="G885" s="165"/>
      <c r="H885" s="165"/>
      <c r="I885" s="165"/>
      <c r="J885" s="165"/>
      <c r="K885" s="165"/>
      <c r="L885" s="165"/>
      <c r="M885" s="165"/>
      <c r="N885" s="165"/>
      <c r="O885" s="165"/>
      <c r="P885" s="165"/>
      <c r="Q885" s="165"/>
      <c r="R885" s="165"/>
      <c r="S885" s="165"/>
      <c r="T885" s="165"/>
      <c r="U885" s="165"/>
      <c r="V885" s="165"/>
      <c r="W885" s="165"/>
      <c r="X885" s="165"/>
      <c r="Y885" s="165"/>
      <c r="Z885" s="165"/>
    </row>
    <row r="886">
      <c r="A886" s="165"/>
      <c r="B886" s="165"/>
      <c r="C886" s="165"/>
      <c r="D886" s="54"/>
      <c r="E886" s="54"/>
      <c r="F886" s="165"/>
      <c r="G886" s="165"/>
      <c r="H886" s="165"/>
      <c r="I886" s="165"/>
      <c r="J886" s="165"/>
      <c r="K886" s="165"/>
      <c r="L886" s="165"/>
      <c r="M886" s="165"/>
      <c r="N886" s="165"/>
      <c r="O886" s="165"/>
      <c r="P886" s="165"/>
      <c r="Q886" s="165"/>
      <c r="R886" s="165"/>
      <c r="S886" s="165"/>
      <c r="T886" s="165"/>
      <c r="U886" s="165"/>
      <c r="V886" s="165"/>
      <c r="W886" s="165"/>
      <c r="X886" s="165"/>
      <c r="Y886" s="165"/>
      <c r="Z886" s="165"/>
    </row>
    <row r="887">
      <c r="A887" s="165"/>
      <c r="B887" s="165"/>
      <c r="C887" s="165"/>
      <c r="D887" s="54"/>
      <c r="E887" s="54"/>
      <c r="F887" s="165"/>
      <c r="G887" s="165"/>
      <c r="H887" s="165"/>
      <c r="I887" s="165"/>
      <c r="J887" s="165"/>
      <c r="K887" s="165"/>
      <c r="L887" s="165"/>
      <c r="M887" s="165"/>
      <c r="N887" s="165"/>
      <c r="O887" s="165"/>
      <c r="P887" s="165"/>
      <c r="Q887" s="165"/>
      <c r="R887" s="165"/>
      <c r="S887" s="165"/>
      <c r="T887" s="165"/>
      <c r="U887" s="165"/>
      <c r="V887" s="165"/>
      <c r="W887" s="165"/>
      <c r="X887" s="165"/>
      <c r="Y887" s="165"/>
      <c r="Z887" s="165"/>
    </row>
    <row r="888">
      <c r="A888" s="165"/>
      <c r="B888" s="165"/>
      <c r="C888" s="165"/>
      <c r="D888" s="54"/>
      <c r="E888" s="54"/>
      <c r="F888" s="165"/>
      <c r="G888" s="165"/>
      <c r="H888" s="165"/>
      <c r="I888" s="165"/>
      <c r="J888" s="165"/>
      <c r="K888" s="165"/>
      <c r="L888" s="165"/>
      <c r="M888" s="165"/>
      <c r="N888" s="165"/>
      <c r="O888" s="165"/>
      <c r="P888" s="165"/>
      <c r="Q888" s="165"/>
      <c r="R888" s="165"/>
      <c r="S888" s="165"/>
      <c r="T888" s="165"/>
      <c r="U888" s="165"/>
      <c r="V888" s="165"/>
      <c r="W888" s="165"/>
      <c r="X888" s="165"/>
      <c r="Y888" s="165"/>
      <c r="Z888" s="165"/>
    </row>
    <row r="889">
      <c r="A889" s="165"/>
      <c r="B889" s="165"/>
      <c r="C889" s="165"/>
      <c r="D889" s="54"/>
      <c r="E889" s="54"/>
      <c r="F889" s="165"/>
      <c r="G889" s="165"/>
      <c r="H889" s="165"/>
      <c r="I889" s="165"/>
      <c r="J889" s="165"/>
      <c r="K889" s="165"/>
      <c r="L889" s="165"/>
      <c r="M889" s="165"/>
      <c r="N889" s="165"/>
      <c r="O889" s="165"/>
      <c r="P889" s="165"/>
      <c r="Q889" s="165"/>
      <c r="R889" s="165"/>
      <c r="S889" s="165"/>
      <c r="T889" s="165"/>
      <c r="U889" s="165"/>
      <c r="V889" s="165"/>
      <c r="W889" s="165"/>
      <c r="X889" s="165"/>
      <c r="Y889" s="165"/>
      <c r="Z889" s="165"/>
    </row>
    <row r="890">
      <c r="A890" s="165"/>
      <c r="B890" s="165"/>
      <c r="C890" s="165"/>
      <c r="D890" s="54"/>
      <c r="E890" s="54"/>
      <c r="F890" s="165"/>
      <c r="G890" s="165"/>
      <c r="H890" s="165"/>
      <c r="I890" s="165"/>
      <c r="J890" s="165"/>
      <c r="K890" s="165"/>
      <c r="L890" s="165"/>
      <c r="M890" s="165"/>
      <c r="N890" s="165"/>
      <c r="O890" s="165"/>
      <c r="P890" s="165"/>
      <c r="Q890" s="165"/>
      <c r="R890" s="165"/>
      <c r="S890" s="165"/>
      <c r="T890" s="165"/>
      <c r="U890" s="165"/>
      <c r="V890" s="165"/>
      <c r="W890" s="165"/>
      <c r="X890" s="165"/>
      <c r="Y890" s="165"/>
      <c r="Z890" s="165"/>
    </row>
    <row r="891">
      <c r="A891" s="165"/>
      <c r="B891" s="165"/>
      <c r="C891" s="165"/>
      <c r="D891" s="54"/>
      <c r="E891" s="54"/>
      <c r="F891" s="165"/>
      <c r="G891" s="165"/>
      <c r="H891" s="165"/>
      <c r="I891" s="165"/>
      <c r="J891" s="165"/>
      <c r="K891" s="165"/>
      <c r="L891" s="165"/>
      <c r="M891" s="165"/>
      <c r="N891" s="165"/>
      <c r="O891" s="165"/>
      <c r="P891" s="165"/>
      <c r="Q891" s="165"/>
      <c r="R891" s="165"/>
      <c r="S891" s="165"/>
      <c r="T891" s="165"/>
      <c r="U891" s="165"/>
      <c r="V891" s="165"/>
      <c r="W891" s="165"/>
      <c r="X891" s="165"/>
      <c r="Y891" s="165"/>
      <c r="Z891" s="165"/>
    </row>
    <row r="892">
      <c r="A892" s="165"/>
      <c r="B892" s="165"/>
      <c r="C892" s="165"/>
      <c r="D892" s="54"/>
      <c r="E892" s="54"/>
      <c r="F892" s="165"/>
      <c r="G892" s="165"/>
      <c r="H892" s="165"/>
      <c r="I892" s="165"/>
      <c r="J892" s="165"/>
      <c r="K892" s="165"/>
      <c r="L892" s="165"/>
      <c r="M892" s="165"/>
      <c r="N892" s="165"/>
      <c r="O892" s="165"/>
      <c r="P892" s="165"/>
      <c r="Q892" s="165"/>
      <c r="R892" s="165"/>
      <c r="S892" s="165"/>
      <c r="T892" s="165"/>
      <c r="U892" s="165"/>
      <c r="V892" s="165"/>
      <c r="W892" s="165"/>
      <c r="X892" s="165"/>
      <c r="Y892" s="165"/>
      <c r="Z892" s="165"/>
    </row>
    <row r="893">
      <c r="A893" s="165"/>
      <c r="B893" s="165"/>
      <c r="C893" s="165"/>
      <c r="D893" s="54"/>
      <c r="E893" s="54"/>
      <c r="F893" s="165"/>
      <c r="G893" s="165"/>
      <c r="H893" s="165"/>
      <c r="I893" s="165"/>
      <c r="J893" s="165"/>
      <c r="K893" s="165"/>
      <c r="L893" s="165"/>
      <c r="M893" s="165"/>
      <c r="N893" s="165"/>
      <c r="O893" s="165"/>
      <c r="P893" s="165"/>
      <c r="Q893" s="165"/>
      <c r="R893" s="165"/>
      <c r="S893" s="165"/>
      <c r="T893" s="165"/>
      <c r="U893" s="165"/>
      <c r="V893" s="165"/>
      <c r="W893" s="165"/>
      <c r="X893" s="165"/>
      <c r="Y893" s="165"/>
      <c r="Z893" s="165"/>
    </row>
    <row r="894">
      <c r="A894" s="165"/>
      <c r="B894" s="165"/>
      <c r="C894" s="165"/>
      <c r="D894" s="54"/>
      <c r="E894" s="54"/>
      <c r="F894" s="165"/>
      <c r="G894" s="165"/>
      <c r="H894" s="165"/>
      <c r="I894" s="165"/>
      <c r="J894" s="165"/>
      <c r="K894" s="165"/>
      <c r="L894" s="165"/>
      <c r="M894" s="165"/>
      <c r="N894" s="165"/>
      <c r="O894" s="165"/>
      <c r="P894" s="165"/>
      <c r="Q894" s="165"/>
      <c r="R894" s="165"/>
      <c r="S894" s="165"/>
      <c r="T894" s="165"/>
      <c r="U894" s="165"/>
      <c r="V894" s="165"/>
      <c r="W894" s="165"/>
      <c r="X894" s="165"/>
      <c r="Y894" s="165"/>
      <c r="Z894" s="165"/>
    </row>
    <row r="895">
      <c r="A895" s="165"/>
      <c r="B895" s="165"/>
      <c r="C895" s="165"/>
      <c r="D895" s="54"/>
      <c r="E895" s="54"/>
      <c r="F895" s="165"/>
      <c r="G895" s="165"/>
      <c r="H895" s="165"/>
      <c r="I895" s="165"/>
      <c r="J895" s="165"/>
      <c r="K895" s="165"/>
      <c r="L895" s="165"/>
      <c r="M895" s="165"/>
      <c r="N895" s="165"/>
      <c r="O895" s="165"/>
      <c r="P895" s="165"/>
      <c r="Q895" s="165"/>
      <c r="R895" s="165"/>
      <c r="S895" s="165"/>
      <c r="T895" s="165"/>
      <c r="U895" s="165"/>
      <c r="V895" s="165"/>
      <c r="W895" s="165"/>
      <c r="X895" s="165"/>
      <c r="Y895" s="165"/>
      <c r="Z895" s="165"/>
    </row>
    <row r="896">
      <c r="A896" s="165"/>
      <c r="B896" s="165"/>
      <c r="C896" s="165"/>
      <c r="D896" s="54"/>
      <c r="E896" s="54"/>
      <c r="F896" s="165"/>
      <c r="G896" s="165"/>
      <c r="H896" s="165"/>
      <c r="I896" s="165"/>
      <c r="J896" s="165"/>
      <c r="K896" s="165"/>
      <c r="L896" s="165"/>
      <c r="M896" s="165"/>
      <c r="N896" s="165"/>
      <c r="O896" s="165"/>
      <c r="P896" s="165"/>
      <c r="Q896" s="165"/>
      <c r="R896" s="165"/>
      <c r="S896" s="165"/>
      <c r="T896" s="165"/>
      <c r="U896" s="165"/>
      <c r="V896" s="165"/>
      <c r="W896" s="165"/>
      <c r="X896" s="165"/>
      <c r="Y896" s="165"/>
      <c r="Z896" s="165"/>
    </row>
    <row r="897">
      <c r="A897" s="165"/>
      <c r="B897" s="165"/>
      <c r="C897" s="165"/>
      <c r="D897" s="54"/>
      <c r="E897" s="54"/>
      <c r="F897" s="165"/>
      <c r="G897" s="165"/>
      <c r="H897" s="165"/>
      <c r="I897" s="165"/>
      <c r="J897" s="165"/>
      <c r="K897" s="165"/>
      <c r="L897" s="165"/>
      <c r="M897" s="165"/>
      <c r="N897" s="165"/>
      <c r="O897" s="165"/>
      <c r="P897" s="165"/>
      <c r="Q897" s="165"/>
      <c r="R897" s="165"/>
      <c r="S897" s="165"/>
      <c r="T897" s="165"/>
      <c r="U897" s="165"/>
      <c r="V897" s="165"/>
      <c r="W897" s="165"/>
      <c r="X897" s="165"/>
      <c r="Y897" s="165"/>
      <c r="Z897" s="165"/>
    </row>
    <row r="898">
      <c r="A898" s="165"/>
      <c r="B898" s="165"/>
      <c r="C898" s="165"/>
      <c r="D898" s="54"/>
      <c r="E898" s="54"/>
      <c r="F898" s="165"/>
      <c r="G898" s="165"/>
      <c r="H898" s="165"/>
      <c r="I898" s="165"/>
      <c r="J898" s="165"/>
      <c r="K898" s="165"/>
      <c r="L898" s="165"/>
      <c r="M898" s="165"/>
      <c r="N898" s="165"/>
      <c r="O898" s="165"/>
      <c r="P898" s="165"/>
      <c r="Q898" s="165"/>
      <c r="R898" s="165"/>
      <c r="S898" s="165"/>
      <c r="T898" s="165"/>
      <c r="U898" s="165"/>
      <c r="V898" s="165"/>
      <c r="W898" s="165"/>
      <c r="X898" s="165"/>
      <c r="Y898" s="165"/>
      <c r="Z898" s="165"/>
    </row>
    <row r="899">
      <c r="A899" s="165"/>
      <c r="B899" s="165"/>
      <c r="C899" s="165"/>
      <c r="D899" s="54"/>
      <c r="E899" s="54"/>
      <c r="F899" s="165"/>
      <c r="G899" s="165"/>
      <c r="H899" s="165"/>
      <c r="I899" s="165"/>
      <c r="J899" s="165"/>
      <c r="K899" s="165"/>
      <c r="L899" s="165"/>
      <c r="M899" s="165"/>
      <c r="N899" s="165"/>
      <c r="O899" s="165"/>
      <c r="P899" s="165"/>
      <c r="Q899" s="165"/>
      <c r="R899" s="165"/>
      <c r="S899" s="165"/>
      <c r="T899" s="165"/>
      <c r="U899" s="165"/>
      <c r="V899" s="165"/>
      <c r="W899" s="165"/>
      <c r="X899" s="165"/>
      <c r="Y899" s="165"/>
      <c r="Z899" s="165"/>
    </row>
    <row r="900">
      <c r="A900" s="165"/>
      <c r="B900" s="165"/>
      <c r="C900" s="165"/>
      <c r="D900" s="54"/>
      <c r="E900" s="54"/>
      <c r="F900" s="165"/>
      <c r="G900" s="165"/>
      <c r="H900" s="165"/>
      <c r="I900" s="165"/>
      <c r="J900" s="165"/>
      <c r="K900" s="165"/>
      <c r="L900" s="165"/>
      <c r="M900" s="165"/>
      <c r="N900" s="165"/>
      <c r="O900" s="165"/>
      <c r="P900" s="165"/>
      <c r="Q900" s="165"/>
      <c r="R900" s="165"/>
      <c r="S900" s="165"/>
      <c r="T900" s="165"/>
      <c r="U900" s="165"/>
      <c r="V900" s="165"/>
      <c r="W900" s="165"/>
      <c r="X900" s="165"/>
      <c r="Y900" s="165"/>
      <c r="Z900" s="165"/>
    </row>
    <row r="901">
      <c r="A901" s="165"/>
      <c r="B901" s="165"/>
      <c r="C901" s="165"/>
      <c r="D901" s="54"/>
      <c r="E901" s="54"/>
      <c r="F901" s="165"/>
      <c r="G901" s="165"/>
      <c r="H901" s="165"/>
      <c r="I901" s="165"/>
      <c r="J901" s="165"/>
      <c r="K901" s="165"/>
      <c r="L901" s="165"/>
      <c r="M901" s="165"/>
      <c r="N901" s="165"/>
      <c r="O901" s="165"/>
      <c r="P901" s="165"/>
      <c r="Q901" s="165"/>
      <c r="R901" s="165"/>
      <c r="S901" s="165"/>
      <c r="T901" s="165"/>
      <c r="U901" s="165"/>
      <c r="V901" s="165"/>
      <c r="W901" s="165"/>
      <c r="X901" s="165"/>
      <c r="Y901" s="165"/>
      <c r="Z901" s="165"/>
    </row>
    <row r="902">
      <c r="A902" s="165"/>
      <c r="B902" s="165"/>
      <c r="C902" s="165"/>
      <c r="D902" s="54"/>
      <c r="E902" s="54"/>
      <c r="F902" s="165"/>
      <c r="G902" s="165"/>
      <c r="H902" s="165"/>
      <c r="I902" s="165"/>
      <c r="J902" s="165"/>
      <c r="K902" s="165"/>
      <c r="L902" s="165"/>
      <c r="M902" s="165"/>
      <c r="N902" s="165"/>
      <c r="O902" s="165"/>
      <c r="P902" s="165"/>
      <c r="Q902" s="165"/>
      <c r="R902" s="165"/>
      <c r="S902" s="165"/>
      <c r="T902" s="165"/>
      <c r="U902" s="165"/>
      <c r="V902" s="165"/>
      <c r="W902" s="165"/>
      <c r="X902" s="165"/>
      <c r="Y902" s="165"/>
      <c r="Z902" s="165"/>
    </row>
    <row r="903">
      <c r="A903" s="165"/>
      <c r="B903" s="165"/>
      <c r="C903" s="165"/>
      <c r="D903" s="54"/>
      <c r="E903" s="54"/>
      <c r="F903" s="165"/>
      <c r="G903" s="165"/>
      <c r="H903" s="165"/>
      <c r="I903" s="165"/>
      <c r="J903" s="165"/>
      <c r="K903" s="165"/>
      <c r="L903" s="165"/>
      <c r="M903" s="165"/>
      <c r="N903" s="165"/>
      <c r="O903" s="165"/>
      <c r="P903" s="165"/>
      <c r="Q903" s="165"/>
      <c r="R903" s="165"/>
      <c r="S903" s="165"/>
      <c r="T903" s="165"/>
      <c r="U903" s="165"/>
      <c r="V903" s="165"/>
      <c r="W903" s="165"/>
      <c r="X903" s="165"/>
      <c r="Y903" s="165"/>
      <c r="Z903" s="165"/>
    </row>
    <row r="904">
      <c r="A904" s="165"/>
      <c r="B904" s="165"/>
      <c r="C904" s="165"/>
      <c r="D904" s="54"/>
      <c r="E904" s="54"/>
      <c r="F904" s="165"/>
      <c r="G904" s="165"/>
      <c r="H904" s="165"/>
      <c r="I904" s="165"/>
      <c r="J904" s="165"/>
      <c r="K904" s="165"/>
      <c r="L904" s="165"/>
      <c r="M904" s="165"/>
      <c r="N904" s="165"/>
      <c r="O904" s="165"/>
      <c r="P904" s="165"/>
      <c r="Q904" s="165"/>
      <c r="R904" s="165"/>
      <c r="S904" s="165"/>
      <c r="T904" s="165"/>
      <c r="U904" s="165"/>
      <c r="V904" s="165"/>
      <c r="W904" s="165"/>
      <c r="X904" s="165"/>
      <c r="Y904" s="165"/>
      <c r="Z904" s="165"/>
    </row>
    <row r="905">
      <c r="A905" s="165"/>
      <c r="B905" s="165"/>
      <c r="C905" s="165"/>
      <c r="D905" s="54"/>
      <c r="E905" s="54"/>
      <c r="F905" s="165"/>
      <c r="G905" s="165"/>
      <c r="H905" s="165"/>
      <c r="I905" s="165"/>
      <c r="J905" s="165"/>
      <c r="K905" s="165"/>
      <c r="L905" s="165"/>
      <c r="M905" s="165"/>
      <c r="N905" s="165"/>
      <c r="O905" s="165"/>
      <c r="P905" s="165"/>
      <c r="Q905" s="165"/>
      <c r="R905" s="165"/>
      <c r="S905" s="165"/>
      <c r="T905" s="165"/>
      <c r="U905" s="165"/>
      <c r="V905" s="165"/>
      <c r="W905" s="165"/>
      <c r="X905" s="165"/>
      <c r="Y905" s="165"/>
      <c r="Z905" s="165"/>
    </row>
    <row r="906">
      <c r="A906" s="165"/>
      <c r="B906" s="165"/>
      <c r="C906" s="165"/>
      <c r="D906" s="54"/>
      <c r="E906" s="54"/>
      <c r="F906" s="165"/>
      <c r="G906" s="165"/>
      <c r="H906" s="165"/>
      <c r="I906" s="165"/>
      <c r="J906" s="165"/>
      <c r="K906" s="165"/>
      <c r="L906" s="165"/>
      <c r="M906" s="165"/>
      <c r="N906" s="165"/>
      <c r="O906" s="165"/>
      <c r="P906" s="165"/>
      <c r="Q906" s="165"/>
      <c r="R906" s="165"/>
      <c r="S906" s="165"/>
      <c r="T906" s="165"/>
      <c r="U906" s="165"/>
      <c r="V906" s="165"/>
      <c r="W906" s="165"/>
      <c r="X906" s="165"/>
      <c r="Y906" s="165"/>
      <c r="Z906" s="165"/>
    </row>
    <row r="907">
      <c r="A907" s="165"/>
      <c r="B907" s="165"/>
      <c r="C907" s="165"/>
      <c r="D907" s="54"/>
      <c r="E907" s="54"/>
      <c r="F907" s="165"/>
      <c r="G907" s="165"/>
      <c r="H907" s="165"/>
      <c r="I907" s="165"/>
      <c r="J907" s="165"/>
      <c r="K907" s="165"/>
      <c r="L907" s="165"/>
      <c r="M907" s="165"/>
      <c r="N907" s="165"/>
      <c r="O907" s="165"/>
      <c r="P907" s="165"/>
      <c r="Q907" s="165"/>
      <c r="R907" s="165"/>
      <c r="S907" s="165"/>
      <c r="T907" s="165"/>
      <c r="U907" s="165"/>
      <c r="V907" s="165"/>
      <c r="W907" s="165"/>
      <c r="X907" s="165"/>
      <c r="Y907" s="165"/>
      <c r="Z907" s="165"/>
    </row>
    <row r="908">
      <c r="A908" s="165"/>
      <c r="B908" s="165"/>
      <c r="C908" s="165"/>
      <c r="D908" s="54"/>
      <c r="E908" s="54"/>
      <c r="F908" s="165"/>
      <c r="G908" s="165"/>
      <c r="H908" s="165"/>
      <c r="I908" s="165"/>
      <c r="J908" s="165"/>
      <c r="K908" s="165"/>
      <c r="L908" s="165"/>
      <c r="M908" s="165"/>
      <c r="N908" s="165"/>
      <c r="O908" s="165"/>
      <c r="P908" s="165"/>
      <c r="Q908" s="165"/>
      <c r="R908" s="165"/>
      <c r="S908" s="165"/>
      <c r="T908" s="165"/>
      <c r="U908" s="165"/>
      <c r="V908" s="165"/>
      <c r="W908" s="165"/>
      <c r="X908" s="165"/>
      <c r="Y908" s="165"/>
      <c r="Z908" s="165"/>
    </row>
    <row r="909">
      <c r="A909" s="165"/>
      <c r="B909" s="165"/>
      <c r="C909" s="165"/>
      <c r="D909" s="54"/>
      <c r="E909" s="54"/>
      <c r="F909" s="165"/>
      <c r="G909" s="165"/>
      <c r="H909" s="165"/>
      <c r="I909" s="165"/>
      <c r="J909" s="165"/>
      <c r="K909" s="165"/>
      <c r="L909" s="165"/>
      <c r="M909" s="165"/>
      <c r="N909" s="165"/>
      <c r="O909" s="165"/>
      <c r="P909" s="165"/>
      <c r="Q909" s="165"/>
      <c r="R909" s="165"/>
      <c r="S909" s="165"/>
      <c r="T909" s="165"/>
      <c r="U909" s="165"/>
      <c r="V909" s="165"/>
      <c r="W909" s="165"/>
      <c r="X909" s="165"/>
      <c r="Y909" s="165"/>
      <c r="Z909" s="165"/>
    </row>
    <row r="910">
      <c r="A910" s="165"/>
      <c r="B910" s="165"/>
      <c r="C910" s="165"/>
      <c r="D910" s="54"/>
      <c r="E910" s="54"/>
      <c r="F910" s="165"/>
      <c r="G910" s="165"/>
      <c r="H910" s="165"/>
      <c r="I910" s="165"/>
      <c r="J910" s="165"/>
      <c r="K910" s="165"/>
      <c r="L910" s="165"/>
      <c r="M910" s="165"/>
      <c r="N910" s="165"/>
      <c r="O910" s="165"/>
      <c r="P910" s="165"/>
      <c r="Q910" s="165"/>
      <c r="R910" s="165"/>
      <c r="S910" s="165"/>
      <c r="T910" s="165"/>
      <c r="U910" s="165"/>
      <c r="V910" s="165"/>
      <c r="W910" s="165"/>
      <c r="X910" s="165"/>
      <c r="Y910" s="165"/>
      <c r="Z910" s="165"/>
    </row>
    <row r="911">
      <c r="A911" s="165"/>
      <c r="B911" s="165"/>
      <c r="C911" s="165"/>
      <c r="D911" s="54"/>
      <c r="E911" s="54"/>
      <c r="F911" s="165"/>
      <c r="G911" s="165"/>
      <c r="H911" s="165"/>
      <c r="I911" s="165"/>
      <c r="J911" s="165"/>
      <c r="K911" s="165"/>
      <c r="L911" s="165"/>
      <c r="M911" s="165"/>
      <c r="N911" s="165"/>
      <c r="O911" s="165"/>
      <c r="P911" s="165"/>
      <c r="Q911" s="165"/>
      <c r="R911" s="165"/>
      <c r="S911" s="165"/>
      <c r="T911" s="165"/>
      <c r="U911" s="165"/>
      <c r="V911" s="165"/>
      <c r="W911" s="165"/>
      <c r="X911" s="165"/>
      <c r="Y911" s="165"/>
      <c r="Z911" s="165"/>
    </row>
    <row r="912">
      <c r="A912" s="165"/>
      <c r="B912" s="165"/>
      <c r="C912" s="165"/>
      <c r="D912" s="54"/>
      <c r="E912" s="54"/>
      <c r="F912" s="165"/>
      <c r="G912" s="165"/>
      <c r="H912" s="165"/>
      <c r="I912" s="165"/>
      <c r="J912" s="165"/>
      <c r="K912" s="165"/>
      <c r="L912" s="165"/>
      <c r="M912" s="165"/>
      <c r="N912" s="165"/>
      <c r="O912" s="165"/>
      <c r="P912" s="165"/>
      <c r="Q912" s="165"/>
      <c r="R912" s="165"/>
      <c r="S912" s="165"/>
      <c r="T912" s="165"/>
      <c r="U912" s="165"/>
      <c r="V912" s="165"/>
      <c r="W912" s="165"/>
      <c r="X912" s="165"/>
      <c r="Y912" s="165"/>
      <c r="Z912" s="165"/>
    </row>
    <row r="913">
      <c r="A913" s="165"/>
      <c r="B913" s="165"/>
      <c r="C913" s="165"/>
      <c r="D913" s="54"/>
      <c r="E913" s="54"/>
      <c r="F913" s="165"/>
      <c r="G913" s="165"/>
      <c r="H913" s="165"/>
      <c r="I913" s="165"/>
      <c r="J913" s="165"/>
      <c r="K913" s="165"/>
      <c r="L913" s="165"/>
      <c r="M913" s="165"/>
      <c r="N913" s="165"/>
      <c r="O913" s="165"/>
      <c r="P913" s="165"/>
      <c r="Q913" s="165"/>
      <c r="R913" s="165"/>
      <c r="S913" s="165"/>
      <c r="T913" s="165"/>
      <c r="U913" s="165"/>
      <c r="V913" s="165"/>
      <c r="W913" s="165"/>
      <c r="X913" s="165"/>
      <c r="Y913" s="165"/>
      <c r="Z913" s="165"/>
    </row>
    <row r="914">
      <c r="A914" s="165"/>
      <c r="B914" s="165"/>
      <c r="C914" s="165"/>
      <c r="D914" s="54"/>
      <c r="E914" s="54"/>
      <c r="F914" s="165"/>
      <c r="G914" s="165"/>
      <c r="H914" s="165"/>
      <c r="I914" s="165"/>
      <c r="J914" s="165"/>
      <c r="K914" s="165"/>
      <c r="L914" s="165"/>
      <c r="M914" s="165"/>
      <c r="N914" s="165"/>
      <c r="O914" s="165"/>
      <c r="P914" s="165"/>
      <c r="Q914" s="165"/>
      <c r="R914" s="165"/>
      <c r="S914" s="165"/>
      <c r="T914" s="165"/>
      <c r="U914" s="165"/>
      <c r="V914" s="165"/>
      <c r="W914" s="165"/>
      <c r="X914" s="165"/>
      <c r="Y914" s="165"/>
      <c r="Z914" s="165"/>
    </row>
    <row r="915">
      <c r="A915" s="165"/>
      <c r="B915" s="165"/>
      <c r="C915" s="165"/>
      <c r="D915" s="54"/>
      <c r="E915" s="54"/>
      <c r="F915" s="165"/>
      <c r="G915" s="165"/>
      <c r="H915" s="165"/>
      <c r="I915" s="165"/>
      <c r="J915" s="165"/>
      <c r="K915" s="165"/>
      <c r="L915" s="165"/>
      <c r="M915" s="165"/>
      <c r="N915" s="165"/>
      <c r="O915" s="165"/>
      <c r="P915" s="165"/>
      <c r="Q915" s="165"/>
      <c r="R915" s="165"/>
      <c r="S915" s="165"/>
      <c r="T915" s="165"/>
      <c r="U915" s="165"/>
      <c r="V915" s="165"/>
      <c r="W915" s="165"/>
      <c r="X915" s="165"/>
      <c r="Y915" s="165"/>
      <c r="Z915" s="165"/>
    </row>
    <row r="916">
      <c r="A916" s="165"/>
      <c r="B916" s="165"/>
      <c r="C916" s="165"/>
      <c r="D916" s="54"/>
      <c r="E916" s="54"/>
      <c r="F916" s="165"/>
      <c r="G916" s="165"/>
      <c r="H916" s="165"/>
      <c r="I916" s="165"/>
      <c r="J916" s="165"/>
      <c r="K916" s="165"/>
      <c r="L916" s="165"/>
      <c r="M916" s="165"/>
      <c r="N916" s="165"/>
      <c r="O916" s="165"/>
      <c r="P916" s="165"/>
      <c r="Q916" s="165"/>
      <c r="R916" s="165"/>
      <c r="S916" s="165"/>
      <c r="T916" s="165"/>
      <c r="U916" s="165"/>
      <c r="V916" s="165"/>
      <c r="W916" s="165"/>
      <c r="X916" s="165"/>
      <c r="Y916" s="165"/>
      <c r="Z916" s="165"/>
    </row>
    <row r="917">
      <c r="A917" s="165"/>
      <c r="B917" s="165"/>
      <c r="C917" s="165"/>
      <c r="D917" s="54"/>
      <c r="E917" s="54"/>
      <c r="F917" s="165"/>
      <c r="G917" s="165"/>
      <c r="H917" s="165"/>
      <c r="I917" s="165"/>
      <c r="J917" s="165"/>
      <c r="K917" s="165"/>
      <c r="L917" s="165"/>
      <c r="M917" s="165"/>
      <c r="N917" s="165"/>
      <c r="O917" s="165"/>
      <c r="P917" s="165"/>
      <c r="Q917" s="165"/>
      <c r="R917" s="165"/>
      <c r="S917" s="165"/>
      <c r="T917" s="165"/>
      <c r="U917" s="165"/>
      <c r="V917" s="165"/>
      <c r="W917" s="165"/>
      <c r="X917" s="165"/>
      <c r="Y917" s="165"/>
      <c r="Z917" s="165"/>
    </row>
    <row r="918">
      <c r="A918" s="165"/>
      <c r="B918" s="165"/>
      <c r="C918" s="165"/>
      <c r="D918" s="54"/>
      <c r="E918" s="54"/>
      <c r="F918" s="165"/>
      <c r="G918" s="165"/>
      <c r="H918" s="165"/>
      <c r="I918" s="165"/>
      <c r="J918" s="165"/>
      <c r="K918" s="165"/>
      <c r="L918" s="165"/>
      <c r="M918" s="165"/>
      <c r="N918" s="165"/>
      <c r="O918" s="165"/>
      <c r="P918" s="165"/>
      <c r="Q918" s="165"/>
      <c r="R918" s="165"/>
      <c r="S918" s="165"/>
      <c r="T918" s="165"/>
      <c r="U918" s="165"/>
      <c r="V918" s="165"/>
      <c r="W918" s="165"/>
      <c r="X918" s="165"/>
      <c r="Y918" s="165"/>
      <c r="Z918" s="165"/>
    </row>
    <row r="919">
      <c r="A919" s="165"/>
      <c r="B919" s="165"/>
      <c r="C919" s="165"/>
      <c r="D919" s="54"/>
      <c r="E919" s="54"/>
      <c r="F919" s="165"/>
      <c r="G919" s="165"/>
      <c r="H919" s="165"/>
      <c r="I919" s="165"/>
      <c r="J919" s="165"/>
      <c r="K919" s="165"/>
      <c r="L919" s="165"/>
      <c r="M919" s="165"/>
      <c r="N919" s="165"/>
      <c r="O919" s="165"/>
      <c r="P919" s="165"/>
      <c r="Q919" s="165"/>
      <c r="R919" s="165"/>
      <c r="S919" s="165"/>
      <c r="T919" s="165"/>
      <c r="U919" s="165"/>
      <c r="V919" s="165"/>
      <c r="W919" s="165"/>
      <c r="X919" s="165"/>
      <c r="Y919" s="165"/>
      <c r="Z919" s="165"/>
    </row>
    <row r="920">
      <c r="A920" s="165"/>
      <c r="B920" s="165"/>
      <c r="C920" s="165"/>
      <c r="D920" s="54"/>
      <c r="E920" s="54"/>
      <c r="F920" s="165"/>
      <c r="G920" s="165"/>
      <c r="H920" s="165"/>
      <c r="I920" s="165"/>
      <c r="J920" s="165"/>
      <c r="K920" s="165"/>
      <c r="L920" s="165"/>
      <c r="M920" s="165"/>
      <c r="N920" s="165"/>
      <c r="O920" s="165"/>
      <c r="P920" s="165"/>
      <c r="Q920" s="165"/>
      <c r="R920" s="165"/>
      <c r="S920" s="165"/>
      <c r="T920" s="165"/>
      <c r="U920" s="165"/>
      <c r="V920" s="165"/>
      <c r="W920" s="165"/>
      <c r="X920" s="165"/>
      <c r="Y920" s="165"/>
      <c r="Z920" s="165"/>
    </row>
    <row r="921">
      <c r="A921" s="165"/>
      <c r="B921" s="165"/>
      <c r="C921" s="165"/>
      <c r="D921" s="54"/>
      <c r="E921" s="54"/>
      <c r="F921" s="165"/>
      <c r="G921" s="165"/>
      <c r="H921" s="165"/>
      <c r="I921" s="165"/>
      <c r="J921" s="165"/>
      <c r="K921" s="165"/>
      <c r="L921" s="165"/>
      <c r="M921" s="165"/>
      <c r="N921" s="165"/>
      <c r="O921" s="165"/>
      <c r="P921" s="165"/>
      <c r="Q921" s="165"/>
      <c r="R921" s="165"/>
      <c r="S921" s="165"/>
      <c r="T921" s="165"/>
      <c r="U921" s="165"/>
      <c r="V921" s="165"/>
      <c r="W921" s="165"/>
      <c r="X921" s="165"/>
      <c r="Y921" s="165"/>
      <c r="Z921" s="165"/>
    </row>
    <row r="922">
      <c r="A922" s="165"/>
      <c r="B922" s="165"/>
      <c r="C922" s="165"/>
      <c r="D922" s="54"/>
      <c r="E922" s="54"/>
      <c r="F922" s="165"/>
      <c r="G922" s="165"/>
      <c r="H922" s="165"/>
      <c r="I922" s="165"/>
      <c r="J922" s="165"/>
      <c r="K922" s="165"/>
      <c r="L922" s="165"/>
      <c r="M922" s="165"/>
      <c r="N922" s="165"/>
      <c r="O922" s="165"/>
      <c r="P922" s="165"/>
      <c r="Q922" s="165"/>
      <c r="R922" s="165"/>
      <c r="S922" s="165"/>
      <c r="T922" s="165"/>
      <c r="U922" s="165"/>
      <c r="V922" s="165"/>
      <c r="W922" s="165"/>
      <c r="X922" s="165"/>
      <c r="Y922" s="165"/>
      <c r="Z922" s="165"/>
    </row>
    <row r="923">
      <c r="A923" s="165"/>
      <c r="B923" s="165"/>
      <c r="C923" s="165"/>
      <c r="D923" s="54"/>
      <c r="E923" s="54"/>
      <c r="F923" s="165"/>
      <c r="G923" s="165"/>
      <c r="H923" s="165"/>
      <c r="I923" s="165"/>
      <c r="J923" s="165"/>
      <c r="K923" s="165"/>
      <c r="L923" s="165"/>
      <c r="M923" s="165"/>
      <c r="N923" s="165"/>
      <c r="O923" s="165"/>
      <c r="P923" s="165"/>
      <c r="Q923" s="165"/>
      <c r="R923" s="165"/>
      <c r="S923" s="165"/>
      <c r="T923" s="165"/>
      <c r="U923" s="165"/>
      <c r="V923" s="165"/>
      <c r="W923" s="165"/>
      <c r="X923" s="165"/>
      <c r="Y923" s="165"/>
      <c r="Z923" s="165"/>
    </row>
    <row r="924">
      <c r="A924" s="165"/>
      <c r="B924" s="165"/>
      <c r="C924" s="165"/>
      <c r="D924" s="54"/>
      <c r="E924" s="54"/>
      <c r="F924" s="165"/>
      <c r="G924" s="165"/>
      <c r="H924" s="165"/>
      <c r="I924" s="165"/>
      <c r="J924" s="165"/>
      <c r="K924" s="165"/>
      <c r="L924" s="165"/>
      <c r="M924" s="165"/>
      <c r="N924" s="165"/>
      <c r="O924" s="165"/>
      <c r="P924" s="165"/>
      <c r="Q924" s="165"/>
      <c r="R924" s="165"/>
      <c r="S924" s="165"/>
      <c r="T924" s="165"/>
      <c r="U924" s="165"/>
      <c r="V924" s="165"/>
      <c r="W924" s="165"/>
      <c r="X924" s="165"/>
      <c r="Y924" s="165"/>
      <c r="Z924" s="165"/>
    </row>
    <row r="925">
      <c r="A925" s="165"/>
      <c r="B925" s="165"/>
      <c r="C925" s="165"/>
      <c r="D925" s="54"/>
      <c r="E925" s="54"/>
      <c r="F925" s="165"/>
      <c r="G925" s="165"/>
      <c r="H925" s="165"/>
      <c r="I925" s="165"/>
      <c r="J925" s="165"/>
      <c r="K925" s="165"/>
      <c r="L925" s="165"/>
      <c r="M925" s="165"/>
      <c r="N925" s="165"/>
      <c r="O925" s="165"/>
      <c r="P925" s="165"/>
      <c r="Q925" s="165"/>
      <c r="R925" s="165"/>
      <c r="S925" s="165"/>
      <c r="T925" s="165"/>
      <c r="U925" s="165"/>
      <c r="V925" s="165"/>
      <c r="W925" s="165"/>
      <c r="X925" s="165"/>
      <c r="Y925" s="165"/>
      <c r="Z925" s="165"/>
    </row>
    <row r="926">
      <c r="A926" s="165"/>
      <c r="B926" s="165"/>
      <c r="C926" s="165"/>
      <c r="D926" s="54"/>
      <c r="E926" s="54"/>
      <c r="F926" s="165"/>
      <c r="G926" s="165"/>
      <c r="H926" s="165"/>
      <c r="I926" s="165"/>
      <c r="J926" s="165"/>
      <c r="K926" s="165"/>
      <c r="L926" s="165"/>
      <c r="M926" s="165"/>
      <c r="N926" s="165"/>
      <c r="O926" s="165"/>
      <c r="P926" s="165"/>
      <c r="Q926" s="165"/>
      <c r="R926" s="165"/>
      <c r="S926" s="165"/>
      <c r="T926" s="165"/>
      <c r="U926" s="165"/>
      <c r="V926" s="165"/>
      <c r="W926" s="165"/>
      <c r="X926" s="165"/>
      <c r="Y926" s="165"/>
      <c r="Z926" s="165"/>
    </row>
    <row r="927">
      <c r="A927" s="165"/>
      <c r="B927" s="165"/>
      <c r="C927" s="165"/>
      <c r="D927" s="54"/>
      <c r="E927" s="54"/>
      <c r="F927" s="165"/>
      <c r="G927" s="165"/>
      <c r="H927" s="165"/>
      <c r="I927" s="165"/>
      <c r="J927" s="165"/>
      <c r="K927" s="165"/>
      <c r="L927" s="165"/>
      <c r="M927" s="165"/>
      <c r="N927" s="165"/>
      <c r="O927" s="165"/>
      <c r="P927" s="165"/>
      <c r="Q927" s="165"/>
      <c r="R927" s="165"/>
      <c r="S927" s="165"/>
      <c r="T927" s="165"/>
      <c r="U927" s="165"/>
      <c r="V927" s="165"/>
      <c r="W927" s="165"/>
      <c r="X927" s="165"/>
      <c r="Y927" s="165"/>
      <c r="Z927" s="165"/>
    </row>
    <row r="928">
      <c r="A928" s="165"/>
      <c r="B928" s="165"/>
      <c r="C928" s="165"/>
      <c r="D928" s="54"/>
      <c r="E928" s="54"/>
      <c r="F928" s="165"/>
      <c r="G928" s="165"/>
      <c r="H928" s="165"/>
      <c r="I928" s="165"/>
      <c r="J928" s="165"/>
      <c r="K928" s="165"/>
      <c r="L928" s="165"/>
      <c r="M928" s="165"/>
      <c r="N928" s="165"/>
      <c r="O928" s="165"/>
      <c r="P928" s="165"/>
      <c r="Q928" s="165"/>
      <c r="R928" s="165"/>
      <c r="S928" s="165"/>
      <c r="T928" s="165"/>
      <c r="U928" s="165"/>
      <c r="V928" s="165"/>
      <c r="W928" s="165"/>
      <c r="X928" s="165"/>
      <c r="Y928" s="165"/>
      <c r="Z928" s="165"/>
    </row>
    <row r="929">
      <c r="A929" s="165"/>
      <c r="B929" s="165"/>
      <c r="C929" s="165"/>
      <c r="D929" s="54"/>
      <c r="E929" s="54"/>
      <c r="F929" s="165"/>
      <c r="G929" s="165"/>
      <c r="H929" s="165"/>
      <c r="I929" s="165"/>
      <c r="J929" s="165"/>
      <c r="K929" s="165"/>
      <c r="L929" s="165"/>
      <c r="M929" s="165"/>
      <c r="N929" s="165"/>
      <c r="O929" s="165"/>
      <c r="P929" s="165"/>
      <c r="Q929" s="165"/>
      <c r="R929" s="165"/>
      <c r="S929" s="165"/>
      <c r="T929" s="165"/>
      <c r="U929" s="165"/>
      <c r="V929" s="165"/>
      <c r="W929" s="165"/>
      <c r="X929" s="165"/>
      <c r="Y929" s="165"/>
      <c r="Z929" s="165"/>
    </row>
    <row r="930">
      <c r="A930" s="165"/>
      <c r="B930" s="165"/>
      <c r="C930" s="165"/>
      <c r="D930" s="54"/>
      <c r="E930" s="54"/>
      <c r="F930" s="165"/>
      <c r="G930" s="165"/>
      <c r="H930" s="165"/>
      <c r="I930" s="165"/>
      <c r="J930" s="165"/>
      <c r="K930" s="165"/>
      <c r="L930" s="165"/>
      <c r="M930" s="165"/>
      <c r="N930" s="165"/>
      <c r="O930" s="165"/>
      <c r="P930" s="165"/>
      <c r="Q930" s="165"/>
      <c r="R930" s="165"/>
      <c r="S930" s="165"/>
      <c r="T930" s="165"/>
      <c r="U930" s="165"/>
      <c r="V930" s="165"/>
      <c r="W930" s="165"/>
      <c r="X930" s="165"/>
      <c r="Y930" s="165"/>
      <c r="Z930" s="165"/>
    </row>
    <row r="931">
      <c r="A931" s="165"/>
      <c r="B931" s="165"/>
      <c r="C931" s="165"/>
      <c r="D931" s="54"/>
      <c r="E931" s="54"/>
      <c r="F931" s="165"/>
      <c r="G931" s="165"/>
      <c r="H931" s="165"/>
      <c r="I931" s="165"/>
      <c r="J931" s="165"/>
      <c r="K931" s="165"/>
      <c r="L931" s="165"/>
      <c r="M931" s="165"/>
      <c r="N931" s="165"/>
      <c r="O931" s="165"/>
      <c r="P931" s="165"/>
      <c r="Q931" s="165"/>
      <c r="R931" s="165"/>
      <c r="S931" s="165"/>
      <c r="T931" s="165"/>
      <c r="U931" s="165"/>
      <c r="V931" s="165"/>
      <c r="W931" s="165"/>
      <c r="X931" s="165"/>
      <c r="Y931" s="165"/>
      <c r="Z931" s="165"/>
    </row>
    <row r="932">
      <c r="A932" s="165"/>
      <c r="B932" s="165"/>
      <c r="C932" s="165"/>
      <c r="D932" s="54"/>
      <c r="E932" s="54"/>
      <c r="F932" s="165"/>
      <c r="G932" s="165"/>
      <c r="H932" s="165"/>
      <c r="I932" s="165"/>
      <c r="J932" s="165"/>
      <c r="K932" s="165"/>
      <c r="L932" s="165"/>
      <c r="M932" s="165"/>
      <c r="N932" s="165"/>
      <c r="O932" s="165"/>
      <c r="P932" s="165"/>
      <c r="Q932" s="165"/>
      <c r="R932" s="165"/>
      <c r="S932" s="165"/>
      <c r="T932" s="165"/>
      <c r="U932" s="165"/>
      <c r="V932" s="165"/>
      <c r="W932" s="165"/>
      <c r="X932" s="165"/>
      <c r="Y932" s="165"/>
      <c r="Z932" s="165"/>
    </row>
    <row r="933">
      <c r="A933" s="165"/>
      <c r="B933" s="165"/>
      <c r="C933" s="165"/>
      <c r="D933" s="54"/>
      <c r="E933" s="54"/>
      <c r="F933" s="165"/>
      <c r="G933" s="165"/>
      <c r="H933" s="165"/>
      <c r="I933" s="165"/>
      <c r="J933" s="165"/>
      <c r="K933" s="165"/>
      <c r="L933" s="165"/>
      <c r="M933" s="165"/>
      <c r="N933" s="165"/>
      <c r="O933" s="165"/>
      <c r="P933" s="165"/>
      <c r="Q933" s="165"/>
      <c r="R933" s="165"/>
      <c r="S933" s="165"/>
      <c r="T933" s="165"/>
      <c r="U933" s="165"/>
      <c r="V933" s="165"/>
      <c r="W933" s="165"/>
      <c r="X933" s="165"/>
      <c r="Y933" s="165"/>
      <c r="Z933" s="165"/>
    </row>
    <row r="934">
      <c r="A934" s="165"/>
      <c r="B934" s="165"/>
      <c r="C934" s="165"/>
      <c r="D934" s="54"/>
      <c r="E934" s="54"/>
      <c r="F934" s="165"/>
      <c r="G934" s="165"/>
      <c r="H934" s="165"/>
      <c r="I934" s="165"/>
      <c r="J934" s="165"/>
      <c r="K934" s="165"/>
      <c r="L934" s="165"/>
      <c r="M934" s="165"/>
      <c r="N934" s="165"/>
      <c r="O934" s="165"/>
      <c r="P934" s="165"/>
      <c r="Q934" s="165"/>
      <c r="R934" s="165"/>
      <c r="S934" s="165"/>
      <c r="T934" s="165"/>
      <c r="U934" s="165"/>
      <c r="V934" s="165"/>
      <c r="W934" s="165"/>
      <c r="X934" s="165"/>
      <c r="Y934" s="165"/>
      <c r="Z934" s="165"/>
    </row>
    <row r="935">
      <c r="A935" s="165"/>
      <c r="B935" s="165"/>
      <c r="C935" s="165"/>
      <c r="D935" s="54"/>
      <c r="E935" s="54"/>
      <c r="F935" s="165"/>
      <c r="G935" s="165"/>
      <c r="H935" s="165"/>
      <c r="I935" s="165"/>
      <c r="J935" s="165"/>
      <c r="K935" s="165"/>
      <c r="L935" s="165"/>
      <c r="M935" s="165"/>
      <c r="N935" s="165"/>
      <c r="O935" s="165"/>
      <c r="P935" s="165"/>
      <c r="Q935" s="165"/>
      <c r="R935" s="165"/>
      <c r="S935" s="165"/>
      <c r="T935" s="165"/>
      <c r="U935" s="165"/>
      <c r="V935" s="165"/>
      <c r="W935" s="165"/>
      <c r="X935" s="165"/>
      <c r="Y935" s="165"/>
      <c r="Z935" s="165"/>
    </row>
    <row r="936">
      <c r="A936" s="165"/>
      <c r="B936" s="165"/>
      <c r="C936" s="165"/>
      <c r="D936" s="54"/>
      <c r="E936" s="54"/>
      <c r="F936" s="165"/>
      <c r="G936" s="165"/>
      <c r="H936" s="165"/>
      <c r="I936" s="165"/>
      <c r="J936" s="165"/>
      <c r="K936" s="165"/>
      <c r="L936" s="165"/>
      <c r="M936" s="165"/>
      <c r="N936" s="165"/>
      <c r="O936" s="165"/>
      <c r="P936" s="165"/>
      <c r="Q936" s="165"/>
      <c r="R936" s="165"/>
      <c r="S936" s="165"/>
      <c r="T936" s="165"/>
      <c r="U936" s="165"/>
      <c r="V936" s="165"/>
      <c r="W936" s="165"/>
      <c r="X936" s="165"/>
      <c r="Y936" s="165"/>
      <c r="Z936" s="165"/>
    </row>
    <row r="937">
      <c r="A937" s="165"/>
      <c r="B937" s="165"/>
      <c r="C937" s="165"/>
      <c r="D937" s="54"/>
      <c r="E937" s="54"/>
      <c r="F937" s="165"/>
      <c r="G937" s="165"/>
      <c r="H937" s="165"/>
      <c r="I937" s="165"/>
      <c r="J937" s="165"/>
      <c r="K937" s="165"/>
      <c r="L937" s="165"/>
      <c r="M937" s="165"/>
      <c r="N937" s="165"/>
      <c r="O937" s="165"/>
      <c r="P937" s="165"/>
      <c r="Q937" s="165"/>
      <c r="R937" s="165"/>
      <c r="S937" s="165"/>
      <c r="T937" s="165"/>
      <c r="U937" s="165"/>
      <c r="V937" s="165"/>
      <c r="W937" s="165"/>
      <c r="X937" s="165"/>
      <c r="Y937" s="165"/>
      <c r="Z937" s="165"/>
    </row>
    <row r="938">
      <c r="A938" s="165"/>
      <c r="B938" s="165"/>
      <c r="C938" s="165"/>
      <c r="D938" s="54"/>
      <c r="E938" s="54"/>
      <c r="F938" s="165"/>
      <c r="G938" s="165"/>
      <c r="H938" s="165"/>
      <c r="I938" s="165"/>
      <c r="J938" s="165"/>
      <c r="K938" s="165"/>
      <c r="L938" s="165"/>
      <c r="M938" s="165"/>
      <c r="N938" s="165"/>
      <c r="O938" s="165"/>
      <c r="P938" s="165"/>
      <c r="Q938" s="165"/>
      <c r="R938" s="165"/>
      <c r="S938" s="165"/>
      <c r="T938" s="165"/>
      <c r="U938" s="165"/>
      <c r="V938" s="165"/>
      <c r="W938" s="165"/>
      <c r="X938" s="165"/>
      <c r="Y938" s="165"/>
      <c r="Z938" s="165"/>
    </row>
    <row r="939">
      <c r="A939" s="165"/>
      <c r="B939" s="165"/>
      <c r="C939" s="165"/>
      <c r="D939" s="54"/>
      <c r="E939" s="54"/>
      <c r="F939" s="165"/>
      <c r="G939" s="165"/>
      <c r="H939" s="165"/>
      <c r="I939" s="165"/>
      <c r="J939" s="165"/>
      <c r="K939" s="165"/>
      <c r="L939" s="165"/>
      <c r="M939" s="165"/>
      <c r="N939" s="165"/>
      <c r="O939" s="165"/>
      <c r="P939" s="165"/>
      <c r="Q939" s="165"/>
      <c r="R939" s="165"/>
      <c r="S939" s="165"/>
      <c r="T939" s="165"/>
      <c r="U939" s="165"/>
      <c r="V939" s="165"/>
      <c r="W939" s="165"/>
      <c r="X939" s="165"/>
      <c r="Y939" s="165"/>
      <c r="Z939" s="165"/>
    </row>
    <row r="940">
      <c r="A940" s="165"/>
      <c r="B940" s="165"/>
      <c r="C940" s="165"/>
      <c r="D940" s="54"/>
      <c r="E940" s="54"/>
      <c r="F940" s="165"/>
      <c r="G940" s="165"/>
      <c r="H940" s="165"/>
      <c r="I940" s="165"/>
      <c r="J940" s="165"/>
      <c r="K940" s="165"/>
      <c r="L940" s="165"/>
      <c r="M940" s="165"/>
      <c r="N940" s="165"/>
      <c r="O940" s="165"/>
      <c r="P940" s="165"/>
      <c r="Q940" s="165"/>
      <c r="R940" s="165"/>
      <c r="S940" s="165"/>
      <c r="T940" s="165"/>
      <c r="U940" s="165"/>
      <c r="V940" s="165"/>
      <c r="W940" s="165"/>
      <c r="X940" s="165"/>
      <c r="Y940" s="165"/>
      <c r="Z940" s="165"/>
    </row>
    <row r="941">
      <c r="A941" s="165"/>
      <c r="B941" s="165"/>
      <c r="C941" s="165"/>
      <c r="D941" s="54"/>
      <c r="E941" s="54"/>
      <c r="F941" s="165"/>
      <c r="G941" s="165"/>
      <c r="H941" s="165"/>
      <c r="I941" s="165"/>
      <c r="J941" s="165"/>
      <c r="K941" s="165"/>
      <c r="L941" s="165"/>
      <c r="M941" s="165"/>
      <c r="N941" s="165"/>
      <c r="O941" s="165"/>
      <c r="P941" s="165"/>
      <c r="Q941" s="165"/>
      <c r="R941" s="165"/>
      <c r="S941" s="165"/>
      <c r="T941" s="165"/>
      <c r="U941" s="165"/>
      <c r="V941" s="165"/>
      <c r="W941" s="165"/>
      <c r="X941" s="165"/>
      <c r="Y941" s="165"/>
      <c r="Z941" s="165"/>
    </row>
    <row r="942">
      <c r="A942" s="165"/>
      <c r="B942" s="165"/>
      <c r="C942" s="165"/>
      <c r="D942" s="54"/>
      <c r="E942" s="54"/>
      <c r="F942" s="165"/>
      <c r="G942" s="165"/>
      <c r="H942" s="165"/>
      <c r="I942" s="165"/>
      <c r="J942" s="165"/>
      <c r="K942" s="165"/>
      <c r="L942" s="165"/>
      <c r="M942" s="165"/>
      <c r="N942" s="165"/>
      <c r="O942" s="165"/>
      <c r="P942" s="165"/>
      <c r="Q942" s="165"/>
      <c r="R942" s="165"/>
      <c r="S942" s="165"/>
      <c r="T942" s="165"/>
      <c r="U942" s="165"/>
      <c r="V942" s="165"/>
      <c r="W942" s="165"/>
      <c r="X942" s="165"/>
      <c r="Y942" s="165"/>
      <c r="Z942" s="165"/>
    </row>
    <row r="943">
      <c r="A943" s="165"/>
      <c r="B943" s="165"/>
      <c r="C943" s="165"/>
      <c r="D943" s="54"/>
      <c r="E943" s="54"/>
      <c r="F943" s="165"/>
      <c r="G943" s="165"/>
      <c r="H943" s="165"/>
      <c r="I943" s="165"/>
      <c r="J943" s="165"/>
      <c r="K943" s="165"/>
      <c r="L943" s="165"/>
      <c r="M943" s="165"/>
      <c r="N943" s="165"/>
      <c r="O943" s="165"/>
      <c r="P943" s="165"/>
      <c r="Q943" s="165"/>
      <c r="R943" s="165"/>
      <c r="S943" s="165"/>
      <c r="T943" s="165"/>
      <c r="U943" s="165"/>
      <c r="V943" s="165"/>
      <c r="W943" s="165"/>
      <c r="X943" s="165"/>
      <c r="Y943" s="165"/>
      <c r="Z943" s="165"/>
    </row>
    <row r="944">
      <c r="A944" s="165"/>
      <c r="B944" s="165"/>
      <c r="C944" s="165"/>
      <c r="D944" s="54"/>
      <c r="E944" s="54"/>
      <c r="F944" s="165"/>
      <c r="G944" s="165"/>
      <c r="H944" s="165"/>
      <c r="I944" s="165"/>
      <c r="J944" s="165"/>
      <c r="K944" s="165"/>
      <c r="L944" s="165"/>
      <c r="M944" s="165"/>
      <c r="N944" s="165"/>
      <c r="O944" s="165"/>
      <c r="P944" s="165"/>
      <c r="Q944" s="165"/>
      <c r="R944" s="165"/>
      <c r="S944" s="165"/>
      <c r="T944" s="165"/>
      <c r="U944" s="165"/>
      <c r="V944" s="165"/>
      <c r="W944" s="165"/>
      <c r="X944" s="165"/>
      <c r="Y944" s="165"/>
      <c r="Z944" s="165"/>
    </row>
    <row r="945">
      <c r="A945" s="165"/>
      <c r="B945" s="165"/>
      <c r="C945" s="165"/>
      <c r="D945" s="54"/>
      <c r="E945" s="54"/>
      <c r="F945" s="165"/>
      <c r="G945" s="165"/>
      <c r="H945" s="165"/>
      <c r="I945" s="165"/>
      <c r="J945" s="165"/>
      <c r="K945" s="165"/>
      <c r="L945" s="165"/>
      <c r="M945" s="165"/>
      <c r="N945" s="165"/>
      <c r="O945" s="165"/>
      <c r="P945" s="165"/>
      <c r="Q945" s="165"/>
      <c r="R945" s="165"/>
      <c r="S945" s="165"/>
      <c r="T945" s="165"/>
      <c r="U945" s="165"/>
      <c r="V945" s="165"/>
      <c r="W945" s="165"/>
      <c r="X945" s="165"/>
      <c r="Y945" s="165"/>
      <c r="Z945" s="165"/>
    </row>
    <row r="946">
      <c r="A946" s="165"/>
      <c r="B946" s="165"/>
      <c r="C946" s="165"/>
      <c r="D946" s="54"/>
      <c r="E946" s="54"/>
      <c r="F946" s="165"/>
      <c r="G946" s="165"/>
      <c r="H946" s="165"/>
      <c r="I946" s="165"/>
      <c r="J946" s="165"/>
      <c r="K946" s="165"/>
      <c r="L946" s="165"/>
      <c r="M946" s="165"/>
      <c r="N946" s="165"/>
      <c r="O946" s="165"/>
      <c r="P946" s="165"/>
      <c r="Q946" s="165"/>
      <c r="R946" s="165"/>
      <c r="S946" s="165"/>
      <c r="T946" s="165"/>
      <c r="U946" s="165"/>
      <c r="V946" s="165"/>
      <c r="W946" s="165"/>
      <c r="X946" s="165"/>
      <c r="Y946" s="165"/>
      <c r="Z946" s="165"/>
    </row>
    <row r="947">
      <c r="A947" s="165"/>
      <c r="B947" s="165"/>
      <c r="C947" s="165"/>
      <c r="D947" s="54"/>
      <c r="E947" s="54"/>
      <c r="F947" s="165"/>
      <c r="G947" s="165"/>
      <c r="H947" s="165"/>
      <c r="I947" s="165"/>
      <c r="J947" s="165"/>
      <c r="K947" s="165"/>
      <c r="L947" s="165"/>
      <c r="M947" s="165"/>
      <c r="N947" s="165"/>
      <c r="O947" s="165"/>
      <c r="P947" s="165"/>
      <c r="Q947" s="165"/>
      <c r="R947" s="165"/>
      <c r="S947" s="165"/>
      <c r="T947" s="165"/>
      <c r="U947" s="165"/>
      <c r="V947" s="165"/>
      <c r="W947" s="165"/>
      <c r="X947" s="165"/>
      <c r="Y947" s="165"/>
      <c r="Z947" s="165"/>
    </row>
    <row r="948">
      <c r="A948" s="165"/>
      <c r="B948" s="165"/>
      <c r="C948" s="165"/>
      <c r="D948" s="54"/>
      <c r="E948" s="54"/>
      <c r="F948" s="165"/>
      <c r="G948" s="165"/>
      <c r="H948" s="165"/>
      <c r="I948" s="165"/>
      <c r="J948" s="165"/>
      <c r="K948" s="165"/>
      <c r="L948" s="165"/>
      <c r="M948" s="165"/>
      <c r="N948" s="165"/>
      <c r="O948" s="165"/>
      <c r="P948" s="165"/>
      <c r="Q948" s="165"/>
      <c r="R948" s="165"/>
      <c r="S948" s="165"/>
      <c r="T948" s="165"/>
      <c r="U948" s="165"/>
      <c r="V948" s="165"/>
      <c r="W948" s="165"/>
      <c r="X948" s="165"/>
      <c r="Y948" s="165"/>
      <c r="Z948" s="165"/>
    </row>
    <row r="949">
      <c r="A949" s="165"/>
      <c r="B949" s="165"/>
      <c r="C949" s="165"/>
      <c r="D949" s="54"/>
      <c r="E949" s="54"/>
      <c r="F949" s="165"/>
      <c r="G949" s="165"/>
      <c r="H949" s="165"/>
      <c r="I949" s="165"/>
      <c r="J949" s="165"/>
      <c r="K949" s="165"/>
      <c r="L949" s="165"/>
      <c r="M949" s="165"/>
      <c r="N949" s="165"/>
      <c r="O949" s="165"/>
      <c r="P949" s="165"/>
      <c r="Q949" s="165"/>
      <c r="R949" s="165"/>
      <c r="S949" s="165"/>
      <c r="T949" s="165"/>
      <c r="U949" s="165"/>
      <c r="V949" s="165"/>
      <c r="W949" s="165"/>
      <c r="X949" s="165"/>
      <c r="Y949" s="165"/>
      <c r="Z949" s="165"/>
    </row>
    <row r="950">
      <c r="A950" s="165"/>
      <c r="B950" s="165"/>
      <c r="C950" s="165"/>
      <c r="D950" s="54"/>
      <c r="E950" s="54"/>
      <c r="F950" s="165"/>
      <c r="G950" s="165"/>
      <c r="H950" s="165"/>
      <c r="I950" s="165"/>
      <c r="J950" s="165"/>
      <c r="K950" s="165"/>
      <c r="L950" s="165"/>
      <c r="M950" s="165"/>
      <c r="N950" s="165"/>
      <c r="O950" s="165"/>
      <c r="P950" s="165"/>
      <c r="Q950" s="165"/>
      <c r="R950" s="165"/>
      <c r="S950" s="165"/>
      <c r="T950" s="165"/>
      <c r="U950" s="165"/>
      <c r="V950" s="165"/>
      <c r="W950" s="165"/>
      <c r="X950" s="165"/>
      <c r="Y950" s="165"/>
      <c r="Z950" s="165"/>
    </row>
    <row r="951">
      <c r="A951" s="165"/>
      <c r="B951" s="165"/>
      <c r="C951" s="165"/>
      <c r="D951" s="54"/>
      <c r="E951" s="54"/>
      <c r="F951" s="165"/>
      <c r="G951" s="165"/>
      <c r="H951" s="165"/>
      <c r="I951" s="165"/>
      <c r="J951" s="165"/>
      <c r="K951" s="165"/>
      <c r="L951" s="165"/>
      <c r="M951" s="165"/>
      <c r="N951" s="165"/>
      <c r="O951" s="165"/>
      <c r="P951" s="165"/>
      <c r="Q951" s="165"/>
      <c r="R951" s="165"/>
      <c r="S951" s="165"/>
      <c r="T951" s="165"/>
      <c r="U951" s="165"/>
      <c r="V951" s="165"/>
      <c r="W951" s="165"/>
      <c r="X951" s="165"/>
      <c r="Y951" s="165"/>
      <c r="Z951" s="165"/>
    </row>
    <row r="952">
      <c r="A952" s="165"/>
      <c r="B952" s="165"/>
      <c r="C952" s="165"/>
      <c r="D952" s="54"/>
      <c r="E952" s="54"/>
      <c r="F952" s="165"/>
      <c r="G952" s="165"/>
      <c r="H952" s="165"/>
      <c r="I952" s="165"/>
      <c r="J952" s="165"/>
      <c r="K952" s="165"/>
      <c r="L952" s="165"/>
      <c r="M952" s="165"/>
      <c r="N952" s="165"/>
      <c r="O952" s="165"/>
      <c r="P952" s="165"/>
      <c r="Q952" s="165"/>
      <c r="R952" s="165"/>
      <c r="S952" s="165"/>
      <c r="T952" s="165"/>
      <c r="U952" s="165"/>
      <c r="V952" s="165"/>
      <c r="W952" s="165"/>
      <c r="X952" s="165"/>
      <c r="Y952" s="165"/>
      <c r="Z952" s="165"/>
    </row>
    <row r="953">
      <c r="A953" s="165"/>
      <c r="B953" s="165"/>
      <c r="C953" s="165"/>
      <c r="D953" s="54"/>
      <c r="E953" s="54"/>
      <c r="F953" s="165"/>
      <c r="G953" s="165"/>
      <c r="H953" s="165"/>
      <c r="I953" s="165"/>
      <c r="J953" s="165"/>
      <c r="K953" s="165"/>
      <c r="L953" s="165"/>
      <c r="M953" s="165"/>
      <c r="N953" s="165"/>
      <c r="O953" s="165"/>
      <c r="P953" s="165"/>
      <c r="Q953" s="165"/>
      <c r="R953" s="165"/>
      <c r="S953" s="165"/>
      <c r="T953" s="165"/>
      <c r="U953" s="165"/>
      <c r="V953" s="165"/>
      <c r="W953" s="165"/>
      <c r="X953" s="165"/>
      <c r="Y953" s="165"/>
      <c r="Z953" s="165"/>
    </row>
    <row r="954">
      <c r="A954" s="165"/>
      <c r="B954" s="165"/>
      <c r="C954" s="165"/>
      <c r="D954" s="54"/>
      <c r="E954" s="54"/>
      <c r="F954" s="165"/>
      <c r="G954" s="165"/>
      <c r="H954" s="165"/>
      <c r="I954" s="165"/>
      <c r="J954" s="165"/>
      <c r="K954" s="165"/>
      <c r="L954" s="165"/>
      <c r="M954" s="165"/>
      <c r="N954" s="165"/>
      <c r="O954" s="165"/>
      <c r="P954" s="165"/>
      <c r="Q954" s="165"/>
      <c r="R954" s="165"/>
      <c r="S954" s="165"/>
      <c r="T954" s="165"/>
      <c r="U954" s="165"/>
      <c r="V954" s="165"/>
      <c r="W954" s="165"/>
      <c r="X954" s="165"/>
      <c r="Y954" s="165"/>
      <c r="Z954" s="165"/>
    </row>
    <row r="955">
      <c r="A955" s="165"/>
      <c r="B955" s="165"/>
      <c r="C955" s="165"/>
      <c r="D955" s="54"/>
      <c r="E955" s="54"/>
      <c r="F955" s="165"/>
      <c r="G955" s="165"/>
      <c r="H955" s="165"/>
      <c r="I955" s="165"/>
      <c r="J955" s="165"/>
      <c r="K955" s="165"/>
      <c r="L955" s="165"/>
      <c r="M955" s="165"/>
      <c r="N955" s="165"/>
      <c r="O955" s="165"/>
      <c r="P955" s="165"/>
      <c r="Q955" s="165"/>
      <c r="R955" s="165"/>
      <c r="S955" s="165"/>
      <c r="T955" s="165"/>
      <c r="U955" s="165"/>
      <c r="V955" s="165"/>
      <c r="W955" s="165"/>
      <c r="X955" s="165"/>
      <c r="Y955" s="165"/>
      <c r="Z955" s="165"/>
    </row>
    <row r="956">
      <c r="A956" s="165"/>
      <c r="B956" s="165"/>
      <c r="C956" s="165"/>
      <c r="D956" s="54"/>
      <c r="E956" s="54"/>
      <c r="F956" s="165"/>
      <c r="G956" s="165"/>
      <c r="H956" s="165"/>
      <c r="I956" s="165"/>
      <c r="J956" s="165"/>
      <c r="K956" s="165"/>
      <c r="L956" s="165"/>
      <c r="M956" s="165"/>
      <c r="N956" s="165"/>
      <c r="O956" s="165"/>
      <c r="P956" s="165"/>
      <c r="Q956" s="165"/>
      <c r="R956" s="165"/>
      <c r="S956" s="165"/>
      <c r="T956" s="165"/>
      <c r="U956" s="165"/>
      <c r="V956" s="165"/>
      <c r="W956" s="165"/>
      <c r="X956" s="165"/>
      <c r="Y956" s="165"/>
      <c r="Z956" s="165"/>
    </row>
    <row r="957">
      <c r="A957" s="165"/>
      <c r="B957" s="165"/>
      <c r="C957" s="165"/>
      <c r="D957" s="54"/>
      <c r="E957" s="54"/>
      <c r="F957" s="165"/>
      <c r="G957" s="165"/>
      <c r="H957" s="165"/>
      <c r="I957" s="165"/>
      <c r="J957" s="165"/>
      <c r="K957" s="165"/>
      <c r="L957" s="165"/>
      <c r="M957" s="165"/>
      <c r="N957" s="165"/>
      <c r="O957" s="165"/>
      <c r="P957" s="165"/>
      <c r="Q957" s="165"/>
      <c r="R957" s="165"/>
      <c r="S957" s="165"/>
      <c r="T957" s="165"/>
      <c r="U957" s="165"/>
      <c r="V957" s="165"/>
      <c r="W957" s="165"/>
      <c r="X957" s="165"/>
      <c r="Y957" s="165"/>
      <c r="Z957" s="165"/>
    </row>
    <row r="958">
      <c r="A958" s="165"/>
      <c r="B958" s="165"/>
      <c r="C958" s="165"/>
      <c r="D958" s="54"/>
      <c r="E958" s="54"/>
      <c r="F958" s="165"/>
      <c r="G958" s="165"/>
      <c r="H958" s="165"/>
      <c r="I958" s="165"/>
      <c r="J958" s="165"/>
      <c r="K958" s="165"/>
      <c r="L958" s="165"/>
      <c r="M958" s="165"/>
      <c r="N958" s="165"/>
      <c r="O958" s="165"/>
      <c r="P958" s="165"/>
      <c r="Q958" s="165"/>
      <c r="R958" s="165"/>
      <c r="S958" s="165"/>
      <c r="T958" s="165"/>
      <c r="U958" s="165"/>
      <c r="V958" s="165"/>
      <c r="W958" s="165"/>
      <c r="X958" s="165"/>
      <c r="Y958" s="165"/>
      <c r="Z958" s="165"/>
    </row>
    <row r="959">
      <c r="A959" s="165"/>
      <c r="B959" s="165"/>
      <c r="C959" s="165"/>
      <c r="D959" s="54"/>
      <c r="E959" s="54"/>
      <c r="F959" s="165"/>
      <c r="G959" s="165"/>
      <c r="H959" s="165"/>
      <c r="I959" s="165"/>
      <c r="J959" s="165"/>
      <c r="K959" s="165"/>
      <c r="L959" s="165"/>
      <c r="M959" s="165"/>
      <c r="N959" s="165"/>
      <c r="O959" s="165"/>
      <c r="P959" s="165"/>
      <c r="Q959" s="165"/>
      <c r="R959" s="165"/>
      <c r="S959" s="165"/>
      <c r="T959" s="165"/>
      <c r="U959" s="165"/>
      <c r="V959" s="165"/>
      <c r="W959" s="165"/>
      <c r="X959" s="165"/>
      <c r="Y959" s="165"/>
      <c r="Z959" s="165"/>
    </row>
    <row r="960">
      <c r="A960" s="165"/>
      <c r="B960" s="165"/>
      <c r="C960" s="165"/>
      <c r="D960" s="54"/>
      <c r="E960" s="54"/>
      <c r="F960" s="165"/>
      <c r="G960" s="165"/>
      <c r="H960" s="165"/>
      <c r="I960" s="165"/>
      <c r="J960" s="165"/>
      <c r="K960" s="165"/>
      <c r="L960" s="165"/>
      <c r="M960" s="165"/>
      <c r="N960" s="165"/>
      <c r="O960" s="165"/>
      <c r="P960" s="165"/>
      <c r="Q960" s="165"/>
      <c r="R960" s="165"/>
      <c r="S960" s="165"/>
      <c r="T960" s="165"/>
      <c r="U960" s="165"/>
      <c r="V960" s="165"/>
      <c r="W960" s="165"/>
      <c r="X960" s="165"/>
      <c r="Y960" s="165"/>
      <c r="Z960" s="165"/>
    </row>
    <row r="961">
      <c r="A961" s="165"/>
      <c r="B961" s="165"/>
      <c r="C961" s="165"/>
      <c r="D961" s="54"/>
      <c r="E961" s="54"/>
      <c r="F961" s="165"/>
      <c r="G961" s="165"/>
      <c r="H961" s="165"/>
      <c r="I961" s="165"/>
      <c r="J961" s="165"/>
      <c r="K961" s="165"/>
      <c r="L961" s="165"/>
      <c r="M961" s="165"/>
      <c r="N961" s="165"/>
      <c r="O961" s="165"/>
      <c r="P961" s="165"/>
      <c r="Q961" s="165"/>
      <c r="R961" s="165"/>
      <c r="S961" s="165"/>
      <c r="T961" s="165"/>
      <c r="U961" s="165"/>
      <c r="V961" s="165"/>
      <c r="W961" s="165"/>
      <c r="X961" s="165"/>
      <c r="Y961" s="165"/>
      <c r="Z961" s="165"/>
    </row>
    <row r="962">
      <c r="A962" s="165"/>
      <c r="B962" s="165"/>
      <c r="C962" s="165"/>
      <c r="D962" s="54"/>
      <c r="E962" s="54"/>
      <c r="F962" s="165"/>
      <c r="G962" s="165"/>
      <c r="H962" s="165"/>
      <c r="I962" s="165"/>
      <c r="J962" s="165"/>
      <c r="K962" s="165"/>
      <c r="L962" s="165"/>
      <c r="M962" s="165"/>
      <c r="N962" s="165"/>
      <c r="O962" s="165"/>
      <c r="P962" s="165"/>
      <c r="Q962" s="165"/>
      <c r="R962" s="165"/>
      <c r="S962" s="165"/>
      <c r="T962" s="165"/>
      <c r="U962" s="165"/>
      <c r="V962" s="165"/>
      <c r="W962" s="165"/>
      <c r="X962" s="165"/>
      <c r="Y962" s="165"/>
      <c r="Z962" s="165"/>
    </row>
    <row r="963">
      <c r="A963" s="165"/>
      <c r="B963" s="165"/>
      <c r="C963" s="165"/>
      <c r="D963" s="54"/>
      <c r="E963" s="54"/>
      <c r="F963" s="165"/>
      <c r="G963" s="165"/>
      <c r="H963" s="165"/>
      <c r="I963" s="165"/>
      <c r="J963" s="165"/>
      <c r="K963" s="165"/>
      <c r="L963" s="165"/>
      <c r="M963" s="165"/>
      <c r="N963" s="165"/>
      <c r="O963" s="165"/>
      <c r="P963" s="165"/>
      <c r="Q963" s="165"/>
      <c r="R963" s="165"/>
      <c r="S963" s="165"/>
      <c r="T963" s="165"/>
      <c r="U963" s="165"/>
      <c r="V963" s="165"/>
      <c r="W963" s="165"/>
      <c r="X963" s="165"/>
      <c r="Y963" s="165"/>
      <c r="Z963" s="165"/>
    </row>
    <row r="964">
      <c r="A964" s="165"/>
      <c r="B964" s="165"/>
      <c r="C964" s="165"/>
      <c r="D964" s="54"/>
      <c r="E964" s="54"/>
      <c r="F964" s="165"/>
      <c r="G964" s="165"/>
      <c r="H964" s="165"/>
      <c r="I964" s="165"/>
      <c r="J964" s="165"/>
      <c r="K964" s="165"/>
      <c r="L964" s="165"/>
      <c r="M964" s="165"/>
      <c r="N964" s="165"/>
      <c r="O964" s="165"/>
      <c r="P964" s="165"/>
      <c r="Q964" s="165"/>
      <c r="R964" s="165"/>
      <c r="S964" s="165"/>
      <c r="T964" s="165"/>
      <c r="U964" s="165"/>
      <c r="V964" s="165"/>
      <c r="W964" s="165"/>
      <c r="X964" s="165"/>
      <c r="Y964" s="165"/>
      <c r="Z964" s="165"/>
    </row>
    <row r="965">
      <c r="A965" s="165"/>
      <c r="B965" s="165"/>
      <c r="C965" s="165"/>
      <c r="D965" s="54"/>
      <c r="E965" s="54"/>
      <c r="F965" s="165"/>
      <c r="G965" s="165"/>
      <c r="H965" s="165"/>
      <c r="I965" s="165"/>
      <c r="J965" s="165"/>
      <c r="K965" s="165"/>
      <c r="L965" s="165"/>
      <c r="M965" s="165"/>
      <c r="N965" s="165"/>
      <c r="O965" s="165"/>
      <c r="P965" s="165"/>
      <c r="Q965" s="165"/>
      <c r="R965" s="165"/>
      <c r="S965" s="165"/>
      <c r="T965" s="165"/>
      <c r="U965" s="165"/>
      <c r="V965" s="165"/>
      <c r="W965" s="165"/>
      <c r="X965" s="165"/>
      <c r="Y965" s="165"/>
      <c r="Z965" s="165"/>
    </row>
    <row r="966">
      <c r="A966" s="165"/>
      <c r="B966" s="165"/>
      <c r="C966" s="165"/>
      <c r="D966" s="54"/>
      <c r="E966" s="54"/>
      <c r="F966" s="165"/>
      <c r="G966" s="165"/>
      <c r="H966" s="165"/>
      <c r="I966" s="165"/>
      <c r="J966" s="165"/>
      <c r="K966" s="165"/>
      <c r="L966" s="165"/>
      <c r="M966" s="165"/>
      <c r="N966" s="165"/>
      <c r="O966" s="165"/>
      <c r="P966" s="165"/>
      <c r="Q966" s="165"/>
      <c r="R966" s="165"/>
      <c r="S966" s="165"/>
      <c r="T966" s="165"/>
      <c r="U966" s="165"/>
      <c r="V966" s="165"/>
      <c r="W966" s="165"/>
      <c r="X966" s="165"/>
      <c r="Y966" s="165"/>
      <c r="Z966" s="165"/>
    </row>
    <row r="967">
      <c r="A967" s="165"/>
      <c r="B967" s="165"/>
      <c r="C967" s="165"/>
      <c r="D967" s="54"/>
      <c r="E967" s="54"/>
      <c r="F967" s="165"/>
      <c r="G967" s="165"/>
      <c r="H967" s="165"/>
      <c r="I967" s="165"/>
      <c r="J967" s="165"/>
      <c r="K967" s="165"/>
      <c r="L967" s="165"/>
      <c r="M967" s="165"/>
      <c r="N967" s="165"/>
      <c r="O967" s="165"/>
      <c r="P967" s="165"/>
      <c r="Q967" s="165"/>
      <c r="R967" s="165"/>
      <c r="S967" s="165"/>
      <c r="T967" s="165"/>
      <c r="U967" s="165"/>
      <c r="V967" s="165"/>
      <c r="W967" s="165"/>
      <c r="X967" s="165"/>
      <c r="Y967" s="165"/>
      <c r="Z967" s="165"/>
    </row>
    <row r="968">
      <c r="A968" s="165"/>
      <c r="B968" s="165"/>
      <c r="C968" s="165"/>
      <c r="D968" s="54"/>
      <c r="E968" s="54"/>
      <c r="F968" s="165"/>
      <c r="G968" s="165"/>
      <c r="H968" s="165"/>
      <c r="I968" s="165"/>
      <c r="J968" s="165"/>
      <c r="K968" s="165"/>
      <c r="L968" s="165"/>
      <c r="M968" s="165"/>
      <c r="N968" s="165"/>
      <c r="O968" s="165"/>
      <c r="P968" s="165"/>
      <c r="Q968" s="165"/>
      <c r="R968" s="165"/>
      <c r="S968" s="165"/>
      <c r="T968" s="165"/>
      <c r="U968" s="165"/>
      <c r="V968" s="165"/>
      <c r="W968" s="165"/>
      <c r="X968" s="165"/>
      <c r="Y968" s="165"/>
      <c r="Z968" s="165"/>
    </row>
    <row r="969">
      <c r="A969" s="165"/>
      <c r="B969" s="165"/>
      <c r="C969" s="165"/>
      <c r="D969" s="54"/>
      <c r="E969" s="54"/>
      <c r="F969" s="165"/>
      <c r="G969" s="165"/>
      <c r="H969" s="165"/>
      <c r="I969" s="165"/>
      <c r="J969" s="165"/>
      <c r="K969" s="165"/>
      <c r="L969" s="165"/>
      <c r="M969" s="165"/>
      <c r="N969" s="165"/>
      <c r="O969" s="165"/>
      <c r="P969" s="165"/>
      <c r="Q969" s="165"/>
      <c r="R969" s="165"/>
      <c r="S969" s="165"/>
      <c r="T969" s="165"/>
      <c r="U969" s="165"/>
      <c r="V969" s="165"/>
      <c r="W969" s="165"/>
      <c r="X969" s="165"/>
      <c r="Y969" s="165"/>
      <c r="Z969" s="165"/>
    </row>
    <row r="970">
      <c r="A970" s="165"/>
      <c r="B970" s="165"/>
      <c r="C970" s="165"/>
      <c r="D970" s="54"/>
      <c r="E970" s="54"/>
      <c r="F970" s="165"/>
      <c r="G970" s="165"/>
      <c r="H970" s="165"/>
      <c r="I970" s="165"/>
      <c r="J970" s="165"/>
      <c r="K970" s="165"/>
      <c r="L970" s="165"/>
      <c r="M970" s="165"/>
      <c r="N970" s="165"/>
      <c r="O970" s="165"/>
      <c r="P970" s="165"/>
      <c r="Q970" s="165"/>
      <c r="R970" s="165"/>
      <c r="S970" s="165"/>
      <c r="T970" s="165"/>
      <c r="U970" s="165"/>
      <c r="V970" s="165"/>
      <c r="W970" s="165"/>
      <c r="X970" s="165"/>
      <c r="Y970" s="165"/>
      <c r="Z970" s="165"/>
    </row>
    <row r="971">
      <c r="A971" s="165"/>
      <c r="B971" s="165"/>
      <c r="C971" s="165"/>
      <c r="D971" s="54"/>
      <c r="E971" s="54"/>
      <c r="F971" s="165"/>
      <c r="G971" s="165"/>
      <c r="H971" s="165"/>
      <c r="I971" s="165"/>
      <c r="J971" s="165"/>
      <c r="K971" s="165"/>
      <c r="L971" s="165"/>
      <c r="M971" s="165"/>
      <c r="N971" s="165"/>
      <c r="O971" s="165"/>
      <c r="P971" s="165"/>
      <c r="Q971" s="165"/>
      <c r="R971" s="165"/>
      <c r="S971" s="165"/>
      <c r="T971" s="165"/>
      <c r="U971" s="165"/>
      <c r="V971" s="165"/>
      <c r="W971" s="165"/>
      <c r="X971" s="165"/>
      <c r="Y971" s="165"/>
      <c r="Z971" s="165"/>
    </row>
    <row r="972">
      <c r="A972" s="165"/>
      <c r="B972" s="165"/>
      <c r="C972" s="165"/>
      <c r="D972" s="54"/>
      <c r="E972" s="54"/>
      <c r="F972" s="165"/>
      <c r="G972" s="165"/>
      <c r="H972" s="165"/>
      <c r="I972" s="165"/>
      <c r="J972" s="165"/>
      <c r="K972" s="165"/>
      <c r="L972" s="165"/>
      <c r="M972" s="165"/>
      <c r="N972" s="165"/>
      <c r="O972" s="165"/>
      <c r="P972" s="165"/>
      <c r="Q972" s="165"/>
      <c r="R972" s="165"/>
      <c r="S972" s="165"/>
      <c r="T972" s="165"/>
      <c r="U972" s="165"/>
      <c r="V972" s="165"/>
      <c r="W972" s="165"/>
      <c r="X972" s="165"/>
      <c r="Y972" s="165"/>
      <c r="Z972" s="165"/>
    </row>
    <row r="973">
      <c r="A973" s="165"/>
      <c r="B973" s="165"/>
      <c r="C973" s="165"/>
      <c r="D973" s="54"/>
      <c r="E973" s="54"/>
      <c r="F973" s="165"/>
      <c r="G973" s="165"/>
      <c r="H973" s="165"/>
      <c r="I973" s="165"/>
      <c r="J973" s="165"/>
      <c r="K973" s="165"/>
      <c r="L973" s="165"/>
      <c r="M973" s="165"/>
      <c r="N973" s="165"/>
      <c r="O973" s="165"/>
      <c r="P973" s="165"/>
      <c r="Q973" s="165"/>
      <c r="R973" s="165"/>
      <c r="S973" s="165"/>
      <c r="T973" s="165"/>
      <c r="U973" s="165"/>
      <c r="V973" s="165"/>
      <c r="W973" s="165"/>
      <c r="X973" s="165"/>
      <c r="Y973" s="165"/>
      <c r="Z973" s="165"/>
    </row>
    <row r="974">
      <c r="A974" s="165"/>
      <c r="B974" s="165"/>
      <c r="C974" s="165"/>
      <c r="D974" s="54"/>
      <c r="E974" s="54"/>
      <c r="F974" s="165"/>
      <c r="G974" s="165"/>
      <c r="H974" s="165"/>
      <c r="I974" s="165"/>
      <c r="J974" s="165"/>
      <c r="K974" s="165"/>
      <c r="L974" s="165"/>
      <c r="M974" s="165"/>
      <c r="N974" s="165"/>
      <c r="O974" s="165"/>
      <c r="P974" s="165"/>
      <c r="Q974" s="165"/>
      <c r="R974" s="165"/>
      <c r="S974" s="165"/>
      <c r="T974" s="165"/>
      <c r="U974" s="165"/>
      <c r="V974" s="165"/>
      <c r="W974" s="165"/>
      <c r="X974" s="165"/>
      <c r="Y974" s="165"/>
      <c r="Z974" s="165"/>
    </row>
    <row r="975">
      <c r="A975" s="165"/>
      <c r="B975" s="165"/>
      <c r="C975" s="165"/>
      <c r="D975" s="54"/>
      <c r="E975" s="54"/>
      <c r="F975" s="165"/>
      <c r="G975" s="165"/>
      <c r="H975" s="165"/>
      <c r="I975" s="165"/>
      <c r="J975" s="165"/>
      <c r="K975" s="165"/>
      <c r="L975" s="165"/>
      <c r="M975" s="165"/>
      <c r="N975" s="165"/>
      <c r="O975" s="165"/>
      <c r="P975" s="165"/>
      <c r="Q975" s="165"/>
      <c r="R975" s="165"/>
      <c r="S975" s="165"/>
      <c r="T975" s="165"/>
      <c r="U975" s="165"/>
      <c r="V975" s="165"/>
      <c r="W975" s="165"/>
      <c r="X975" s="165"/>
      <c r="Y975" s="165"/>
      <c r="Z975" s="165"/>
    </row>
    <row r="976">
      <c r="A976" s="165"/>
      <c r="B976" s="165"/>
      <c r="C976" s="165"/>
      <c r="D976" s="54"/>
      <c r="E976" s="54"/>
      <c r="F976" s="165"/>
      <c r="G976" s="165"/>
      <c r="H976" s="165"/>
      <c r="I976" s="165"/>
      <c r="J976" s="165"/>
      <c r="K976" s="165"/>
      <c r="L976" s="165"/>
      <c r="M976" s="165"/>
      <c r="N976" s="165"/>
      <c r="O976" s="165"/>
      <c r="P976" s="165"/>
      <c r="Q976" s="165"/>
      <c r="R976" s="165"/>
      <c r="S976" s="165"/>
      <c r="T976" s="165"/>
      <c r="U976" s="165"/>
      <c r="V976" s="165"/>
      <c r="W976" s="165"/>
      <c r="X976" s="165"/>
      <c r="Y976" s="165"/>
      <c r="Z976" s="165"/>
    </row>
    <row r="977">
      <c r="A977" s="165"/>
      <c r="B977" s="165"/>
      <c r="C977" s="165"/>
      <c r="D977" s="54"/>
      <c r="E977" s="54"/>
      <c r="F977" s="165"/>
      <c r="G977" s="165"/>
      <c r="H977" s="165"/>
      <c r="I977" s="165"/>
      <c r="J977" s="165"/>
      <c r="K977" s="165"/>
      <c r="L977" s="165"/>
      <c r="M977" s="165"/>
      <c r="N977" s="165"/>
      <c r="O977" s="165"/>
      <c r="P977" s="165"/>
      <c r="Q977" s="165"/>
      <c r="R977" s="165"/>
      <c r="S977" s="165"/>
      <c r="T977" s="165"/>
      <c r="U977" s="165"/>
      <c r="V977" s="165"/>
      <c r="W977" s="165"/>
      <c r="X977" s="165"/>
      <c r="Y977" s="165"/>
      <c r="Z977" s="165"/>
    </row>
    <row r="978">
      <c r="A978" s="165"/>
      <c r="B978" s="165"/>
      <c r="C978" s="165"/>
      <c r="D978" s="54"/>
      <c r="E978" s="54"/>
      <c r="F978" s="165"/>
      <c r="G978" s="165"/>
      <c r="H978" s="165"/>
      <c r="I978" s="165"/>
      <c r="J978" s="165"/>
      <c r="K978" s="165"/>
      <c r="L978" s="165"/>
      <c r="M978" s="165"/>
      <c r="N978" s="165"/>
      <c r="O978" s="165"/>
      <c r="P978" s="165"/>
      <c r="Q978" s="165"/>
      <c r="R978" s="165"/>
      <c r="S978" s="165"/>
      <c r="T978" s="165"/>
      <c r="U978" s="165"/>
      <c r="V978" s="165"/>
      <c r="W978" s="165"/>
      <c r="X978" s="165"/>
      <c r="Y978" s="165"/>
      <c r="Z978" s="165"/>
    </row>
    <row r="979">
      <c r="A979" s="165"/>
      <c r="B979" s="165"/>
      <c r="C979" s="165"/>
      <c r="D979" s="54"/>
      <c r="E979" s="54"/>
      <c r="F979" s="165"/>
      <c r="G979" s="165"/>
      <c r="H979" s="165"/>
      <c r="I979" s="165"/>
      <c r="J979" s="165"/>
      <c r="K979" s="165"/>
      <c r="L979" s="165"/>
      <c r="M979" s="165"/>
      <c r="N979" s="165"/>
      <c r="O979" s="165"/>
      <c r="P979" s="165"/>
      <c r="Q979" s="165"/>
      <c r="R979" s="165"/>
      <c r="S979" s="165"/>
      <c r="T979" s="165"/>
      <c r="U979" s="165"/>
      <c r="V979" s="165"/>
      <c r="W979" s="165"/>
      <c r="X979" s="165"/>
      <c r="Y979" s="165"/>
      <c r="Z979" s="165"/>
    </row>
    <row r="980">
      <c r="A980" s="165"/>
      <c r="B980" s="165"/>
      <c r="C980" s="165"/>
      <c r="D980" s="54"/>
      <c r="E980" s="54"/>
      <c r="F980" s="165"/>
      <c r="G980" s="165"/>
      <c r="H980" s="165"/>
      <c r="I980" s="165"/>
      <c r="J980" s="165"/>
      <c r="K980" s="165"/>
      <c r="L980" s="165"/>
      <c r="M980" s="165"/>
      <c r="N980" s="165"/>
      <c r="O980" s="165"/>
      <c r="P980" s="165"/>
      <c r="Q980" s="165"/>
      <c r="R980" s="165"/>
      <c r="S980" s="165"/>
      <c r="T980" s="165"/>
      <c r="U980" s="165"/>
      <c r="V980" s="165"/>
      <c r="W980" s="165"/>
      <c r="X980" s="165"/>
      <c r="Y980" s="165"/>
      <c r="Z980" s="165"/>
    </row>
    <row r="981">
      <c r="A981" s="165"/>
      <c r="B981" s="165"/>
      <c r="C981" s="165"/>
      <c r="D981" s="54"/>
      <c r="E981" s="54"/>
      <c r="F981" s="165"/>
      <c r="G981" s="165"/>
      <c r="H981" s="165"/>
      <c r="I981" s="165"/>
      <c r="J981" s="165"/>
      <c r="K981" s="165"/>
      <c r="L981" s="165"/>
      <c r="M981" s="165"/>
      <c r="N981" s="165"/>
      <c r="O981" s="165"/>
      <c r="P981" s="165"/>
      <c r="Q981" s="165"/>
      <c r="R981" s="165"/>
      <c r="S981" s="165"/>
      <c r="T981" s="165"/>
      <c r="U981" s="165"/>
      <c r="V981" s="165"/>
      <c r="W981" s="165"/>
      <c r="X981" s="165"/>
      <c r="Y981" s="165"/>
      <c r="Z981" s="165"/>
    </row>
    <row r="982">
      <c r="A982" s="165"/>
      <c r="B982" s="165"/>
      <c r="C982" s="165"/>
      <c r="D982" s="54"/>
      <c r="E982" s="54"/>
      <c r="F982" s="165"/>
      <c r="G982" s="165"/>
      <c r="H982" s="165"/>
      <c r="I982" s="165"/>
      <c r="J982" s="165"/>
      <c r="K982" s="165"/>
      <c r="L982" s="165"/>
      <c r="M982" s="165"/>
      <c r="N982" s="165"/>
      <c r="O982" s="165"/>
      <c r="P982" s="165"/>
      <c r="Q982" s="165"/>
      <c r="R982" s="165"/>
      <c r="S982" s="165"/>
      <c r="T982" s="165"/>
      <c r="U982" s="165"/>
      <c r="V982" s="165"/>
      <c r="W982" s="165"/>
      <c r="X982" s="165"/>
      <c r="Y982" s="165"/>
      <c r="Z982" s="165"/>
    </row>
    <row r="983">
      <c r="A983" s="165"/>
      <c r="B983" s="165"/>
      <c r="C983" s="165"/>
      <c r="D983" s="54"/>
      <c r="E983" s="54"/>
      <c r="F983" s="165"/>
      <c r="G983" s="165"/>
      <c r="H983" s="165"/>
      <c r="I983" s="165"/>
      <c r="J983" s="165"/>
      <c r="K983" s="165"/>
      <c r="L983" s="165"/>
      <c r="M983" s="165"/>
      <c r="N983" s="165"/>
      <c r="O983" s="165"/>
      <c r="P983" s="165"/>
      <c r="Q983" s="165"/>
      <c r="R983" s="165"/>
      <c r="S983" s="165"/>
      <c r="T983" s="165"/>
      <c r="U983" s="165"/>
      <c r="V983" s="165"/>
      <c r="W983" s="165"/>
      <c r="X983" s="165"/>
      <c r="Y983" s="165"/>
      <c r="Z983" s="165"/>
    </row>
    <row r="984">
      <c r="A984" s="165"/>
      <c r="B984" s="165"/>
      <c r="C984" s="165"/>
      <c r="D984" s="54"/>
      <c r="E984" s="54"/>
      <c r="F984" s="165"/>
      <c r="G984" s="165"/>
      <c r="H984" s="165"/>
      <c r="I984" s="165"/>
      <c r="J984" s="165"/>
      <c r="K984" s="165"/>
      <c r="L984" s="165"/>
      <c r="M984" s="165"/>
      <c r="N984" s="165"/>
      <c r="O984" s="165"/>
      <c r="P984" s="165"/>
      <c r="Q984" s="165"/>
      <c r="R984" s="165"/>
      <c r="S984" s="165"/>
      <c r="T984" s="165"/>
      <c r="U984" s="165"/>
      <c r="V984" s="165"/>
      <c r="W984" s="165"/>
      <c r="X984" s="165"/>
      <c r="Y984" s="165"/>
      <c r="Z984" s="165"/>
    </row>
    <row r="985">
      <c r="A985" s="165"/>
      <c r="B985" s="165"/>
      <c r="C985" s="165"/>
      <c r="D985" s="54"/>
      <c r="E985" s="54"/>
      <c r="F985" s="165"/>
      <c r="G985" s="165"/>
      <c r="H985" s="165"/>
      <c r="I985" s="165"/>
      <c r="J985" s="165"/>
      <c r="K985" s="165"/>
      <c r="L985" s="165"/>
      <c r="M985" s="165"/>
      <c r="N985" s="165"/>
      <c r="O985" s="165"/>
      <c r="P985" s="165"/>
      <c r="Q985" s="165"/>
      <c r="R985" s="165"/>
      <c r="S985" s="165"/>
      <c r="T985" s="165"/>
      <c r="U985" s="165"/>
      <c r="V985" s="165"/>
      <c r="W985" s="165"/>
      <c r="X985" s="165"/>
      <c r="Y985" s="165"/>
      <c r="Z985" s="165"/>
    </row>
    <row r="986">
      <c r="A986" s="165"/>
      <c r="B986" s="165"/>
      <c r="C986" s="165"/>
      <c r="D986" s="54"/>
      <c r="E986" s="54"/>
      <c r="F986" s="165"/>
      <c r="G986" s="165"/>
      <c r="H986" s="165"/>
      <c r="I986" s="165"/>
      <c r="J986" s="165"/>
      <c r="K986" s="165"/>
      <c r="L986" s="165"/>
      <c r="M986" s="165"/>
      <c r="N986" s="165"/>
      <c r="O986" s="165"/>
      <c r="P986" s="165"/>
      <c r="Q986" s="165"/>
      <c r="R986" s="165"/>
      <c r="S986" s="165"/>
      <c r="T986" s="165"/>
      <c r="U986" s="165"/>
      <c r="V986" s="165"/>
      <c r="W986" s="165"/>
      <c r="X986" s="165"/>
      <c r="Y986" s="165"/>
      <c r="Z986" s="165"/>
    </row>
    <row r="987">
      <c r="A987" s="165"/>
      <c r="B987" s="165"/>
      <c r="C987" s="165"/>
      <c r="D987" s="54"/>
      <c r="E987" s="54"/>
      <c r="F987" s="165"/>
      <c r="G987" s="165"/>
      <c r="H987" s="165"/>
      <c r="I987" s="165"/>
      <c r="J987" s="165"/>
      <c r="K987" s="165"/>
      <c r="L987" s="165"/>
      <c r="M987" s="165"/>
      <c r="N987" s="165"/>
      <c r="O987" s="165"/>
      <c r="P987" s="165"/>
      <c r="Q987" s="165"/>
      <c r="R987" s="165"/>
      <c r="S987" s="165"/>
      <c r="T987" s="165"/>
      <c r="U987" s="165"/>
      <c r="V987" s="165"/>
      <c r="W987" s="165"/>
      <c r="X987" s="165"/>
      <c r="Y987" s="165"/>
      <c r="Z987" s="165"/>
    </row>
    <row r="988">
      <c r="A988" s="165"/>
      <c r="B988" s="165"/>
      <c r="C988" s="165"/>
      <c r="D988" s="54"/>
      <c r="E988" s="54"/>
      <c r="F988" s="165"/>
      <c r="G988" s="165"/>
      <c r="H988" s="165"/>
      <c r="I988" s="165"/>
      <c r="J988" s="165"/>
      <c r="K988" s="165"/>
      <c r="L988" s="165"/>
      <c r="M988" s="165"/>
      <c r="N988" s="165"/>
      <c r="O988" s="165"/>
      <c r="P988" s="165"/>
      <c r="Q988" s="165"/>
      <c r="R988" s="165"/>
      <c r="S988" s="165"/>
      <c r="T988" s="165"/>
      <c r="U988" s="165"/>
      <c r="V988" s="165"/>
      <c r="W988" s="165"/>
      <c r="X988" s="165"/>
      <c r="Y988" s="165"/>
      <c r="Z988" s="165"/>
    </row>
    <row r="989">
      <c r="A989" s="165"/>
      <c r="B989" s="165"/>
      <c r="C989" s="165"/>
      <c r="D989" s="54"/>
      <c r="E989" s="54"/>
      <c r="F989" s="165"/>
      <c r="G989" s="165"/>
      <c r="H989" s="165"/>
      <c r="I989" s="165"/>
      <c r="J989" s="165"/>
      <c r="K989" s="165"/>
      <c r="L989" s="165"/>
      <c r="M989" s="165"/>
      <c r="N989" s="165"/>
      <c r="O989" s="165"/>
      <c r="P989" s="165"/>
      <c r="Q989" s="165"/>
      <c r="R989" s="165"/>
      <c r="S989" s="165"/>
      <c r="T989" s="165"/>
      <c r="U989" s="165"/>
      <c r="V989" s="165"/>
      <c r="W989" s="165"/>
      <c r="X989" s="165"/>
      <c r="Y989" s="165"/>
      <c r="Z989" s="165"/>
    </row>
    <row r="990">
      <c r="A990" s="165"/>
      <c r="B990" s="165"/>
      <c r="C990" s="165"/>
      <c r="D990" s="54"/>
      <c r="E990" s="54"/>
      <c r="F990" s="165"/>
      <c r="G990" s="165"/>
      <c r="H990" s="165"/>
      <c r="I990" s="165"/>
      <c r="J990" s="165"/>
      <c r="K990" s="165"/>
      <c r="L990" s="165"/>
      <c r="M990" s="165"/>
      <c r="N990" s="165"/>
      <c r="O990" s="165"/>
      <c r="P990" s="165"/>
      <c r="Q990" s="165"/>
      <c r="R990" s="165"/>
      <c r="S990" s="165"/>
      <c r="T990" s="165"/>
      <c r="U990" s="165"/>
      <c r="V990" s="165"/>
      <c r="W990" s="165"/>
      <c r="X990" s="165"/>
      <c r="Y990" s="165"/>
      <c r="Z990" s="165"/>
    </row>
    <row r="991">
      <c r="A991" s="165"/>
      <c r="B991" s="165"/>
      <c r="C991" s="165"/>
      <c r="D991" s="54"/>
      <c r="E991" s="54"/>
      <c r="F991" s="165"/>
      <c r="G991" s="165"/>
      <c r="H991" s="165"/>
      <c r="I991" s="165"/>
      <c r="J991" s="165"/>
      <c r="K991" s="165"/>
      <c r="L991" s="165"/>
      <c r="M991" s="165"/>
      <c r="N991" s="165"/>
      <c r="O991" s="165"/>
      <c r="P991" s="165"/>
      <c r="Q991" s="165"/>
      <c r="R991" s="165"/>
      <c r="S991" s="165"/>
      <c r="T991" s="165"/>
      <c r="U991" s="165"/>
      <c r="V991" s="165"/>
      <c r="W991" s="165"/>
      <c r="X991" s="165"/>
      <c r="Y991" s="165"/>
      <c r="Z991" s="165"/>
    </row>
    <row r="992">
      <c r="A992" s="165"/>
      <c r="B992" s="165"/>
      <c r="C992" s="165"/>
      <c r="D992" s="54"/>
      <c r="E992" s="54"/>
      <c r="F992" s="165"/>
      <c r="G992" s="165"/>
      <c r="H992" s="165"/>
      <c r="I992" s="165"/>
      <c r="J992" s="165"/>
      <c r="K992" s="165"/>
      <c r="L992" s="165"/>
      <c r="M992" s="165"/>
      <c r="N992" s="165"/>
      <c r="O992" s="165"/>
      <c r="P992" s="165"/>
      <c r="Q992" s="165"/>
      <c r="R992" s="165"/>
      <c r="S992" s="165"/>
      <c r="T992" s="165"/>
      <c r="U992" s="165"/>
      <c r="V992" s="165"/>
      <c r="W992" s="165"/>
      <c r="X992" s="165"/>
      <c r="Y992" s="165"/>
      <c r="Z992" s="165"/>
    </row>
    <row r="993">
      <c r="A993" s="165"/>
      <c r="B993" s="165"/>
      <c r="C993" s="165"/>
      <c r="D993" s="54"/>
      <c r="E993" s="54"/>
      <c r="F993" s="165"/>
      <c r="G993" s="165"/>
      <c r="H993" s="165"/>
      <c r="I993" s="165"/>
      <c r="J993" s="165"/>
      <c r="K993" s="165"/>
      <c r="L993" s="165"/>
      <c r="M993" s="165"/>
      <c r="N993" s="165"/>
      <c r="O993" s="165"/>
      <c r="P993" s="165"/>
      <c r="Q993" s="165"/>
      <c r="R993" s="165"/>
      <c r="S993" s="165"/>
      <c r="T993" s="165"/>
      <c r="U993" s="165"/>
      <c r="V993" s="165"/>
      <c r="W993" s="165"/>
      <c r="X993" s="165"/>
      <c r="Y993" s="165"/>
      <c r="Z993" s="165"/>
    </row>
    <row r="994">
      <c r="A994" s="165"/>
      <c r="B994" s="165"/>
      <c r="C994" s="165"/>
      <c r="D994" s="54"/>
      <c r="E994" s="54"/>
      <c r="F994" s="165"/>
      <c r="G994" s="165"/>
      <c r="H994" s="165"/>
      <c r="I994" s="165"/>
      <c r="J994" s="165"/>
      <c r="K994" s="165"/>
      <c r="L994" s="165"/>
      <c r="M994" s="165"/>
      <c r="N994" s="165"/>
      <c r="O994" s="165"/>
      <c r="P994" s="165"/>
      <c r="Q994" s="165"/>
      <c r="R994" s="165"/>
      <c r="S994" s="165"/>
      <c r="T994" s="165"/>
      <c r="U994" s="165"/>
      <c r="V994" s="165"/>
      <c r="W994" s="165"/>
      <c r="X994" s="165"/>
      <c r="Y994" s="165"/>
      <c r="Z994" s="165"/>
    </row>
    <row r="995">
      <c r="A995" s="165"/>
      <c r="B995" s="165"/>
      <c r="C995" s="165"/>
      <c r="D995" s="54"/>
      <c r="E995" s="54"/>
      <c r="F995" s="165"/>
      <c r="G995" s="165"/>
      <c r="H995" s="165"/>
      <c r="I995" s="165"/>
      <c r="J995" s="165"/>
      <c r="K995" s="165"/>
      <c r="L995" s="165"/>
      <c r="M995" s="165"/>
      <c r="N995" s="165"/>
      <c r="O995" s="165"/>
      <c r="P995" s="165"/>
      <c r="Q995" s="165"/>
      <c r="R995" s="165"/>
      <c r="S995" s="165"/>
      <c r="T995" s="165"/>
      <c r="U995" s="165"/>
      <c r="V995" s="165"/>
      <c r="W995" s="165"/>
      <c r="X995" s="165"/>
      <c r="Y995" s="165"/>
      <c r="Z995" s="165"/>
    </row>
    <row r="996">
      <c r="A996" s="165"/>
      <c r="B996" s="165"/>
      <c r="C996" s="165"/>
      <c r="D996" s="54"/>
      <c r="E996" s="54"/>
      <c r="F996" s="165"/>
      <c r="G996" s="165"/>
      <c r="H996" s="165"/>
      <c r="I996" s="165"/>
      <c r="J996" s="165"/>
      <c r="K996" s="165"/>
      <c r="L996" s="165"/>
      <c r="M996" s="165"/>
      <c r="N996" s="165"/>
      <c r="O996" s="165"/>
      <c r="P996" s="165"/>
      <c r="Q996" s="165"/>
      <c r="R996" s="165"/>
      <c r="S996" s="165"/>
      <c r="T996" s="165"/>
      <c r="U996" s="165"/>
      <c r="V996" s="165"/>
      <c r="W996" s="165"/>
      <c r="X996" s="165"/>
      <c r="Y996" s="165"/>
      <c r="Z996" s="165"/>
    </row>
    <row r="997">
      <c r="A997" s="165"/>
      <c r="B997" s="165"/>
      <c r="C997" s="165"/>
      <c r="D997" s="54"/>
      <c r="E997" s="54"/>
      <c r="F997" s="165"/>
      <c r="G997" s="165"/>
      <c r="H997" s="165"/>
      <c r="I997" s="165"/>
      <c r="J997" s="165"/>
      <c r="K997" s="165"/>
      <c r="L997" s="165"/>
      <c r="M997" s="165"/>
      <c r="N997" s="165"/>
      <c r="O997" s="165"/>
      <c r="P997" s="165"/>
      <c r="Q997" s="165"/>
      <c r="R997" s="165"/>
      <c r="S997" s="165"/>
      <c r="T997" s="165"/>
      <c r="U997" s="165"/>
      <c r="V997" s="165"/>
      <c r="W997" s="165"/>
      <c r="X997" s="165"/>
      <c r="Y997" s="165"/>
      <c r="Z997" s="165"/>
    </row>
    <row r="998">
      <c r="A998" s="165"/>
      <c r="B998" s="165"/>
      <c r="C998" s="165"/>
      <c r="D998" s="54"/>
      <c r="E998" s="54"/>
      <c r="F998" s="165"/>
      <c r="G998" s="165"/>
      <c r="H998" s="165"/>
      <c r="I998" s="165"/>
      <c r="J998" s="165"/>
      <c r="K998" s="165"/>
      <c r="L998" s="165"/>
      <c r="M998" s="165"/>
      <c r="N998" s="165"/>
      <c r="O998" s="165"/>
      <c r="P998" s="165"/>
      <c r="Q998" s="165"/>
      <c r="R998" s="165"/>
      <c r="S998" s="165"/>
      <c r="T998" s="165"/>
      <c r="U998" s="165"/>
      <c r="V998" s="165"/>
      <c r="W998" s="165"/>
      <c r="X998" s="165"/>
      <c r="Y998" s="165"/>
      <c r="Z998" s="165"/>
    </row>
    <row r="999">
      <c r="A999" s="165"/>
      <c r="B999" s="165"/>
      <c r="C999" s="165"/>
      <c r="D999" s="54"/>
      <c r="E999" s="54"/>
      <c r="F999" s="165"/>
      <c r="G999" s="165"/>
      <c r="H999" s="165"/>
      <c r="I999" s="165"/>
      <c r="J999" s="165"/>
      <c r="K999" s="165"/>
      <c r="L999" s="165"/>
      <c r="M999" s="165"/>
      <c r="N999" s="165"/>
      <c r="O999" s="165"/>
      <c r="P999" s="165"/>
      <c r="Q999" s="165"/>
      <c r="R999" s="165"/>
      <c r="S999" s="165"/>
      <c r="T999" s="165"/>
      <c r="U999" s="165"/>
      <c r="V999" s="165"/>
      <c r="W999" s="165"/>
      <c r="X999" s="165"/>
      <c r="Y999" s="165"/>
      <c r="Z999" s="165"/>
    </row>
    <row r="1000">
      <c r="A1000" s="165"/>
      <c r="B1000" s="165"/>
      <c r="C1000" s="165"/>
      <c r="D1000" s="54"/>
      <c r="E1000" s="54"/>
      <c r="F1000" s="165"/>
      <c r="G1000" s="165"/>
      <c r="H1000" s="165"/>
      <c r="I1000" s="165"/>
      <c r="J1000" s="165"/>
      <c r="K1000" s="165"/>
      <c r="L1000" s="165"/>
      <c r="M1000" s="165"/>
      <c r="N1000" s="165"/>
      <c r="O1000" s="165"/>
      <c r="P1000" s="165"/>
      <c r="Q1000" s="165"/>
      <c r="R1000" s="165"/>
      <c r="S1000" s="165"/>
      <c r="T1000" s="165"/>
      <c r="U1000" s="165"/>
      <c r="V1000" s="165"/>
      <c r="W1000" s="165"/>
      <c r="X1000" s="165"/>
      <c r="Y1000" s="165"/>
      <c r="Z1000" s="165"/>
    </row>
  </sheetData>
  <autoFilter ref="$A$1:$U$30"/>
  <dataValidations>
    <dataValidation type="list" allowBlank="1" showErrorMessage="1" sqref="Q2:Q30">
      <formula1>"EN ALMACEN 11,PENDIENTE,DIRECTO A CLIENTE,PARCIAL,ENVIADA,-"</formula1>
    </dataValidation>
    <dataValidation type="list" allowBlank="1" showErrorMessage="1" sqref="J2:J30 M2:M30">
      <formula1>"MPC,CEO,Gamit,ITH,Manprec,N/A"</formula1>
    </dataValidation>
    <dataValidation type="list" allowBlank="1" showErrorMessage="1" sqref="L2:L30">
      <formula1>"EURO,MXN,USD"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76.5"/>
    <col customWidth="1" min="6" max="6" width="15.63"/>
    <col customWidth="1" min="7" max="7" width="13.63"/>
    <col customWidth="1" min="8" max="8" width="17.0"/>
    <col customWidth="1" min="9" max="9" width="14.0"/>
    <col customWidth="1" min="10" max="10" width="15.13"/>
    <col customWidth="1" min="11" max="11" width="16.13"/>
    <col customWidth="1" min="13" max="13" width="19.63"/>
    <col customWidth="1" min="16" max="16" width="21.25"/>
    <col customWidth="1" min="17" max="17" width="18.88"/>
  </cols>
  <sheetData>
    <row r="1">
      <c r="A1" s="55" t="s">
        <v>3</v>
      </c>
      <c r="B1" s="55" t="s">
        <v>12</v>
      </c>
      <c r="C1" s="55" t="s">
        <v>7</v>
      </c>
      <c r="D1" s="55" t="s">
        <v>13</v>
      </c>
      <c r="E1" s="55" t="s">
        <v>14</v>
      </c>
      <c r="F1" s="55" t="s">
        <v>15</v>
      </c>
      <c r="G1" s="55" t="s">
        <v>16</v>
      </c>
      <c r="H1" s="56" t="s">
        <v>17</v>
      </c>
      <c r="I1" s="55" t="s">
        <v>19</v>
      </c>
      <c r="J1" s="55" t="s">
        <v>20</v>
      </c>
      <c r="K1" s="60" t="s">
        <v>21</v>
      </c>
      <c r="L1" s="55" t="s">
        <v>27</v>
      </c>
      <c r="M1" s="55" t="s">
        <v>28</v>
      </c>
      <c r="N1" s="55" t="s">
        <v>29</v>
      </c>
      <c r="O1" s="58" t="s">
        <v>30</v>
      </c>
      <c r="P1" s="59" t="s">
        <v>34</v>
      </c>
      <c r="Q1" s="61" t="s">
        <v>37</v>
      </c>
      <c r="R1" s="59" t="s">
        <v>38</v>
      </c>
      <c r="S1" s="59" t="s">
        <v>39</v>
      </c>
      <c r="T1" s="59" t="s">
        <v>40</v>
      </c>
      <c r="U1" s="59" t="s">
        <v>39</v>
      </c>
      <c r="V1" s="54"/>
      <c r="W1" s="54"/>
      <c r="X1" s="54"/>
      <c r="Y1" s="54"/>
      <c r="Z1" s="54"/>
    </row>
    <row r="2">
      <c r="A2" s="185"/>
      <c r="B2" s="83">
        <v>2.0</v>
      </c>
      <c r="C2" s="83" t="s">
        <v>556</v>
      </c>
      <c r="D2" s="186">
        <v>3.0</v>
      </c>
      <c r="E2" s="83" t="s">
        <v>575</v>
      </c>
      <c r="F2" s="83" t="s">
        <v>849</v>
      </c>
      <c r="G2" s="83" t="s">
        <v>850</v>
      </c>
      <c r="H2" s="187" t="s">
        <v>555</v>
      </c>
      <c r="I2" s="83" t="s">
        <v>557</v>
      </c>
      <c r="J2" s="39" t="s">
        <v>166</v>
      </c>
      <c r="K2" s="100">
        <v>794837.67</v>
      </c>
      <c r="L2" s="39" t="s">
        <v>363</v>
      </c>
      <c r="M2" s="39" t="s">
        <v>401</v>
      </c>
      <c r="N2" s="39" t="s">
        <v>851</v>
      </c>
      <c r="O2" s="39" t="b">
        <v>0</v>
      </c>
      <c r="P2" s="42" t="s">
        <v>852</v>
      </c>
      <c r="Q2" s="42" t="s">
        <v>741</v>
      </c>
      <c r="R2" s="42" t="s">
        <v>853</v>
      </c>
      <c r="S2" s="42" t="b">
        <v>1</v>
      </c>
      <c r="T2" s="73"/>
      <c r="U2" s="42" t="b">
        <v>0</v>
      </c>
      <c r="V2" s="54"/>
      <c r="W2" s="54"/>
      <c r="X2" s="54"/>
      <c r="Y2" s="54"/>
      <c r="Z2" s="54"/>
    </row>
    <row r="3">
      <c r="A3" s="185"/>
      <c r="B3" s="83">
        <v>3.0</v>
      </c>
      <c r="C3" s="83" t="s">
        <v>559</v>
      </c>
      <c r="D3" s="186">
        <v>4.0</v>
      </c>
      <c r="E3" s="83" t="s">
        <v>575</v>
      </c>
      <c r="F3" s="83" t="s">
        <v>247</v>
      </c>
      <c r="G3" s="83" t="s">
        <v>537</v>
      </c>
      <c r="H3" s="187" t="s">
        <v>558</v>
      </c>
      <c r="I3" s="83" t="s">
        <v>560</v>
      </c>
      <c r="J3" s="39" t="s">
        <v>166</v>
      </c>
      <c r="K3" s="100"/>
      <c r="L3" s="39" t="s">
        <v>328</v>
      </c>
      <c r="M3" s="39" t="s">
        <v>401</v>
      </c>
      <c r="N3" s="39" t="s">
        <v>238</v>
      </c>
      <c r="O3" s="39" t="b">
        <v>0</v>
      </c>
      <c r="P3" s="73"/>
      <c r="Q3" s="42" t="s">
        <v>595</v>
      </c>
      <c r="R3" s="42" t="s">
        <v>853</v>
      </c>
      <c r="S3" s="42" t="b">
        <v>1</v>
      </c>
      <c r="T3" s="73"/>
      <c r="U3" s="42" t="b">
        <v>0</v>
      </c>
      <c r="V3" s="54"/>
      <c r="W3" s="54"/>
      <c r="X3" s="54"/>
      <c r="Y3" s="54"/>
      <c r="Z3" s="54"/>
    </row>
    <row r="4">
      <c r="A4" s="185"/>
      <c r="B4" s="83"/>
      <c r="C4" s="83" t="s">
        <v>854</v>
      </c>
      <c r="D4" s="186">
        <v>4.0</v>
      </c>
      <c r="E4" s="83" t="s">
        <v>575</v>
      </c>
      <c r="F4" s="83" t="s">
        <v>247</v>
      </c>
      <c r="G4" s="83"/>
      <c r="H4" s="187"/>
      <c r="I4" s="83" t="s">
        <v>560</v>
      </c>
      <c r="J4" s="39" t="s">
        <v>166</v>
      </c>
      <c r="K4" s="100"/>
      <c r="L4" s="39" t="s">
        <v>328</v>
      </c>
      <c r="M4" s="39" t="s">
        <v>401</v>
      </c>
      <c r="N4" s="39" t="s">
        <v>238</v>
      </c>
      <c r="O4" s="39" t="b">
        <v>0</v>
      </c>
      <c r="P4" s="73"/>
      <c r="Q4" s="42" t="s">
        <v>595</v>
      </c>
      <c r="R4" s="42" t="s">
        <v>853</v>
      </c>
      <c r="S4" s="42" t="b">
        <v>1</v>
      </c>
      <c r="T4" s="73"/>
      <c r="U4" s="42" t="b">
        <v>0</v>
      </c>
      <c r="V4" s="54"/>
      <c r="W4" s="54"/>
      <c r="X4" s="54"/>
      <c r="Y4" s="54"/>
      <c r="Z4" s="54"/>
    </row>
    <row r="5">
      <c r="A5" s="185"/>
      <c r="B5" s="83"/>
      <c r="C5" s="83" t="s">
        <v>855</v>
      </c>
      <c r="D5" s="186">
        <v>4.0</v>
      </c>
      <c r="E5" s="83" t="s">
        <v>575</v>
      </c>
      <c r="F5" s="83" t="s">
        <v>856</v>
      </c>
      <c r="G5" s="83"/>
      <c r="H5" s="31" t="s">
        <v>857</v>
      </c>
      <c r="I5" s="83" t="s">
        <v>858</v>
      </c>
      <c r="J5" s="39" t="s">
        <v>166</v>
      </c>
      <c r="K5" s="89">
        <v>473.0</v>
      </c>
      <c r="L5" s="39" t="s">
        <v>363</v>
      </c>
      <c r="M5" s="39" t="s">
        <v>617</v>
      </c>
      <c r="N5" s="33" t="s">
        <v>859</v>
      </c>
      <c r="O5" s="39" t="b">
        <v>0</v>
      </c>
      <c r="P5" s="73"/>
      <c r="Q5" s="42"/>
      <c r="R5" s="42" t="s">
        <v>860</v>
      </c>
      <c r="S5" s="42" t="b">
        <v>1</v>
      </c>
      <c r="T5" s="73"/>
      <c r="U5" s="42" t="b">
        <v>0</v>
      </c>
      <c r="V5" s="54"/>
      <c r="W5" s="54"/>
      <c r="X5" s="54"/>
      <c r="Y5" s="54"/>
      <c r="Z5" s="54"/>
    </row>
    <row r="6">
      <c r="A6" s="185"/>
      <c r="B6" s="83"/>
      <c r="C6" s="83" t="s">
        <v>861</v>
      </c>
      <c r="D6" s="186">
        <v>4.0</v>
      </c>
      <c r="E6" s="83" t="s">
        <v>575</v>
      </c>
      <c r="F6" s="83" t="s">
        <v>856</v>
      </c>
      <c r="G6" s="83"/>
      <c r="H6" s="31" t="s">
        <v>862</v>
      </c>
      <c r="I6" s="83" t="s">
        <v>858</v>
      </c>
      <c r="J6" s="39" t="s">
        <v>166</v>
      </c>
      <c r="K6" s="89">
        <v>695.0</v>
      </c>
      <c r="L6" s="39" t="s">
        <v>363</v>
      </c>
      <c r="M6" s="39" t="s">
        <v>617</v>
      </c>
      <c r="N6" s="33" t="s">
        <v>859</v>
      </c>
      <c r="O6" s="39" t="b">
        <v>0</v>
      </c>
      <c r="P6" s="73"/>
      <c r="Q6" s="42"/>
      <c r="R6" s="42" t="s">
        <v>860</v>
      </c>
      <c r="S6" s="42" t="b">
        <v>1</v>
      </c>
      <c r="T6" s="73"/>
      <c r="U6" s="42" t="b">
        <v>0</v>
      </c>
      <c r="V6" s="54"/>
      <c r="W6" s="54"/>
      <c r="X6" s="54"/>
      <c r="Y6" s="54"/>
      <c r="Z6" s="54"/>
    </row>
    <row r="7">
      <c r="A7" s="185"/>
      <c r="B7" s="83">
        <v>4.0</v>
      </c>
      <c r="C7" s="83" t="s">
        <v>562</v>
      </c>
      <c r="D7" s="186">
        <v>9.0</v>
      </c>
      <c r="E7" s="83" t="s">
        <v>575</v>
      </c>
      <c r="F7" s="83" t="s">
        <v>497</v>
      </c>
      <c r="G7" s="83" t="s">
        <v>498</v>
      </c>
      <c r="H7" s="187" t="s">
        <v>561</v>
      </c>
      <c r="I7" s="83" t="s">
        <v>563</v>
      </c>
      <c r="J7" s="39" t="s">
        <v>166</v>
      </c>
      <c r="K7" s="100">
        <v>66985.0</v>
      </c>
      <c r="L7" s="39" t="s">
        <v>227</v>
      </c>
      <c r="M7" s="39" t="s">
        <v>401</v>
      </c>
      <c r="N7" s="39" t="s">
        <v>863</v>
      </c>
      <c r="O7" s="39" t="b">
        <v>0</v>
      </c>
      <c r="P7" s="73"/>
      <c r="Q7" s="42" t="s">
        <v>741</v>
      </c>
      <c r="R7" s="42" t="s">
        <v>853</v>
      </c>
      <c r="S7" s="42" t="b">
        <v>1</v>
      </c>
      <c r="T7" s="73"/>
      <c r="U7" s="42" t="b">
        <v>0</v>
      </c>
      <c r="V7" s="54"/>
      <c r="W7" s="54"/>
      <c r="X7" s="54"/>
      <c r="Y7" s="54"/>
      <c r="Z7" s="54"/>
    </row>
    <row r="8">
      <c r="A8" s="185"/>
      <c r="B8" s="83">
        <v>6.0</v>
      </c>
      <c r="C8" s="83" t="s">
        <v>565</v>
      </c>
      <c r="D8" s="186">
        <v>1.0</v>
      </c>
      <c r="E8" s="83" t="s">
        <v>575</v>
      </c>
      <c r="F8" s="83" t="s">
        <v>864</v>
      </c>
      <c r="G8" s="83">
        <v>2000264.0</v>
      </c>
      <c r="H8" s="187" t="s">
        <v>564</v>
      </c>
      <c r="I8" s="83" t="s">
        <v>566</v>
      </c>
      <c r="J8" s="39" t="s">
        <v>166</v>
      </c>
      <c r="K8" s="100">
        <v>2875.0</v>
      </c>
      <c r="L8" s="39" t="s">
        <v>328</v>
      </c>
      <c r="M8" s="39" t="s">
        <v>585</v>
      </c>
      <c r="N8" s="39" t="s">
        <v>865</v>
      </c>
      <c r="O8" s="39" t="b">
        <v>0</v>
      </c>
      <c r="P8" s="73" t="s">
        <v>866</v>
      </c>
      <c r="Q8" s="42" t="s">
        <v>741</v>
      </c>
      <c r="R8" s="42" t="s">
        <v>853</v>
      </c>
      <c r="S8" s="42" t="b">
        <v>1</v>
      </c>
      <c r="T8" s="73"/>
      <c r="U8" s="42" t="b">
        <v>0</v>
      </c>
      <c r="V8" s="54"/>
      <c r="W8" s="54"/>
      <c r="X8" s="54"/>
      <c r="Y8" s="54"/>
      <c r="Z8" s="54"/>
    </row>
    <row r="9">
      <c r="A9" s="23" t="s">
        <v>867</v>
      </c>
      <c r="B9" s="83">
        <v>9.0</v>
      </c>
      <c r="C9" s="83" t="s">
        <v>568</v>
      </c>
      <c r="D9" s="186">
        <v>1.0</v>
      </c>
      <c r="E9" s="83" t="s">
        <v>575</v>
      </c>
      <c r="F9" s="83" t="s">
        <v>497</v>
      </c>
      <c r="G9" s="83" t="s">
        <v>868</v>
      </c>
      <c r="H9" s="187" t="s">
        <v>567</v>
      </c>
      <c r="I9" s="83" t="s">
        <v>563</v>
      </c>
      <c r="J9" s="39" t="s">
        <v>166</v>
      </c>
      <c r="K9" s="100">
        <v>14987.0</v>
      </c>
      <c r="L9" s="39" t="s">
        <v>227</v>
      </c>
      <c r="M9" s="39" t="s">
        <v>401</v>
      </c>
      <c r="N9" s="39" t="s">
        <v>863</v>
      </c>
      <c r="O9" s="39" t="b">
        <v>0</v>
      </c>
      <c r="P9" s="73"/>
      <c r="Q9" s="42" t="s">
        <v>741</v>
      </c>
      <c r="R9" s="42" t="s">
        <v>853</v>
      </c>
      <c r="S9" s="42" t="b">
        <v>1</v>
      </c>
      <c r="T9" s="73"/>
      <c r="U9" s="42" t="b">
        <v>0</v>
      </c>
      <c r="V9" s="54"/>
      <c r="W9" s="54"/>
      <c r="X9" s="54"/>
      <c r="Y9" s="54"/>
      <c r="Z9" s="54"/>
    </row>
    <row r="10">
      <c r="A10" s="185"/>
      <c r="B10" s="83"/>
      <c r="C10" s="83" t="s">
        <v>869</v>
      </c>
      <c r="D10" s="186"/>
      <c r="E10" s="83"/>
      <c r="F10" s="83" t="s">
        <v>870</v>
      </c>
      <c r="G10" s="83"/>
      <c r="H10" s="31" t="s">
        <v>871</v>
      </c>
      <c r="I10" s="83" t="s">
        <v>488</v>
      </c>
      <c r="J10" s="39" t="s">
        <v>166</v>
      </c>
      <c r="K10" s="89">
        <v>343.965517</v>
      </c>
      <c r="L10" s="39" t="s">
        <v>227</v>
      </c>
      <c r="M10" s="39" t="s">
        <v>401</v>
      </c>
      <c r="N10" s="33" t="s">
        <v>872</v>
      </c>
      <c r="O10" s="39" t="b">
        <v>0</v>
      </c>
      <c r="P10" s="73"/>
      <c r="Q10" s="42"/>
      <c r="R10" s="42" t="s">
        <v>853</v>
      </c>
      <c r="S10" s="42" t="b">
        <v>1</v>
      </c>
      <c r="T10" s="73"/>
      <c r="U10" s="42" t="b">
        <v>0</v>
      </c>
      <c r="V10" s="54"/>
      <c r="W10" s="54"/>
      <c r="X10" s="54"/>
      <c r="Y10" s="54"/>
      <c r="Z10" s="54"/>
    </row>
    <row r="11">
      <c r="A11" s="185"/>
      <c r="B11" s="83">
        <v>11.0</v>
      </c>
      <c r="C11" s="83" t="s">
        <v>570</v>
      </c>
      <c r="D11" s="186">
        <v>3.0</v>
      </c>
      <c r="E11" s="83" t="s">
        <v>575</v>
      </c>
      <c r="F11" s="83" t="s">
        <v>497</v>
      </c>
      <c r="G11" s="83" t="s">
        <v>658</v>
      </c>
      <c r="H11" s="187" t="s">
        <v>569</v>
      </c>
      <c r="I11" s="83" t="s">
        <v>563</v>
      </c>
      <c r="J11" s="39" t="s">
        <v>166</v>
      </c>
      <c r="K11" s="100">
        <v>62890.0</v>
      </c>
      <c r="L11" s="39" t="s">
        <v>227</v>
      </c>
      <c r="M11" s="39" t="s">
        <v>401</v>
      </c>
      <c r="N11" s="39" t="s">
        <v>863</v>
      </c>
      <c r="O11" s="39" t="b">
        <v>0</v>
      </c>
      <c r="P11" s="73"/>
      <c r="Q11" s="42" t="s">
        <v>741</v>
      </c>
      <c r="R11" s="42" t="s">
        <v>853</v>
      </c>
      <c r="S11" s="42" t="b">
        <v>1</v>
      </c>
      <c r="T11" s="73"/>
      <c r="U11" s="42" t="b">
        <v>0</v>
      </c>
      <c r="V11" s="54"/>
      <c r="W11" s="54"/>
      <c r="X11" s="54"/>
      <c r="Y11" s="54"/>
      <c r="Z11" s="54"/>
    </row>
    <row r="12">
      <c r="A12" s="185"/>
      <c r="B12" s="83">
        <v>16.0</v>
      </c>
      <c r="C12" s="83" t="s">
        <v>572</v>
      </c>
      <c r="D12" s="186">
        <v>1.0</v>
      </c>
      <c r="E12" s="83" t="s">
        <v>575</v>
      </c>
      <c r="F12" s="83" t="s">
        <v>849</v>
      </c>
      <c r="G12" s="83" t="s">
        <v>873</v>
      </c>
      <c r="H12" s="187" t="s">
        <v>571</v>
      </c>
      <c r="I12" s="83" t="s">
        <v>557</v>
      </c>
      <c r="J12" s="39" t="s">
        <v>166</v>
      </c>
      <c r="K12" s="100">
        <v>3245984.5</v>
      </c>
      <c r="L12" s="39" t="s">
        <v>227</v>
      </c>
      <c r="M12" s="39" t="s">
        <v>401</v>
      </c>
      <c r="N12" s="39" t="s">
        <v>851</v>
      </c>
      <c r="O12" s="39" t="b">
        <v>0</v>
      </c>
      <c r="P12" s="42" t="s">
        <v>852</v>
      </c>
      <c r="Q12" s="42" t="s">
        <v>425</v>
      </c>
      <c r="R12" s="42" t="s">
        <v>853</v>
      </c>
      <c r="S12" s="42" t="b">
        <v>1</v>
      </c>
      <c r="T12" s="73"/>
      <c r="U12" s="42" t="b">
        <v>0</v>
      </c>
      <c r="V12" s="54"/>
      <c r="W12" s="54"/>
      <c r="X12" s="54"/>
      <c r="Y12" s="54"/>
      <c r="Z12" s="54"/>
    </row>
    <row r="13">
      <c r="A13" s="185"/>
      <c r="B13" s="83"/>
      <c r="C13" s="83" t="s">
        <v>874</v>
      </c>
      <c r="D13" s="186">
        <v>1.0</v>
      </c>
      <c r="E13" s="83" t="s">
        <v>575</v>
      </c>
      <c r="F13" s="83" t="s">
        <v>856</v>
      </c>
      <c r="G13" s="83"/>
      <c r="H13" s="31" t="s">
        <v>857</v>
      </c>
      <c r="I13" s="83" t="s">
        <v>858</v>
      </c>
      <c r="J13" s="39" t="s">
        <v>166</v>
      </c>
      <c r="K13" s="89">
        <v>473.0</v>
      </c>
      <c r="L13" s="39" t="s">
        <v>363</v>
      </c>
      <c r="M13" s="39" t="s">
        <v>617</v>
      </c>
      <c r="N13" s="39"/>
      <c r="O13" s="39" t="b">
        <v>0</v>
      </c>
      <c r="P13" s="42" t="s">
        <v>875</v>
      </c>
      <c r="Q13" s="42"/>
      <c r="R13" s="42" t="s">
        <v>860</v>
      </c>
      <c r="S13" s="42" t="b">
        <v>1</v>
      </c>
      <c r="T13" s="73"/>
      <c r="U13" s="42" t="b">
        <v>0</v>
      </c>
      <c r="V13" s="54"/>
      <c r="W13" s="54"/>
      <c r="X13" s="54"/>
      <c r="Y13" s="54"/>
      <c r="Z13" s="54"/>
    </row>
    <row r="14">
      <c r="A14" s="188"/>
      <c r="B14" s="39"/>
      <c r="C14" s="39"/>
      <c r="D14" s="189"/>
      <c r="E14" s="39"/>
      <c r="F14" s="39"/>
      <c r="G14" s="39"/>
      <c r="H14" s="190"/>
      <c r="I14" s="39"/>
      <c r="J14" s="39"/>
      <c r="K14" s="100"/>
      <c r="L14" s="39"/>
      <c r="M14" s="39"/>
      <c r="N14" s="39"/>
      <c r="O14" s="39" t="b">
        <v>0</v>
      </c>
      <c r="P14" s="73"/>
      <c r="Q14" s="42" t="s">
        <v>425</v>
      </c>
      <c r="R14" s="42"/>
      <c r="S14" s="42" t="b">
        <v>0</v>
      </c>
      <c r="T14" s="73"/>
      <c r="U14" s="42" t="b">
        <v>0</v>
      </c>
      <c r="V14" s="54"/>
      <c r="W14" s="54"/>
      <c r="X14" s="54"/>
      <c r="Y14" s="54"/>
      <c r="Z14" s="54"/>
    </row>
    <row r="15">
      <c r="A15" s="188"/>
      <c r="B15" s="39"/>
      <c r="C15" s="39"/>
      <c r="D15" s="189"/>
      <c r="E15" s="39"/>
      <c r="F15" s="39"/>
      <c r="G15" s="39"/>
      <c r="H15" s="190"/>
      <c r="I15" s="39"/>
      <c r="J15" s="39"/>
      <c r="K15" s="100"/>
      <c r="L15" s="39"/>
      <c r="M15" s="39"/>
      <c r="N15" s="39"/>
      <c r="O15" s="39" t="b">
        <v>0</v>
      </c>
      <c r="P15" s="73"/>
      <c r="Q15" s="42" t="s">
        <v>425</v>
      </c>
      <c r="R15" s="42"/>
      <c r="S15" s="42" t="b">
        <v>0</v>
      </c>
      <c r="T15" s="73"/>
      <c r="U15" s="42" t="b">
        <v>0</v>
      </c>
      <c r="V15" s="54"/>
      <c r="W15" s="54"/>
      <c r="X15" s="54"/>
      <c r="Y15" s="54"/>
      <c r="Z15" s="54"/>
    </row>
    <row r="16">
      <c r="A16" s="188"/>
      <c r="B16" s="39"/>
      <c r="C16" s="39"/>
      <c r="D16" s="189"/>
      <c r="E16" s="39"/>
      <c r="F16" s="39"/>
      <c r="G16" s="39"/>
      <c r="H16" s="190"/>
      <c r="I16" s="39"/>
      <c r="J16" s="39"/>
      <c r="K16" s="100"/>
      <c r="L16" s="39"/>
      <c r="M16" s="39"/>
      <c r="N16" s="39"/>
      <c r="O16" s="39" t="b">
        <v>0</v>
      </c>
      <c r="P16" s="73"/>
      <c r="Q16" s="42" t="s">
        <v>425</v>
      </c>
      <c r="R16" s="42"/>
      <c r="S16" s="42" t="b">
        <v>0</v>
      </c>
      <c r="T16" s="73"/>
      <c r="U16" s="42" t="b">
        <v>0</v>
      </c>
      <c r="V16" s="54"/>
      <c r="W16" s="54"/>
      <c r="X16" s="54"/>
      <c r="Y16" s="54"/>
      <c r="Z16" s="54"/>
    </row>
    <row r="17">
      <c r="A17" s="188"/>
      <c r="B17" s="39"/>
      <c r="C17" s="39"/>
      <c r="D17" s="189"/>
      <c r="E17" s="39"/>
      <c r="F17" s="39"/>
      <c r="G17" s="39"/>
      <c r="H17" s="190"/>
      <c r="I17" s="39"/>
      <c r="J17" s="39"/>
      <c r="K17" s="100"/>
      <c r="L17" s="39"/>
      <c r="M17" s="39"/>
      <c r="N17" s="39"/>
      <c r="O17" s="39" t="b">
        <v>0</v>
      </c>
      <c r="P17" s="73"/>
      <c r="Q17" s="42" t="s">
        <v>425</v>
      </c>
      <c r="R17" s="42"/>
      <c r="S17" s="42" t="b">
        <v>0</v>
      </c>
      <c r="T17" s="73"/>
      <c r="U17" s="42" t="b">
        <v>0</v>
      </c>
      <c r="V17" s="54"/>
      <c r="W17" s="54"/>
      <c r="X17" s="54"/>
      <c r="Y17" s="54"/>
      <c r="Z17" s="54"/>
    </row>
    <row r="18">
      <c r="A18" s="188"/>
      <c r="B18" s="39"/>
      <c r="C18" s="39"/>
      <c r="D18" s="189"/>
      <c r="E18" s="39"/>
      <c r="F18" s="39"/>
      <c r="G18" s="39"/>
      <c r="H18" s="190"/>
      <c r="I18" s="39"/>
      <c r="J18" s="39"/>
      <c r="K18" s="100"/>
      <c r="L18" s="39"/>
      <c r="M18" s="39"/>
      <c r="N18" s="39"/>
      <c r="O18" s="39" t="b">
        <v>0</v>
      </c>
      <c r="P18" s="73"/>
      <c r="Q18" s="42" t="s">
        <v>425</v>
      </c>
      <c r="R18" s="42"/>
      <c r="S18" s="42" t="b">
        <v>0</v>
      </c>
      <c r="T18" s="73"/>
      <c r="U18" s="42" t="b">
        <v>0</v>
      </c>
      <c r="V18" s="54"/>
      <c r="W18" s="54"/>
      <c r="X18" s="54"/>
      <c r="Y18" s="54"/>
      <c r="Z18" s="54"/>
    </row>
    <row r="19">
      <c r="A19" s="188"/>
      <c r="B19" s="39"/>
      <c r="C19" s="39"/>
      <c r="D19" s="189"/>
      <c r="E19" s="39"/>
      <c r="F19" s="39"/>
      <c r="G19" s="39"/>
      <c r="H19" s="190"/>
      <c r="I19" s="39"/>
      <c r="J19" s="39"/>
      <c r="K19" s="100"/>
      <c r="L19" s="39"/>
      <c r="M19" s="39"/>
      <c r="N19" s="39"/>
      <c r="O19" s="39" t="b">
        <v>0</v>
      </c>
      <c r="P19" s="73"/>
      <c r="Q19" s="42" t="s">
        <v>425</v>
      </c>
      <c r="R19" s="42"/>
      <c r="S19" s="42" t="b">
        <v>0</v>
      </c>
      <c r="T19" s="73"/>
      <c r="U19" s="42" t="b">
        <v>0</v>
      </c>
      <c r="V19" s="54"/>
      <c r="W19" s="54"/>
      <c r="X19" s="54"/>
      <c r="Y19" s="54"/>
      <c r="Z19" s="54"/>
    </row>
    <row r="20">
      <c r="A20" s="188"/>
      <c r="B20" s="39"/>
      <c r="C20" s="39"/>
      <c r="D20" s="189"/>
      <c r="E20" s="39"/>
      <c r="F20" s="39"/>
      <c r="G20" s="39"/>
      <c r="H20" s="190"/>
      <c r="I20" s="39"/>
      <c r="J20" s="39"/>
      <c r="K20" s="100"/>
      <c r="L20" s="39"/>
      <c r="M20" s="39"/>
      <c r="N20" s="39"/>
      <c r="O20" s="39" t="b">
        <v>0</v>
      </c>
      <c r="P20" s="73"/>
      <c r="Q20" s="42" t="s">
        <v>425</v>
      </c>
      <c r="R20" s="42"/>
      <c r="S20" s="42" t="b">
        <v>0</v>
      </c>
      <c r="T20" s="73"/>
      <c r="U20" s="42" t="b">
        <v>0</v>
      </c>
      <c r="V20" s="54"/>
      <c r="W20" s="54"/>
      <c r="X20" s="54"/>
      <c r="Y20" s="54"/>
      <c r="Z20" s="54"/>
    </row>
    <row r="21">
      <c r="A21" s="188"/>
      <c r="B21" s="39"/>
      <c r="C21" s="39"/>
      <c r="D21" s="189"/>
      <c r="E21" s="39"/>
      <c r="F21" s="39"/>
      <c r="G21" s="39"/>
      <c r="H21" s="190"/>
      <c r="I21" s="39"/>
      <c r="J21" s="39"/>
      <c r="K21" s="100"/>
      <c r="L21" s="39"/>
      <c r="M21" s="39"/>
      <c r="N21" s="39"/>
      <c r="O21" s="39" t="b">
        <v>0</v>
      </c>
      <c r="P21" s="73"/>
      <c r="Q21" s="42" t="s">
        <v>425</v>
      </c>
      <c r="R21" s="42"/>
      <c r="S21" s="42" t="b">
        <v>0</v>
      </c>
      <c r="T21" s="73"/>
      <c r="U21" s="42" t="b">
        <v>0</v>
      </c>
      <c r="V21" s="54"/>
      <c r="W21" s="54"/>
      <c r="X21" s="54"/>
      <c r="Y21" s="54"/>
      <c r="Z21" s="54"/>
    </row>
    <row r="22">
      <c r="A22" s="188"/>
      <c r="B22" s="39"/>
      <c r="C22" s="39"/>
      <c r="D22" s="189"/>
      <c r="E22" s="39"/>
      <c r="F22" s="39"/>
      <c r="G22" s="39"/>
      <c r="H22" s="190"/>
      <c r="I22" s="39"/>
      <c r="J22" s="39"/>
      <c r="K22" s="100"/>
      <c r="L22" s="39"/>
      <c r="M22" s="39"/>
      <c r="N22" s="39"/>
      <c r="O22" s="39" t="b">
        <v>0</v>
      </c>
      <c r="P22" s="73"/>
      <c r="Q22" s="42" t="s">
        <v>425</v>
      </c>
      <c r="R22" s="42"/>
      <c r="S22" s="42" t="b">
        <v>0</v>
      </c>
      <c r="T22" s="73"/>
      <c r="U22" s="42" t="b">
        <v>0</v>
      </c>
      <c r="V22" s="54"/>
      <c r="W22" s="54"/>
      <c r="X22" s="54"/>
      <c r="Y22" s="54"/>
      <c r="Z22" s="54"/>
    </row>
    <row r="23">
      <c r="A23" s="188"/>
      <c r="B23" s="39"/>
      <c r="C23" s="39"/>
      <c r="D23" s="189"/>
      <c r="E23" s="39"/>
      <c r="F23" s="39"/>
      <c r="G23" s="39"/>
      <c r="H23" s="190"/>
      <c r="I23" s="39"/>
      <c r="J23" s="39"/>
      <c r="K23" s="100"/>
      <c r="L23" s="39"/>
      <c r="M23" s="39"/>
      <c r="N23" s="39"/>
      <c r="O23" s="39" t="b">
        <v>0</v>
      </c>
      <c r="P23" s="73"/>
      <c r="Q23" s="42" t="s">
        <v>425</v>
      </c>
      <c r="R23" s="42"/>
      <c r="S23" s="42" t="b">
        <v>0</v>
      </c>
      <c r="T23" s="73"/>
      <c r="U23" s="42" t="b">
        <v>0</v>
      </c>
      <c r="V23" s="54"/>
      <c r="W23" s="54"/>
      <c r="X23" s="54"/>
      <c r="Y23" s="54"/>
      <c r="Z23" s="54"/>
    </row>
    <row r="24">
      <c r="A24" s="188"/>
      <c r="B24" s="39"/>
      <c r="C24" s="39"/>
      <c r="D24" s="189"/>
      <c r="E24" s="39"/>
      <c r="F24" s="39"/>
      <c r="G24" s="39"/>
      <c r="H24" s="190"/>
      <c r="I24" s="39"/>
      <c r="J24" s="39"/>
      <c r="K24" s="100"/>
      <c r="L24" s="39"/>
      <c r="M24" s="39"/>
      <c r="N24" s="39"/>
      <c r="O24" s="39" t="b">
        <v>0</v>
      </c>
      <c r="P24" s="73"/>
      <c r="Q24" s="42" t="s">
        <v>425</v>
      </c>
      <c r="R24" s="42"/>
      <c r="S24" s="42" t="b">
        <v>0</v>
      </c>
      <c r="T24" s="73"/>
      <c r="U24" s="42" t="b">
        <v>0</v>
      </c>
      <c r="V24" s="54"/>
      <c r="W24" s="54"/>
      <c r="X24" s="54"/>
      <c r="Y24" s="54"/>
      <c r="Z24" s="54"/>
    </row>
    <row r="25">
      <c r="A25" s="188"/>
      <c r="B25" s="39"/>
      <c r="C25" s="39"/>
      <c r="D25" s="189"/>
      <c r="E25" s="39"/>
      <c r="F25" s="39"/>
      <c r="G25" s="39"/>
      <c r="H25" s="190"/>
      <c r="I25" s="39"/>
      <c r="J25" s="39"/>
      <c r="K25" s="100"/>
      <c r="L25" s="39"/>
      <c r="M25" s="39"/>
      <c r="N25" s="39"/>
      <c r="O25" s="39" t="b">
        <v>0</v>
      </c>
      <c r="P25" s="73"/>
      <c r="Q25" s="42" t="s">
        <v>425</v>
      </c>
      <c r="R25" s="42"/>
      <c r="S25" s="42" t="b">
        <v>0</v>
      </c>
      <c r="T25" s="73"/>
      <c r="U25" s="42" t="b">
        <v>0</v>
      </c>
      <c r="V25" s="54"/>
      <c r="W25" s="54"/>
      <c r="X25" s="54"/>
      <c r="Y25" s="54"/>
      <c r="Z25" s="54"/>
    </row>
    <row r="26">
      <c r="A26" s="188"/>
      <c r="B26" s="39"/>
      <c r="C26" s="39"/>
      <c r="D26" s="189"/>
      <c r="E26" s="39"/>
      <c r="F26" s="39"/>
      <c r="G26" s="39"/>
      <c r="H26" s="190"/>
      <c r="I26" s="39"/>
      <c r="J26" s="39"/>
      <c r="K26" s="100"/>
      <c r="L26" s="39"/>
      <c r="M26" s="39"/>
      <c r="N26" s="39"/>
      <c r="O26" s="39" t="b">
        <v>0</v>
      </c>
      <c r="P26" s="73"/>
      <c r="Q26" s="42" t="s">
        <v>425</v>
      </c>
      <c r="R26" s="42"/>
      <c r="S26" s="42" t="b">
        <v>0</v>
      </c>
      <c r="T26" s="73"/>
      <c r="U26" s="42" t="b">
        <v>0</v>
      </c>
      <c r="V26" s="54"/>
      <c r="W26" s="54"/>
      <c r="X26" s="54"/>
      <c r="Y26" s="54"/>
      <c r="Z26" s="54"/>
    </row>
    <row r="27">
      <c r="A27" s="188"/>
      <c r="B27" s="39"/>
      <c r="C27" s="39"/>
      <c r="D27" s="189"/>
      <c r="E27" s="39"/>
      <c r="F27" s="39"/>
      <c r="G27" s="39"/>
      <c r="H27" s="190"/>
      <c r="I27" s="39"/>
      <c r="J27" s="39"/>
      <c r="K27" s="100"/>
      <c r="L27" s="39"/>
      <c r="M27" s="39"/>
      <c r="N27" s="39"/>
      <c r="O27" s="39" t="b">
        <v>0</v>
      </c>
      <c r="P27" s="73"/>
      <c r="Q27" s="42" t="s">
        <v>425</v>
      </c>
      <c r="R27" s="42"/>
      <c r="S27" s="42" t="b">
        <v>0</v>
      </c>
      <c r="T27" s="73"/>
      <c r="U27" s="42" t="b">
        <v>0</v>
      </c>
      <c r="V27" s="54"/>
      <c r="W27" s="54"/>
      <c r="X27" s="54"/>
      <c r="Y27" s="54"/>
      <c r="Z27" s="54"/>
    </row>
    <row r="28">
      <c r="A28" s="188"/>
      <c r="B28" s="39"/>
      <c r="C28" s="39"/>
      <c r="D28" s="189"/>
      <c r="E28" s="39"/>
      <c r="F28" s="39"/>
      <c r="G28" s="39"/>
      <c r="H28" s="190"/>
      <c r="I28" s="39"/>
      <c r="J28" s="39"/>
      <c r="K28" s="100"/>
      <c r="L28" s="39"/>
      <c r="M28" s="39"/>
      <c r="N28" s="39"/>
      <c r="O28" s="39" t="b">
        <v>0</v>
      </c>
      <c r="P28" s="73"/>
      <c r="Q28" s="42" t="s">
        <v>425</v>
      </c>
      <c r="R28" s="42"/>
      <c r="S28" s="42" t="b">
        <v>0</v>
      </c>
      <c r="T28" s="73"/>
      <c r="U28" s="42" t="b">
        <v>0</v>
      </c>
      <c r="V28" s="54"/>
      <c r="W28" s="54"/>
      <c r="X28" s="54"/>
      <c r="Y28" s="54"/>
      <c r="Z28" s="54"/>
    </row>
    <row r="29">
      <c r="A29" s="188"/>
      <c r="B29" s="39"/>
      <c r="C29" s="39"/>
      <c r="D29" s="189"/>
      <c r="E29" s="39"/>
      <c r="F29" s="39"/>
      <c r="G29" s="39"/>
      <c r="H29" s="190"/>
      <c r="I29" s="39"/>
      <c r="J29" s="39"/>
      <c r="K29" s="100"/>
      <c r="L29" s="39"/>
      <c r="M29" s="39"/>
      <c r="N29" s="39"/>
      <c r="O29" s="39" t="b">
        <v>0</v>
      </c>
      <c r="P29" s="73"/>
      <c r="Q29" s="42" t="s">
        <v>425</v>
      </c>
      <c r="R29" s="42"/>
      <c r="S29" s="42" t="b">
        <v>0</v>
      </c>
      <c r="T29" s="73"/>
      <c r="U29" s="42" t="b">
        <v>0</v>
      </c>
      <c r="V29" s="54"/>
      <c r="W29" s="54"/>
      <c r="X29" s="54"/>
      <c r="Y29" s="54"/>
      <c r="Z29" s="54"/>
    </row>
    <row r="30">
      <c r="A30" s="188"/>
      <c r="B30" s="39"/>
      <c r="C30" s="39"/>
      <c r="D30" s="189"/>
      <c r="E30" s="39"/>
      <c r="F30" s="39"/>
      <c r="G30" s="39"/>
      <c r="H30" s="190"/>
      <c r="I30" s="39"/>
      <c r="J30" s="39"/>
      <c r="K30" s="100"/>
      <c r="L30" s="39"/>
      <c r="M30" s="39"/>
      <c r="N30" s="39"/>
      <c r="O30" s="39" t="b">
        <v>0</v>
      </c>
      <c r="P30" s="73"/>
      <c r="Q30" s="42" t="s">
        <v>425</v>
      </c>
      <c r="R30" s="42"/>
      <c r="S30" s="42" t="b">
        <v>0</v>
      </c>
      <c r="T30" s="73"/>
      <c r="U30" s="42" t="b">
        <v>0</v>
      </c>
      <c r="V30" s="54"/>
      <c r="W30" s="54"/>
      <c r="X30" s="54"/>
      <c r="Y30" s="54"/>
      <c r="Z30" s="54"/>
    </row>
    <row r="31">
      <c r="A31" s="188"/>
      <c r="B31" s="39"/>
      <c r="C31" s="39"/>
      <c r="D31" s="189"/>
      <c r="E31" s="39"/>
      <c r="F31" s="39"/>
      <c r="G31" s="39"/>
      <c r="H31" s="190"/>
      <c r="I31" s="39"/>
      <c r="J31" s="39"/>
      <c r="K31" s="100"/>
      <c r="L31" s="39"/>
      <c r="M31" s="39"/>
      <c r="N31" s="39"/>
      <c r="O31" s="39" t="b">
        <v>0</v>
      </c>
      <c r="P31" s="73"/>
      <c r="Q31" s="42" t="s">
        <v>425</v>
      </c>
      <c r="R31" s="42"/>
      <c r="S31" s="42" t="b">
        <v>0</v>
      </c>
      <c r="T31" s="73"/>
      <c r="U31" s="42" t="b">
        <v>0</v>
      </c>
      <c r="V31" s="54"/>
      <c r="W31" s="54"/>
      <c r="X31" s="54"/>
      <c r="Y31" s="54"/>
      <c r="Z31" s="54"/>
    </row>
    <row r="32">
      <c r="A32" s="188"/>
      <c r="B32" s="39"/>
      <c r="C32" s="39"/>
      <c r="D32" s="189"/>
      <c r="E32" s="39"/>
      <c r="F32" s="39"/>
      <c r="G32" s="39"/>
      <c r="H32" s="190"/>
      <c r="I32" s="39"/>
      <c r="J32" s="39"/>
      <c r="K32" s="100"/>
      <c r="L32" s="39"/>
      <c r="M32" s="39"/>
      <c r="N32" s="39"/>
      <c r="O32" s="39" t="b">
        <v>0</v>
      </c>
      <c r="P32" s="73"/>
      <c r="Q32" s="42" t="s">
        <v>425</v>
      </c>
      <c r="R32" s="42"/>
      <c r="S32" s="42" t="b">
        <v>0</v>
      </c>
      <c r="T32" s="73"/>
      <c r="U32" s="42" t="b">
        <v>0</v>
      </c>
      <c r="V32" s="54"/>
      <c r="W32" s="54"/>
      <c r="X32" s="54"/>
      <c r="Y32" s="54"/>
      <c r="Z32" s="54"/>
    </row>
    <row r="33">
      <c r="A33" s="188"/>
      <c r="B33" s="39"/>
      <c r="C33" s="39"/>
      <c r="D33" s="189"/>
      <c r="E33" s="39"/>
      <c r="F33" s="39"/>
      <c r="G33" s="39"/>
      <c r="H33" s="190"/>
      <c r="I33" s="39"/>
      <c r="J33" s="39"/>
      <c r="K33" s="100"/>
      <c r="L33" s="39"/>
      <c r="M33" s="39"/>
      <c r="N33" s="39"/>
      <c r="O33" s="39" t="b">
        <v>0</v>
      </c>
      <c r="P33" s="73"/>
      <c r="Q33" s="42" t="s">
        <v>425</v>
      </c>
      <c r="R33" s="42"/>
      <c r="S33" s="42" t="b">
        <v>0</v>
      </c>
      <c r="T33" s="73"/>
      <c r="U33" s="42" t="b">
        <v>0</v>
      </c>
      <c r="V33" s="54"/>
      <c r="W33" s="54"/>
      <c r="X33" s="54"/>
      <c r="Y33" s="54"/>
      <c r="Z33" s="54"/>
    </row>
    <row r="34">
      <c r="A34" s="188"/>
      <c r="B34" s="39"/>
      <c r="C34" s="39"/>
      <c r="D34" s="189"/>
      <c r="E34" s="39"/>
      <c r="F34" s="39"/>
      <c r="G34" s="39"/>
      <c r="H34" s="190"/>
      <c r="I34" s="39"/>
      <c r="J34" s="39"/>
      <c r="K34" s="100"/>
      <c r="L34" s="39"/>
      <c r="M34" s="39"/>
      <c r="N34" s="39"/>
      <c r="O34" s="39" t="b">
        <v>0</v>
      </c>
      <c r="P34" s="73"/>
      <c r="Q34" s="42" t="s">
        <v>425</v>
      </c>
      <c r="R34" s="42"/>
      <c r="S34" s="42" t="b">
        <v>0</v>
      </c>
      <c r="T34" s="73"/>
      <c r="U34" s="42" t="b">
        <v>0</v>
      </c>
      <c r="V34" s="54"/>
      <c r="W34" s="54"/>
      <c r="X34" s="54"/>
      <c r="Y34" s="54"/>
      <c r="Z34" s="54"/>
    </row>
    <row r="35">
      <c r="A35" s="188"/>
      <c r="B35" s="39"/>
      <c r="C35" s="39"/>
      <c r="D35" s="189"/>
      <c r="E35" s="39"/>
      <c r="F35" s="39"/>
      <c r="G35" s="39"/>
      <c r="H35" s="190"/>
      <c r="I35" s="39"/>
      <c r="J35" s="39"/>
      <c r="K35" s="100"/>
      <c r="L35" s="39"/>
      <c r="M35" s="39"/>
      <c r="N35" s="39"/>
      <c r="O35" s="39" t="b">
        <v>0</v>
      </c>
      <c r="P35" s="73"/>
      <c r="Q35" s="42" t="s">
        <v>425</v>
      </c>
      <c r="R35" s="42"/>
      <c r="S35" s="42" t="b">
        <v>0</v>
      </c>
      <c r="T35" s="73"/>
      <c r="U35" s="42" t="b">
        <v>0</v>
      </c>
      <c r="V35" s="54"/>
      <c r="W35" s="54"/>
      <c r="X35" s="54"/>
      <c r="Y35" s="54"/>
      <c r="Z35" s="54"/>
    </row>
    <row r="36">
      <c r="A36" s="54"/>
      <c r="B36" s="54"/>
      <c r="C36" s="171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171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171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171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171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171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4"/>
      <c r="C42" s="171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4"/>
      <c r="C43" s="171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171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171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171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171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171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171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171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171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171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171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171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171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171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171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171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171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171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171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171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171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171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171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171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171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171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171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171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171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171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171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171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171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171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171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171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171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171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171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171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171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171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171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171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171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171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171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171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171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171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171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171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171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171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171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171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171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171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171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171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171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171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171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171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171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171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171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171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171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171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171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171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171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171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171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171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171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171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171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171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171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171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171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171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171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171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171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171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171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171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171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171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171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171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171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171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171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171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171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171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171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171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171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171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171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171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171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171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171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171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171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171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171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171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171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171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171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171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171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171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171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171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171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171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171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171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171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171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171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171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171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171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171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171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171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171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171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171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171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171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171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171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171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171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171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171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171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171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171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171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171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171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171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171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171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171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171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171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171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171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171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171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171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171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171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171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171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171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171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171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171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171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171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171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171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171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171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171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171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171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171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171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171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171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171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171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171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171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171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171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171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171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171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171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171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171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171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171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171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171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171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171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171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171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171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171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171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171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171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171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171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171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171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171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171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171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171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171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171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171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171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171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171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171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171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171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171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171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171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171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171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171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171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171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171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171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171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171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171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171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171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171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171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171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171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171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171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171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171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171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171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171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171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171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171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171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171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171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171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171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171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171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171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171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171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171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171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171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171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171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171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171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171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171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171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171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171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171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171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171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171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171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171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171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171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171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171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171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171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171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171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171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171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171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171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171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171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171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171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171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171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171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171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171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171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171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171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171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171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171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171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171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171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171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171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171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171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171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171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171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171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171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171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171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171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171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171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171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171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171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171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171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171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171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171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171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171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171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171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171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171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171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171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171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171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171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171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171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171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171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171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171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171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171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171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171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171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171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171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171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171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171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171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171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171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171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171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171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171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171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171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171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171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171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171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171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171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171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171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171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171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171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171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171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171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171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171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171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171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171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171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171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171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171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171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171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171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171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171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171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171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171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171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171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171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171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171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171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171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171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171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171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171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171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171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171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171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171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171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171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171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171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171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171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171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171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171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171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171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171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171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171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171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171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171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171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171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171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171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171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171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171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171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171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171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171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171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171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171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171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171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171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171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171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171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171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171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171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171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171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171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171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171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171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171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171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171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171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171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171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171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171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171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171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171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171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171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171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171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171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171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171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171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171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171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171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171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171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171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171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171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171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171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171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171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171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171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171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171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171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171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171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171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171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171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171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171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171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171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171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171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171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171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171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171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171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171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171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171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171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171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171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171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171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171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171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171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171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171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171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171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171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171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171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171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171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171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171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171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171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171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171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171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171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171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171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171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171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171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171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171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171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171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171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171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171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171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171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171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171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171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171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171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171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171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171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171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171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171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171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171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171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171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171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171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171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171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171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171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171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171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171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171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171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171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171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171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171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171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171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171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171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171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171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171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171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171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171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171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171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171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171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171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171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171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171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171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171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171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171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171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171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171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171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171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171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171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171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171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171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171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171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171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171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171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171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171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171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171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171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171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171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171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171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171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171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171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171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171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171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171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171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171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171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171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171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171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171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171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171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171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171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171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171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171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171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171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171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171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171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171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171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171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171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171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171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171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171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171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171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171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171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171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171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171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171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171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171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171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171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171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171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171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171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171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171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171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171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171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171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171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171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171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171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171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171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171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171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171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171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171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171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171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171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171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171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171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171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171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171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171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171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171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171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171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171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171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171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171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171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171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171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171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171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171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171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171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171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171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171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171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171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171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171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171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171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171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171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171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171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171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171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171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171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171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171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171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171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171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171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171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171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171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171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171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171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171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171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171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171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171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171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171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171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171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171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171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171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171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171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171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171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171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171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171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171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171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171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171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171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171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171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171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171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171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171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171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171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171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171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171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171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171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171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171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171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171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171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171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171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171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171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171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171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171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171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171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171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171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171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171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171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171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171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171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171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171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171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171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171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171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171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171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171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171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171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171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171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171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171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171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171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171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171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171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171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171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171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171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171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171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171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171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171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171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171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171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171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171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171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171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171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171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171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171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171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171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171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171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171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171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171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171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171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171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171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171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171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171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171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171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171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171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171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171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171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171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171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171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171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171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171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171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171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171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171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171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171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171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171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171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171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171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171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171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171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171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171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171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171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171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171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171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171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171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171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171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171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171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171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171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171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171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171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171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171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171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171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171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171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171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171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171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171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171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171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171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171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171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171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171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171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171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171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171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171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171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171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171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171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171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171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171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171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171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171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171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171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171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171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171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54"/>
      <c r="B994" s="54"/>
      <c r="C994" s="171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>
      <c r="A995" s="54"/>
      <c r="B995" s="54"/>
      <c r="C995" s="171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>
      <c r="A996" s="54"/>
      <c r="B996" s="54"/>
      <c r="C996" s="171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>
      <c r="A997" s="54"/>
      <c r="B997" s="54"/>
      <c r="C997" s="171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>
      <c r="A998" s="54"/>
      <c r="B998" s="54"/>
      <c r="C998" s="171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>
      <c r="A999" s="54"/>
      <c r="B999" s="54"/>
      <c r="C999" s="171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>
      <c r="A1000" s="54"/>
      <c r="B1000" s="54"/>
      <c r="C1000" s="171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  <row r="1001">
      <c r="A1001" s="54"/>
      <c r="B1001" s="54"/>
      <c r="C1001" s="171"/>
      <c r="D1001" s="54"/>
      <c r="E1001" s="54"/>
      <c r="F1001" s="54"/>
      <c r="G1001" s="54"/>
      <c r="H1001" s="54"/>
      <c r="I1001" s="54"/>
      <c r="J1001" s="54"/>
      <c r="K1001" s="54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</row>
  </sheetData>
  <autoFilter ref="$A$1:$U$35"/>
  <dataValidations>
    <dataValidation type="list" allowBlank="1" showErrorMessage="1" sqref="Q2:Q35">
      <formula1>"EN ALMACEN 11,PENDIENTE,DIRECTO A CLIENTE,PARCIAL,ENVIADA,-"</formula1>
    </dataValidation>
    <dataValidation type="list" allowBlank="1" showErrorMessage="1" sqref="J2:J35 M2:M35">
      <formula1>"MPC,CEO,Gamit,ITH,Manprec,N/A"</formula1>
    </dataValidation>
    <dataValidation type="list" allowBlank="1" showErrorMessage="1" sqref="L2:L35">
      <formula1>"EURO,MXN,USD"</formula1>
    </dataValidation>
  </dataValidations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60.63"/>
    <col hidden="1" min="5" max="5" width="12.63"/>
    <col customWidth="1" hidden="1" min="6" max="6" width="14.75"/>
    <col hidden="1" min="7" max="7" width="12.63"/>
    <col customWidth="1" hidden="1" min="9" max="9" width="14.75"/>
    <col hidden="1" min="10" max="15" width="12.63"/>
    <col customWidth="1" min="16" max="16" width="26.63"/>
    <col customWidth="1" min="17" max="17" width="26.5"/>
  </cols>
  <sheetData>
    <row r="1">
      <c r="A1" s="55" t="s">
        <v>3</v>
      </c>
      <c r="B1" s="55" t="s">
        <v>12</v>
      </c>
      <c r="C1" s="55" t="s">
        <v>7</v>
      </c>
      <c r="D1" s="55" t="s">
        <v>13</v>
      </c>
      <c r="E1" s="55" t="s">
        <v>14</v>
      </c>
      <c r="F1" s="55" t="s">
        <v>15</v>
      </c>
      <c r="G1" s="55" t="s">
        <v>16</v>
      </c>
      <c r="H1" s="56" t="s">
        <v>17</v>
      </c>
      <c r="I1" s="55" t="s">
        <v>19</v>
      </c>
      <c r="J1" s="55" t="s">
        <v>20</v>
      </c>
      <c r="K1" s="60" t="s">
        <v>21</v>
      </c>
      <c r="L1" s="55" t="s">
        <v>27</v>
      </c>
      <c r="M1" s="55" t="s">
        <v>28</v>
      </c>
      <c r="N1" s="55" t="s">
        <v>29</v>
      </c>
      <c r="O1" s="58" t="s">
        <v>30</v>
      </c>
      <c r="P1" s="191" t="s">
        <v>876</v>
      </c>
      <c r="Q1" s="61" t="s">
        <v>37</v>
      </c>
      <c r="R1" s="59" t="s">
        <v>38</v>
      </c>
      <c r="S1" s="59" t="s">
        <v>39</v>
      </c>
      <c r="T1" s="59" t="s">
        <v>40</v>
      </c>
      <c r="U1" s="59" t="s">
        <v>39</v>
      </c>
      <c r="V1" s="165"/>
      <c r="W1" s="165"/>
      <c r="X1" s="165"/>
      <c r="Y1" s="165"/>
      <c r="Z1" s="165"/>
    </row>
    <row r="2">
      <c r="A2" s="154" t="s">
        <v>877</v>
      </c>
      <c r="B2" s="63">
        <v>1.0</v>
      </c>
      <c r="C2" s="167" t="s">
        <v>541</v>
      </c>
      <c r="D2" s="69">
        <v>1.0</v>
      </c>
      <c r="E2" s="63" t="s">
        <v>575</v>
      </c>
      <c r="F2" s="63" t="s">
        <v>542</v>
      </c>
      <c r="G2" s="63" t="s">
        <v>836</v>
      </c>
      <c r="H2" s="63">
        <v>5319819.0</v>
      </c>
      <c r="I2" s="63" t="s">
        <v>542</v>
      </c>
      <c r="J2" s="63" t="s">
        <v>401</v>
      </c>
      <c r="K2" s="65">
        <v>2300.0</v>
      </c>
      <c r="L2" s="63" t="s">
        <v>363</v>
      </c>
      <c r="M2" s="63" t="s">
        <v>166</v>
      </c>
      <c r="N2" s="63" t="s">
        <v>878</v>
      </c>
      <c r="O2" s="162" t="b">
        <v>0</v>
      </c>
      <c r="P2" s="63" t="s">
        <v>879</v>
      </c>
      <c r="Q2" s="42" t="s">
        <v>595</v>
      </c>
      <c r="R2" s="192" t="s">
        <v>880</v>
      </c>
      <c r="S2" s="42" t="b">
        <v>1</v>
      </c>
      <c r="T2" s="42" t="s">
        <v>881</v>
      </c>
      <c r="U2" s="42" t="b">
        <v>1</v>
      </c>
      <c r="V2" s="54"/>
      <c r="W2" s="54"/>
      <c r="X2" s="165"/>
      <c r="Y2" s="165"/>
      <c r="Z2" s="165"/>
    </row>
    <row r="3">
      <c r="A3" s="165"/>
      <c r="B3" s="165"/>
      <c r="C3" s="193" t="s">
        <v>544</v>
      </c>
      <c r="D3" s="47">
        <v>1.0</v>
      </c>
      <c r="E3" s="194" t="s">
        <v>575</v>
      </c>
      <c r="F3" s="47" t="s">
        <v>542</v>
      </c>
      <c r="G3" s="195"/>
      <c r="H3" s="196">
        <v>5154281.0</v>
      </c>
      <c r="I3" s="194" t="s">
        <v>542</v>
      </c>
      <c r="J3" s="42" t="s">
        <v>401</v>
      </c>
      <c r="K3" s="128">
        <v>1065.0</v>
      </c>
      <c r="L3" s="42" t="s">
        <v>363</v>
      </c>
      <c r="M3" s="42" t="s">
        <v>166</v>
      </c>
      <c r="N3" s="42" t="s">
        <v>878</v>
      </c>
      <c r="O3" s="73" t="b">
        <v>0</v>
      </c>
      <c r="P3" s="42"/>
      <c r="Q3" s="42" t="s">
        <v>741</v>
      </c>
      <c r="R3" s="192" t="s">
        <v>880</v>
      </c>
      <c r="S3" s="42" t="b">
        <v>1</v>
      </c>
      <c r="T3" s="42" t="s">
        <v>881</v>
      </c>
      <c r="U3" s="42" t="b">
        <v>1</v>
      </c>
      <c r="V3" s="54"/>
      <c r="W3" s="54"/>
      <c r="X3" s="165"/>
      <c r="Y3" s="165"/>
      <c r="Z3" s="165"/>
    </row>
    <row r="4">
      <c r="A4" s="169"/>
      <c r="B4" s="169"/>
      <c r="C4" s="182" t="s">
        <v>838</v>
      </c>
      <c r="D4" s="70">
        <v>1.0</v>
      </c>
      <c r="E4" s="63" t="s">
        <v>575</v>
      </c>
      <c r="F4" s="70" t="s">
        <v>542</v>
      </c>
      <c r="G4" s="162"/>
      <c r="H4" s="64">
        <v>5310727.0</v>
      </c>
      <c r="I4" s="63" t="s">
        <v>542</v>
      </c>
      <c r="J4" s="63" t="s">
        <v>401</v>
      </c>
      <c r="K4" s="65">
        <v>2704.0</v>
      </c>
      <c r="L4" s="63" t="s">
        <v>363</v>
      </c>
      <c r="M4" s="63" t="s">
        <v>166</v>
      </c>
      <c r="N4" s="63" t="s">
        <v>878</v>
      </c>
      <c r="O4" s="162" t="b">
        <v>0</v>
      </c>
      <c r="P4" s="63" t="s">
        <v>882</v>
      </c>
      <c r="Q4" s="42" t="s">
        <v>595</v>
      </c>
      <c r="R4" s="192" t="s">
        <v>880</v>
      </c>
      <c r="S4" s="42" t="b">
        <v>1</v>
      </c>
      <c r="T4" s="42" t="s">
        <v>881</v>
      </c>
      <c r="U4" s="42" t="b">
        <v>1</v>
      </c>
      <c r="V4" s="54"/>
      <c r="W4" s="54"/>
      <c r="X4" s="165"/>
      <c r="Y4" s="165"/>
      <c r="Z4" s="165"/>
    </row>
    <row r="5">
      <c r="A5" s="169"/>
      <c r="B5" s="169"/>
      <c r="C5" s="170" t="s">
        <v>546</v>
      </c>
      <c r="D5" s="70">
        <v>1.0</v>
      </c>
      <c r="E5" s="63" t="s">
        <v>575</v>
      </c>
      <c r="F5" s="74"/>
      <c r="G5" s="70" t="s">
        <v>883</v>
      </c>
      <c r="H5" s="64" t="s">
        <v>471</v>
      </c>
      <c r="I5" s="63" t="s">
        <v>472</v>
      </c>
      <c r="J5" s="63" t="s">
        <v>401</v>
      </c>
      <c r="K5" s="65">
        <v>2931.6</v>
      </c>
      <c r="L5" s="63" t="s">
        <v>227</v>
      </c>
      <c r="M5" s="63" t="s">
        <v>333</v>
      </c>
      <c r="N5" s="63" t="s">
        <v>884</v>
      </c>
      <c r="O5" s="162" t="b">
        <v>0</v>
      </c>
      <c r="P5" s="63" t="s">
        <v>885</v>
      </c>
      <c r="Q5" s="42" t="s">
        <v>595</v>
      </c>
      <c r="R5" s="192" t="s">
        <v>886</v>
      </c>
      <c r="S5" s="42" t="b">
        <v>1</v>
      </c>
      <c r="T5" s="42" t="s">
        <v>887</v>
      </c>
      <c r="U5" s="42" t="b">
        <v>1</v>
      </c>
      <c r="V5" s="54"/>
      <c r="W5" s="54"/>
      <c r="X5" s="165"/>
      <c r="Y5" s="165"/>
      <c r="Z5" s="165"/>
    </row>
    <row r="6">
      <c r="A6" s="169"/>
      <c r="B6" s="169"/>
      <c r="C6" s="170" t="s">
        <v>551</v>
      </c>
      <c r="D6" s="70">
        <v>1.0</v>
      </c>
      <c r="E6" s="63" t="s">
        <v>575</v>
      </c>
      <c r="F6" s="74"/>
      <c r="G6" s="70" t="s">
        <v>552</v>
      </c>
      <c r="H6" s="64" t="s">
        <v>550</v>
      </c>
      <c r="I6" s="63" t="s">
        <v>841</v>
      </c>
      <c r="J6" s="63" t="s">
        <v>401</v>
      </c>
      <c r="K6" s="65">
        <v>1980.97</v>
      </c>
      <c r="L6" s="63" t="s">
        <v>363</v>
      </c>
      <c r="M6" s="63" t="s">
        <v>401</v>
      </c>
      <c r="N6" s="63" t="s">
        <v>888</v>
      </c>
      <c r="O6" s="162" t="b">
        <v>0</v>
      </c>
      <c r="P6" s="162"/>
      <c r="Q6" s="42" t="s">
        <v>595</v>
      </c>
      <c r="R6" s="192" t="s">
        <v>242</v>
      </c>
      <c r="S6" s="42" t="b">
        <v>1</v>
      </c>
      <c r="T6" s="42" t="s">
        <v>242</v>
      </c>
      <c r="U6" s="42" t="b">
        <v>1</v>
      </c>
      <c r="V6" s="54"/>
      <c r="W6" s="54"/>
      <c r="X6" s="165"/>
      <c r="Y6" s="165"/>
      <c r="Z6" s="165"/>
    </row>
    <row r="7">
      <c r="A7" s="169"/>
      <c r="B7" s="169"/>
      <c r="C7" s="170" t="s">
        <v>843</v>
      </c>
      <c r="D7" s="70">
        <v>1.0</v>
      </c>
      <c r="E7" s="70" t="s">
        <v>575</v>
      </c>
      <c r="F7" s="169"/>
      <c r="G7" s="169"/>
      <c r="H7" s="64">
        <v>4.3231513E7</v>
      </c>
      <c r="I7" s="63"/>
      <c r="J7" s="63" t="s">
        <v>401</v>
      </c>
      <c r="K7" s="65">
        <v>2300.0</v>
      </c>
      <c r="L7" s="63" t="s">
        <v>227</v>
      </c>
      <c r="M7" s="63" t="s">
        <v>401</v>
      </c>
      <c r="N7" s="63" t="s">
        <v>889</v>
      </c>
      <c r="O7" s="162" t="b">
        <v>0</v>
      </c>
      <c r="P7" s="70"/>
      <c r="Q7" s="42" t="s">
        <v>595</v>
      </c>
      <c r="R7" s="192" t="s">
        <v>242</v>
      </c>
      <c r="S7" s="42" t="b">
        <v>1</v>
      </c>
      <c r="T7" s="42" t="s">
        <v>242</v>
      </c>
      <c r="U7" s="42" t="b">
        <v>1</v>
      </c>
      <c r="V7" s="54"/>
      <c r="W7" s="54"/>
      <c r="X7" s="165"/>
      <c r="Y7" s="165"/>
      <c r="Z7" s="165"/>
    </row>
    <row r="8">
      <c r="A8" s="169"/>
      <c r="B8" s="169"/>
      <c r="C8" s="170" t="s">
        <v>890</v>
      </c>
      <c r="D8" s="70">
        <v>1.0</v>
      </c>
      <c r="E8" s="63" t="s">
        <v>575</v>
      </c>
      <c r="F8" s="74"/>
      <c r="G8" s="70" t="s">
        <v>839</v>
      </c>
      <c r="H8" s="64">
        <v>5302.0</v>
      </c>
      <c r="I8" s="63" t="s">
        <v>549</v>
      </c>
      <c r="J8" s="63" t="s">
        <v>401</v>
      </c>
      <c r="K8" s="65">
        <v>51300.0</v>
      </c>
      <c r="L8" s="63" t="s">
        <v>227</v>
      </c>
      <c r="M8" s="63" t="s">
        <v>401</v>
      </c>
      <c r="N8" s="63" t="s">
        <v>891</v>
      </c>
      <c r="O8" s="162" t="b">
        <v>0</v>
      </c>
      <c r="P8" s="70">
        <v>760957.0</v>
      </c>
      <c r="Q8" s="42" t="s">
        <v>595</v>
      </c>
      <c r="R8" s="192" t="s">
        <v>242</v>
      </c>
      <c r="S8" s="42" t="b">
        <v>1</v>
      </c>
      <c r="T8" s="42" t="s">
        <v>242</v>
      </c>
      <c r="U8" s="42" t="b">
        <v>1</v>
      </c>
      <c r="V8" s="54"/>
      <c r="W8" s="54"/>
      <c r="X8" s="165"/>
      <c r="Y8" s="165"/>
      <c r="Z8" s="165"/>
    </row>
    <row r="9">
      <c r="A9" s="169"/>
      <c r="B9" s="70"/>
      <c r="C9" s="182" t="s">
        <v>845</v>
      </c>
      <c r="D9" s="70">
        <v>100.0</v>
      </c>
      <c r="E9" s="70" t="s">
        <v>575</v>
      </c>
      <c r="F9" s="74"/>
      <c r="G9" s="74"/>
      <c r="H9" s="70" t="s">
        <v>846</v>
      </c>
      <c r="I9" s="63" t="s">
        <v>549</v>
      </c>
      <c r="J9" s="63" t="s">
        <v>401</v>
      </c>
      <c r="K9" s="65">
        <f>2500/100</f>
        <v>25</v>
      </c>
      <c r="L9" s="63" t="s">
        <v>227</v>
      </c>
      <c r="M9" s="63" t="s">
        <v>401</v>
      </c>
      <c r="N9" s="63" t="s">
        <v>847</v>
      </c>
      <c r="O9" s="162" t="b">
        <v>0</v>
      </c>
      <c r="P9" s="70">
        <v>8.2010028E7</v>
      </c>
      <c r="Q9" s="42" t="s">
        <v>595</v>
      </c>
      <c r="R9" s="192" t="s">
        <v>242</v>
      </c>
      <c r="S9" s="42" t="b">
        <v>1</v>
      </c>
      <c r="T9" s="42" t="s">
        <v>242</v>
      </c>
      <c r="U9" s="42" t="b">
        <v>1</v>
      </c>
      <c r="V9" s="165"/>
      <c r="W9" s="165"/>
      <c r="X9" s="165"/>
      <c r="Y9" s="165"/>
      <c r="Z9" s="165"/>
    </row>
    <row r="10">
      <c r="A10" s="169"/>
      <c r="B10" s="70"/>
      <c r="C10" s="170" t="s">
        <v>892</v>
      </c>
      <c r="D10" s="70">
        <v>1.0</v>
      </c>
      <c r="E10" s="63" t="s">
        <v>45</v>
      </c>
      <c r="F10" s="74"/>
      <c r="G10" s="70"/>
      <c r="H10" s="63" t="s">
        <v>893</v>
      </c>
      <c r="I10" s="63" t="s">
        <v>488</v>
      </c>
      <c r="J10" s="63" t="s">
        <v>401</v>
      </c>
      <c r="K10" s="65">
        <v>721.55</v>
      </c>
      <c r="L10" s="63" t="s">
        <v>227</v>
      </c>
      <c r="M10" s="63" t="s">
        <v>401</v>
      </c>
      <c r="N10" s="63" t="s">
        <v>894</v>
      </c>
      <c r="O10" s="162" t="b">
        <v>0</v>
      </c>
      <c r="P10" s="170"/>
      <c r="Q10" s="42" t="s">
        <v>595</v>
      </c>
      <c r="R10" s="192" t="s">
        <v>242</v>
      </c>
      <c r="S10" s="42" t="b">
        <v>0</v>
      </c>
      <c r="T10" s="42"/>
      <c r="U10" s="42" t="b">
        <v>0</v>
      </c>
      <c r="V10" s="165"/>
      <c r="W10" s="165"/>
      <c r="X10" s="165"/>
      <c r="Y10" s="165"/>
      <c r="Z10" s="165"/>
    </row>
    <row r="11">
      <c r="A11" s="169"/>
      <c r="B11" s="70">
        <v>2.0</v>
      </c>
      <c r="C11" s="170" t="s">
        <v>895</v>
      </c>
      <c r="D11" s="70">
        <v>3.0</v>
      </c>
      <c r="E11" s="63" t="s">
        <v>575</v>
      </c>
      <c r="F11" s="74"/>
      <c r="G11" s="70" t="s">
        <v>560</v>
      </c>
      <c r="H11" s="64" t="s">
        <v>245</v>
      </c>
      <c r="I11" s="63" t="s">
        <v>560</v>
      </c>
      <c r="J11" s="63" t="s">
        <v>401</v>
      </c>
      <c r="K11" s="65">
        <v>230.0</v>
      </c>
      <c r="L11" s="63" t="s">
        <v>328</v>
      </c>
      <c r="M11" s="63" t="s">
        <v>401</v>
      </c>
      <c r="N11" s="63" t="s">
        <v>896</v>
      </c>
      <c r="O11" s="162" t="b">
        <v>0</v>
      </c>
      <c r="P11" s="70" t="s">
        <v>897</v>
      </c>
      <c r="Q11" s="42" t="s">
        <v>595</v>
      </c>
      <c r="R11" s="192" t="s">
        <v>242</v>
      </c>
      <c r="S11" s="42" t="b">
        <v>1</v>
      </c>
      <c r="T11" s="42" t="s">
        <v>242</v>
      </c>
      <c r="U11" s="42" t="b">
        <v>1</v>
      </c>
      <c r="V11" s="165"/>
      <c r="W11" s="165"/>
      <c r="X11" s="165"/>
      <c r="Y11" s="165"/>
      <c r="Z11" s="165"/>
    </row>
    <row r="12">
      <c r="A12" s="169"/>
      <c r="B12" s="169"/>
      <c r="C12" s="170" t="s">
        <v>898</v>
      </c>
      <c r="D12" s="70">
        <v>3.0</v>
      </c>
      <c r="E12" s="63" t="s">
        <v>575</v>
      </c>
      <c r="F12" s="74"/>
      <c r="G12" s="70" t="s">
        <v>560</v>
      </c>
      <c r="H12" s="64" t="s">
        <v>899</v>
      </c>
      <c r="I12" s="63" t="s">
        <v>560</v>
      </c>
      <c r="J12" s="63" t="s">
        <v>401</v>
      </c>
      <c r="K12" s="65">
        <v>84.0</v>
      </c>
      <c r="L12" s="63" t="s">
        <v>328</v>
      </c>
      <c r="M12" s="63" t="s">
        <v>401</v>
      </c>
      <c r="N12" s="63" t="s">
        <v>896</v>
      </c>
      <c r="O12" s="162" t="b">
        <v>0</v>
      </c>
      <c r="P12" s="70" t="s">
        <v>900</v>
      </c>
      <c r="Q12" s="42" t="s">
        <v>595</v>
      </c>
      <c r="R12" s="192" t="s">
        <v>242</v>
      </c>
      <c r="S12" s="42" t="b">
        <v>1</v>
      </c>
      <c r="T12" s="42" t="s">
        <v>242</v>
      </c>
      <c r="U12" s="42" t="b">
        <v>1</v>
      </c>
      <c r="V12" s="165"/>
      <c r="W12" s="165"/>
      <c r="X12" s="165"/>
      <c r="Y12" s="165"/>
      <c r="Z12" s="165"/>
    </row>
    <row r="13">
      <c r="A13" s="165"/>
      <c r="B13" s="165"/>
      <c r="C13" s="165"/>
      <c r="D13" s="165"/>
      <c r="E13" s="165"/>
      <c r="F13" s="165"/>
      <c r="G13" s="165"/>
      <c r="H13" s="197"/>
      <c r="I13" s="165"/>
      <c r="J13" s="165"/>
      <c r="K13" s="165"/>
      <c r="L13" s="165"/>
      <c r="M13" s="165"/>
      <c r="N13" s="165"/>
      <c r="O13" s="165"/>
      <c r="P13" s="165"/>
      <c r="Q13" s="165"/>
      <c r="R13" s="192"/>
      <c r="S13" s="42"/>
      <c r="T13" s="42"/>
      <c r="U13" s="42"/>
      <c r="V13" s="165"/>
      <c r="W13" s="165"/>
      <c r="X13" s="165"/>
      <c r="Y13" s="165"/>
      <c r="Z13" s="165"/>
    </row>
    <row r="14">
      <c r="A14" s="165"/>
      <c r="B14" s="165"/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</row>
    <row r="15">
      <c r="A15" s="165"/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</row>
    <row r="16">
      <c r="A16" s="165"/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</row>
    <row r="17">
      <c r="A17" s="165"/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</row>
    <row r="18">
      <c r="A18" s="165"/>
      <c r="B18" s="165"/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98" t="s">
        <v>541</v>
      </c>
      <c r="W18" s="39" t="s">
        <v>879</v>
      </c>
      <c r="X18" s="165"/>
      <c r="Y18" s="165"/>
      <c r="Z18" s="165"/>
    </row>
    <row r="19">
      <c r="A19" s="165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98" t="s">
        <v>838</v>
      </c>
      <c r="W19" s="39" t="s">
        <v>882</v>
      </c>
      <c r="X19" s="165"/>
      <c r="Y19" s="165"/>
      <c r="Z19" s="165"/>
    </row>
    <row r="20">
      <c r="A20" s="165"/>
      <c r="B20" s="165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98" t="s">
        <v>546</v>
      </c>
      <c r="W20" s="131" t="s">
        <v>885</v>
      </c>
      <c r="X20" s="165"/>
      <c r="Y20" s="165"/>
      <c r="Z20" s="165"/>
    </row>
    <row r="21">
      <c r="A21" s="165"/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98" t="s">
        <v>890</v>
      </c>
      <c r="W21" s="199">
        <v>760957.0</v>
      </c>
      <c r="X21" s="165"/>
      <c r="Y21" s="165"/>
      <c r="Z21" s="165"/>
    </row>
    <row r="22">
      <c r="A22" s="165"/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98" t="s">
        <v>845</v>
      </c>
      <c r="W22" s="199">
        <v>8.2010028E7</v>
      </c>
      <c r="X22" s="165"/>
      <c r="Y22" s="165"/>
      <c r="Z22" s="165"/>
    </row>
    <row r="23">
      <c r="A23" s="165"/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98" t="s">
        <v>895</v>
      </c>
      <c r="W23" s="199" t="s">
        <v>901</v>
      </c>
      <c r="X23" s="165"/>
      <c r="Y23" s="165"/>
      <c r="Z23" s="165"/>
    </row>
    <row r="24">
      <c r="A24" s="165"/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98" t="s">
        <v>898</v>
      </c>
      <c r="W24" s="199" t="s">
        <v>900</v>
      </c>
      <c r="X24" s="165"/>
      <c r="Y24" s="165"/>
      <c r="Z24" s="165"/>
    </row>
    <row r="25">
      <c r="A25" s="165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</row>
    <row r="26">
      <c r="A26" s="165"/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</row>
    <row r="27">
      <c r="A27" s="165"/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</row>
    <row r="28">
      <c r="A28" s="165"/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</row>
    <row r="29">
      <c r="A29" s="165"/>
      <c r="B29" s="165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</row>
    <row r="30">
      <c r="A30" s="165"/>
      <c r="B30" s="165"/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</row>
    <row r="31">
      <c r="A31" s="165"/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</row>
    <row r="32">
      <c r="A32" s="165"/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</row>
    <row r="33">
      <c r="A33" s="165"/>
      <c r="B33" s="165"/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</row>
    <row r="34">
      <c r="A34" s="165"/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</row>
    <row r="35">
      <c r="A35" s="165"/>
      <c r="B35" s="165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</row>
    <row r="36">
      <c r="A36" s="165"/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</row>
    <row r="37">
      <c r="A37" s="165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</row>
    <row r="38">
      <c r="A38" s="165"/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</row>
    <row r="39">
      <c r="A39" s="165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</row>
    <row r="40">
      <c r="A40" s="165"/>
      <c r="B40" s="165"/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</row>
    <row r="41">
      <c r="A41" s="165"/>
      <c r="B41" s="165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</row>
    <row r="42">
      <c r="A42" s="165"/>
      <c r="B42" s="165"/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</row>
    <row r="43">
      <c r="A43" s="165"/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</row>
    <row r="44">
      <c r="A44" s="165"/>
      <c r="B44" s="165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</row>
    <row r="45">
      <c r="A45" s="165"/>
      <c r="B45" s="165"/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</row>
    <row r="46">
      <c r="A46" s="165"/>
      <c r="B46" s="165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</row>
    <row r="47">
      <c r="A47" s="165"/>
      <c r="B47" s="165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</row>
    <row r="48">
      <c r="A48" s="165"/>
      <c r="B48" s="165"/>
      <c r="C48" s="165"/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</row>
    <row r="49">
      <c r="A49" s="165"/>
      <c r="B49" s="165"/>
      <c r="C49" s="165"/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</row>
    <row r="50">
      <c r="A50" s="165"/>
      <c r="B50" s="165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</row>
    <row r="51">
      <c r="A51" s="165"/>
      <c r="B51" s="165"/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</row>
    <row r="52">
      <c r="A52" s="165"/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</row>
    <row r="53">
      <c r="A53" s="165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</row>
    <row r="54">
      <c r="A54" s="165"/>
      <c r="B54" s="165"/>
      <c r="C54" s="165"/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</row>
    <row r="55">
      <c r="A55" s="165"/>
      <c r="B55" s="165"/>
      <c r="C55" s="165"/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</row>
    <row r="56">
      <c r="A56" s="165"/>
      <c r="B56" s="165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</row>
    <row r="57">
      <c r="A57" s="165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</row>
    <row r="58">
      <c r="A58" s="165"/>
      <c r="B58" s="165"/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</row>
    <row r="59">
      <c r="A59" s="165"/>
      <c r="B59" s="165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</row>
    <row r="60">
      <c r="A60" s="165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</row>
    <row r="61">
      <c r="A61" s="165"/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</row>
    <row r="62">
      <c r="A62" s="165"/>
      <c r="B62" s="165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</row>
    <row r="63">
      <c r="A63" s="165"/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</row>
    <row r="64">
      <c r="A64" s="165"/>
      <c r="B64" s="165"/>
      <c r="C64" s="165"/>
      <c r="D64" s="165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</row>
    <row r="65">
      <c r="A65" s="165"/>
      <c r="B65" s="165"/>
      <c r="C65" s="165"/>
      <c r="D65" s="165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</row>
    <row r="66">
      <c r="A66" s="165"/>
      <c r="B66" s="165"/>
      <c r="C66" s="165"/>
      <c r="D66" s="165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</row>
    <row r="67">
      <c r="A67" s="165"/>
      <c r="B67" s="165"/>
      <c r="C67" s="165"/>
      <c r="D67" s="165"/>
      <c r="E67" s="165"/>
      <c r="F67" s="165"/>
      <c r="G67" s="165"/>
      <c r="H67" s="165"/>
      <c r="I67" s="165"/>
      <c r="J67" s="165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</row>
    <row r="68">
      <c r="A68" s="165"/>
      <c r="B68" s="165"/>
      <c r="C68" s="165"/>
      <c r="D68" s="165"/>
      <c r="E68" s="165"/>
      <c r="F68" s="165"/>
      <c r="G68" s="165"/>
      <c r="H68" s="165"/>
      <c r="I68" s="165"/>
      <c r="J68" s="165"/>
      <c r="K68" s="165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</row>
    <row r="69">
      <c r="A69" s="165"/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</row>
    <row r="70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</row>
    <row r="71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</row>
    <row r="72">
      <c r="A72" s="165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</row>
    <row r="73">
      <c r="A73" s="165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</row>
    <row r="74">
      <c r="A74" s="165"/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</row>
    <row r="75">
      <c r="A75" s="165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</row>
    <row r="76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</row>
    <row r="77">
      <c r="A77" s="165"/>
      <c r="B77" s="165"/>
      <c r="C77" s="165"/>
      <c r="D77" s="165"/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</row>
    <row r="78">
      <c r="A78" s="165"/>
      <c r="B78" s="165"/>
      <c r="C78" s="165"/>
      <c r="D78" s="165"/>
      <c r="E78" s="165"/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</row>
    <row r="79">
      <c r="A79" s="165"/>
      <c r="B79" s="165"/>
      <c r="C79" s="165"/>
      <c r="D79" s="165"/>
      <c r="E79" s="165"/>
      <c r="F79" s="165"/>
      <c r="G79" s="165"/>
      <c r="H79" s="165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</row>
    <row r="80">
      <c r="A80" s="165"/>
      <c r="B80" s="165"/>
      <c r="C80" s="165"/>
      <c r="D80" s="165"/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</row>
    <row r="81">
      <c r="A81" s="165"/>
      <c r="B81" s="165"/>
      <c r="C81" s="165"/>
      <c r="D81" s="165"/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</row>
    <row r="82">
      <c r="A82" s="165"/>
      <c r="B82" s="165"/>
      <c r="C82" s="165"/>
      <c r="D82" s="165"/>
      <c r="E82" s="165"/>
      <c r="F82" s="165"/>
      <c r="G82" s="165"/>
      <c r="H82" s="165"/>
      <c r="I82" s="165"/>
      <c r="J82" s="165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</row>
    <row r="83">
      <c r="A83" s="165"/>
      <c r="B83" s="165"/>
      <c r="C83" s="165"/>
      <c r="D83" s="165"/>
      <c r="E83" s="165"/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</row>
    <row r="84">
      <c r="A84" s="165"/>
      <c r="B84" s="165"/>
      <c r="C84" s="165"/>
      <c r="D84" s="165"/>
      <c r="E84" s="165"/>
      <c r="F84" s="165"/>
      <c r="G84" s="165"/>
      <c r="H84" s="165"/>
      <c r="I84" s="165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</row>
    <row r="85">
      <c r="A85" s="165"/>
      <c r="B85" s="165"/>
      <c r="C85" s="165"/>
      <c r="D85" s="165"/>
      <c r="E85" s="165"/>
      <c r="F85" s="165"/>
      <c r="G85" s="165"/>
      <c r="H85" s="165"/>
      <c r="I85" s="165"/>
      <c r="J85" s="165"/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</row>
    <row r="86">
      <c r="A86" s="165"/>
      <c r="B86" s="165"/>
      <c r="C86" s="165"/>
      <c r="D86" s="165"/>
      <c r="E86" s="165"/>
      <c r="F86" s="165"/>
      <c r="G86" s="165"/>
      <c r="H86" s="165"/>
      <c r="I86" s="165"/>
      <c r="J86" s="165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</row>
    <row r="87">
      <c r="A87" s="165"/>
      <c r="B87" s="165"/>
      <c r="C87" s="165"/>
      <c r="D87" s="165"/>
      <c r="E87" s="165"/>
      <c r="F87" s="165"/>
      <c r="G87" s="165"/>
      <c r="H87" s="165"/>
      <c r="I87" s="165"/>
      <c r="J87" s="165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</row>
    <row r="88">
      <c r="A88" s="165"/>
      <c r="B88" s="165"/>
      <c r="C88" s="165"/>
      <c r="D88" s="165"/>
      <c r="E88" s="165"/>
      <c r="F88" s="165"/>
      <c r="G88" s="165"/>
      <c r="H88" s="165"/>
      <c r="I88" s="165"/>
      <c r="J88" s="165"/>
      <c r="K88" s="165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</row>
    <row r="89">
      <c r="A89" s="165"/>
      <c r="B89" s="165"/>
      <c r="C89" s="165"/>
      <c r="D89" s="165"/>
      <c r="E89" s="165"/>
      <c r="F89" s="165"/>
      <c r="G89" s="165"/>
      <c r="H89" s="165"/>
      <c r="I89" s="165"/>
      <c r="J89" s="165"/>
      <c r="K89" s="165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</row>
    <row r="90">
      <c r="A90" s="165"/>
      <c r="B90" s="165"/>
      <c r="C90" s="165"/>
      <c r="D90" s="165"/>
      <c r="E90" s="165"/>
      <c r="F90" s="165"/>
      <c r="G90" s="165"/>
      <c r="H90" s="165"/>
      <c r="I90" s="165"/>
      <c r="J90" s="165"/>
      <c r="K90" s="165"/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</row>
    <row r="91">
      <c r="A91" s="165"/>
      <c r="B91" s="165"/>
      <c r="C91" s="165"/>
      <c r="D91" s="165"/>
      <c r="E91" s="165"/>
      <c r="F91" s="165"/>
      <c r="G91" s="165"/>
      <c r="H91" s="165"/>
      <c r="I91" s="165"/>
      <c r="J91" s="165"/>
      <c r="K91" s="165"/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</row>
    <row r="92">
      <c r="A92" s="165"/>
      <c r="B92" s="165"/>
      <c r="C92" s="165"/>
      <c r="D92" s="165"/>
      <c r="E92" s="165"/>
      <c r="F92" s="165"/>
      <c r="G92" s="165"/>
      <c r="H92" s="165"/>
      <c r="I92" s="165"/>
      <c r="J92" s="165"/>
      <c r="K92" s="165"/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</row>
    <row r="93">
      <c r="A93" s="165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</row>
    <row r="94">
      <c r="A94" s="165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</row>
    <row r="95">
      <c r="A95" s="165"/>
      <c r="B95" s="165"/>
      <c r="C95" s="165"/>
      <c r="D95" s="165"/>
      <c r="E95" s="165"/>
      <c r="F95" s="165"/>
      <c r="G95" s="165"/>
      <c r="H95" s="165"/>
      <c r="I95" s="165"/>
      <c r="J95" s="165"/>
      <c r="K95" s="165"/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</row>
    <row r="96">
      <c r="A96" s="165"/>
      <c r="B96" s="165"/>
      <c r="C96" s="165"/>
      <c r="D96" s="165"/>
      <c r="E96" s="165"/>
      <c r="F96" s="165"/>
      <c r="G96" s="165"/>
      <c r="H96" s="165"/>
      <c r="I96" s="165"/>
      <c r="J96" s="165"/>
      <c r="K96" s="165"/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</row>
    <row r="97">
      <c r="A97" s="165"/>
      <c r="B97" s="165"/>
      <c r="C97" s="165"/>
      <c r="D97" s="165"/>
      <c r="E97" s="165"/>
      <c r="F97" s="165"/>
      <c r="G97" s="165"/>
      <c r="H97" s="165"/>
      <c r="I97" s="165"/>
      <c r="J97" s="165"/>
      <c r="K97" s="165"/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</row>
    <row r="98">
      <c r="A98" s="165"/>
      <c r="B98" s="165"/>
      <c r="C98" s="165"/>
      <c r="D98" s="165"/>
      <c r="E98" s="165"/>
      <c r="F98" s="165"/>
      <c r="G98" s="165"/>
      <c r="H98" s="165"/>
      <c r="I98" s="165"/>
      <c r="J98" s="165"/>
      <c r="K98" s="165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</row>
    <row r="99">
      <c r="A99" s="165"/>
      <c r="B99" s="165"/>
      <c r="C99" s="165"/>
      <c r="D99" s="165"/>
      <c r="E99" s="165"/>
      <c r="F99" s="165"/>
      <c r="G99" s="165"/>
      <c r="H99" s="165"/>
      <c r="I99" s="165"/>
      <c r="J99" s="165"/>
      <c r="K99" s="165"/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</row>
    <row r="100">
      <c r="A100" s="165"/>
      <c r="B100" s="165"/>
      <c r="C100" s="165"/>
      <c r="D100" s="165"/>
      <c r="E100" s="165"/>
      <c r="F100" s="165"/>
      <c r="G100" s="165"/>
      <c r="H100" s="165"/>
      <c r="I100" s="165"/>
      <c r="J100" s="165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</row>
    <row r="101">
      <c r="A101" s="165"/>
      <c r="B101" s="165"/>
      <c r="C101" s="165"/>
      <c r="D101" s="165"/>
      <c r="E101" s="165"/>
      <c r="F101" s="165"/>
      <c r="G101" s="165"/>
      <c r="H101" s="165"/>
      <c r="I101" s="165"/>
      <c r="J101" s="165"/>
      <c r="K101" s="165"/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</row>
    <row r="102">
      <c r="A102" s="165"/>
      <c r="B102" s="165"/>
      <c r="C102" s="165"/>
      <c r="D102" s="165"/>
      <c r="E102" s="165"/>
      <c r="F102" s="165"/>
      <c r="G102" s="165"/>
      <c r="H102" s="165"/>
      <c r="I102" s="165"/>
      <c r="J102" s="165"/>
      <c r="K102" s="165"/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</row>
    <row r="103">
      <c r="A103" s="165"/>
      <c r="B103" s="165"/>
      <c r="C103" s="165"/>
      <c r="D103" s="165"/>
      <c r="E103" s="165"/>
      <c r="F103" s="165"/>
      <c r="G103" s="165"/>
      <c r="H103" s="165"/>
      <c r="I103" s="165"/>
      <c r="J103" s="165"/>
      <c r="K103" s="165"/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</row>
    <row r="104">
      <c r="A104" s="165"/>
      <c r="B104" s="165"/>
      <c r="C104" s="165"/>
      <c r="D104" s="165"/>
      <c r="E104" s="165"/>
      <c r="F104" s="165"/>
      <c r="G104" s="165"/>
      <c r="H104" s="165"/>
      <c r="I104" s="165"/>
      <c r="J104" s="165"/>
      <c r="K104" s="165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</row>
    <row r="105">
      <c r="A105" s="165"/>
      <c r="B105" s="165"/>
      <c r="C105" s="165"/>
      <c r="D105" s="165"/>
      <c r="E105" s="165"/>
      <c r="F105" s="165"/>
      <c r="G105" s="165"/>
      <c r="H105" s="165"/>
      <c r="I105" s="165"/>
      <c r="J105" s="165"/>
      <c r="K105" s="165"/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</row>
    <row r="106">
      <c r="A106" s="165"/>
      <c r="B106" s="165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</row>
    <row r="107">
      <c r="A107" s="165"/>
      <c r="B107" s="165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</row>
    <row r="108">
      <c r="A108" s="165"/>
      <c r="B108" s="165"/>
      <c r="C108" s="165"/>
      <c r="D108" s="165"/>
      <c r="E108" s="165"/>
      <c r="F108" s="165"/>
      <c r="G108" s="165"/>
      <c r="H108" s="165"/>
      <c r="I108" s="165"/>
      <c r="J108" s="165"/>
      <c r="K108" s="165"/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</row>
    <row r="109">
      <c r="A109" s="165"/>
      <c r="B109" s="165"/>
      <c r="C109" s="165"/>
      <c r="D109" s="165"/>
      <c r="E109" s="165"/>
      <c r="F109" s="165"/>
      <c r="G109" s="165"/>
      <c r="H109" s="165"/>
      <c r="I109" s="165"/>
      <c r="J109" s="165"/>
      <c r="K109" s="165"/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</row>
    <row r="110">
      <c r="A110" s="165"/>
      <c r="B110" s="165"/>
      <c r="C110" s="165"/>
      <c r="D110" s="165"/>
      <c r="E110" s="165"/>
      <c r="F110" s="165"/>
      <c r="G110" s="165"/>
      <c r="H110" s="165"/>
      <c r="I110" s="165"/>
      <c r="J110" s="165"/>
      <c r="K110" s="165"/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</row>
    <row r="111">
      <c r="A111" s="165"/>
      <c r="B111" s="165"/>
      <c r="C111" s="165"/>
      <c r="D111" s="165"/>
      <c r="E111" s="165"/>
      <c r="F111" s="165"/>
      <c r="G111" s="165"/>
      <c r="H111" s="165"/>
      <c r="I111" s="165"/>
      <c r="J111" s="165"/>
      <c r="K111" s="165"/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</row>
    <row r="112">
      <c r="A112" s="165"/>
      <c r="B112" s="165"/>
      <c r="C112" s="165"/>
      <c r="D112" s="165"/>
      <c r="E112" s="165"/>
      <c r="F112" s="165"/>
      <c r="G112" s="165"/>
      <c r="H112" s="165"/>
      <c r="I112" s="165"/>
      <c r="J112" s="165"/>
      <c r="K112" s="165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</row>
    <row r="113">
      <c r="A113" s="165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</row>
    <row r="114">
      <c r="A114" s="165"/>
      <c r="B114" s="165"/>
      <c r="C114" s="165"/>
      <c r="D114" s="165"/>
      <c r="E114" s="165"/>
      <c r="F114" s="165"/>
      <c r="G114" s="165"/>
      <c r="H114" s="165"/>
      <c r="I114" s="165"/>
      <c r="J114" s="165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</row>
    <row r="115">
      <c r="A115" s="165"/>
      <c r="B115" s="165"/>
      <c r="C115" s="165"/>
      <c r="D115" s="165"/>
      <c r="E115" s="165"/>
      <c r="F115" s="165"/>
      <c r="G115" s="165"/>
      <c r="H115" s="165"/>
      <c r="I115" s="165"/>
      <c r="J115" s="165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</row>
    <row r="116">
      <c r="A116" s="165"/>
      <c r="B116" s="165"/>
      <c r="C116" s="165"/>
      <c r="D116" s="165"/>
      <c r="E116" s="165"/>
      <c r="F116" s="165"/>
      <c r="G116" s="165"/>
      <c r="H116" s="165"/>
      <c r="I116" s="165"/>
      <c r="J116" s="165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</row>
    <row r="117">
      <c r="A117" s="165"/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</row>
    <row r="118">
      <c r="A118" s="165"/>
      <c r="B118" s="165"/>
      <c r="C118" s="165"/>
      <c r="D118" s="165"/>
      <c r="E118" s="165"/>
      <c r="F118" s="165"/>
      <c r="G118" s="165"/>
      <c r="H118" s="165"/>
      <c r="I118" s="165"/>
      <c r="J118" s="165"/>
      <c r="K118" s="165"/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</row>
    <row r="119">
      <c r="A119" s="165"/>
      <c r="B119" s="165"/>
      <c r="C119" s="165"/>
      <c r="D119" s="165"/>
      <c r="E119" s="165"/>
      <c r="F119" s="165"/>
      <c r="G119" s="165"/>
      <c r="H119" s="165"/>
      <c r="I119" s="165"/>
      <c r="J119" s="165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</row>
    <row r="120">
      <c r="A120" s="165"/>
      <c r="B120" s="165"/>
      <c r="C120" s="165"/>
      <c r="D120" s="165"/>
      <c r="E120" s="165"/>
      <c r="F120" s="165"/>
      <c r="G120" s="165"/>
      <c r="H120" s="165"/>
      <c r="I120" s="165"/>
      <c r="J120" s="165"/>
      <c r="K120" s="165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</row>
    <row r="121">
      <c r="A121" s="165"/>
      <c r="B121" s="165"/>
      <c r="C121" s="165"/>
      <c r="D121" s="165"/>
      <c r="E121" s="165"/>
      <c r="F121" s="165"/>
      <c r="G121" s="165"/>
      <c r="H121" s="165"/>
      <c r="I121" s="165"/>
      <c r="J121" s="165"/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</row>
    <row r="122">
      <c r="A122" s="165"/>
      <c r="B122" s="165"/>
      <c r="C122" s="165"/>
      <c r="D122" s="165"/>
      <c r="E122" s="165"/>
      <c r="F122" s="165"/>
      <c r="G122" s="165"/>
      <c r="H122" s="165"/>
      <c r="I122" s="165"/>
      <c r="J122" s="165"/>
      <c r="K122" s="165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</row>
    <row r="123">
      <c r="A123" s="165"/>
      <c r="B123" s="165"/>
      <c r="C123" s="165"/>
      <c r="D123" s="165"/>
      <c r="E123" s="165"/>
      <c r="F123" s="165"/>
      <c r="G123" s="165"/>
      <c r="H123" s="165"/>
      <c r="I123" s="165"/>
      <c r="J123" s="165"/>
      <c r="K123" s="165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</row>
    <row r="124">
      <c r="A124" s="165"/>
      <c r="B124" s="165"/>
      <c r="C124" s="165"/>
      <c r="D124" s="165"/>
      <c r="E124" s="165"/>
      <c r="F124" s="165"/>
      <c r="G124" s="165"/>
      <c r="H124" s="165"/>
      <c r="I124" s="165"/>
      <c r="J124" s="165"/>
      <c r="K124" s="165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</row>
    <row r="125">
      <c r="A125" s="165"/>
      <c r="B125" s="165"/>
      <c r="C125" s="165"/>
      <c r="D125" s="165"/>
      <c r="E125" s="165"/>
      <c r="F125" s="165"/>
      <c r="G125" s="165"/>
      <c r="H125" s="165"/>
      <c r="I125" s="165"/>
      <c r="J125" s="165"/>
      <c r="K125" s="165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</row>
    <row r="126">
      <c r="A126" s="165"/>
      <c r="B126" s="165"/>
      <c r="C126" s="165"/>
      <c r="D126" s="165"/>
      <c r="E126" s="165"/>
      <c r="F126" s="165"/>
      <c r="G126" s="165"/>
      <c r="H126" s="165"/>
      <c r="I126" s="165"/>
      <c r="J126" s="165"/>
      <c r="K126" s="165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</row>
    <row r="127">
      <c r="A127" s="165"/>
      <c r="B127" s="165"/>
      <c r="C127" s="165"/>
      <c r="D127" s="165"/>
      <c r="E127" s="165"/>
      <c r="F127" s="165"/>
      <c r="G127" s="165"/>
      <c r="H127" s="165"/>
      <c r="I127" s="165"/>
      <c r="J127" s="165"/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</row>
    <row r="128">
      <c r="A128" s="165"/>
      <c r="B128" s="165"/>
      <c r="C128" s="165"/>
      <c r="D128" s="165"/>
      <c r="E128" s="165"/>
      <c r="F128" s="165"/>
      <c r="G128" s="165"/>
      <c r="H128" s="165"/>
      <c r="I128" s="165"/>
      <c r="J128" s="165"/>
      <c r="K128" s="165"/>
      <c r="L128" s="165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</row>
    <row r="129">
      <c r="A129" s="165"/>
      <c r="B129" s="165"/>
      <c r="C129" s="165"/>
      <c r="D129" s="165"/>
      <c r="E129" s="165"/>
      <c r="F129" s="165"/>
      <c r="G129" s="165"/>
      <c r="H129" s="165"/>
      <c r="I129" s="165"/>
      <c r="J129" s="165"/>
      <c r="K129" s="165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</row>
    <row r="130">
      <c r="A130" s="165"/>
      <c r="B130" s="165"/>
      <c r="C130" s="165"/>
      <c r="D130" s="165"/>
      <c r="E130" s="165"/>
      <c r="F130" s="165"/>
      <c r="G130" s="165"/>
      <c r="H130" s="165"/>
      <c r="I130" s="165"/>
      <c r="J130" s="165"/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</row>
    <row r="131">
      <c r="A131" s="165"/>
      <c r="B131" s="165"/>
      <c r="C131" s="165"/>
      <c r="D131" s="165"/>
      <c r="E131" s="165"/>
      <c r="F131" s="165"/>
      <c r="G131" s="165"/>
      <c r="H131" s="165"/>
      <c r="I131" s="165"/>
      <c r="J131" s="165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</row>
    <row r="132">
      <c r="A132" s="165"/>
      <c r="B132" s="165"/>
      <c r="C132" s="165"/>
      <c r="D132" s="165"/>
      <c r="E132" s="165"/>
      <c r="F132" s="165"/>
      <c r="G132" s="165"/>
      <c r="H132" s="165"/>
      <c r="I132" s="165"/>
      <c r="J132" s="165"/>
      <c r="K132" s="165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</row>
    <row r="133">
      <c r="A133" s="165"/>
      <c r="B133" s="165"/>
      <c r="C133" s="165"/>
      <c r="D133" s="165"/>
      <c r="E133" s="165"/>
      <c r="F133" s="165"/>
      <c r="G133" s="165"/>
      <c r="H133" s="165"/>
      <c r="I133" s="165"/>
      <c r="J133" s="165"/>
      <c r="K133" s="165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</row>
    <row r="134">
      <c r="A134" s="165"/>
      <c r="B134" s="165"/>
      <c r="C134" s="165"/>
      <c r="D134" s="165"/>
      <c r="E134" s="165"/>
      <c r="F134" s="165"/>
      <c r="G134" s="165"/>
      <c r="H134" s="165"/>
      <c r="I134" s="165"/>
      <c r="J134" s="165"/>
      <c r="K134" s="165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</row>
    <row r="135">
      <c r="A135" s="165"/>
      <c r="B135" s="165"/>
      <c r="C135" s="165"/>
      <c r="D135" s="165"/>
      <c r="E135" s="165"/>
      <c r="F135" s="165"/>
      <c r="G135" s="165"/>
      <c r="H135" s="165"/>
      <c r="I135" s="165"/>
      <c r="J135" s="165"/>
      <c r="K135" s="165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</row>
    <row r="136">
      <c r="A136" s="165"/>
      <c r="B136" s="165"/>
      <c r="C136" s="165"/>
      <c r="D136" s="165"/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</row>
    <row r="137">
      <c r="A137" s="165"/>
      <c r="B137" s="165"/>
      <c r="C137" s="165"/>
      <c r="D137" s="165"/>
      <c r="E137" s="165"/>
      <c r="F137" s="165"/>
      <c r="G137" s="165"/>
      <c r="H137" s="165"/>
      <c r="I137" s="165"/>
      <c r="J137" s="165"/>
      <c r="K137" s="165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</row>
    <row r="138">
      <c r="A138" s="165"/>
      <c r="B138" s="165"/>
      <c r="C138" s="165"/>
      <c r="D138" s="165"/>
      <c r="E138" s="165"/>
      <c r="F138" s="165"/>
      <c r="G138" s="165"/>
      <c r="H138" s="165"/>
      <c r="I138" s="165"/>
      <c r="J138" s="165"/>
      <c r="K138" s="165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</row>
    <row r="139">
      <c r="A139" s="165"/>
      <c r="B139" s="165"/>
      <c r="C139" s="165"/>
      <c r="D139" s="165"/>
      <c r="E139" s="165"/>
      <c r="F139" s="165"/>
      <c r="G139" s="165"/>
      <c r="H139" s="165"/>
      <c r="I139" s="165"/>
      <c r="J139" s="165"/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</row>
    <row r="140">
      <c r="A140" s="165"/>
      <c r="B140" s="165"/>
      <c r="C140" s="165"/>
      <c r="D140" s="165"/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</row>
    <row r="141">
      <c r="A141" s="165"/>
      <c r="B141" s="165"/>
      <c r="C141" s="165"/>
      <c r="D141" s="165"/>
      <c r="E141" s="165"/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</row>
    <row r="142">
      <c r="A142" s="165"/>
      <c r="B142" s="165"/>
      <c r="C142" s="165"/>
      <c r="D142" s="165"/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</row>
    <row r="143">
      <c r="A143" s="165"/>
      <c r="B143" s="165"/>
      <c r="C143" s="165"/>
      <c r="D143" s="165"/>
      <c r="E143" s="165"/>
      <c r="F143" s="165"/>
      <c r="G143" s="165"/>
      <c r="H143" s="165"/>
      <c r="I143" s="165"/>
      <c r="J143" s="165"/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</row>
    <row r="144">
      <c r="A144" s="165"/>
      <c r="B144" s="165"/>
      <c r="C144" s="165"/>
      <c r="D144" s="165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</row>
    <row r="145">
      <c r="A145" s="165"/>
      <c r="B145" s="165"/>
      <c r="C145" s="165"/>
      <c r="D145" s="165"/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</row>
    <row r="146">
      <c r="A146" s="165"/>
      <c r="B146" s="165"/>
      <c r="C146" s="165"/>
      <c r="D146" s="165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</row>
    <row r="147">
      <c r="A147" s="165"/>
      <c r="B147" s="165"/>
      <c r="C147" s="165"/>
      <c r="D147" s="165"/>
      <c r="E147" s="165"/>
      <c r="F147" s="165"/>
      <c r="G147" s="165"/>
      <c r="H147" s="165"/>
      <c r="I147" s="165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</row>
    <row r="148">
      <c r="A148" s="165"/>
      <c r="B148" s="165"/>
      <c r="C148" s="165"/>
      <c r="D148" s="165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</row>
    <row r="149">
      <c r="A149" s="165"/>
      <c r="B149" s="165"/>
      <c r="C149" s="165"/>
      <c r="D149" s="165"/>
      <c r="E149" s="165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</row>
    <row r="150">
      <c r="A150" s="165"/>
      <c r="B150" s="165"/>
      <c r="C150" s="165"/>
      <c r="D150" s="165"/>
      <c r="E150" s="165"/>
      <c r="F150" s="165"/>
      <c r="G150" s="165"/>
      <c r="H150" s="165"/>
      <c r="I150" s="165"/>
      <c r="J150" s="165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</row>
    <row r="151">
      <c r="A151" s="165"/>
      <c r="B151" s="165"/>
      <c r="C151" s="165"/>
      <c r="D151" s="165"/>
      <c r="E151" s="165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</row>
    <row r="152">
      <c r="A152" s="165"/>
      <c r="B152" s="165"/>
      <c r="C152" s="165"/>
      <c r="D152" s="165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</row>
    <row r="153">
      <c r="A153" s="165"/>
      <c r="B153" s="165"/>
      <c r="C153" s="165"/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</row>
    <row r="154">
      <c r="A154" s="165"/>
      <c r="B154" s="165"/>
      <c r="C154" s="165"/>
      <c r="D154" s="165"/>
      <c r="E154" s="165"/>
      <c r="F154" s="165"/>
      <c r="G154" s="165"/>
      <c r="H154" s="165"/>
      <c r="I154" s="165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</row>
    <row r="155">
      <c r="A155" s="165"/>
      <c r="B155" s="165"/>
      <c r="C155" s="165"/>
      <c r="D155" s="165"/>
      <c r="E155" s="165"/>
      <c r="F155" s="165"/>
      <c r="G155" s="165"/>
      <c r="H155" s="165"/>
      <c r="I155" s="165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</row>
    <row r="156">
      <c r="A156" s="165"/>
      <c r="B156" s="165"/>
      <c r="C156" s="165"/>
      <c r="D156" s="165"/>
      <c r="E156" s="165"/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</row>
    <row r="157">
      <c r="A157" s="165"/>
      <c r="B157" s="165"/>
      <c r="C157" s="165"/>
      <c r="D157" s="165"/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</row>
    <row r="158">
      <c r="A158" s="165"/>
      <c r="B158" s="165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</row>
    <row r="159">
      <c r="A159" s="165"/>
      <c r="B159" s="165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</row>
    <row r="160">
      <c r="A160" s="165"/>
      <c r="B160" s="165"/>
      <c r="C160" s="165"/>
      <c r="D160" s="165"/>
      <c r="E160" s="165"/>
      <c r="F160" s="165"/>
      <c r="G160" s="165"/>
      <c r="H160" s="165"/>
      <c r="I160" s="165"/>
      <c r="J160" s="165"/>
      <c r="K160" s="165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</row>
    <row r="161">
      <c r="A161" s="165"/>
      <c r="B161" s="165"/>
      <c r="C161" s="165"/>
      <c r="D161" s="165"/>
      <c r="E161" s="165"/>
      <c r="F161" s="165"/>
      <c r="G161" s="165"/>
      <c r="H161" s="165"/>
      <c r="I161" s="165"/>
      <c r="J161" s="165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</row>
    <row r="162">
      <c r="A162" s="165"/>
      <c r="B162" s="165"/>
      <c r="C162" s="165"/>
      <c r="D162" s="165"/>
      <c r="E162" s="165"/>
      <c r="F162" s="165"/>
      <c r="G162" s="165"/>
      <c r="H162" s="165"/>
      <c r="I162" s="165"/>
      <c r="J162" s="165"/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</row>
    <row r="163">
      <c r="A163" s="165"/>
      <c r="B163" s="165"/>
      <c r="C163" s="165"/>
      <c r="D163" s="165"/>
      <c r="E163" s="165"/>
      <c r="F163" s="165"/>
      <c r="G163" s="165"/>
      <c r="H163" s="165"/>
      <c r="I163" s="165"/>
      <c r="J163" s="165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</row>
    <row r="164">
      <c r="A164" s="165"/>
      <c r="B164" s="165"/>
      <c r="C164" s="165"/>
      <c r="D164" s="165"/>
      <c r="E164" s="165"/>
      <c r="F164" s="165"/>
      <c r="G164" s="165"/>
      <c r="H164" s="165"/>
      <c r="I164" s="165"/>
      <c r="J164" s="165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</row>
    <row r="165">
      <c r="A165" s="165"/>
      <c r="B165" s="165"/>
      <c r="C165" s="165"/>
      <c r="D165" s="165"/>
      <c r="E165" s="165"/>
      <c r="F165" s="165"/>
      <c r="G165" s="165"/>
      <c r="H165" s="165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</row>
    <row r="166">
      <c r="A166" s="165"/>
      <c r="B166" s="165"/>
      <c r="C166" s="165"/>
      <c r="D166" s="165"/>
      <c r="E166" s="165"/>
      <c r="F166" s="165"/>
      <c r="G166" s="165"/>
      <c r="H166" s="165"/>
      <c r="I166" s="165"/>
      <c r="J166" s="165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</row>
    <row r="167">
      <c r="A167" s="165"/>
      <c r="B167" s="165"/>
      <c r="C167" s="165"/>
      <c r="D167" s="165"/>
      <c r="E167" s="165"/>
      <c r="F167" s="165"/>
      <c r="G167" s="165"/>
      <c r="H167" s="165"/>
      <c r="I167" s="165"/>
      <c r="J167" s="165"/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</row>
    <row r="168">
      <c r="A168" s="165"/>
      <c r="B168" s="165"/>
      <c r="C168" s="165"/>
      <c r="D168" s="165"/>
      <c r="E168" s="165"/>
      <c r="F168" s="165"/>
      <c r="G168" s="165"/>
      <c r="H168" s="165"/>
      <c r="I168" s="165"/>
      <c r="J168" s="165"/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</row>
    <row r="169">
      <c r="A169" s="165"/>
      <c r="B169" s="165"/>
      <c r="C169" s="165"/>
      <c r="D169" s="165"/>
      <c r="E169" s="165"/>
      <c r="F169" s="165"/>
      <c r="G169" s="165"/>
      <c r="H169" s="165"/>
      <c r="I169" s="165"/>
      <c r="J169" s="165"/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</row>
    <row r="170">
      <c r="A170" s="165"/>
      <c r="B170" s="165"/>
      <c r="C170" s="165"/>
      <c r="D170" s="165"/>
      <c r="E170" s="165"/>
      <c r="F170" s="165"/>
      <c r="G170" s="165"/>
      <c r="H170" s="165"/>
      <c r="I170" s="165"/>
      <c r="J170" s="165"/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</row>
    <row r="171">
      <c r="A171" s="165"/>
      <c r="B171" s="165"/>
      <c r="C171" s="165"/>
      <c r="D171" s="165"/>
      <c r="E171" s="165"/>
      <c r="F171" s="165"/>
      <c r="G171" s="165"/>
      <c r="H171" s="165"/>
      <c r="I171" s="165"/>
      <c r="J171" s="165"/>
      <c r="K171" s="165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</row>
    <row r="172">
      <c r="A172" s="165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</row>
    <row r="173">
      <c r="A173" s="165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</row>
    <row r="174">
      <c r="A174" s="165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</row>
    <row r="175">
      <c r="A175" s="165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</row>
    <row r="176">
      <c r="A176" s="165"/>
      <c r="B176" s="165"/>
      <c r="C176" s="165"/>
      <c r="D176" s="165"/>
      <c r="E176" s="165"/>
      <c r="F176" s="165"/>
      <c r="G176" s="165"/>
      <c r="H176" s="165"/>
      <c r="I176" s="165"/>
      <c r="J176" s="165"/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</row>
    <row r="177">
      <c r="A177" s="165"/>
      <c r="B177" s="165"/>
      <c r="C177" s="165"/>
      <c r="D177" s="165"/>
      <c r="E177" s="165"/>
      <c r="F177" s="165"/>
      <c r="G177" s="165"/>
      <c r="H177" s="165"/>
      <c r="I177" s="165"/>
      <c r="J177" s="165"/>
      <c r="K177" s="165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</row>
    <row r="178">
      <c r="A178" s="165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</row>
    <row r="179">
      <c r="A179" s="165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</row>
    <row r="180">
      <c r="A180" s="165"/>
      <c r="B180" s="165"/>
      <c r="C180" s="165"/>
      <c r="D180" s="165"/>
      <c r="E180" s="165"/>
      <c r="F180" s="165"/>
      <c r="G180" s="165"/>
      <c r="H180" s="165"/>
      <c r="I180" s="165"/>
      <c r="J180" s="165"/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</row>
    <row r="181">
      <c r="A181" s="165"/>
      <c r="B181" s="165"/>
      <c r="C181" s="165"/>
      <c r="D181" s="165"/>
      <c r="E181" s="165"/>
      <c r="F181" s="165"/>
      <c r="G181" s="165"/>
      <c r="H181" s="165"/>
      <c r="I181" s="165"/>
      <c r="J181" s="165"/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</row>
    <row r="182">
      <c r="A182" s="165"/>
      <c r="B182" s="165"/>
      <c r="C182" s="165"/>
      <c r="D182" s="165"/>
      <c r="E182" s="165"/>
      <c r="F182" s="165"/>
      <c r="G182" s="165"/>
      <c r="H182" s="165"/>
      <c r="I182" s="165"/>
      <c r="J182" s="165"/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</row>
    <row r="183">
      <c r="A183" s="165"/>
      <c r="B183" s="165"/>
      <c r="C183" s="165"/>
      <c r="D183" s="165"/>
      <c r="E183" s="165"/>
      <c r="F183" s="165"/>
      <c r="G183" s="165"/>
      <c r="H183" s="165"/>
      <c r="I183" s="165"/>
      <c r="J183" s="165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</row>
    <row r="184">
      <c r="A184" s="165"/>
      <c r="B184" s="165"/>
      <c r="C184" s="165"/>
      <c r="D184" s="165"/>
      <c r="E184" s="165"/>
      <c r="F184" s="165"/>
      <c r="G184" s="165"/>
      <c r="H184" s="165"/>
      <c r="I184" s="165"/>
      <c r="J184" s="165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</row>
    <row r="185">
      <c r="A185" s="165"/>
      <c r="B185" s="165"/>
      <c r="C185" s="165"/>
      <c r="D185" s="165"/>
      <c r="E185" s="165"/>
      <c r="F185" s="165"/>
      <c r="G185" s="165"/>
      <c r="H185" s="165"/>
      <c r="I185" s="165"/>
      <c r="J185" s="165"/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</row>
    <row r="186">
      <c r="A186" s="165"/>
      <c r="B186" s="165"/>
      <c r="C186" s="165"/>
      <c r="D186" s="165"/>
      <c r="E186" s="165"/>
      <c r="F186" s="165"/>
      <c r="G186" s="165"/>
      <c r="H186" s="165"/>
      <c r="I186" s="165"/>
      <c r="J186" s="165"/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</row>
    <row r="187">
      <c r="A187" s="165"/>
      <c r="B187" s="165"/>
      <c r="C187" s="165"/>
      <c r="D187" s="165"/>
      <c r="E187" s="165"/>
      <c r="F187" s="165"/>
      <c r="G187" s="165"/>
      <c r="H187" s="165"/>
      <c r="I187" s="165"/>
      <c r="J187" s="165"/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</row>
    <row r="188">
      <c r="A188" s="165"/>
      <c r="B188" s="165"/>
      <c r="C188" s="165"/>
      <c r="D188" s="165"/>
      <c r="E188" s="165"/>
      <c r="F188" s="165"/>
      <c r="G188" s="165"/>
      <c r="H188" s="165"/>
      <c r="I188" s="165"/>
      <c r="J188" s="165"/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</row>
    <row r="189">
      <c r="A189" s="165"/>
      <c r="B189" s="165"/>
      <c r="C189" s="165"/>
      <c r="D189" s="165"/>
      <c r="E189" s="165"/>
      <c r="F189" s="165"/>
      <c r="G189" s="165"/>
      <c r="H189" s="165"/>
      <c r="I189" s="165"/>
      <c r="J189" s="165"/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</row>
    <row r="190">
      <c r="A190" s="165"/>
      <c r="B190" s="165"/>
      <c r="C190" s="165"/>
      <c r="D190" s="165"/>
      <c r="E190" s="165"/>
      <c r="F190" s="165"/>
      <c r="G190" s="165"/>
      <c r="H190" s="165"/>
      <c r="I190" s="165"/>
      <c r="J190" s="165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</row>
    <row r="191">
      <c r="A191" s="165"/>
      <c r="B191" s="165"/>
      <c r="C191" s="165"/>
      <c r="D191" s="165"/>
      <c r="E191" s="165"/>
      <c r="F191" s="165"/>
      <c r="G191" s="165"/>
      <c r="H191" s="165"/>
      <c r="I191" s="165"/>
      <c r="J191" s="165"/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</row>
    <row r="192">
      <c r="A192" s="165"/>
      <c r="B192" s="165"/>
      <c r="C192" s="165"/>
      <c r="D192" s="165"/>
      <c r="E192" s="165"/>
      <c r="F192" s="165"/>
      <c r="G192" s="165"/>
      <c r="H192" s="165"/>
      <c r="I192" s="165"/>
      <c r="J192" s="165"/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</row>
    <row r="193">
      <c r="A193" s="165"/>
      <c r="B193" s="165"/>
      <c r="C193" s="165"/>
      <c r="D193" s="165"/>
      <c r="E193" s="165"/>
      <c r="F193" s="165"/>
      <c r="G193" s="165"/>
      <c r="H193" s="165"/>
      <c r="I193" s="165"/>
      <c r="J193" s="165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</row>
    <row r="194">
      <c r="A194" s="165"/>
      <c r="B194" s="165"/>
      <c r="C194" s="165"/>
      <c r="D194" s="165"/>
      <c r="E194" s="165"/>
      <c r="F194" s="165"/>
      <c r="G194" s="165"/>
      <c r="H194" s="165"/>
      <c r="I194" s="165"/>
      <c r="J194" s="165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</row>
    <row r="195">
      <c r="A195" s="165"/>
      <c r="B195" s="165"/>
      <c r="C195" s="165"/>
      <c r="D195" s="165"/>
      <c r="E195" s="165"/>
      <c r="F195" s="165"/>
      <c r="G195" s="165"/>
      <c r="H195" s="165"/>
      <c r="I195" s="165"/>
      <c r="J195" s="165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</row>
    <row r="196">
      <c r="A196" s="165"/>
      <c r="B196" s="165"/>
      <c r="C196" s="165"/>
      <c r="D196" s="165"/>
      <c r="E196" s="165"/>
      <c r="F196" s="165"/>
      <c r="G196" s="165"/>
      <c r="H196" s="165"/>
      <c r="I196" s="165"/>
      <c r="J196" s="165"/>
      <c r="K196" s="165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</row>
    <row r="197">
      <c r="A197" s="165"/>
      <c r="B197" s="165"/>
      <c r="C197" s="165"/>
      <c r="D197" s="165"/>
      <c r="E197" s="165"/>
      <c r="F197" s="165"/>
      <c r="G197" s="165"/>
      <c r="H197" s="165"/>
      <c r="I197" s="165"/>
      <c r="J197" s="165"/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</row>
    <row r="198">
      <c r="A198" s="165"/>
      <c r="B198" s="165"/>
      <c r="C198" s="165"/>
      <c r="D198" s="165"/>
      <c r="E198" s="165"/>
      <c r="F198" s="165"/>
      <c r="G198" s="165"/>
      <c r="H198" s="165"/>
      <c r="I198" s="165"/>
      <c r="J198" s="165"/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</row>
    <row r="199">
      <c r="A199" s="165"/>
      <c r="B199" s="165"/>
      <c r="C199" s="165"/>
      <c r="D199" s="165"/>
      <c r="E199" s="165"/>
      <c r="F199" s="165"/>
      <c r="G199" s="165"/>
      <c r="H199" s="165"/>
      <c r="I199" s="165"/>
      <c r="J199" s="165"/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</row>
    <row r="200">
      <c r="A200" s="165"/>
      <c r="B200" s="165"/>
      <c r="C200" s="165"/>
      <c r="D200" s="165"/>
      <c r="E200" s="165"/>
      <c r="F200" s="165"/>
      <c r="G200" s="165"/>
      <c r="H200" s="165"/>
      <c r="I200" s="165"/>
      <c r="J200" s="165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</row>
    <row r="201">
      <c r="A201" s="165"/>
      <c r="B201" s="165"/>
      <c r="C201" s="165"/>
      <c r="D201" s="165"/>
      <c r="E201" s="165"/>
      <c r="F201" s="165"/>
      <c r="G201" s="165"/>
      <c r="H201" s="165"/>
      <c r="I201" s="165"/>
      <c r="J201" s="165"/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</row>
    <row r="202">
      <c r="A202" s="165"/>
      <c r="B202" s="165"/>
      <c r="C202" s="165"/>
      <c r="D202" s="165"/>
      <c r="E202" s="165"/>
      <c r="F202" s="165"/>
      <c r="G202" s="165"/>
      <c r="H202" s="165"/>
      <c r="I202" s="165"/>
      <c r="J202" s="165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</row>
    <row r="203">
      <c r="A203" s="165"/>
      <c r="B203" s="165"/>
      <c r="C203" s="165"/>
      <c r="D203" s="165"/>
      <c r="E203" s="165"/>
      <c r="F203" s="165"/>
      <c r="G203" s="165"/>
      <c r="H203" s="165"/>
      <c r="I203" s="165"/>
      <c r="J203" s="165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</row>
    <row r="204">
      <c r="A204" s="165"/>
      <c r="B204" s="165"/>
      <c r="C204" s="165"/>
      <c r="D204" s="165"/>
      <c r="E204" s="165"/>
      <c r="F204" s="165"/>
      <c r="G204" s="165"/>
      <c r="H204" s="165"/>
      <c r="I204" s="165"/>
      <c r="J204" s="165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</row>
    <row r="205">
      <c r="A205" s="165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</row>
    <row r="206">
      <c r="A206" s="165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</row>
    <row r="207">
      <c r="A207" s="165"/>
      <c r="B207" s="165"/>
      <c r="C207" s="165"/>
      <c r="D207" s="165"/>
      <c r="E207" s="165"/>
      <c r="F207" s="165"/>
      <c r="G207" s="165"/>
      <c r="H207" s="165"/>
      <c r="I207" s="165"/>
      <c r="J207" s="165"/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</row>
    <row r="208">
      <c r="A208" s="165"/>
      <c r="B208" s="165"/>
      <c r="C208" s="165"/>
      <c r="D208" s="165"/>
      <c r="E208" s="165"/>
      <c r="F208" s="165"/>
      <c r="G208" s="165"/>
      <c r="H208" s="165"/>
      <c r="I208" s="165"/>
      <c r="J208" s="165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</row>
    <row r="209">
      <c r="A209" s="165"/>
      <c r="B209" s="165"/>
      <c r="C209" s="165"/>
      <c r="D209" s="165"/>
      <c r="E209" s="165"/>
      <c r="F209" s="165"/>
      <c r="G209" s="165"/>
      <c r="H209" s="165"/>
      <c r="I209" s="165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</row>
    <row r="210">
      <c r="A210" s="165"/>
      <c r="B210" s="165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</row>
    <row r="211">
      <c r="A211" s="165"/>
      <c r="B211" s="165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</row>
    <row r="212">
      <c r="A212" s="165"/>
      <c r="B212" s="165"/>
      <c r="C212" s="165"/>
      <c r="D212" s="165"/>
      <c r="E212" s="165"/>
      <c r="F212" s="165"/>
      <c r="G212" s="165"/>
      <c r="H212" s="165"/>
      <c r="I212" s="165"/>
      <c r="J212" s="165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</row>
    <row r="213">
      <c r="A213" s="165"/>
      <c r="B213" s="165"/>
      <c r="C213" s="165"/>
      <c r="D213" s="165"/>
      <c r="E213" s="165"/>
      <c r="F213" s="165"/>
      <c r="G213" s="165"/>
      <c r="H213" s="165"/>
      <c r="I213" s="165"/>
      <c r="J213" s="165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</row>
    <row r="214">
      <c r="A214" s="165"/>
      <c r="B214" s="165"/>
      <c r="C214" s="165"/>
      <c r="D214" s="165"/>
      <c r="E214" s="165"/>
      <c r="F214" s="165"/>
      <c r="G214" s="165"/>
      <c r="H214" s="165"/>
      <c r="I214" s="165"/>
      <c r="J214" s="165"/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</row>
    <row r="215">
      <c r="A215" s="165"/>
      <c r="B215" s="165"/>
      <c r="C215" s="165"/>
      <c r="D215" s="165"/>
      <c r="E215" s="165"/>
      <c r="F215" s="165"/>
      <c r="G215" s="165"/>
      <c r="H215" s="165"/>
      <c r="I215" s="165"/>
      <c r="J215" s="165"/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</row>
    <row r="216">
      <c r="A216" s="165"/>
      <c r="B216" s="165"/>
      <c r="C216" s="165"/>
      <c r="D216" s="165"/>
      <c r="E216" s="165"/>
      <c r="F216" s="165"/>
      <c r="G216" s="165"/>
      <c r="H216" s="165"/>
      <c r="I216" s="165"/>
      <c r="J216" s="165"/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</row>
    <row r="217">
      <c r="A217" s="165"/>
      <c r="B217" s="165"/>
      <c r="C217" s="165"/>
      <c r="D217" s="165"/>
      <c r="E217" s="165"/>
      <c r="F217" s="165"/>
      <c r="G217" s="165"/>
      <c r="H217" s="165"/>
      <c r="I217" s="165"/>
      <c r="J217" s="165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</row>
    <row r="218">
      <c r="A218" s="165"/>
      <c r="B218" s="165"/>
      <c r="C218" s="165"/>
      <c r="D218" s="165"/>
      <c r="E218" s="165"/>
      <c r="F218" s="165"/>
      <c r="G218" s="165"/>
      <c r="H218" s="165"/>
      <c r="I218" s="165"/>
      <c r="J218" s="165"/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</row>
    <row r="219">
      <c r="A219" s="165"/>
      <c r="B219" s="165"/>
      <c r="C219" s="165"/>
      <c r="D219" s="165"/>
      <c r="E219" s="165"/>
      <c r="F219" s="165"/>
      <c r="G219" s="165"/>
      <c r="H219" s="165"/>
      <c r="I219" s="165"/>
      <c r="J219" s="165"/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</row>
    <row r="220">
      <c r="A220" s="165"/>
      <c r="B220" s="165"/>
      <c r="C220" s="165"/>
      <c r="D220" s="165"/>
      <c r="E220" s="165"/>
      <c r="F220" s="165"/>
      <c r="G220" s="165"/>
      <c r="H220" s="165"/>
      <c r="I220" s="165"/>
      <c r="J220" s="165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</row>
    <row r="221">
      <c r="A221" s="165"/>
      <c r="B221" s="165"/>
      <c r="C221" s="165"/>
      <c r="D221" s="165"/>
      <c r="E221" s="165"/>
      <c r="F221" s="165"/>
      <c r="G221" s="165"/>
      <c r="H221" s="165"/>
      <c r="I221" s="165"/>
      <c r="J221" s="165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</row>
    <row r="222">
      <c r="A222" s="165"/>
      <c r="B222" s="165"/>
      <c r="C222" s="165"/>
      <c r="D222" s="165"/>
      <c r="E222" s="165"/>
      <c r="F222" s="165"/>
      <c r="G222" s="165"/>
      <c r="H222" s="165"/>
      <c r="I222" s="165"/>
      <c r="J222" s="165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</row>
    <row r="223">
      <c r="A223" s="165"/>
      <c r="B223" s="165"/>
      <c r="C223" s="165"/>
      <c r="D223" s="165"/>
      <c r="E223" s="165"/>
      <c r="F223" s="165"/>
      <c r="G223" s="165"/>
      <c r="H223" s="165"/>
      <c r="I223" s="165"/>
      <c r="J223" s="165"/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</row>
    <row r="224">
      <c r="A224" s="165"/>
      <c r="B224" s="165"/>
      <c r="C224" s="165"/>
      <c r="D224" s="165"/>
      <c r="E224" s="165"/>
      <c r="F224" s="165"/>
      <c r="G224" s="165"/>
      <c r="H224" s="165"/>
      <c r="I224" s="165"/>
      <c r="J224" s="165"/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</row>
    <row r="225">
      <c r="A225" s="165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</row>
    <row r="226">
      <c r="A226" s="165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</row>
    <row r="227">
      <c r="A227" s="165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</row>
    <row r="228">
      <c r="A228" s="165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</row>
    <row r="229">
      <c r="A229" s="165"/>
      <c r="B229" s="165"/>
      <c r="C229" s="165"/>
      <c r="D229" s="165"/>
      <c r="E229" s="165"/>
      <c r="F229" s="165"/>
      <c r="G229" s="165"/>
      <c r="H229" s="165"/>
      <c r="I229" s="165"/>
      <c r="J229" s="165"/>
      <c r="K229" s="165"/>
      <c r="L229" s="165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</row>
    <row r="230">
      <c r="A230" s="165"/>
      <c r="B230" s="165"/>
      <c r="C230" s="165"/>
      <c r="D230" s="165"/>
      <c r="E230" s="165"/>
      <c r="F230" s="165"/>
      <c r="G230" s="165"/>
      <c r="H230" s="165"/>
      <c r="I230" s="165"/>
      <c r="J230" s="165"/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</row>
    <row r="231">
      <c r="A231" s="165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</row>
    <row r="232">
      <c r="A232" s="165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</row>
    <row r="233">
      <c r="A233" s="165"/>
      <c r="B233" s="165"/>
      <c r="C233" s="165"/>
      <c r="D233" s="165"/>
      <c r="E233" s="165"/>
      <c r="F233" s="165"/>
      <c r="G233" s="165"/>
      <c r="H233" s="165"/>
      <c r="I233" s="165"/>
      <c r="J233" s="165"/>
      <c r="K233" s="165"/>
      <c r="L233" s="165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</row>
    <row r="234">
      <c r="A234" s="165"/>
      <c r="B234" s="165"/>
      <c r="C234" s="165"/>
      <c r="D234" s="165"/>
      <c r="E234" s="165"/>
      <c r="F234" s="165"/>
      <c r="G234" s="165"/>
      <c r="H234" s="165"/>
      <c r="I234" s="165"/>
      <c r="J234" s="165"/>
      <c r="K234" s="165"/>
      <c r="L234" s="165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</row>
    <row r="235">
      <c r="A235" s="165"/>
      <c r="B235" s="165"/>
      <c r="C235" s="165"/>
      <c r="D235" s="165"/>
      <c r="E235" s="165"/>
      <c r="F235" s="165"/>
      <c r="G235" s="165"/>
      <c r="H235" s="165"/>
      <c r="I235" s="165"/>
      <c r="J235" s="165"/>
      <c r="K235" s="165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</row>
    <row r="236">
      <c r="A236" s="165"/>
      <c r="B236" s="165"/>
      <c r="C236" s="165"/>
      <c r="D236" s="165"/>
      <c r="E236" s="165"/>
      <c r="F236" s="165"/>
      <c r="G236" s="165"/>
      <c r="H236" s="165"/>
      <c r="I236" s="165"/>
      <c r="J236" s="165"/>
      <c r="K236" s="165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</row>
    <row r="237">
      <c r="A237" s="165"/>
      <c r="B237" s="165"/>
      <c r="C237" s="165"/>
      <c r="D237" s="165"/>
      <c r="E237" s="165"/>
      <c r="F237" s="165"/>
      <c r="G237" s="165"/>
      <c r="H237" s="165"/>
      <c r="I237" s="165"/>
      <c r="J237" s="165"/>
      <c r="K237" s="165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</row>
    <row r="238">
      <c r="A238" s="165"/>
      <c r="B238" s="165"/>
      <c r="C238" s="165"/>
      <c r="D238" s="165"/>
      <c r="E238" s="165"/>
      <c r="F238" s="165"/>
      <c r="G238" s="165"/>
      <c r="H238" s="165"/>
      <c r="I238" s="165"/>
      <c r="J238" s="165"/>
      <c r="K238" s="165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</row>
    <row r="239">
      <c r="A239" s="165"/>
      <c r="B239" s="165"/>
      <c r="C239" s="165"/>
      <c r="D239" s="165"/>
      <c r="E239" s="165"/>
      <c r="F239" s="165"/>
      <c r="G239" s="165"/>
      <c r="H239" s="165"/>
      <c r="I239" s="165"/>
      <c r="J239" s="165"/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</row>
    <row r="240">
      <c r="A240" s="165"/>
      <c r="B240" s="165"/>
      <c r="C240" s="165"/>
      <c r="D240" s="165"/>
      <c r="E240" s="165"/>
      <c r="F240" s="165"/>
      <c r="G240" s="165"/>
      <c r="H240" s="165"/>
      <c r="I240" s="165"/>
      <c r="J240" s="165"/>
      <c r="K240" s="165"/>
      <c r="L240" s="165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</row>
    <row r="241">
      <c r="A241" s="165"/>
      <c r="B241" s="165"/>
      <c r="C241" s="165"/>
      <c r="D241" s="165"/>
      <c r="E241" s="165"/>
      <c r="F241" s="165"/>
      <c r="G241" s="165"/>
      <c r="H241" s="165"/>
      <c r="I241" s="165"/>
      <c r="J241" s="165"/>
      <c r="K241" s="165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</row>
    <row r="242">
      <c r="A242" s="165"/>
      <c r="B242" s="165"/>
      <c r="C242" s="165"/>
      <c r="D242" s="165"/>
      <c r="E242" s="165"/>
      <c r="F242" s="165"/>
      <c r="G242" s="165"/>
      <c r="H242" s="165"/>
      <c r="I242" s="165"/>
      <c r="J242" s="165"/>
      <c r="K242" s="165"/>
      <c r="L242" s="165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</row>
    <row r="243">
      <c r="A243" s="165"/>
      <c r="B243" s="165"/>
      <c r="C243" s="165"/>
      <c r="D243" s="165"/>
      <c r="E243" s="165"/>
      <c r="F243" s="165"/>
      <c r="G243" s="165"/>
      <c r="H243" s="165"/>
      <c r="I243" s="165"/>
      <c r="J243" s="165"/>
      <c r="K243" s="165"/>
      <c r="L243" s="165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</row>
    <row r="244">
      <c r="A244" s="165"/>
      <c r="B244" s="165"/>
      <c r="C244" s="165"/>
      <c r="D244" s="165"/>
      <c r="E244" s="165"/>
      <c r="F244" s="165"/>
      <c r="G244" s="165"/>
      <c r="H244" s="165"/>
      <c r="I244" s="165"/>
      <c r="J244" s="165"/>
      <c r="K244" s="165"/>
      <c r="L244" s="165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</row>
    <row r="245">
      <c r="A245" s="165"/>
      <c r="B245" s="165"/>
      <c r="C245" s="165"/>
      <c r="D245" s="165"/>
      <c r="E245" s="165"/>
      <c r="F245" s="165"/>
      <c r="G245" s="165"/>
      <c r="H245" s="165"/>
      <c r="I245" s="165"/>
      <c r="J245" s="165"/>
      <c r="K245" s="165"/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</row>
    <row r="246">
      <c r="A246" s="165"/>
      <c r="B246" s="165"/>
      <c r="C246" s="165"/>
      <c r="D246" s="165"/>
      <c r="E246" s="165"/>
      <c r="F246" s="165"/>
      <c r="G246" s="165"/>
      <c r="H246" s="165"/>
      <c r="I246" s="165"/>
      <c r="J246" s="165"/>
      <c r="K246" s="165"/>
      <c r="L246" s="165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</row>
    <row r="247">
      <c r="A247" s="165"/>
      <c r="B247" s="165"/>
      <c r="C247" s="165"/>
      <c r="D247" s="165"/>
      <c r="E247" s="165"/>
      <c r="F247" s="165"/>
      <c r="G247" s="165"/>
      <c r="H247" s="165"/>
      <c r="I247" s="165"/>
      <c r="J247" s="165"/>
      <c r="K247" s="165"/>
      <c r="L247" s="165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</row>
    <row r="248">
      <c r="A248" s="165"/>
      <c r="B248" s="165"/>
      <c r="C248" s="165"/>
      <c r="D248" s="165"/>
      <c r="E248" s="165"/>
      <c r="F248" s="165"/>
      <c r="G248" s="165"/>
      <c r="H248" s="165"/>
      <c r="I248" s="165"/>
      <c r="J248" s="165"/>
      <c r="K248" s="165"/>
      <c r="L248" s="165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</row>
    <row r="249">
      <c r="A249" s="165"/>
      <c r="B249" s="165"/>
      <c r="C249" s="165"/>
      <c r="D249" s="165"/>
      <c r="E249" s="165"/>
      <c r="F249" s="165"/>
      <c r="G249" s="165"/>
      <c r="H249" s="165"/>
      <c r="I249" s="165"/>
      <c r="J249" s="165"/>
      <c r="K249" s="165"/>
      <c r="L249" s="165"/>
      <c r="M249" s="165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</row>
    <row r="250">
      <c r="A250" s="165"/>
      <c r="B250" s="165"/>
      <c r="C250" s="165"/>
      <c r="D250" s="165"/>
      <c r="E250" s="165"/>
      <c r="F250" s="165"/>
      <c r="G250" s="165"/>
      <c r="H250" s="165"/>
      <c r="I250" s="165"/>
      <c r="J250" s="165"/>
      <c r="K250" s="165"/>
      <c r="L250" s="165"/>
      <c r="M250" s="165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</row>
    <row r="251">
      <c r="A251" s="165"/>
      <c r="B251" s="165"/>
      <c r="C251" s="165"/>
      <c r="D251" s="165"/>
      <c r="E251" s="165"/>
      <c r="F251" s="165"/>
      <c r="G251" s="165"/>
      <c r="H251" s="165"/>
      <c r="I251" s="165"/>
      <c r="J251" s="165"/>
      <c r="K251" s="165"/>
      <c r="L251" s="165"/>
      <c r="M251" s="165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</row>
    <row r="252">
      <c r="A252" s="165"/>
      <c r="B252" s="165"/>
      <c r="C252" s="165"/>
      <c r="D252" s="165"/>
      <c r="E252" s="165"/>
      <c r="F252" s="165"/>
      <c r="G252" s="165"/>
      <c r="H252" s="165"/>
      <c r="I252" s="165"/>
      <c r="J252" s="165"/>
      <c r="K252" s="165"/>
      <c r="L252" s="165"/>
      <c r="M252" s="165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</row>
    <row r="253">
      <c r="A253" s="165"/>
      <c r="B253" s="165"/>
      <c r="C253" s="165"/>
      <c r="D253" s="165"/>
      <c r="E253" s="165"/>
      <c r="F253" s="165"/>
      <c r="G253" s="165"/>
      <c r="H253" s="165"/>
      <c r="I253" s="165"/>
      <c r="J253" s="165"/>
      <c r="K253" s="165"/>
      <c r="L253" s="165"/>
      <c r="M253" s="165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</row>
    <row r="254">
      <c r="A254" s="165"/>
      <c r="B254" s="165"/>
      <c r="C254" s="165"/>
      <c r="D254" s="165"/>
      <c r="E254" s="165"/>
      <c r="F254" s="165"/>
      <c r="G254" s="165"/>
      <c r="H254" s="165"/>
      <c r="I254" s="165"/>
      <c r="J254" s="165"/>
      <c r="K254" s="165"/>
      <c r="L254" s="165"/>
      <c r="M254" s="165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</row>
    <row r="255">
      <c r="A255" s="165"/>
      <c r="B255" s="165"/>
      <c r="C255" s="165"/>
      <c r="D255" s="165"/>
      <c r="E255" s="165"/>
      <c r="F255" s="165"/>
      <c r="G255" s="165"/>
      <c r="H255" s="165"/>
      <c r="I255" s="165"/>
      <c r="J255" s="165"/>
      <c r="K255" s="165"/>
      <c r="L255" s="165"/>
      <c r="M255" s="165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</row>
    <row r="256">
      <c r="A256" s="165"/>
      <c r="B256" s="165"/>
      <c r="C256" s="165"/>
      <c r="D256" s="165"/>
      <c r="E256" s="165"/>
      <c r="F256" s="165"/>
      <c r="G256" s="165"/>
      <c r="H256" s="165"/>
      <c r="I256" s="165"/>
      <c r="J256" s="165"/>
      <c r="K256" s="165"/>
      <c r="L256" s="165"/>
      <c r="M256" s="165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</row>
    <row r="257">
      <c r="A257" s="165"/>
      <c r="B257" s="165"/>
      <c r="C257" s="165"/>
      <c r="D257" s="165"/>
      <c r="E257" s="165"/>
      <c r="F257" s="165"/>
      <c r="G257" s="165"/>
      <c r="H257" s="165"/>
      <c r="I257" s="165"/>
      <c r="J257" s="165"/>
      <c r="K257" s="165"/>
      <c r="L257" s="165"/>
      <c r="M257" s="165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</row>
    <row r="258">
      <c r="A258" s="165"/>
      <c r="B258" s="165"/>
      <c r="C258" s="165"/>
      <c r="D258" s="165"/>
      <c r="E258" s="165"/>
      <c r="F258" s="165"/>
      <c r="G258" s="165"/>
      <c r="H258" s="165"/>
      <c r="I258" s="165"/>
      <c r="J258" s="165"/>
      <c r="K258" s="165"/>
      <c r="L258" s="165"/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</row>
    <row r="259">
      <c r="A259" s="165"/>
      <c r="B259" s="165"/>
      <c r="C259" s="165"/>
      <c r="D259" s="165"/>
      <c r="E259" s="165"/>
      <c r="F259" s="165"/>
      <c r="G259" s="165"/>
      <c r="H259" s="165"/>
      <c r="I259" s="165"/>
      <c r="J259" s="165"/>
      <c r="K259" s="165"/>
      <c r="L259" s="165"/>
      <c r="M259" s="165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</row>
    <row r="260">
      <c r="A260" s="165"/>
      <c r="B260" s="165"/>
      <c r="C260" s="165"/>
      <c r="D260" s="165"/>
      <c r="E260" s="165"/>
      <c r="F260" s="165"/>
      <c r="G260" s="165"/>
      <c r="H260" s="165"/>
      <c r="I260" s="165"/>
      <c r="J260" s="165"/>
      <c r="K260" s="165"/>
      <c r="L260" s="165"/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</row>
    <row r="261">
      <c r="A261" s="165"/>
      <c r="B261" s="165"/>
      <c r="C261" s="165"/>
      <c r="D261" s="165"/>
      <c r="E261" s="165"/>
      <c r="F261" s="165"/>
      <c r="G261" s="165"/>
      <c r="H261" s="165"/>
      <c r="I261" s="165"/>
      <c r="J261" s="165"/>
      <c r="K261" s="165"/>
      <c r="L261" s="165"/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</row>
    <row r="262">
      <c r="A262" s="165"/>
      <c r="B262" s="165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</row>
    <row r="263">
      <c r="A263" s="165"/>
      <c r="B263" s="165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</row>
    <row r="264">
      <c r="A264" s="165"/>
      <c r="B264" s="165"/>
      <c r="C264" s="165"/>
      <c r="D264" s="165"/>
      <c r="E264" s="165"/>
      <c r="F264" s="165"/>
      <c r="G264" s="165"/>
      <c r="H264" s="165"/>
      <c r="I264" s="165"/>
      <c r="J264" s="165"/>
      <c r="K264" s="165"/>
      <c r="L264" s="165"/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</row>
    <row r="265">
      <c r="A265" s="165"/>
      <c r="B265" s="165"/>
      <c r="C265" s="165"/>
      <c r="D265" s="165"/>
      <c r="E265" s="165"/>
      <c r="F265" s="165"/>
      <c r="G265" s="165"/>
      <c r="H265" s="165"/>
      <c r="I265" s="165"/>
      <c r="J265" s="165"/>
      <c r="K265" s="165"/>
      <c r="L265" s="165"/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</row>
    <row r="266">
      <c r="A266" s="165"/>
      <c r="B266" s="165"/>
      <c r="C266" s="165"/>
      <c r="D266" s="165"/>
      <c r="E266" s="165"/>
      <c r="F266" s="165"/>
      <c r="G266" s="165"/>
      <c r="H266" s="165"/>
      <c r="I266" s="165"/>
      <c r="J266" s="165"/>
      <c r="K266" s="165"/>
      <c r="L266" s="165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</row>
    <row r="267">
      <c r="A267" s="165"/>
      <c r="B267" s="165"/>
      <c r="C267" s="165"/>
      <c r="D267" s="165"/>
      <c r="E267" s="165"/>
      <c r="F267" s="165"/>
      <c r="G267" s="165"/>
      <c r="H267" s="165"/>
      <c r="I267" s="165"/>
      <c r="J267" s="165"/>
      <c r="K267" s="165"/>
      <c r="L267" s="165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</row>
    <row r="268">
      <c r="A268" s="165"/>
      <c r="B268" s="165"/>
      <c r="C268" s="165"/>
      <c r="D268" s="165"/>
      <c r="E268" s="165"/>
      <c r="F268" s="165"/>
      <c r="G268" s="165"/>
      <c r="H268" s="165"/>
      <c r="I268" s="165"/>
      <c r="J268" s="165"/>
      <c r="K268" s="165"/>
      <c r="L268" s="165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</row>
    <row r="269">
      <c r="A269" s="165"/>
      <c r="B269" s="165"/>
      <c r="C269" s="165"/>
      <c r="D269" s="165"/>
      <c r="E269" s="165"/>
      <c r="F269" s="165"/>
      <c r="G269" s="165"/>
      <c r="H269" s="165"/>
      <c r="I269" s="165"/>
      <c r="J269" s="165"/>
      <c r="K269" s="165"/>
      <c r="L269" s="165"/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</row>
    <row r="270">
      <c r="A270" s="165"/>
      <c r="B270" s="165"/>
      <c r="C270" s="165"/>
      <c r="D270" s="165"/>
      <c r="E270" s="165"/>
      <c r="F270" s="165"/>
      <c r="G270" s="165"/>
      <c r="H270" s="165"/>
      <c r="I270" s="165"/>
      <c r="J270" s="165"/>
      <c r="K270" s="165"/>
      <c r="L270" s="165"/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</row>
    <row r="271">
      <c r="A271" s="165"/>
      <c r="B271" s="165"/>
      <c r="C271" s="165"/>
      <c r="D271" s="165"/>
      <c r="E271" s="165"/>
      <c r="F271" s="165"/>
      <c r="G271" s="165"/>
      <c r="H271" s="165"/>
      <c r="I271" s="165"/>
      <c r="J271" s="165"/>
      <c r="K271" s="165"/>
      <c r="L271" s="165"/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</row>
    <row r="272">
      <c r="A272" s="165"/>
      <c r="B272" s="165"/>
      <c r="C272" s="165"/>
      <c r="D272" s="165"/>
      <c r="E272" s="165"/>
      <c r="F272" s="165"/>
      <c r="G272" s="165"/>
      <c r="H272" s="165"/>
      <c r="I272" s="165"/>
      <c r="J272" s="165"/>
      <c r="K272" s="165"/>
      <c r="L272" s="165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</row>
    <row r="273">
      <c r="A273" s="165"/>
      <c r="B273" s="165"/>
      <c r="C273" s="165"/>
      <c r="D273" s="165"/>
      <c r="E273" s="165"/>
      <c r="F273" s="165"/>
      <c r="G273" s="165"/>
      <c r="H273" s="165"/>
      <c r="I273" s="165"/>
      <c r="J273" s="165"/>
      <c r="K273" s="165"/>
      <c r="L273" s="165"/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</row>
    <row r="274">
      <c r="A274" s="165"/>
      <c r="B274" s="165"/>
      <c r="C274" s="165"/>
      <c r="D274" s="165"/>
      <c r="E274" s="165"/>
      <c r="F274" s="165"/>
      <c r="G274" s="165"/>
      <c r="H274" s="165"/>
      <c r="I274" s="165"/>
      <c r="J274" s="165"/>
      <c r="K274" s="165"/>
      <c r="L274" s="165"/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</row>
    <row r="275">
      <c r="A275" s="165"/>
      <c r="B275" s="165"/>
      <c r="C275" s="165"/>
      <c r="D275" s="165"/>
      <c r="E275" s="165"/>
      <c r="F275" s="165"/>
      <c r="G275" s="165"/>
      <c r="H275" s="165"/>
      <c r="I275" s="165"/>
      <c r="J275" s="165"/>
      <c r="K275" s="165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</row>
    <row r="276">
      <c r="A276" s="165"/>
      <c r="B276" s="165"/>
      <c r="C276" s="165"/>
      <c r="D276" s="165"/>
      <c r="E276" s="165"/>
      <c r="F276" s="165"/>
      <c r="G276" s="165"/>
      <c r="H276" s="165"/>
      <c r="I276" s="165"/>
      <c r="J276" s="165"/>
      <c r="K276" s="165"/>
      <c r="L276" s="165"/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</row>
    <row r="277">
      <c r="A277" s="165"/>
      <c r="B277" s="165"/>
      <c r="C277" s="165"/>
      <c r="D277" s="165"/>
      <c r="E277" s="165"/>
      <c r="F277" s="165"/>
      <c r="G277" s="165"/>
      <c r="H277" s="165"/>
      <c r="I277" s="165"/>
      <c r="J277" s="165"/>
      <c r="K277" s="165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</row>
    <row r="278">
      <c r="A278" s="165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</row>
    <row r="279">
      <c r="A279" s="165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</row>
    <row r="280">
      <c r="A280" s="165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</row>
    <row r="281">
      <c r="A281" s="165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</row>
    <row r="282">
      <c r="A282" s="165"/>
      <c r="B282" s="165"/>
      <c r="C282" s="165"/>
      <c r="D282" s="165"/>
      <c r="E282" s="165"/>
      <c r="F282" s="165"/>
      <c r="G282" s="165"/>
      <c r="H282" s="165"/>
      <c r="I282" s="165"/>
      <c r="J282" s="165"/>
      <c r="K282" s="165"/>
      <c r="L282" s="165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</row>
    <row r="283">
      <c r="A283" s="165"/>
      <c r="B283" s="165"/>
      <c r="C283" s="165"/>
      <c r="D283" s="165"/>
      <c r="E283" s="165"/>
      <c r="F283" s="165"/>
      <c r="G283" s="165"/>
      <c r="H283" s="165"/>
      <c r="I283" s="165"/>
      <c r="J283" s="165"/>
      <c r="K283" s="165"/>
      <c r="L283" s="165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</row>
    <row r="284">
      <c r="A284" s="165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65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</row>
    <row r="285">
      <c r="A285" s="165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65"/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</row>
    <row r="286">
      <c r="A286" s="165"/>
      <c r="B286" s="165"/>
      <c r="C286" s="165"/>
      <c r="D286" s="165"/>
      <c r="E286" s="165"/>
      <c r="F286" s="165"/>
      <c r="G286" s="165"/>
      <c r="H286" s="165"/>
      <c r="I286" s="165"/>
      <c r="J286" s="165"/>
      <c r="K286" s="165"/>
      <c r="L286" s="165"/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</row>
    <row r="287">
      <c r="A287" s="165"/>
      <c r="B287" s="165"/>
      <c r="C287" s="165"/>
      <c r="D287" s="165"/>
      <c r="E287" s="165"/>
      <c r="F287" s="165"/>
      <c r="G287" s="165"/>
      <c r="H287" s="165"/>
      <c r="I287" s="165"/>
      <c r="J287" s="165"/>
      <c r="K287" s="165"/>
      <c r="L287" s="165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</row>
    <row r="288">
      <c r="A288" s="165"/>
      <c r="B288" s="165"/>
      <c r="C288" s="165"/>
      <c r="D288" s="165"/>
      <c r="E288" s="165"/>
      <c r="F288" s="165"/>
      <c r="G288" s="165"/>
      <c r="H288" s="165"/>
      <c r="I288" s="165"/>
      <c r="J288" s="165"/>
      <c r="K288" s="165"/>
      <c r="L288" s="165"/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</row>
    <row r="289">
      <c r="A289" s="165"/>
      <c r="B289" s="165"/>
      <c r="C289" s="165"/>
      <c r="D289" s="165"/>
      <c r="E289" s="165"/>
      <c r="F289" s="165"/>
      <c r="G289" s="165"/>
      <c r="H289" s="165"/>
      <c r="I289" s="165"/>
      <c r="J289" s="165"/>
      <c r="K289" s="165"/>
      <c r="L289" s="165"/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</row>
    <row r="290">
      <c r="A290" s="165"/>
      <c r="B290" s="165"/>
      <c r="C290" s="165"/>
      <c r="D290" s="165"/>
      <c r="E290" s="165"/>
      <c r="F290" s="165"/>
      <c r="G290" s="165"/>
      <c r="H290" s="165"/>
      <c r="I290" s="165"/>
      <c r="J290" s="165"/>
      <c r="K290" s="165"/>
      <c r="L290" s="165"/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</row>
    <row r="291">
      <c r="A291" s="165"/>
      <c r="B291" s="165"/>
      <c r="C291" s="165"/>
      <c r="D291" s="165"/>
      <c r="E291" s="165"/>
      <c r="F291" s="165"/>
      <c r="G291" s="165"/>
      <c r="H291" s="165"/>
      <c r="I291" s="165"/>
      <c r="J291" s="165"/>
      <c r="K291" s="165"/>
      <c r="L291" s="165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</row>
    <row r="292">
      <c r="A292" s="165"/>
      <c r="B292" s="165"/>
      <c r="C292" s="165"/>
      <c r="D292" s="165"/>
      <c r="E292" s="165"/>
      <c r="F292" s="165"/>
      <c r="G292" s="165"/>
      <c r="H292" s="165"/>
      <c r="I292" s="165"/>
      <c r="J292" s="165"/>
      <c r="K292" s="165"/>
      <c r="L292" s="165"/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</row>
    <row r="293">
      <c r="A293" s="165"/>
      <c r="B293" s="165"/>
      <c r="C293" s="165"/>
      <c r="D293" s="165"/>
      <c r="E293" s="165"/>
      <c r="F293" s="165"/>
      <c r="G293" s="165"/>
      <c r="H293" s="165"/>
      <c r="I293" s="165"/>
      <c r="J293" s="165"/>
      <c r="K293" s="165"/>
      <c r="L293" s="165"/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</row>
    <row r="294">
      <c r="A294" s="165"/>
      <c r="B294" s="165"/>
      <c r="C294" s="165"/>
      <c r="D294" s="165"/>
      <c r="E294" s="165"/>
      <c r="F294" s="165"/>
      <c r="G294" s="165"/>
      <c r="H294" s="165"/>
      <c r="I294" s="165"/>
      <c r="J294" s="165"/>
      <c r="K294" s="165"/>
      <c r="L294" s="165"/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</row>
    <row r="295">
      <c r="A295" s="165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</row>
    <row r="296">
      <c r="A296" s="165"/>
      <c r="B296" s="165"/>
      <c r="C296" s="165"/>
      <c r="D296" s="165"/>
      <c r="E296" s="165"/>
      <c r="F296" s="165"/>
      <c r="G296" s="165"/>
      <c r="H296" s="165"/>
      <c r="I296" s="165"/>
      <c r="J296" s="165"/>
      <c r="K296" s="165"/>
      <c r="L296" s="165"/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</row>
    <row r="297">
      <c r="A297" s="165"/>
      <c r="B297" s="165"/>
      <c r="C297" s="165"/>
      <c r="D297" s="165"/>
      <c r="E297" s="165"/>
      <c r="F297" s="165"/>
      <c r="G297" s="165"/>
      <c r="H297" s="165"/>
      <c r="I297" s="165"/>
      <c r="J297" s="165"/>
      <c r="K297" s="165"/>
      <c r="L297" s="165"/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</row>
    <row r="298">
      <c r="A298" s="165"/>
      <c r="B298" s="165"/>
      <c r="C298" s="165"/>
      <c r="D298" s="165"/>
      <c r="E298" s="165"/>
      <c r="F298" s="165"/>
      <c r="G298" s="165"/>
      <c r="H298" s="165"/>
      <c r="I298" s="165"/>
      <c r="J298" s="165"/>
      <c r="K298" s="165"/>
      <c r="L298" s="165"/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</row>
    <row r="299">
      <c r="A299" s="165"/>
      <c r="B299" s="165"/>
      <c r="C299" s="165"/>
      <c r="D299" s="165"/>
      <c r="E299" s="165"/>
      <c r="F299" s="165"/>
      <c r="G299" s="165"/>
      <c r="H299" s="165"/>
      <c r="I299" s="165"/>
      <c r="J299" s="165"/>
      <c r="K299" s="165"/>
      <c r="L299" s="165"/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</row>
    <row r="300">
      <c r="A300" s="165"/>
      <c r="B300" s="165"/>
      <c r="C300" s="165"/>
      <c r="D300" s="165"/>
      <c r="E300" s="165"/>
      <c r="F300" s="165"/>
      <c r="G300" s="165"/>
      <c r="H300" s="165"/>
      <c r="I300" s="165"/>
      <c r="J300" s="165"/>
      <c r="K300" s="165"/>
      <c r="L300" s="165"/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</row>
    <row r="301">
      <c r="A301" s="165"/>
      <c r="B301" s="165"/>
      <c r="C301" s="165"/>
      <c r="D301" s="165"/>
      <c r="E301" s="165"/>
      <c r="F301" s="165"/>
      <c r="G301" s="165"/>
      <c r="H301" s="165"/>
      <c r="I301" s="165"/>
      <c r="J301" s="165"/>
      <c r="K301" s="165"/>
      <c r="L301" s="165"/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</row>
    <row r="302">
      <c r="A302" s="165"/>
      <c r="B302" s="165"/>
      <c r="C302" s="165"/>
      <c r="D302" s="165"/>
      <c r="E302" s="165"/>
      <c r="F302" s="165"/>
      <c r="G302" s="165"/>
      <c r="H302" s="165"/>
      <c r="I302" s="165"/>
      <c r="J302" s="165"/>
      <c r="K302" s="165"/>
      <c r="L302" s="165"/>
      <c r="M302" s="165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</row>
    <row r="303">
      <c r="A303" s="165"/>
      <c r="B303" s="165"/>
      <c r="C303" s="165"/>
      <c r="D303" s="165"/>
      <c r="E303" s="165"/>
      <c r="F303" s="165"/>
      <c r="G303" s="165"/>
      <c r="H303" s="165"/>
      <c r="I303" s="165"/>
      <c r="J303" s="165"/>
      <c r="K303" s="165"/>
      <c r="L303" s="165"/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</row>
    <row r="304">
      <c r="A304" s="165"/>
      <c r="B304" s="165"/>
      <c r="C304" s="165"/>
      <c r="D304" s="165"/>
      <c r="E304" s="165"/>
      <c r="F304" s="165"/>
      <c r="G304" s="165"/>
      <c r="H304" s="165"/>
      <c r="I304" s="165"/>
      <c r="J304" s="165"/>
      <c r="K304" s="165"/>
      <c r="L304" s="165"/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</row>
    <row r="305">
      <c r="A305" s="165"/>
      <c r="B305" s="165"/>
      <c r="C305" s="165"/>
      <c r="D305" s="165"/>
      <c r="E305" s="165"/>
      <c r="F305" s="165"/>
      <c r="G305" s="165"/>
      <c r="H305" s="165"/>
      <c r="I305" s="165"/>
      <c r="J305" s="165"/>
      <c r="K305" s="165"/>
      <c r="L305" s="165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</row>
    <row r="306">
      <c r="A306" s="165"/>
      <c r="B306" s="165"/>
      <c r="C306" s="165"/>
      <c r="D306" s="165"/>
      <c r="E306" s="165"/>
      <c r="F306" s="165"/>
      <c r="G306" s="165"/>
      <c r="H306" s="165"/>
      <c r="I306" s="165"/>
      <c r="J306" s="165"/>
      <c r="K306" s="165"/>
      <c r="L306" s="165"/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</row>
    <row r="307">
      <c r="A307" s="165"/>
      <c r="B307" s="165"/>
      <c r="C307" s="165"/>
      <c r="D307" s="165"/>
      <c r="E307" s="165"/>
      <c r="F307" s="165"/>
      <c r="G307" s="165"/>
      <c r="H307" s="165"/>
      <c r="I307" s="165"/>
      <c r="J307" s="165"/>
      <c r="K307" s="165"/>
      <c r="L307" s="165"/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</row>
    <row r="308">
      <c r="A308" s="165"/>
      <c r="B308" s="165"/>
      <c r="C308" s="165"/>
      <c r="D308" s="165"/>
      <c r="E308" s="165"/>
      <c r="F308" s="165"/>
      <c r="G308" s="165"/>
      <c r="H308" s="165"/>
      <c r="I308" s="165"/>
      <c r="J308" s="165"/>
      <c r="K308" s="165"/>
      <c r="L308" s="165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</row>
    <row r="309">
      <c r="A309" s="165"/>
      <c r="B309" s="165"/>
      <c r="C309" s="165"/>
      <c r="D309" s="165"/>
      <c r="E309" s="165"/>
      <c r="F309" s="165"/>
      <c r="G309" s="165"/>
      <c r="H309" s="165"/>
      <c r="I309" s="165"/>
      <c r="J309" s="165"/>
      <c r="K309" s="165"/>
      <c r="L309" s="165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</row>
    <row r="310">
      <c r="A310" s="165"/>
      <c r="B310" s="165"/>
      <c r="C310" s="165"/>
      <c r="D310" s="165"/>
      <c r="E310" s="165"/>
      <c r="F310" s="165"/>
      <c r="G310" s="165"/>
      <c r="H310" s="165"/>
      <c r="I310" s="165"/>
      <c r="J310" s="165"/>
      <c r="K310" s="165"/>
      <c r="L310" s="165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</row>
    <row r="311">
      <c r="A311" s="165"/>
      <c r="B311" s="165"/>
      <c r="C311" s="165"/>
      <c r="D311" s="165"/>
      <c r="E311" s="165"/>
      <c r="F311" s="165"/>
      <c r="G311" s="165"/>
      <c r="H311" s="165"/>
      <c r="I311" s="165"/>
      <c r="J311" s="165"/>
      <c r="K311" s="165"/>
      <c r="L311" s="165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</row>
    <row r="312">
      <c r="A312" s="165"/>
      <c r="B312" s="165"/>
      <c r="C312" s="165"/>
      <c r="D312" s="165"/>
      <c r="E312" s="165"/>
      <c r="F312" s="165"/>
      <c r="G312" s="165"/>
      <c r="H312" s="165"/>
      <c r="I312" s="165"/>
      <c r="J312" s="165"/>
      <c r="K312" s="165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</row>
    <row r="313">
      <c r="A313" s="165"/>
      <c r="B313" s="165"/>
      <c r="C313" s="165"/>
      <c r="D313" s="165"/>
      <c r="E313" s="165"/>
      <c r="F313" s="165"/>
      <c r="G313" s="165"/>
      <c r="H313" s="165"/>
      <c r="I313" s="165"/>
      <c r="J313" s="165"/>
      <c r="K313" s="165"/>
      <c r="L313" s="165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</row>
    <row r="314">
      <c r="A314" s="165"/>
      <c r="B314" s="165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</row>
    <row r="315">
      <c r="A315" s="165"/>
      <c r="B315" s="165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</row>
    <row r="316">
      <c r="A316" s="165"/>
      <c r="B316" s="165"/>
      <c r="C316" s="165"/>
      <c r="D316" s="165"/>
      <c r="E316" s="165"/>
      <c r="F316" s="165"/>
      <c r="G316" s="165"/>
      <c r="H316" s="165"/>
      <c r="I316" s="165"/>
      <c r="J316" s="165"/>
      <c r="K316" s="165"/>
      <c r="L316" s="165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</row>
    <row r="317">
      <c r="A317" s="165"/>
      <c r="B317" s="165"/>
      <c r="C317" s="165"/>
      <c r="D317" s="165"/>
      <c r="E317" s="165"/>
      <c r="F317" s="165"/>
      <c r="G317" s="165"/>
      <c r="H317" s="165"/>
      <c r="I317" s="165"/>
      <c r="J317" s="165"/>
      <c r="K317" s="165"/>
      <c r="L317" s="165"/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</row>
    <row r="318">
      <c r="A318" s="165"/>
      <c r="B318" s="165"/>
      <c r="C318" s="165"/>
      <c r="D318" s="165"/>
      <c r="E318" s="165"/>
      <c r="F318" s="165"/>
      <c r="G318" s="165"/>
      <c r="H318" s="165"/>
      <c r="I318" s="165"/>
      <c r="J318" s="165"/>
      <c r="K318" s="165"/>
      <c r="L318" s="165"/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</row>
    <row r="319">
      <c r="A319" s="165"/>
      <c r="B319" s="165"/>
      <c r="C319" s="165"/>
      <c r="D319" s="165"/>
      <c r="E319" s="165"/>
      <c r="F319" s="165"/>
      <c r="G319" s="165"/>
      <c r="H319" s="165"/>
      <c r="I319" s="165"/>
      <c r="J319" s="165"/>
      <c r="K319" s="165"/>
      <c r="L319" s="165"/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</row>
    <row r="320">
      <c r="A320" s="165"/>
      <c r="B320" s="165"/>
      <c r="C320" s="165"/>
      <c r="D320" s="165"/>
      <c r="E320" s="165"/>
      <c r="F320" s="165"/>
      <c r="G320" s="165"/>
      <c r="H320" s="165"/>
      <c r="I320" s="165"/>
      <c r="J320" s="165"/>
      <c r="K320" s="165"/>
      <c r="L320" s="165"/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</row>
    <row r="321">
      <c r="A321" s="165"/>
      <c r="B321" s="165"/>
      <c r="C321" s="165"/>
      <c r="D321" s="165"/>
      <c r="E321" s="165"/>
      <c r="F321" s="165"/>
      <c r="G321" s="165"/>
      <c r="H321" s="165"/>
      <c r="I321" s="165"/>
      <c r="J321" s="165"/>
      <c r="K321" s="165"/>
      <c r="L321" s="165"/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</row>
    <row r="322">
      <c r="A322" s="165"/>
      <c r="B322" s="165"/>
      <c r="C322" s="165"/>
      <c r="D322" s="165"/>
      <c r="E322" s="165"/>
      <c r="F322" s="165"/>
      <c r="G322" s="165"/>
      <c r="H322" s="165"/>
      <c r="I322" s="165"/>
      <c r="J322" s="165"/>
      <c r="K322" s="165"/>
      <c r="L322" s="165"/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</row>
    <row r="323">
      <c r="A323" s="165"/>
      <c r="B323" s="165"/>
      <c r="C323" s="165"/>
      <c r="D323" s="165"/>
      <c r="E323" s="165"/>
      <c r="F323" s="165"/>
      <c r="G323" s="165"/>
      <c r="H323" s="165"/>
      <c r="I323" s="165"/>
      <c r="J323" s="165"/>
      <c r="K323" s="165"/>
      <c r="L323" s="165"/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</row>
    <row r="324">
      <c r="A324" s="165"/>
      <c r="B324" s="165"/>
      <c r="C324" s="165"/>
      <c r="D324" s="165"/>
      <c r="E324" s="165"/>
      <c r="F324" s="165"/>
      <c r="G324" s="165"/>
      <c r="H324" s="165"/>
      <c r="I324" s="165"/>
      <c r="J324" s="165"/>
      <c r="K324" s="165"/>
      <c r="L324" s="165"/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</row>
    <row r="325">
      <c r="A325" s="165"/>
      <c r="B325" s="165"/>
      <c r="C325" s="165"/>
      <c r="D325" s="165"/>
      <c r="E325" s="165"/>
      <c r="F325" s="165"/>
      <c r="G325" s="165"/>
      <c r="H325" s="165"/>
      <c r="I325" s="165"/>
      <c r="J325" s="165"/>
      <c r="K325" s="165"/>
      <c r="L325" s="165"/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</row>
    <row r="326">
      <c r="A326" s="165"/>
      <c r="B326" s="165"/>
      <c r="C326" s="165"/>
      <c r="D326" s="165"/>
      <c r="E326" s="165"/>
      <c r="F326" s="165"/>
      <c r="G326" s="165"/>
      <c r="H326" s="165"/>
      <c r="I326" s="165"/>
      <c r="J326" s="165"/>
      <c r="K326" s="165"/>
      <c r="L326" s="165"/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</row>
    <row r="327">
      <c r="A327" s="165"/>
      <c r="B327" s="165"/>
      <c r="C327" s="165"/>
      <c r="D327" s="165"/>
      <c r="E327" s="165"/>
      <c r="F327" s="165"/>
      <c r="G327" s="165"/>
      <c r="H327" s="165"/>
      <c r="I327" s="165"/>
      <c r="J327" s="165"/>
      <c r="K327" s="165"/>
      <c r="L327" s="165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</row>
    <row r="328">
      <c r="A328" s="165"/>
      <c r="B328" s="165"/>
      <c r="C328" s="165"/>
      <c r="D328" s="165"/>
      <c r="E328" s="165"/>
      <c r="F328" s="165"/>
      <c r="G328" s="165"/>
      <c r="H328" s="165"/>
      <c r="I328" s="165"/>
      <c r="J328" s="165"/>
      <c r="K328" s="165"/>
      <c r="L328" s="165"/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</row>
    <row r="329">
      <c r="A329" s="165"/>
      <c r="B329" s="165"/>
      <c r="C329" s="165"/>
      <c r="D329" s="165"/>
      <c r="E329" s="165"/>
      <c r="F329" s="165"/>
      <c r="G329" s="165"/>
      <c r="H329" s="165"/>
      <c r="I329" s="165"/>
      <c r="J329" s="165"/>
      <c r="K329" s="165"/>
      <c r="L329" s="165"/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</row>
    <row r="330">
      <c r="A330" s="165"/>
      <c r="B330" s="165"/>
      <c r="C330" s="165"/>
      <c r="D330" s="165"/>
      <c r="E330" s="165"/>
      <c r="F330" s="165"/>
      <c r="G330" s="165"/>
      <c r="H330" s="165"/>
      <c r="I330" s="165"/>
      <c r="J330" s="165"/>
      <c r="K330" s="165"/>
      <c r="L330" s="165"/>
      <c r="M330" s="165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</row>
    <row r="331">
      <c r="A331" s="165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</row>
    <row r="332">
      <c r="A332" s="165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</row>
    <row r="333">
      <c r="A333" s="165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</row>
    <row r="334">
      <c r="A334" s="165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</row>
    <row r="335">
      <c r="A335" s="165"/>
      <c r="B335" s="165"/>
      <c r="C335" s="165"/>
      <c r="D335" s="165"/>
      <c r="E335" s="165"/>
      <c r="F335" s="165"/>
      <c r="G335" s="165"/>
      <c r="H335" s="165"/>
      <c r="I335" s="165"/>
      <c r="J335" s="165"/>
      <c r="K335" s="165"/>
      <c r="L335" s="165"/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</row>
    <row r="336">
      <c r="A336" s="165"/>
      <c r="B336" s="165"/>
      <c r="C336" s="165"/>
      <c r="D336" s="165"/>
      <c r="E336" s="165"/>
      <c r="F336" s="165"/>
      <c r="G336" s="165"/>
      <c r="H336" s="165"/>
      <c r="I336" s="165"/>
      <c r="J336" s="165"/>
      <c r="K336" s="165"/>
      <c r="L336" s="165"/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</row>
    <row r="337">
      <c r="A337" s="165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65"/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</row>
    <row r="338">
      <c r="A338" s="165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65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</row>
    <row r="339">
      <c r="A339" s="165"/>
      <c r="B339" s="165"/>
      <c r="C339" s="165"/>
      <c r="D339" s="165"/>
      <c r="E339" s="165"/>
      <c r="F339" s="165"/>
      <c r="G339" s="165"/>
      <c r="H339" s="165"/>
      <c r="I339" s="165"/>
      <c r="J339" s="165"/>
      <c r="K339" s="165"/>
      <c r="L339" s="165"/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</row>
    <row r="340">
      <c r="A340" s="165"/>
      <c r="B340" s="165"/>
      <c r="C340" s="165"/>
      <c r="D340" s="165"/>
      <c r="E340" s="165"/>
      <c r="F340" s="165"/>
      <c r="G340" s="165"/>
      <c r="H340" s="165"/>
      <c r="I340" s="165"/>
      <c r="J340" s="165"/>
      <c r="K340" s="165"/>
      <c r="L340" s="165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</row>
    <row r="341">
      <c r="A341" s="165"/>
      <c r="B341" s="165"/>
      <c r="C341" s="165"/>
      <c r="D341" s="165"/>
      <c r="E341" s="165"/>
      <c r="F341" s="165"/>
      <c r="G341" s="165"/>
      <c r="H341" s="165"/>
      <c r="I341" s="165"/>
      <c r="J341" s="165"/>
      <c r="K341" s="165"/>
      <c r="L341" s="165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</row>
    <row r="342">
      <c r="A342" s="165"/>
      <c r="B342" s="165"/>
      <c r="C342" s="165"/>
      <c r="D342" s="165"/>
      <c r="E342" s="165"/>
      <c r="F342" s="165"/>
      <c r="G342" s="165"/>
      <c r="H342" s="165"/>
      <c r="I342" s="165"/>
      <c r="J342" s="165"/>
      <c r="K342" s="165"/>
      <c r="L342" s="165"/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</row>
    <row r="343">
      <c r="A343" s="165"/>
      <c r="B343" s="165"/>
      <c r="C343" s="165"/>
      <c r="D343" s="165"/>
      <c r="E343" s="165"/>
      <c r="F343" s="165"/>
      <c r="G343" s="165"/>
      <c r="H343" s="165"/>
      <c r="I343" s="165"/>
      <c r="J343" s="165"/>
      <c r="K343" s="165"/>
      <c r="L343" s="165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</row>
    <row r="344">
      <c r="A344" s="165"/>
      <c r="B344" s="165"/>
      <c r="C344" s="165"/>
      <c r="D344" s="165"/>
      <c r="E344" s="165"/>
      <c r="F344" s="165"/>
      <c r="G344" s="165"/>
      <c r="H344" s="165"/>
      <c r="I344" s="165"/>
      <c r="J344" s="165"/>
      <c r="K344" s="165"/>
      <c r="L344" s="165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</row>
    <row r="345">
      <c r="A345" s="165"/>
      <c r="B345" s="165"/>
      <c r="C345" s="165"/>
      <c r="D345" s="165"/>
      <c r="E345" s="165"/>
      <c r="F345" s="165"/>
      <c r="G345" s="165"/>
      <c r="H345" s="165"/>
      <c r="I345" s="165"/>
      <c r="J345" s="165"/>
      <c r="K345" s="165"/>
      <c r="L345" s="165"/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</row>
    <row r="346">
      <c r="A346" s="165"/>
      <c r="B346" s="165"/>
      <c r="C346" s="165"/>
      <c r="D346" s="165"/>
      <c r="E346" s="165"/>
      <c r="F346" s="165"/>
      <c r="G346" s="165"/>
      <c r="H346" s="165"/>
      <c r="I346" s="165"/>
      <c r="J346" s="165"/>
      <c r="K346" s="165"/>
      <c r="L346" s="165"/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</row>
    <row r="347">
      <c r="A347" s="165"/>
      <c r="B347" s="165"/>
      <c r="C347" s="165"/>
      <c r="D347" s="165"/>
      <c r="E347" s="165"/>
      <c r="F347" s="165"/>
      <c r="G347" s="165"/>
      <c r="H347" s="165"/>
      <c r="I347" s="165"/>
      <c r="J347" s="165"/>
      <c r="K347" s="165"/>
      <c r="L347" s="165"/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</row>
    <row r="348">
      <c r="A348" s="165"/>
      <c r="B348" s="165"/>
      <c r="C348" s="165"/>
      <c r="D348" s="165"/>
      <c r="E348" s="165"/>
      <c r="F348" s="165"/>
      <c r="G348" s="165"/>
      <c r="H348" s="165"/>
      <c r="I348" s="165"/>
      <c r="J348" s="165"/>
      <c r="K348" s="165"/>
      <c r="L348" s="165"/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</row>
    <row r="349">
      <c r="A349" s="165"/>
      <c r="B349" s="165"/>
      <c r="C349" s="165"/>
      <c r="D349" s="165"/>
      <c r="E349" s="165"/>
      <c r="F349" s="165"/>
      <c r="G349" s="165"/>
      <c r="H349" s="165"/>
      <c r="I349" s="165"/>
      <c r="J349" s="165"/>
      <c r="K349" s="165"/>
      <c r="L349" s="165"/>
      <c r="M349" s="165"/>
      <c r="N349" s="165"/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</row>
    <row r="350">
      <c r="A350" s="165"/>
      <c r="B350" s="165"/>
      <c r="C350" s="165"/>
      <c r="D350" s="165"/>
      <c r="E350" s="165"/>
      <c r="F350" s="165"/>
      <c r="G350" s="165"/>
      <c r="H350" s="165"/>
      <c r="I350" s="165"/>
      <c r="J350" s="165"/>
      <c r="K350" s="165"/>
      <c r="L350" s="165"/>
      <c r="M350" s="165"/>
      <c r="N350" s="165"/>
      <c r="O350" s="165"/>
      <c r="P350" s="165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</row>
    <row r="351">
      <c r="A351" s="165"/>
      <c r="B351" s="165"/>
      <c r="C351" s="165"/>
      <c r="D351" s="165"/>
      <c r="E351" s="165"/>
      <c r="F351" s="165"/>
      <c r="G351" s="165"/>
      <c r="H351" s="165"/>
      <c r="I351" s="165"/>
      <c r="J351" s="165"/>
      <c r="K351" s="165"/>
      <c r="L351" s="165"/>
      <c r="M351" s="165"/>
      <c r="N351" s="165"/>
      <c r="O351" s="165"/>
      <c r="P351" s="165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</row>
    <row r="352">
      <c r="A352" s="165"/>
      <c r="B352" s="165"/>
      <c r="C352" s="165"/>
      <c r="D352" s="165"/>
      <c r="E352" s="165"/>
      <c r="F352" s="165"/>
      <c r="G352" s="165"/>
      <c r="H352" s="165"/>
      <c r="I352" s="165"/>
      <c r="J352" s="165"/>
      <c r="K352" s="165"/>
      <c r="L352" s="165"/>
      <c r="M352" s="165"/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</row>
    <row r="353">
      <c r="A353" s="165"/>
      <c r="B353" s="165"/>
      <c r="C353" s="165"/>
      <c r="D353" s="165"/>
      <c r="E353" s="165"/>
      <c r="F353" s="165"/>
      <c r="G353" s="165"/>
      <c r="H353" s="165"/>
      <c r="I353" s="165"/>
      <c r="J353" s="165"/>
      <c r="K353" s="165"/>
      <c r="L353" s="165"/>
      <c r="M353" s="165"/>
      <c r="N353" s="165"/>
      <c r="O353" s="165"/>
      <c r="P353" s="165"/>
      <c r="Q353" s="165"/>
      <c r="R353" s="165"/>
      <c r="S353" s="165"/>
      <c r="T353" s="165"/>
      <c r="U353" s="165"/>
      <c r="V353" s="165"/>
      <c r="W353" s="165"/>
      <c r="X353" s="165"/>
      <c r="Y353" s="165"/>
      <c r="Z353" s="165"/>
    </row>
    <row r="354">
      <c r="A354" s="165"/>
      <c r="B354" s="165"/>
      <c r="C354" s="165"/>
      <c r="D354" s="165"/>
      <c r="E354" s="165"/>
      <c r="F354" s="165"/>
      <c r="G354" s="165"/>
      <c r="H354" s="165"/>
      <c r="I354" s="165"/>
      <c r="J354" s="165"/>
      <c r="K354" s="165"/>
      <c r="L354" s="165"/>
      <c r="M354" s="165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</row>
    <row r="355">
      <c r="A355" s="165"/>
      <c r="B355" s="165"/>
      <c r="C355" s="165"/>
      <c r="D355" s="165"/>
      <c r="E355" s="165"/>
      <c r="F355" s="165"/>
      <c r="G355" s="165"/>
      <c r="H355" s="165"/>
      <c r="I355" s="165"/>
      <c r="J355" s="165"/>
      <c r="K355" s="165"/>
      <c r="L355" s="165"/>
      <c r="M355" s="165"/>
      <c r="N355" s="165"/>
      <c r="O355" s="165"/>
      <c r="P355" s="165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</row>
    <row r="356">
      <c r="A356" s="165"/>
      <c r="B356" s="165"/>
      <c r="C356" s="165"/>
      <c r="D356" s="165"/>
      <c r="E356" s="165"/>
      <c r="F356" s="165"/>
      <c r="G356" s="165"/>
      <c r="H356" s="165"/>
      <c r="I356" s="165"/>
      <c r="J356" s="165"/>
      <c r="K356" s="165"/>
      <c r="L356" s="165"/>
      <c r="M356" s="165"/>
      <c r="N356" s="165"/>
      <c r="O356" s="165"/>
      <c r="P356" s="165"/>
      <c r="Q356" s="165"/>
      <c r="R356" s="165"/>
      <c r="S356" s="165"/>
      <c r="T356" s="165"/>
      <c r="U356" s="165"/>
      <c r="V356" s="165"/>
      <c r="W356" s="165"/>
      <c r="X356" s="165"/>
      <c r="Y356" s="165"/>
      <c r="Z356" s="165"/>
    </row>
    <row r="357">
      <c r="A357" s="165"/>
      <c r="B357" s="165"/>
      <c r="C357" s="165"/>
      <c r="D357" s="165"/>
      <c r="E357" s="165"/>
      <c r="F357" s="165"/>
      <c r="G357" s="165"/>
      <c r="H357" s="165"/>
      <c r="I357" s="165"/>
      <c r="J357" s="165"/>
      <c r="K357" s="165"/>
      <c r="L357" s="165"/>
      <c r="M357" s="165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</row>
    <row r="358">
      <c r="A358" s="165"/>
      <c r="B358" s="165"/>
      <c r="C358" s="165"/>
      <c r="D358" s="165"/>
      <c r="E358" s="165"/>
      <c r="F358" s="165"/>
      <c r="G358" s="165"/>
      <c r="H358" s="165"/>
      <c r="I358" s="165"/>
      <c r="J358" s="165"/>
      <c r="K358" s="165"/>
      <c r="L358" s="165"/>
      <c r="M358" s="165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</row>
    <row r="359">
      <c r="A359" s="165"/>
      <c r="B359" s="165"/>
      <c r="C359" s="165"/>
      <c r="D359" s="165"/>
      <c r="E359" s="165"/>
      <c r="F359" s="165"/>
      <c r="G359" s="165"/>
      <c r="H359" s="165"/>
      <c r="I359" s="165"/>
      <c r="J359" s="165"/>
      <c r="K359" s="165"/>
      <c r="L359" s="165"/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</row>
    <row r="360">
      <c r="A360" s="165"/>
      <c r="B360" s="165"/>
      <c r="C360" s="165"/>
      <c r="D360" s="165"/>
      <c r="E360" s="165"/>
      <c r="F360" s="165"/>
      <c r="G360" s="165"/>
      <c r="H360" s="165"/>
      <c r="I360" s="165"/>
      <c r="J360" s="165"/>
      <c r="K360" s="165"/>
      <c r="L360" s="165"/>
      <c r="M360" s="165"/>
      <c r="N360" s="165"/>
      <c r="O360" s="165"/>
      <c r="P360" s="165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</row>
    <row r="361">
      <c r="A361" s="165"/>
      <c r="B361" s="165"/>
      <c r="C361" s="165"/>
      <c r="D361" s="165"/>
      <c r="E361" s="165"/>
      <c r="F361" s="165"/>
      <c r="G361" s="165"/>
      <c r="H361" s="165"/>
      <c r="I361" s="165"/>
      <c r="J361" s="165"/>
      <c r="K361" s="165"/>
      <c r="L361" s="165"/>
      <c r="M361" s="165"/>
      <c r="N361" s="165"/>
      <c r="O361" s="165"/>
      <c r="P361" s="165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</row>
    <row r="362">
      <c r="A362" s="165"/>
      <c r="B362" s="165"/>
      <c r="C362" s="165"/>
      <c r="D362" s="165"/>
      <c r="E362" s="165"/>
      <c r="F362" s="165"/>
      <c r="G362" s="165"/>
      <c r="H362" s="165"/>
      <c r="I362" s="165"/>
      <c r="J362" s="165"/>
      <c r="K362" s="165"/>
      <c r="L362" s="165"/>
      <c r="M362" s="165"/>
      <c r="N362" s="165"/>
      <c r="O362" s="165"/>
      <c r="P362" s="165"/>
      <c r="Q362" s="165"/>
      <c r="R362" s="165"/>
      <c r="S362" s="165"/>
      <c r="T362" s="165"/>
      <c r="U362" s="165"/>
      <c r="V362" s="165"/>
      <c r="W362" s="165"/>
      <c r="X362" s="165"/>
      <c r="Y362" s="165"/>
      <c r="Z362" s="165"/>
    </row>
    <row r="363">
      <c r="A363" s="165"/>
      <c r="B363" s="165"/>
      <c r="C363" s="165"/>
      <c r="D363" s="165"/>
      <c r="E363" s="165"/>
      <c r="F363" s="165"/>
      <c r="G363" s="165"/>
      <c r="H363" s="165"/>
      <c r="I363" s="165"/>
      <c r="J363" s="165"/>
      <c r="K363" s="165"/>
      <c r="L363" s="165"/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</row>
    <row r="364">
      <c r="A364" s="165"/>
      <c r="B364" s="165"/>
      <c r="C364" s="165"/>
      <c r="D364" s="165"/>
      <c r="E364" s="165"/>
      <c r="F364" s="165"/>
      <c r="G364" s="165"/>
      <c r="H364" s="165"/>
      <c r="I364" s="165"/>
      <c r="J364" s="165"/>
      <c r="K364" s="165"/>
      <c r="L364" s="165"/>
      <c r="M364" s="165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</row>
    <row r="365">
      <c r="A365" s="165"/>
      <c r="B365" s="165"/>
      <c r="C365" s="165"/>
      <c r="D365" s="165"/>
      <c r="E365" s="165"/>
      <c r="F365" s="165"/>
      <c r="G365" s="165"/>
      <c r="H365" s="165"/>
      <c r="I365" s="165"/>
      <c r="J365" s="165"/>
      <c r="K365" s="165"/>
      <c r="L365" s="165"/>
      <c r="M365" s="165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</row>
    <row r="366">
      <c r="A366" s="165"/>
      <c r="B366" s="165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5"/>
      <c r="O366" s="165"/>
      <c r="P366" s="165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</row>
    <row r="367">
      <c r="A367" s="165"/>
      <c r="B367" s="165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5"/>
      <c r="O367" s="165"/>
      <c r="P367" s="165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</row>
    <row r="368">
      <c r="A368" s="165"/>
      <c r="B368" s="165"/>
      <c r="C368" s="165"/>
      <c r="D368" s="165"/>
      <c r="E368" s="165"/>
      <c r="F368" s="165"/>
      <c r="G368" s="165"/>
      <c r="H368" s="165"/>
      <c r="I368" s="165"/>
      <c r="J368" s="165"/>
      <c r="K368" s="165"/>
      <c r="L368" s="165"/>
      <c r="M368" s="165"/>
      <c r="N368" s="165"/>
      <c r="O368" s="165"/>
      <c r="P368" s="165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</row>
    <row r="369">
      <c r="A369" s="165"/>
      <c r="B369" s="165"/>
      <c r="C369" s="165"/>
      <c r="D369" s="165"/>
      <c r="E369" s="165"/>
      <c r="F369" s="165"/>
      <c r="G369" s="165"/>
      <c r="H369" s="165"/>
      <c r="I369" s="165"/>
      <c r="J369" s="165"/>
      <c r="K369" s="165"/>
      <c r="L369" s="165"/>
      <c r="M369" s="165"/>
      <c r="N369" s="165"/>
      <c r="O369" s="165"/>
      <c r="P369" s="165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</row>
    <row r="370">
      <c r="A370" s="165"/>
      <c r="B370" s="165"/>
      <c r="C370" s="165"/>
      <c r="D370" s="165"/>
      <c r="E370" s="165"/>
      <c r="F370" s="165"/>
      <c r="G370" s="165"/>
      <c r="H370" s="165"/>
      <c r="I370" s="165"/>
      <c r="J370" s="165"/>
      <c r="K370" s="165"/>
      <c r="L370" s="165"/>
      <c r="M370" s="165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</row>
    <row r="371">
      <c r="A371" s="165"/>
      <c r="B371" s="165"/>
      <c r="C371" s="165"/>
      <c r="D371" s="165"/>
      <c r="E371" s="165"/>
      <c r="F371" s="165"/>
      <c r="G371" s="165"/>
      <c r="H371" s="165"/>
      <c r="I371" s="165"/>
      <c r="J371" s="165"/>
      <c r="K371" s="165"/>
      <c r="L371" s="165"/>
      <c r="M371" s="165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</row>
    <row r="372">
      <c r="A372" s="165"/>
      <c r="B372" s="165"/>
      <c r="C372" s="165"/>
      <c r="D372" s="165"/>
      <c r="E372" s="165"/>
      <c r="F372" s="165"/>
      <c r="G372" s="165"/>
      <c r="H372" s="165"/>
      <c r="I372" s="165"/>
      <c r="J372" s="165"/>
      <c r="K372" s="165"/>
      <c r="L372" s="165"/>
      <c r="M372" s="165"/>
      <c r="N372" s="165"/>
      <c r="O372" s="165"/>
      <c r="P372" s="165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</row>
    <row r="373">
      <c r="A373" s="165"/>
      <c r="B373" s="165"/>
      <c r="C373" s="165"/>
      <c r="D373" s="165"/>
      <c r="E373" s="165"/>
      <c r="F373" s="165"/>
      <c r="G373" s="165"/>
      <c r="H373" s="165"/>
      <c r="I373" s="165"/>
      <c r="J373" s="165"/>
      <c r="K373" s="165"/>
      <c r="L373" s="165"/>
      <c r="M373" s="165"/>
      <c r="N373" s="165"/>
      <c r="O373" s="165"/>
      <c r="P373" s="165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</row>
    <row r="374">
      <c r="A374" s="165"/>
      <c r="B374" s="165"/>
      <c r="C374" s="165"/>
      <c r="D374" s="165"/>
      <c r="E374" s="165"/>
      <c r="F374" s="165"/>
      <c r="G374" s="165"/>
      <c r="H374" s="165"/>
      <c r="I374" s="165"/>
      <c r="J374" s="165"/>
      <c r="K374" s="165"/>
      <c r="L374" s="165"/>
      <c r="M374" s="165"/>
      <c r="N374" s="165"/>
      <c r="O374" s="165"/>
      <c r="P374" s="165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</row>
    <row r="375">
      <c r="A375" s="165"/>
      <c r="B375" s="165"/>
      <c r="C375" s="165"/>
      <c r="D375" s="165"/>
      <c r="E375" s="165"/>
      <c r="F375" s="165"/>
      <c r="G375" s="165"/>
      <c r="H375" s="165"/>
      <c r="I375" s="165"/>
      <c r="J375" s="165"/>
      <c r="K375" s="165"/>
      <c r="L375" s="165"/>
      <c r="M375" s="165"/>
      <c r="N375" s="165"/>
      <c r="O375" s="165"/>
      <c r="P375" s="165"/>
      <c r="Q375" s="165"/>
      <c r="R375" s="165"/>
      <c r="S375" s="165"/>
      <c r="T375" s="165"/>
      <c r="U375" s="165"/>
      <c r="V375" s="165"/>
      <c r="W375" s="165"/>
      <c r="X375" s="165"/>
      <c r="Y375" s="165"/>
      <c r="Z375" s="165"/>
    </row>
    <row r="376">
      <c r="A376" s="165"/>
      <c r="B376" s="165"/>
      <c r="C376" s="165"/>
      <c r="D376" s="165"/>
      <c r="E376" s="165"/>
      <c r="F376" s="165"/>
      <c r="G376" s="165"/>
      <c r="H376" s="165"/>
      <c r="I376" s="165"/>
      <c r="J376" s="165"/>
      <c r="K376" s="165"/>
      <c r="L376" s="165"/>
      <c r="M376" s="165"/>
      <c r="N376" s="165"/>
      <c r="O376" s="165"/>
      <c r="P376" s="165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</row>
    <row r="377">
      <c r="A377" s="165"/>
      <c r="B377" s="165"/>
      <c r="C377" s="165"/>
      <c r="D377" s="165"/>
      <c r="E377" s="165"/>
      <c r="F377" s="165"/>
      <c r="G377" s="165"/>
      <c r="H377" s="165"/>
      <c r="I377" s="165"/>
      <c r="J377" s="165"/>
      <c r="K377" s="165"/>
      <c r="L377" s="165"/>
      <c r="M377" s="165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</row>
    <row r="378">
      <c r="A378" s="165"/>
      <c r="B378" s="165"/>
      <c r="C378" s="165"/>
      <c r="D378" s="165"/>
      <c r="E378" s="165"/>
      <c r="F378" s="165"/>
      <c r="G378" s="165"/>
      <c r="H378" s="165"/>
      <c r="I378" s="165"/>
      <c r="J378" s="165"/>
      <c r="K378" s="165"/>
      <c r="L378" s="165"/>
      <c r="M378" s="165"/>
      <c r="N378" s="165"/>
      <c r="O378" s="165"/>
      <c r="P378" s="165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</row>
    <row r="379">
      <c r="A379" s="165"/>
      <c r="B379" s="165"/>
      <c r="C379" s="165"/>
      <c r="D379" s="165"/>
      <c r="E379" s="165"/>
      <c r="F379" s="165"/>
      <c r="G379" s="165"/>
      <c r="H379" s="165"/>
      <c r="I379" s="165"/>
      <c r="J379" s="165"/>
      <c r="K379" s="165"/>
      <c r="L379" s="165"/>
      <c r="M379" s="165"/>
      <c r="N379" s="165"/>
      <c r="O379" s="165"/>
      <c r="P379" s="165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</row>
    <row r="380">
      <c r="A380" s="165"/>
      <c r="B380" s="165"/>
      <c r="C380" s="165"/>
      <c r="D380" s="165"/>
      <c r="E380" s="165"/>
      <c r="F380" s="165"/>
      <c r="G380" s="165"/>
      <c r="H380" s="165"/>
      <c r="I380" s="165"/>
      <c r="J380" s="165"/>
      <c r="K380" s="165"/>
      <c r="L380" s="165"/>
      <c r="M380" s="165"/>
      <c r="N380" s="165"/>
      <c r="O380" s="165"/>
      <c r="P380" s="165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</row>
    <row r="381">
      <c r="A381" s="165"/>
      <c r="B381" s="165"/>
      <c r="C381" s="165"/>
      <c r="D381" s="165"/>
      <c r="E381" s="165"/>
      <c r="F381" s="165"/>
      <c r="G381" s="165"/>
      <c r="H381" s="165"/>
      <c r="I381" s="165"/>
      <c r="J381" s="165"/>
      <c r="K381" s="165"/>
      <c r="L381" s="165"/>
      <c r="M381" s="165"/>
      <c r="N381" s="165"/>
      <c r="O381" s="165"/>
      <c r="P381" s="165"/>
      <c r="Q381" s="165"/>
      <c r="R381" s="165"/>
      <c r="S381" s="165"/>
      <c r="T381" s="165"/>
      <c r="U381" s="165"/>
      <c r="V381" s="165"/>
      <c r="W381" s="165"/>
      <c r="X381" s="165"/>
      <c r="Y381" s="165"/>
      <c r="Z381" s="165"/>
    </row>
    <row r="382">
      <c r="A382" s="165"/>
      <c r="B382" s="165"/>
      <c r="C382" s="165"/>
      <c r="D382" s="165"/>
      <c r="E382" s="165"/>
      <c r="F382" s="165"/>
      <c r="G382" s="165"/>
      <c r="H382" s="165"/>
      <c r="I382" s="165"/>
      <c r="J382" s="165"/>
      <c r="K382" s="165"/>
      <c r="L382" s="165"/>
      <c r="M382" s="165"/>
      <c r="N382" s="165"/>
      <c r="O382" s="165"/>
      <c r="P382" s="165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</row>
    <row r="383">
      <c r="A383" s="165"/>
      <c r="B383" s="165"/>
      <c r="C383" s="165"/>
      <c r="D383" s="165"/>
      <c r="E383" s="165"/>
      <c r="F383" s="165"/>
      <c r="G383" s="165"/>
      <c r="H383" s="165"/>
      <c r="I383" s="165"/>
      <c r="J383" s="165"/>
      <c r="K383" s="165"/>
      <c r="L383" s="165"/>
      <c r="M383" s="165"/>
      <c r="N383" s="165"/>
      <c r="O383" s="165"/>
      <c r="P383" s="165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</row>
    <row r="384">
      <c r="A384" s="165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</row>
    <row r="385">
      <c r="A385" s="165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</row>
    <row r="386">
      <c r="A386" s="165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</row>
    <row r="387">
      <c r="A387" s="165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</row>
    <row r="388">
      <c r="A388" s="165"/>
      <c r="B388" s="165"/>
      <c r="C388" s="165"/>
      <c r="D388" s="165"/>
      <c r="E388" s="165"/>
      <c r="F388" s="165"/>
      <c r="G388" s="165"/>
      <c r="H388" s="165"/>
      <c r="I388" s="165"/>
      <c r="J388" s="165"/>
      <c r="K388" s="165"/>
      <c r="L388" s="165"/>
      <c r="M388" s="165"/>
      <c r="N388" s="165"/>
      <c r="O388" s="165"/>
      <c r="P388" s="165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</row>
    <row r="389">
      <c r="A389" s="165"/>
      <c r="B389" s="165"/>
      <c r="C389" s="165"/>
      <c r="D389" s="165"/>
      <c r="E389" s="165"/>
      <c r="F389" s="165"/>
      <c r="G389" s="165"/>
      <c r="H389" s="165"/>
      <c r="I389" s="165"/>
      <c r="J389" s="165"/>
      <c r="K389" s="165"/>
      <c r="L389" s="165"/>
      <c r="M389" s="165"/>
      <c r="N389" s="165"/>
      <c r="O389" s="165"/>
      <c r="P389" s="165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</row>
    <row r="390">
      <c r="A390" s="165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65"/>
      <c r="M390" s="165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</row>
    <row r="391">
      <c r="A391" s="165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65"/>
      <c r="M391" s="165"/>
      <c r="N391" s="165"/>
      <c r="O391" s="165"/>
      <c r="P391" s="165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</row>
    <row r="392">
      <c r="A392" s="165"/>
      <c r="B392" s="165"/>
      <c r="C392" s="165"/>
      <c r="D392" s="165"/>
      <c r="E392" s="165"/>
      <c r="F392" s="165"/>
      <c r="G392" s="165"/>
      <c r="H392" s="165"/>
      <c r="I392" s="165"/>
      <c r="J392" s="165"/>
      <c r="K392" s="165"/>
      <c r="L392" s="165"/>
      <c r="M392" s="165"/>
      <c r="N392" s="165"/>
      <c r="O392" s="165"/>
      <c r="P392" s="165"/>
      <c r="Q392" s="165"/>
      <c r="R392" s="165"/>
      <c r="S392" s="165"/>
      <c r="T392" s="165"/>
      <c r="U392" s="165"/>
      <c r="V392" s="165"/>
      <c r="W392" s="165"/>
      <c r="X392" s="165"/>
      <c r="Y392" s="165"/>
      <c r="Z392" s="165"/>
    </row>
    <row r="393">
      <c r="A393" s="165"/>
      <c r="B393" s="165"/>
      <c r="C393" s="165"/>
      <c r="D393" s="165"/>
      <c r="E393" s="165"/>
      <c r="F393" s="165"/>
      <c r="G393" s="165"/>
      <c r="H393" s="165"/>
      <c r="I393" s="165"/>
      <c r="J393" s="165"/>
      <c r="K393" s="165"/>
      <c r="L393" s="165"/>
      <c r="M393" s="165"/>
      <c r="N393" s="165"/>
      <c r="O393" s="165"/>
      <c r="P393" s="165"/>
      <c r="Q393" s="165"/>
      <c r="R393" s="165"/>
      <c r="S393" s="165"/>
      <c r="T393" s="165"/>
      <c r="U393" s="165"/>
      <c r="V393" s="165"/>
      <c r="W393" s="165"/>
      <c r="X393" s="165"/>
      <c r="Y393" s="165"/>
      <c r="Z393" s="165"/>
    </row>
    <row r="394">
      <c r="A394" s="165"/>
      <c r="B394" s="165"/>
      <c r="C394" s="165"/>
      <c r="D394" s="165"/>
      <c r="E394" s="165"/>
      <c r="F394" s="165"/>
      <c r="G394" s="165"/>
      <c r="H394" s="165"/>
      <c r="I394" s="165"/>
      <c r="J394" s="165"/>
      <c r="K394" s="165"/>
      <c r="L394" s="165"/>
      <c r="M394" s="165"/>
      <c r="N394" s="165"/>
      <c r="O394" s="165"/>
      <c r="P394" s="165"/>
      <c r="Q394" s="165"/>
      <c r="R394" s="165"/>
      <c r="S394" s="165"/>
      <c r="T394" s="165"/>
      <c r="U394" s="165"/>
      <c r="V394" s="165"/>
      <c r="W394" s="165"/>
      <c r="X394" s="165"/>
      <c r="Y394" s="165"/>
      <c r="Z394" s="165"/>
    </row>
    <row r="395">
      <c r="A395" s="165"/>
      <c r="B395" s="165"/>
      <c r="C395" s="165"/>
      <c r="D395" s="165"/>
      <c r="E395" s="165"/>
      <c r="F395" s="165"/>
      <c r="G395" s="165"/>
      <c r="H395" s="165"/>
      <c r="I395" s="165"/>
      <c r="J395" s="165"/>
      <c r="K395" s="165"/>
      <c r="L395" s="165"/>
      <c r="M395" s="165"/>
      <c r="N395" s="165"/>
      <c r="O395" s="165"/>
      <c r="P395" s="165"/>
      <c r="Q395" s="165"/>
      <c r="R395" s="165"/>
      <c r="S395" s="165"/>
      <c r="T395" s="165"/>
      <c r="U395" s="165"/>
      <c r="V395" s="165"/>
      <c r="W395" s="165"/>
      <c r="X395" s="165"/>
      <c r="Y395" s="165"/>
      <c r="Z395" s="165"/>
    </row>
    <row r="396">
      <c r="A396" s="165"/>
      <c r="B396" s="165"/>
      <c r="C396" s="165"/>
      <c r="D396" s="165"/>
      <c r="E396" s="165"/>
      <c r="F396" s="165"/>
      <c r="G396" s="165"/>
      <c r="H396" s="165"/>
      <c r="I396" s="165"/>
      <c r="J396" s="165"/>
      <c r="K396" s="165"/>
      <c r="L396" s="165"/>
      <c r="M396" s="165"/>
      <c r="N396" s="165"/>
      <c r="O396" s="165"/>
      <c r="P396" s="165"/>
      <c r="Q396" s="165"/>
      <c r="R396" s="165"/>
      <c r="S396" s="165"/>
      <c r="T396" s="165"/>
      <c r="U396" s="165"/>
      <c r="V396" s="165"/>
      <c r="W396" s="165"/>
      <c r="X396" s="165"/>
      <c r="Y396" s="165"/>
      <c r="Z396" s="165"/>
    </row>
    <row r="397">
      <c r="A397" s="165"/>
      <c r="B397" s="165"/>
      <c r="C397" s="165"/>
      <c r="D397" s="165"/>
      <c r="E397" s="165"/>
      <c r="F397" s="165"/>
      <c r="G397" s="165"/>
      <c r="H397" s="165"/>
      <c r="I397" s="165"/>
      <c r="J397" s="165"/>
      <c r="K397" s="165"/>
      <c r="L397" s="165"/>
      <c r="M397" s="165"/>
      <c r="N397" s="165"/>
      <c r="O397" s="165"/>
      <c r="P397" s="165"/>
      <c r="Q397" s="165"/>
      <c r="R397" s="165"/>
      <c r="S397" s="165"/>
      <c r="T397" s="165"/>
      <c r="U397" s="165"/>
      <c r="V397" s="165"/>
      <c r="W397" s="165"/>
      <c r="X397" s="165"/>
      <c r="Y397" s="165"/>
      <c r="Z397" s="165"/>
    </row>
    <row r="398">
      <c r="A398" s="165"/>
      <c r="B398" s="165"/>
      <c r="C398" s="165"/>
      <c r="D398" s="165"/>
      <c r="E398" s="165"/>
      <c r="F398" s="165"/>
      <c r="G398" s="165"/>
      <c r="H398" s="165"/>
      <c r="I398" s="165"/>
      <c r="J398" s="165"/>
      <c r="K398" s="165"/>
      <c r="L398" s="165"/>
      <c r="M398" s="165"/>
      <c r="N398" s="165"/>
      <c r="O398" s="165"/>
      <c r="P398" s="165"/>
      <c r="Q398" s="165"/>
      <c r="R398" s="165"/>
      <c r="S398" s="165"/>
      <c r="T398" s="165"/>
      <c r="U398" s="165"/>
      <c r="V398" s="165"/>
      <c r="W398" s="165"/>
      <c r="X398" s="165"/>
      <c r="Y398" s="165"/>
      <c r="Z398" s="165"/>
    </row>
    <row r="399">
      <c r="A399" s="165"/>
      <c r="B399" s="165"/>
      <c r="C399" s="165"/>
      <c r="D399" s="165"/>
      <c r="E399" s="165"/>
      <c r="F399" s="165"/>
      <c r="G399" s="165"/>
      <c r="H399" s="165"/>
      <c r="I399" s="165"/>
      <c r="J399" s="165"/>
      <c r="K399" s="165"/>
      <c r="L399" s="165"/>
      <c r="M399" s="165"/>
      <c r="N399" s="165"/>
      <c r="O399" s="165"/>
      <c r="P399" s="165"/>
      <c r="Q399" s="165"/>
      <c r="R399" s="165"/>
      <c r="S399" s="165"/>
      <c r="T399" s="165"/>
      <c r="U399" s="165"/>
      <c r="V399" s="165"/>
      <c r="W399" s="165"/>
      <c r="X399" s="165"/>
      <c r="Y399" s="165"/>
      <c r="Z399" s="165"/>
    </row>
    <row r="400">
      <c r="A400" s="165"/>
      <c r="B400" s="165"/>
      <c r="C400" s="165"/>
      <c r="D400" s="165"/>
      <c r="E400" s="165"/>
      <c r="F400" s="165"/>
      <c r="G400" s="165"/>
      <c r="H400" s="165"/>
      <c r="I400" s="165"/>
      <c r="J400" s="165"/>
      <c r="K400" s="165"/>
      <c r="L400" s="165"/>
      <c r="M400" s="165"/>
      <c r="N400" s="165"/>
      <c r="O400" s="165"/>
      <c r="P400" s="165"/>
      <c r="Q400" s="165"/>
      <c r="R400" s="165"/>
      <c r="S400" s="165"/>
      <c r="T400" s="165"/>
      <c r="U400" s="165"/>
      <c r="V400" s="165"/>
      <c r="W400" s="165"/>
      <c r="X400" s="165"/>
      <c r="Y400" s="165"/>
      <c r="Z400" s="165"/>
    </row>
    <row r="401">
      <c r="A401" s="165"/>
      <c r="B401" s="165"/>
      <c r="C401" s="165"/>
      <c r="D401" s="165"/>
      <c r="E401" s="165"/>
      <c r="F401" s="165"/>
      <c r="G401" s="165"/>
      <c r="H401" s="165"/>
      <c r="I401" s="165"/>
      <c r="J401" s="165"/>
      <c r="K401" s="165"/>
      <c r="L401" s="165"/>
      <c r="M401" s="165"/>
      <c r="N401" s="165"/>
      <c r="O401" s="165"/>
      <c r="P401" s="165"/>
      <c r="Q401" s="165"/>
      <c r="R401" s="165"/>
      <c r="S401" s="165"/>
      <c r="T401" s="165"/>
      <c r="U401" s="165"/>
      <c r="V401" s="165"/>
      <c r="W401" s="165"/>
      <c r="X401" s="165"/>
      <c r="Y401" s="165"/>
      <c r="Z401" s="165"/>
    </row>
    <row r="402">
      <c r="A402" s="165"/>
      <c r="B402" s="165"/>
      <c r="C402" s="165"/>
      <c r="D402" s="165"/>
      <c r="E402" s="165"/>
      <c r="F402" s="165"/>
      <c r="G402" s="165"/>
      <c r="H402" s="165"/>
      <c r="I402" s="165"/>
      <c r="J402" s="165"/>
      <c r="K402" s="165"/>
      <c r="L402" s="165"/>
      <c r="M402" s="165"/>
      <c r="N402" s="165"/>
      <c r="O402" s="165"/>
      <c r="P402" s="165"/>
      <c r="Q402" s="165"/>
      <c r="R402" s="165"/>
      <c r="S402" s="165"/>
      <c r="T402" s="165"/>
      <c r="U402" s="165"/>
      <c r="V402" s="165"/>
      <c r="W402" s="165"/>
      <c r="X402" s="165"/>
      <c r="Y402" s="165"/>
      <c r="Z402" s="165"/>
    </row>
    <row r="403">
      <c r="A403" s="165"/>
      <c r="B403" s="165"/>
      <c r="C403" s="165"/>
      <c r="D403" s="165"/>
      <c r="E403" s="165"/>
      <c r="F403" s="165"/>
      <c r="G403" s="165"/>
      <c r="H403" s="165"/>
      <c r="I403" s="165"/>
      <c r="J403" s="165"/>
      <c r="K403" s="165"/>
      <c r="L403" s="165"/>
      <c r="M403" s="165"/>
      <c r="N403" s="165"/>
      <c r="O403" s="165"/>
      <c r="P403" s="165"/>
      <c r="Q403" s="165"/>
      <c r="R403" s="165"/>
      <c r="S403" s="165"/>
      <c r="T403" s="165"/>
      <c r="U403" s="165"/>
      <c r="V403" s="165"/>
      <c r="W403" s="165"/>
      <c r="X403" s="165"/>
      <c r="Y403" s="165"/>
      <c r="Z403" s="165"/>
    </row>
    <row r="404">
      <c r="A404" s="165"/>
      <c r="B404" s="165"/>
      <c r="C404" s="165"/>
      <c r="D404" s="165"/>
      <c r="E404" s="165"/>
      <c r="F404" s="165"/>
      <c r="G404" s="165"/>
      <c r="H404" s="165"/>
      <c r="I404" s="165"/>
      <c r="J404" s="165"/>
      <c r="K404" s="165"/>
      <c r="L404" s="165"/>
      <c r="M404" s="165"/>
      <c r="N404" s="165"/>
      <c r="O404" s="165"/>
      <c r="P404" s="165"/>
      <c r="Q404" s="165"/>
      <c r="R404" s="165"/>
      <c r="S404" s="165"/>
      <c r="T404" s="165"/>
      <c r="U404" s="165"/>
      <c r="V404" s="165"/>
      <c r="W404" s="165"/>
      <c r="X404" s="165"/>
      <c r="Y404" s="165"/>
      <c r="Z404" s="165"/>
    </row>
    <row r="405">
      <c r="A405" s="165"/>
      <c r="B405" s="165"/>
      <c r="C405" s="165"/>
      <c r="D405" s="165"/>
      <c r="E405" s="165"/>
      <c r="F405" s="165"/>
      <c r="G405" s="165"/>
      <c r="H405" s="165"/>
      <c r="I405" s="165"/>
      <c r="J405" s="165"/>
      <c r="K405" s="165"/>
      <c r="L405" s="165"/>
      <c r="M405" s="165"/>
      <c r="N405" s="165"/>
      <c r="O405" s="165"/>
      <c r="P405" s="165"/>
      <c r="Q405" s="165"/>
      <c r="R405" s="165"/>
      <c r="S405" s="165"/>
      <c r="T405" s="165"/>
      <c r="U405" s="165"/>
      <c r="V405" s="165"/>
      <c r="W405" s="165"/>
      <c r="X405" s="165"/>
      <c r="Y405" s="165"/>
      <c r="Z405" s="165"/>
    </row>
    <row r="406">
      <c r="A406" s="165"/>
      <c r="B406" s="165"/>
      <c r="C406" s="165"/>
      <c r="D406" s="165"/>
      <c r="E406" s="165"/>
      <c r="F406" s="165"/>
      <c r="G406" s="165"/>
      <c r="H406" s="165"/>
      <c r="I406" s="165"/>
      <c r="J406" s="165"/>
      <c r="K406" s="165"/>
      <c r="L406" s="165"/>
      <c r="M406" s="165"/>
      <c r="N406" s="165"/>
      <c r="O406" s="165"/>
      <c r="P406" s="165"/>
      <c r="Q406" s="165"/>
      <c r="R406" s="165"/>
      <c r="S406" s="165"/>
      <c r="T406" s="165"/>
      <c r="U406" s="165"/>
      <c r="V406" s="165"/>
      <c r="W406" s="165"/>
      <c r="X406" s="165"/>
      <c r="Y406" s="165"/>
      <c r="Z406" s="165"/>
    </row>
    <row r="407">
      <c r="A407" s="165"/>
      <c r="B407" s="165"/>
      <c r="C407" s="165"/>
      <c r="D407" s="165"/>
      <c r="E407" s="165"/>
      <c r="F407" s="165"/>
      <c r="G407" s="165"/>
      <c r="H407" s="165"/>
      <c r="I407" s="165"/>
      <c r="J407" s="165"/>
      <c r="K407" s="165"/>
      <c r="L407" s="165"/>
      <c r="M407" s="165"/>
      <c r="N407" s="165"/>
      <c r="O407" s="165"/>
      <c r="P407" s="165"/>
      <c r="Q407" s="165"/>
      <c r="R407" s="165"/>
      <c r="S407" s="165"/>
      <c r="T407" s="165"/>
      <c r="U407" s="165"/>
      <c r="V407" s="165"/>
      <c r="W407" s="165"/>
      <c r="X407" s="165"/>
      <c r="Y407" s="165"/>
      <c r="Z407" s="165"/>
    </row>
    <row r="408">
      <c r="A408" s="165"/>
      <c r="B408" s="165"/>
      <c r="C408" s="165"/>
      <c r="D408" s="165"/>
      <c r="E408" s="165"/>
      <c r="F408" s="165"/>
      <c r="G408" s="165"/>
      <c r="H408" s="165"/>
      <c r="I408" s="165"/>
      <c r="J408" s="165"/>
      <c r="K408" s="165"/>
      <c r="L408" s="165"/>
      <c r="M408" s="165"/>
      <c r="N408" s="165"/>
      <c r="O408" s="165"/>
      <c r="P408" s="165"/>
      <c r="Q408" s="165"/>
      <c r="R408" s="165"/>
      <c r="S408" s="165"/>
      <c r="T408" s="165"/>
      <c r="U408" s="165"/>
      <c r="V408" s="165"/>
      <c r="W408" s="165"/>
      <c r="X408" s="165"/>
      <c r="Y408" s="165"/>
      <c r="Z408" s="165"/>
    </row>
    <row r="409">
      <c r="A409" s="165"/>
      <c r="B409" s="165"/>
      <c r="C409" s="165"/>
      <c r="D409" s="165"/>
      <c r="E409" s="165"/>
      <c r="F409" s="165"/>
      <c r="G409" s="165"/>
      <c r="H409" s="165"/>
      <c r="I409" s="165"/>
      <c r="J409" s="165"/>
      <c r="K409" s="165"/>
      <c r="L409" s="165"/>
      <c r="M409" s="165"/>
      <c r="N409" s="165"/>
      <c r="O409" s="165"/>
      <c r="P409" s="165"/>
      <c r="Q409" s="165"/>
      <c r="R409" s="165"/>
      <c r="S409" s="165"/>
      <c r="T409" s="165"/>
      <c r="U409" s="165"/>
      <c r="V409" s="165"/>
      <c r="W409" s="165"/>
      <c r="X409" s="165"/>
      <c r="Y409" s="165"/>
      <c r="Z409" s="165"/>
    </row>
    <row r="410">
      <c r="A410" s="165"/>
      <c r="B410" s="165"/>
      <c r="C410" s="165"/>
      <c r="D410" s="165"/>
      <c r="E410" s="165"/>
      <c r="F410" s="165"/>
      <c r="G410" s="165"/>
      <c r="H410" s="165"/>
      <c r="I410" s="165"/>
      <c r="J410" s="165"/>
      <c r="K410" s="165"/>
      <c r="L410" s="165"/>
      <c r="M410" s="165"/>
      <c r="N410" s="165"/>
      <c r="O410" s="165"/>
      <c r="P410" s="165"/>
      <c r="Q410" s="165"/>
      <c r="R410" s="165"/>
      <c r="S410" s="165"/>
      <c r="T410" s="165"/>
      <c r="U410" s="165"/>
      <c r="V410" s="165"/>
      <c r="W410" s="165"/>
      <c r="X410" s="165"/>
      <c r="Y410" s="165"/>
      <c r="Z410" s="165"/>
    </row>
    <row r="411">
      <c r="A411" s="165"/>
      <c r="B411" s="165"/>
      <c r="C411" s="165"/>
      <c r="D411" s="165"/>
      <c r="E411" s="165"/>
      <c r="F411" s="165"/>
      <c r="G411" s="165"/>
      <c r="H411" s="165"/>
      <c r="I411" s="165"/>
      <c r="J411" s="165"/>
      <c r="K411" s="165"/>
      <c r="L411" s="165"/>
      <c r="M411" s="165"/>
      <c r="N411" s="165"/>
      <c r="O411" s="165"/>
      <c r="P411" s="165"/>
      <c r="Q411" s="165"/>
      <c r="R411" s="165"/>
      <c r="S411" s="165"/>
      <c r="T411" s="165"/>
      <c r="U411" s="165"/>
      <c r="V411" s="165"/>
      <c r="W411" s="165"/>
      <c r="X411" s="165"/>
      <c r="Y411" s="165"/>
      <c r="Z411" s="165"/>
    </row>
    <row r="412">
      <c r="A412" s="165"/>
      <c r="B412" s="165"/>
      <c r="C412" s="165"/>
      <c r="D412" s="165"/>
      <c r="E412" s="165"/>
      <c r="F412" s="165"/>
      <c r="G412" s="165"/>
      <c r="H412" s="165"/>
      <c r="I412" s="165"/>
      <c r="J412" s="165"/>
      <c r="K412" s="165"/>
      <c r="L412" s="165"/>
      <c r="M412" s="165"/>
      <c r="N412" s="165"/>
      <c r="O412" s="165"/>
      <c r="P412" s="165"/>
      <c r="Q412" s="165"/>
      <c r="R412" s="165"/>
      <c r="S412" s="165"/>
      <c r="T412" s="165"/>
      <c r="U412" s="165"/>
      <c r="V412" s="165"/>
      <c r="W412" s="165"/>
      <c r="X412" s="165"/>
      <c r="Y412" s="165"/>
      <c r="Z412" s="165"/>
    </row>
    <row r="413">
      <c r="A413" s="165"/>
      <c r="B413" s="165"/>
      <c r="C413" s="165"/>
      <c r="D413" s="165"/>
      <c r="E413" s="165"/>
      <c r="F413" s="165"/>
      <c r="G413" s="165"/>
      <c r="H413" s="165"/>
      <c r="I413" s="165"/>
      <c r="J413" s="165"/>
      <c r="K413" s="165"/>
      <c r="L413" s="165"/>
      <c r="M413" s="165"/>
      <c r="N413" s="165"/>
      <c r="O413" s="165"/>
      <c r="P413" s="165"/>
      <c r="Q413" s="165"/>
      <c r="R413" s="165"/>
      <c r="S413" s="165"/>
      <c r="T413" s="165"/>
      <c r="U413" s="165"/>
      <c r="V413" s="165"/>
      <c r="W413" s="165"/>
      <c r="X413" s="165"/>
      <c r="Y413" s="165"/>
      <c r="Z413" s="165"/>
    </row>
    <row r="414">
      <c r="A414" s="165"/>
      <c r="B414" s="165"/>
      <c r="C414" s="165"/>
      <c r="D414" s="165"/>
      <c r="E414" s="165"/>
      <c r="F414" s="165"/>
      <c r="G414" s="165"/>
      <c r="H414" s="165"/>
      <c r="I414" s="165"/>
      <c r="J414" s="165"/>
      <c r="K414" s="165"/>
      <c r="L414" s="165"/>
      <c r="M414" s="165"/>
      <c r="N414" s="165"/>
      <c r="O414" s="165"/>
      <c r="P414" s="165"/>
      <c r="Q414" s="165"/>
      <c r="R414" s="165"/>
      <c r="S414" s="165"/>
      <c r="T414" s="165"/>
      <c r="U414" s="165"/>
      <c r="V414" s="165"/>
      <c r="W414" s="165"/>
      <c r="X414" s="165"/>
      <c r="Y414" s="165"/>
      <c r="Z414" s="165"/>
    </row>
    <row r="415">
      <c r="A415" s="165"/>
      <c r="B415" s="165"/>
      <c r="C415" s="165"/>
      <c r="D415" s="165"/>
      <c r="E415" s="165"/>
      <c r="F415" s="165"/>
      <c r="G415" s="165"/>
      <c r="H415" s="165"/>
      <c r="I415" s="165"/>
      <c r="J415" s="165"/>
      <c r="K415" s="165"/>
      <c r="L415" s="165"/>
      <c r="M415" s="165"/>
      <c r="N415" s="165"/>
      <c r="O415" s="165"/>
      <c r="P415" s="165"/>
      <c r="Q415" s="165"/>
      <c r="R415" s="165"/>
      <c r="S415" s="165"/>
      <c r="T415" s="165"/>
      <c r="U415" s="165"/>
      <c r="V415" s="165"/>
      <c r="W415" s="165"/>
      <c r="X415" s="165"/>
      <c r="Y415" s="165"/>
      <c r="Z415" s="165"/>
    </row>
    <row r="416">
      <c r="A416" s="165"/>
      <c r="B416" s="165"/>
      <c r="C416" s="165"/>
      <c r="D416" s="165"/>
      <c r="E416" s="165"/>
      <c r="F416" s="165"/>
      <c r="G416" s="165"/>
      <c r="H416" s="165"/>
      <c r="I416" s="165"/>
      <c r="J416" s="165"/>
      <c r="K416" s="165"/>
      <c r="L416" s="165"/>
      <c r="M416" s="165"/>
      <c r="N416" s="165"/>
      <c r="O416" s="165"/>
      <c r="P416" s="165"/>
      <c r="Q416" s="165"/>
      <c r="R416" s="165"/>
      <c r="S416" s="165"/>
      <c r="T416" s="165"/>
      <c r="U416" s="165"/>
      <c r="V416" s="165"/>
      <c r="W416" s="165"/>
      <c r="X416" s="165"/>
      <c r="Y416" s="165"/>
      <c r="Z416" s="165"/>
    </row>
    <row r="417">
      <c r="A417" s="165"/>
      <c r="B417" s="165"/>
      <c r="C417" s="165"/>
      <c r="D417" s="165"/>
      <c r="E417" s="165"/>
      <c r="F417" s="165"/>
      <c r="G417" s="165"/>
      <c r="H417" s="165"/>
      <c r="I417" s="165"/>
      <c r="J417" s="165"/>
      <c r="K417" s="165"/>
      <c r="L417" s="165"/>
      <c r="M417" s="165"/>
      <c r="N417" s="165"/>
      <c r="O417" s="165"/>
      <c r="P417" s="165"/>
      <c r="Q417" s="165"/>
      <c r="R417" s="165"/>
      <c r="S417" s="165"/>
      <c r="T417" s="165"/>
      <c r="U417" s="165"/>
      <c r="V417" s="165"/>
      <c r="W417" s="165"/>
      <c r="X417" s="165"/>
      <c r="Y417" s="165"/>
      <c r="Z417" s="165"/>
    </row>
    <row r="418">
      <c r="A418" s="165"/>
      <c r="B418" s="165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5"/>
      <c r="O418" s="165"/>
      <c r="P418" s="165"/>
      <c r="Q418" s="165"/>
      <c r="R418" s="165"/>
      <c r="S418" s="165"/>
      <c r="T418" s="165"/>
      <c r="U418" s="165"/>
      <c r="V418" s="165"/>
      <c r="W418" s="165"/>
      <c r="X418" s="165"/>
      <c r="Y418" s="165"/>
      <c r="Z418" s="165"/>
    </row>
    <row r="419">
      <c r="A419" s="165"/>
      <c r="B419" s="165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5"/>
      <c r="O419" s="165"/>
      <c r="P419" s="165"/>
      <c r="Q419" s="165"/>
      <c r="R419" s="165"/>
      <c r="S419" s="165"/>
      <c r="T419" s="165"/>
      <c r="U419" s="165"/>
      <c r="V419" s="165"/>
      <c r="W419" s="165"/>
      <c r="X419" s="165"/>
      <c r="Y419" s="165"/>
      <c r="Z419" s="165"/>
    </row>
    <row r="420">
      <c r="A420" s="165"/>
      <c r="B420" s="165"/>
      <c r="C420" s="165"/>
      <c r="D420" s="165"/>
      <c r="E420" s="165"/>
      <c r="F420" s="165"/>
      <c r="G420" s="165"/>
      <c r="H420" s="165"/>
      <c r="I420" s="165"/>
      <c r="J420" s="165"/>
      <c r="K420" s="165"/>
      <c r="L420" s="165"/>
      <c r="M420" s="165"/>
      <c r="N420" s="165"/>
      <c r="O420" s="165"/>
      <c r="P420" s="165"/>
      <c r="Q420" s="165"/>
      <c r="R420" s="165"/>
      <c r="S420" s="165"/>
      <c r="T420" s="165"/>
      <c r="U420" s="165"/>
      <c r="V420" s="165"/>
      <c r="W420" s="165"/>
      <c r="X420" s="165"/>
      <c r="Y420" s="165"/>
      <c r="Z420" s="165"/>
    </row>
    <row r="421">
      <c r="A421" s="165"/>
      <c r="B421" s="165"/>
      <c r="C421" s="165"/>
      <c r="D421" s="165"/>
      <c r="E421" s="165"/>
      <c r="F421" s="165"/>
      <c r="G421" s="165"/>
      <c r="H421" s="165"/>
      <c r="I421" s="165"/>
      <c r="J421" s="165"/>
      <c r="K421" s="165"/>
      <c r="L421" s="165"/>
      <c r="M421" s="165"/>
      <c r="N421" s="165"/>
      <c r="O421" s="165"/>
      <c r="P421" s="165"/>
      <c r="Q421" s="165"/>
      <c r="R421" s="165"/>
      <c r="S421" s="165"/>
      <c r="T421" s="165"/>
      <c r="U421" s="165"/>
      <c r="V421" s="165"/>
      <c r="W421" s="165"/>
      <c r="X421" s="165"/>
      <c r="Y421" s="165"/>
      <c r="Z421" s="165"/>
    </row>
    <row r="422">
      <c r="A422" s="165"/>
      <c r="B422" s="165"/>
      <c r="C422" s="165"/>
      <c r="D422" s="165"/>
      <c r="E422" s="165"/>
      <c r="F422" s="165"/>
      <c r="G422" s="165"/>
      <c r="H422" s="165"/>
      <c r="I422" s="165"/>
      <c r="J422" s="165"/>
      <c r="K422" s="165"/>
      <c r="L422" s="165"/>
      <c r="M422" s="165"/>
      <c r="N422" s="165"/>
      <c r="O422" s="165"/>
      <c r="P422" s="165"/>
      <c r="Q422" s="165"/>
      <c r="R422" s="165"/>
      <c r="S422" s="165"/>
      <c r="T422" s="165"/>
      <c r="U422" s="165"/>
      <c r="V422" s="165"/>
      <c r="W422" s="165"/>
      <c r="X422" s="165"/>
      <c r="Y422" s="165"/>
      <c r="Z422" s="165"/>
    </row>
    <row r="423">
      <c r="A423" s="165"/>
      <c r="B423" s="165"/>
      <c r="C423" s="165"/>
      <c r="D423" s="165"/>
      <c r="E423" s="165"/>
      <c r="F423" s="165"/>
      <c r="G423" s="165"/>
      <c r="H423" s="165"/>
      <c r="I423" s="165"/>
      <c r="J423" s="165"/>
      <c r="K423" s="165"/>
      <c r="L423" s="165"/>
      <c r="M423" s="165"/>
      <c r="N423" s="165"/>
      <c r="O423" s="165"/>
      <c r="P423" s="165"/>
      <c r="Q423" s="165"/>
      <c r="R423" s="165"/>
      <c r="S423" s="165"/>
      <c r="T423" s="165"/>
      <c r="U423" s="165"/>
      <c r="V423" s="165"/>
      <c r="W423" s="165"/>
      <c r="X423" s="165"/>
      <c r="Y423" s="165"/>
      <c r="Z423" s="165"/>
    </row>
    <row r="424">
      <c r="A424" s="165"/>
      <c r="B424" s="165"/>
      <c r="C424" s="165"/>
      <c r="D424" s="165"/>
      <c r="E424" s="165"/>
      <c r="F424" s="165"/>
      <c r="G424" s="165"/>
      <c r="H424" s="165"/>
      <c r="I424" s="165"/>
      <c r="J424" s="165"/>
      <c r="K424" s="165"/>
      <c r="L424" s="165"/>
      <c r="M424" s="165"/>
      <c r="N424" s="165"/>
      <c r="O424" s="165"/>
      <c r="P424" s="165"/>
      <c r="Q424" s="165"/>
      <c r="R424" s="165"/>
      <c r="S424" s="165"/>
      <c r="T424" s="165"/>
      <c r="U424" s="165"/>
      <c r="V424" s="165"/>
      <c r="W424" s="165"/>
      <c r="X424" s="165"/>
      <c r="Y424" s="165"/>
      <c r="Z424" s="165"/>
    </row>
    <row r="425">
      <c r="A425" s="165"/>
      <c r="B425" s="165"/>
      <c r="C425" s="165"/>
      <c r="D425" s="165"/>
      <c r="E425" s="165"/>
      <c r="F425" s="165"/>
      <c r="G425" s="165"/>
      <c r="H425" s="165"/>
      <c r="I425" s="165"/>
      <c r="J425" s="165"/>
      <c r="K425" s="165"/>
      <c r="L425" s="165"/>
      <c r="M425" s="165"/>
      <c r="N425" s="165"/>
      <c r="O425" s="165"/>
      <c r="P425" s="165"/>
      <c r="Q425" s="165"/>
      <c r="R425" s="165"/>
      <c r="S425" s="165"/>
      <c r="T425" s="165"/>
      <c r="U425" s="165"/>
      <c r="V425" s="165"/>
      <c r="W425" s="165"/>
      <c r="X425" s="165"/>
      <c r="Y425" s="165"/>
      <c r="Z425" s="165"/>
    </row>
    <row r="426">
      <c r="A426" s="165"/>
      <c r="B426" s="165"/>
      <c r="C426" s="165"/>
      <c r="D426" s="165"/>
      <c r="E426" s="165"/>
      <c r="F426" s="165"/>
      <c r="G426" s="165"/>
      <c r="H426" s="165"/>
      <c r="I426" s="165"/>
      <c r="J426" s="165"/>
      <c r="K426" s="165"/>
      <c r="L426" s="165"/>
      <c r="M426" s="165"/>
      <c r="N426" s="165"/>
      <c r="O426" s="165"/>
      <c r="P426" s="165"/>
      <c r="Q426" s="165"/>
      <c r="R426" s="165"/>
      <c r="S426" s="165"/>
      <c r="T426" s="165"/>
      <c r="U426" s="165"/>
      <c r="V426" s="165"/>
      <c r="W426" s="165"/>
      <c r="X426" s="165"/>
      <c r="Y426" s="165"/>
      <c r="Z426" s="165"/>
    </row>
    <row r="427">
      <c r="A427" s="165"/>
      <c r="B427" s="165"/>
      <c r="C427" s="165"/>
      <c r="D427" s="165"/>
      <c r="E427" s="165"/>
      <c r="F427" s="165"/>
      <c r="G427" s="165"/>
      <c r="H427" s="165"/>
      <c r="I427" s="165"/>
      <c r="J427" s="165"/>
      <c r="K427" s="165"/>
      <c r="L427" s="165"/>
      <c r="M427" s="165"/>
      <c r="N427" s="165"/>
      <c r="O427" s="165"/>
      <c r="P427" s="165"/>
      <c r="Q427" s="165"/>
      <c r="R427" s="165"/>
      <c r="S427" s="165"/>
      <c r="T427" s="165"/>
      <c r="U427" s="165"/>
      <c r="V427" s="165"/>
      <c r="W427" s="165"/>
      <c r="X427" s="165"/>
      <c r="Y427" s="165"/>
      <c r="Z427" s="165"/>
    </row>
    <row r="428">
      <c r="A428" s="165"/>
      <c r="B428" s="165"/>
      <c r="C428" s="165"/>
      <c r="D428" s="165"/>
      <c r="E428" s="165"/>
      <c r="F428" s="165"/>
      <c r="G428" s="165"/>
      <c r="H428" s="165"/>
      <c r="I428" s="165"/>
      <c r="J428" s="165"/>
      <c r="K428" s="165"/>
      <c r="L428" s="165"/>
      <c r="M428" s="165"/>
      <c r="N428" s="165"/>
      <c r="O428" s="165"/>
      <c r="P428" s="165"/>
      <c r="Q428" s="165"/>
      <c r="R428" s="165"/>
      <c r="S428" s="165"/>
      <c r="T428" s="165"/>
      <c r="U428" s="165"/>
      <c r="V428" s="165"/>
      <c r="W428" s="165"/>
      <c r="X428" s="165"/>
      <c r="Y428" s="165"/>
      <c r="Z428" s="165"/>
    </row>
    <row r="429">
      <c r="A429" s="165"/>
      <c r="B429" s="165"/>
      <c r="C429" s="165"/>
      <c r="D429" s="165"/>
      <c r="E429" s="165"/>
      <c r="F429" s="165"/>
      <c r="G429" s="165"/>
      <c r="H429" s="165"/>
      <c r="I429" s="165"/>
      <c r="J429" s="165"/>
      <c r="K429" s="165"/>
      <c r="L429" s="165"/>
      <c r="M429" s="165"/>
      <c r="N429" s="165"/>
      <c r="O429" s="165"/>
      <c r="P429" s="165"/>
      <c r="Q429" s="165"/>
      <c r="R429" s="165"/>
      <c r="S429" s="165"/>
      <c r="T429" s="165"/>
      <c r="U429" s="165"/>
      <c r="V429" s="165"/>
      <c r="W429" s="165"/>
      <c r="X429" s="165"/>
      <c r="Y429" s="165"/>
      <c r="Z429" s="165"/>
    </row>
    <row r="430">
      <c r="A430" s="165"/>
      <c r="B430" s="165"/>
      <c r="C430" s="165"/>
      <c r="D430" s="165"/>
      <c r="E430" s="165"/>
      <c r="F430" s="165"/>
      <c r="G430" s="165"/>
      <c r="H430" s="165"/>
      <c r="I430" s="165"/>
      <c r="J430" s="165"/>
      <c r="K430" s="165"/>
      <c r="L430" s="165"/>
      <c r="M430" s="165"/>
      <c r="N430" s="165"/>
      <c r="O430" s="165"/>
      <c r="P430" s="165"/>
      <c r="Q430" s="165"/>
      <c r="R430" s="165"/>
      <c r="S430" s="165"/>
      <c r="T430" s="165"/>
      <c r="U430" s="165"/>
      <c r="V430" s="165"/>
      <c r="W430" s="165"/>
      <c r="X430" s="165"/>
      <c r="Y430" s="165"/>
      <c r="Z430" s="165"/>
    </row>
    <row r="431">
      <c r="A431" s="165"/>
      <c r="B431" s="165"/>
      <c r="C431" s="165"/>
      <c r="D431" s="165"/>
      <c r="E431" s="165"/>
      <c r="F431" s="165"/>
      <c r="G431" s="165"/>
      <c r="H431" s="165"/>
      <c r="I431" s="165"/>
      <c r="J431" s="165"/>
      <c r="K431" s="165"/>
      <c r="L431" s="165"/>
      <c r="M431" s="165"/>
      <c r="N431" s="165"/>
      <c r="O431" s="165"/>
      <c r="P431" s="165"/>
      <c r="Q431" s="165"/>
      <c r="R431" s="165"/>
      <c r="S431" s="165"/>
      <c r="T431" s="165"/>
      <c r="U431" s="165"/>
      <c r="V431" s="165"/>
      <c r="W431" s="165"/>
      <c r="X431" s="165"/>
      <c r="Y431" s="165"/>
      <c r="Z431" s="165"/>
    </row>
    <row r="432">
      <c r="A432" s="165"/>
      <c r="B432" s="165"/>
      <c r="C432" s="165"/>
      <c r="D432" s="165"/>
      <c r="E432" s="165"/>
      <c r="F432" s="165"/>
      <c r="G432" s="165"/>
      <c r="H432" s="165"/>
      <c r="I432" s="165"/>
      <c r="J432" s="165"/>
      <c r="K432" s="165"/>
      <c r="L432" s="165"/>
      <c r="M432" s="165"/>
      <c r="N432" s="165"/>
      <c r="O432" s="165"/>
      <c r="P432" s="165"/>
      <c r="Q432" s="165"/>
      <c r="R432" s="165"/>
      <c r="S432" s="165"/>
      <c r="T432" s="165"/>
      <c r="U432" s="165"/>
      <c r="V432" s="165"/>
      <c r="W432" s="165"/>
      <c r="X432" s="165"/>
      <c r="Y432" s="165"/>
      <c r="Z432" s="165"/>
    </row>
    <row r="433">
      <c r="A433" s="165"/>
      <c r="B433" s="165"/>
      <c r="C433" s="165"/>
      <c r="D433" s="165"/>
      <c r="E433" s="165"/>
      <c r="F433" s="165"/>
      <c r="G433" s="165"/>
      <c r="H433" s="165"/>
      <c r="I433" s="165"/>
      <c r="J433" s="165"/>
      <c r="K433" s="165"/>
      <c r="L433" s="165"/>
      <c r="M433" s="165"/>
      <c r="N433" s="165"/>
      <c r="O433" s="165"/>
      <c r="P433" s="165"/>
      <c r="Q433" s="165"/>
      <c r="R433" s="165"/>
      <c r="S433" s="165"/>
      <c r="T433" s="165"/>
      <c r="U433" s="165"/>
      <c r="V433" s="165"/>
      <c r="W433" s="165"/>
      <c r="X433" s="165"/>
      <c r="Y433" s="165"/>
      <c r="Z433" s="165"/>
    </row>
    <row r="434">
      <c r="A434" s="165"/>
      <c r="B434" s="165"/>
      <c r="C434" s="165"/>
      <c r="D434" s="165"/>
      <c r="E434" s="165"/>
      <c r="F434" s="165"/>
      <c r="G434" s="165"/>
      <c r="H434" s="165"/>
      <c r="I434" s="165"/>
      <c r="J434" s="165"/>
      <c r="K434" s="165"/>
      <c r="L434" s="165"/>
      <c r="M434" s="165"/>
      <c r="N434" s="165"/>
      <c r="O434" s="165"/>
      <c r="P434" s="165"/>
      <c r="Q434" s="165"/>
      <c r="R434" s="165"/>
      <c r="S434" s="165"/>
      <c r="T434" s="165"/>
      <c r="U434" s="165"/>
      <c r="V434" s="165"/>
      <c r="W434" s="165"/>
      <c r="X434" s="165"/>
      <c r="Y434" s="165"/>
      <c r="Z434" s="165"/>
    </row>
    <row r="435">
      <c r="A435" s="165"/>
      <c r="B435" s="165"/>
      <c r="C435" s="165"/>
      <c r="D435" s="165"/>
      <c r="E435" s="165"/>
      <c r="F435" s="165"/>
      <c r="G435" s="165"/>
      <c r="H435" s="165"/>
      <c r="I435" s="165"/>
      <c r="J435" s="165"/>
      <c r="K435" s="165"/>
      <c r="L435" s="165"/>
      <c r="M435" s="165"/>
      <c r="N435" s="165"/>
      <c r="O435" s="165"/>
      <c r="P435" s="165"/>
      <c r="Q435" s="165"/>
      <c r="R435" s="165"/>
      <c r="S435" s="165"/>
      <c r="T435" s="165"/>
      <c r="U435" s="165"/>
      <c r="V435" s="165"/>
      <c r="W435" s="165"/>
      <c r="X435" s="165"/>
      <c r="Y435" s="165"/>
      <c r="Z435" s="165"/>
    </row>
    <row r="436">
      <c r="A436" s="165"/>
      <c r="B436" s="165"/>
      <c r="C436" s="165"/>
      <c r="D436" s="165"/>
      <c r="E436" s="165"/>
      <c r="F436" s="165"/>
      <c r="G436" s="165"/>
      <c r="H436" s="165"/>
      <c r="I436" s="165"/>
      <c r="J436" s="165"/>
      <c r="K436" s="165"/>
      <c r="L436" s="165"/>
      <c r="M436" s="165"/>
      <c r="N436" s="165"/>
      <c r="O436" s="165"/>
      <c r="P436" s="165"/>
      <c r="Q436" s="165"/>
      <c r="R436" s="165"/>
      <c r="S436" s="165"/>
      <c r="T436" s="165"/>
      <c r="U436" s="165"/>
      <c r="V436" s="165"/>
      <c r="W436" s="165"/>
      <c r="X436" s="165"/>
      <c r="Y436" s="165"/>
      <c r="Z436" s="165"/>
    </row>
    <row r="437">
      <c r="A437" s="165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</row>
    <row r="438">
      <c r="A438" s="165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</row>
    <row r="439">
      <c r="A439" s="165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</row>
    <row r="440">
      <c r="A440" s="165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</row>
    <row r="441">
      <c r="A441" s="165"/>
      <c r="B441" s="165"/>
      <c r="C441" s="165"/>
      <c r="D441" s="165"/>
      <c r="E441" s="165"/>
      <c r="F441" s="165"/>
      <c r="G441" s="165"/>
      <c r="H441" s="165"/>
      <c r="I441" s="165"/>
      <c r="J441" s="165"/>
      <c r="K441" s="165"/>
      <c r="L441" s="165"/>
      <c r="M441" s="165"/>
      <c r="N441" s="165"/>
      <c r="O441" s="165"/>
      <c r="P441" s="165"/>
      <c r="Q441" s="165"/>
      <c r="R441" s="165"/>
      <c r="S441" s="165"/>
      <c r="T441" s="165"/>
      <c r="U441" s="165"/>
      <c r="V441" s="165"/>
      <c r="W441" s="165"/>
      <c r="X441" s="165"/>
      <c r="Y441" s="165"/>
      <c r="Z441" s="165"/>
    </row>
    <row r="442">
      <c r="A442" s="165"/>
      <c r="B442" s="165"/>
      <c r="C442" s="165"/>
      <c r="D442" s="165"/>
      <c r="E442" s="165"/>
      <c r="F442" s="165"/>
      <c r="G442" s="165"/>
      <c r="H442" s="165"/>
      <c r="I442" s="165"/>
      <c r="J442" s="165"/>
      <c r="K442" s="165"/>
      <c r="L442" s="165"/>
      <c r="M442" s="165"/>
      <c r="N442" s="165"/>
      <c r="O442" s="165"/>
      <c r="P442" s="165"/>
      <c r="Q442" s="165"/>
      <c r="R442" s="165"/>
      <c r="S442" s="165"/>
      <c r="T442" s="165"/>
      <c r="U442" s="165"/>
      <c r="V442" s="165"/>
      <c r="W442" s="165"/>
      <c r="X442" s="165"/>
      <c r="Y442" s="165"/>
      <c r="Z442" s="165"/>
    </row>
    <row r="443">
      <c r="A443" s="165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65"/>
      <c r="M443" s="165"/>
      <c r="N443" s="165"/>
      <c r="O443" s="165"/>
      <c r="P443" s="165"/>
      <c r="Q443" s="165"/>
      <c r="R443" s="165"/>
      <c r="S443" s="165"/>
      <c r="T443" s="165"/>
      <c r="U443" s="165"/>
      <c r="V443" s="165"/>
      <c r="W443" s="165"/>
      <c r="X443" s="165"/>
      <c r="Y443" s="165"/>
      <c r="Z443" s="165"/>
    </row>
    <row r="444">
      <c r="A444" s="165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65"/>
      <c r="M444" s="165"/>
      <c r="N444" s="165"/>
      <c r="O444" s="165"/>
      <c r="P444" s="165"/>
      <c r="Q444" s="165"/>
      <c r="R444" s="165"/>
      <c r="S444" s="165"/>
      <c r="T444" s="165"/>
      <c r="U444" s="165"/>
      <c r="V444" s="165"/>
      <c r="W444" s="165"/>
      <c r="X444" s="165"/>
      <c r="Y444" s="165"/>
      <c r="Z444" s="165"/>
    </row>
    <row r="445">
      <c r="A445" s="165"/>
      <c r="B445" s="165"/>
      <c r="C445" s="165"/>
      <c r="D445" s="165"/>
      <c r="E445" s="165"/>
      <c r="F445" s="165"/>
      <c r="G445" s="165"/>
      <c r="H445" s="165"/>
      <c r="I445" s="165"/>
      <c r="J445" s="165"/>
      <c r="K445" s="165"/>
      <c r="L445" s="165"/>
      <c r="M445" s="165"/>
      <c r="N445" s="165"/>
      <c r="O445" s="165"/>
      <c r="P445" s="165"/>
      <c r="Q445" s="165"/>
      <c r="R445" s="165"/>
      <c r="S445" s="165"/>
      <c r="T445" s="165"/>
      <c r="U445" s="165"/>
      <c r="V445" s="165"/>
      <c r="W445" s="165"/>
      <c r="X445" s="165"/>
      <c r="Y445" s="165"/>
      <c r="Z445" s="165"/>
    </row>
    <row r="446">
      <c r="A446" s="165"/>
      <c r="B446" s="165"/>
      <c r="C446" s="165"/>
      <c r="D446" s="165"/>
      <c r="E446" s="165"/>
      <c r="F446" s="165"/>
      <c r="G446" s="165"/>
      <c r="H446" s="165"/>
      <c r="I446" s="165"/>
      <c r="J446" s="165"/>
      <c r="K446" s="165"/>
      <c r="L446" s="165"/>
      <c r="M446" s="165"/>
      <c r="N446" s="165"/>
      <c r="O446" s="165"/>
      <c r="P446" s="165"/>
      <c r="Q446" s="165"/>
      <c r="R446" s="165"/>
      <c r="S446" s="165"/>
      <c r="T446" s="165"/>
      <c r="U446" s="165"/>
      <c r="V446" s="165"/>
      <c r="W446" s="165"/>
      <c r="X446" s="165"/>
      <c r="Y446" s="165"/>
      <c r="Z446" s="165"/>
    </row>
    <row r="447">
      <c r="A447" s="165"/>
      <c r="B447" s="165"/>
      <c r="C447" s="165"/>
      <c r="D447" s="165"/>
      <c r="E447" s="165"/>
      <c r="F447" s="165"/>
      <c r="G447" s="165"/>
      <c r="H447" s="165"/>
      <c r="I447" s="165"/>
      <c r="J447" s="165"/>
      <c r="K447" s="165"/>
      <c r="L447" s="165"/>
      <c r="M447" s="165"/>
      <c r="N447" s="165"/>
      <c r="O447" s="165"/>
      <c r="P447" s="165"/>
      <c r="Q447" s="165"/>
      <c r="R447" s="165"/>
      <c r="S447" s="165"/>
      <c r="T447" s="165"/>
      <c r="U447" s="165"/>
      <c r="V447" s="165"/>
      <c r="W447" s="165"/>
      <c r="X447" s="165"/>
      <c r="Y447" s="165"/>
      <c r="Z447" s="165"/>
    </row>
    <row r="448">
      <c r="A448" s="165"/>
      <c r="B448" s="165"/>
      <c r="C448" s="165"/>
      <c r="D448" s="165"/>
      <c r="E448" s="165"/>
      <c r="F448" s="165"/>
      <c r="G448" s="165"/>
      <c r="H448" s="165"/>
      <c r="I448" s="165"/>
      <c r="J448" s="165"/>
      <c r="K448" s="165"/>
      <c r="L448" s="165"/>
      <c r="M448" s="165"/>
      <c r="N448" s="165"/>
      <c r="O448" s="165"/>
      <c r="P448" s="165"/>
      <c r="Q448" s="165"/>
      <c r="R448" s="165"/>
      <c r="S448" s="165"/>
      <c r="T448" s="165"/>
      <c r="U448" s="165"/>
      <c r="V448" s="165"/>
      <c r="W448" s="165"/>
      <c r="X448" s="165"/>
      <c r="Y448" s="165"/>
      <c r="Z448" s="165"/>
    </row>
    <row r="449">
      <c r="A449" s="165"/>
      <c r="B449" s="165"/>
      <c r="C449" s="165"/>
      <c r="D449" s="165"/>
      <c r="E449" s="165"/>
      <c r="F449" s="165"/>
      <c r="G449" s="165"/>
      <c r="H449" s="165"/>
      <c r="I449" s="165"/>
      <c r="J449" s="165"/>
      <c r="K449" s="165"/>
      <c r="L449" s="165"/>
      <c r="M449" s="165"/>
      <c r="N449" s="165"/>
      <c r="O449" s="165"/>
      <c r="P449" s="165"/>
      <c r="Q449" s="165"/>
      <c r="R449" s="165"/>
      <c r="S449" s="165"/>
      <c r="T449" s="165"/>
      <c r="U449" s="165"/>
      <c r="V449" s="165"/>
      <c r="W449" s="165"/>
      <c r="X449" s="165"/>
      <c r="Y449" s="165"/>
      <c r="Z449" s="165"/>
    </row>
    <row r="450">
      <c r="A450" s="165"/>
      <c r="B450" s="165"/>
      <c r="C450" s="165"/>
      <c r="D450" s="165"/>
      <c r="E450" s="165"/>
      <c r="F450" s="165"/>
      <c r="G450" s="165"/>
      <c r="H450" s="165"/>
      <c r="I450" s="165"/>
      <c r="J450" s="165"/>
      <c r="K450" s="165"/>
      <c r="L450" s="165"/>
      <c r="M450" s="165"/>
      <c r="N450" s="165"/>
      <c r="O450" s="165"/>
      <c r="P450" s="165"/>
      <c r="Q450" s="165"/>
      <c r="R450" s="165"/>
      <c r="S450" s="165"/>
      <c r="T450" s="165"/>
      <c r="U450" s="165"/>
      <c r="V450" s="165"/>
      <c r="W450" s="165"/>
      <c r="X450" s="165"/>
      <c r="Y450" s="165"/>
      <c r="Z450" s="165"/>
    </row>
    <row r="451">
      <c r="A451" s="165"/>
      <c r="B451" s="165"/>
      <c r="C451" s="165"/>
      <c r="D451" s="165"/>
      <c r="E451" s="165"/>
      <c r="F451" s="165"/>
      <c r="G451" s="165"/>
      <c r="H451" s="165"/>
      <c r="I451" s="165"/>
      <c r="J451" s="165"/>
      <c r="K451" s="165"/>
      <c r="L451" s="165"/>
      <c r="M451" s="165"/>
      <c r="N451" s="165"/>
      <c r="O451" s="165"/>
      <c r="P451" s="165"/>
      <c r="Q451" s="165"/>
      <c r="R451" s="165"/>
      <c r="S451" s="165"/>
      <c r="T451" s="165"/>
      <c r="U451" s="165"/>
      <c r="V451" s="165"/>
      <c r="W451" s="165"/>
      <c r="X451" s="165"/>
      <c r="Y451" s="165"/>
      <c r="Z451" s="165"/>
    </row>
    <row r="452">
      <c r="A452" s="165"/>
      <c r="B452" s="165"/>
      <c r="C452" s="165"/>
      <c r="D452" s="165"/>
      <c r="E452" s="165"/>
      <c r="F452" s="165"/>
      <c r="G452" s="165"/>
      <c r="H452" s="165"/>
      <c r="I452" s="165"/>
      <c r="J452" s="165"/>
      <c r="K452" s="165"/>
      <c r="L452" s="165"/>
      <c r="M452" s="165"/>
      <c r="N452" s="165"/>
      <c r="O452" s="165"/>
      <c r="P452" s="165"/>
      <c r="Q452" s="165"/>
      <c r="R452" s="165"/>
      <c r="S452" s="165"/>
      <c r="T452" s="165"/>
      <c r="U452" s="165"/>
      <c r="V452" s="165"/>
      <c r="W452" s="165"/>
      <c r="X452" s="165"/>
      <c r="Y452" s="165"/>
      <c r="Z452" s="165"/>
    </row>
    <row r="453">
      <c r="A453" s="165"/>
      <c r="B453" s="165"/>
      <c r="C453" s="165"/>
      <c r="D453" s="165"/>
      <c r="E453" s="165"/>
      <c r="F453" s="165"/>
      <c r="G453" s="165"/>
      <c r="H453" s="165"/>
      <c r="I453" s="165"/>
      <c r="J453" s="165"/>
      <c r="K453" s="165"/>
      <c r="L453" s="165"/>
      <c r="M453" s="165"/>
      <c r="N453" s="165"/>
      <c r="O453" s="165"/>
      <c r="P453" s="165"/>
      <c r="Q453" s="165"/>
      <c r="R453" s="165"/>
      <c r="S453" s="165"/>
      <c r="T453" s="165"/>
      <c r="U453" s="165"/>
      <c r="V453" s="165"/>
      <c r="W453" s="165"/>
      <c r="X453" s="165"/>
      <c r="Y453" s="165"/>
      <c r="Z453" s="165"/>
    </row>
    <row r="454">
      <c r="A454" s="165"/>
      <c r="B454" s="165"/>
      <c r="C454" s="165"/>
      <c r="D454" s="165"/>
      <c r="E454" s="165"/>
      <c r="F454" s="165"/>
      <c r="G454" s="165"/>
      <c r="H454" s="165"/>
      <c r="I454" s="165"/>
      <c r="J454" s="165"/>
      <c r="K454" s="165"/>
      <c r="L454" s="165"/>
      <c r="M454" s="165"/>
      <c r="N454" s="165"/>
      <c r="O454" s="165"/>
      <c r="P454" s="165"/>
      <c r="Q454" s="165"/>
      <c r="R454" s="165"/>
      <c r="S454" s="165"/>
      <c r="T454" s="165"/>
      <c r="U454" s="165"/>
      <c r="V454" s="165"/>
      <c r="W454" s="165"/>
      <c r="X454" s="165"/>
      <c r="Y454" s="165"/>
      <c r="Z454" s="165"/>
    </row>
    <row r="455">
      <c r="A455" s="165"/>
      <c r="B455" s="165"/>
      <c r="C455" s="165"/>
      <c r="D455" s="165"/>
      <c r="E455" s="165"/>
      <c r="F455" s="165"/>
      <c r="G455" s="165"/>
      <c r="H455" s="165"/>
      <c r="I455" s="165"/>
      <c r="J455" s="165"/>
      <c r="K455" s="165"/>
      <c r="L455" s="165"/>
      <c r="M455" s="165"/>
      <c r="N455" s="165"/>
      <c r="O455" s="165"/>
      <c r="P455" s="165"/>
      <c r="Q455" s="165"/>
      <c r="R455" s="165"/>
      <c r="S455" s="165"/>
      <c r="T455" s="165"/>
      <c r="U455" s="165"/>
      <c r="V455" s="165"/>
      <c r="W455" s="165"/>
      <c r="X455" s="165"/>
      <c r="Y455" s="165"/>
      <c r="Z455" s="165"/>
    </row>
    <row r="456">
      <c r="A456" s="165"/>
      <c r="B456" s="165"/>
      <c r="C456" s="165"/>
      <c r="D456" s="165"/>
      <c r="E456" s="165"/>
      <c r="F456" s="165"/>
      <c r="G456" s="165"/>
      <c r="H456" s="165"/>
      <c r="I456" s="165"/>
      <c r="J456" s="165"/>
      <c r="K456" s="165"/>
      <c r="L456" s="165"/>
      <c r="M456" s="165"/>
      <c r="N456" s="165"/>
      <c r="O456" s="165"/>
      <c r="P456" s="165"/>
      <c r="Q456" s="165"/>
      <c r="R456" s="165"/>
      <c r="S456" s="165"/>
      <c r="T456" s="165"/>
      <c r="U456" s="165"/>
      <c r="V456" s="165"/>
      <c r="W456" s="165"/>
      <c r="X456" s="165"/>
      <c r="Y456" s="165"/>
      <c r="Z456" s="165"/>
    </row>
    <row r="457">
      <c r="A457" s="165"/>
      <c r="B457" s="165"/>
      <c r="C457" s="165"/>
      <c r="D457" s="165"/>
      <c r="E457" s="165"/>
      <c r="F457" s="165"/>
      <c r="G457" s="165"/>
      <c r="H457" s="165"/>
      <c r="I457" s="165"/>
      <c r="J457" s="165"/>
      <c r="K457" s="165"/>
      <c r="L457" s="165"/>
      <c r="M457" s="165"/>
      <c r="N457" s="165"/>
      <c r="O457" s="165"/>
      <c r="P457" s="165"/>
      <c r="Q457" s="165"/>
      <c r="R457" s="165"/>
      <c r="S457" s="165"/>
      <c r="T457" s="165"/>
      <c r="U457" s="165"/>
      <c r="V457" s="165"/>
      <c r="W457" s="165"/>
      <c r="X457" s="165"/>
      <c r="Y457" s="165"/>
      <c r="Z457" s="165"/>
    </row>
    <row r="458">
      <c r="A458" s="165"/>
      <c r="B458" s="165"/>
      <c r="C458" s="165"/>
      <c r="D458" s="165"/>
      <c r="E458" s="165"/>
      <c r="F458" s="165"/>
      <c r="G458" s="165"/>
      <c r="H458" s="165"/>
      <c r="I458" s="165"/>
      <c r="J458" s="165"/>
      <c r="K458" s="165"/>
      <c r="L458" s="165"/>
      <c r="M458" s="165"/>
      <c r="N458" s="165"/>
      <c r="O458" s="165"/>
      <c r="P458" s="165"/>
      <c r="Q458" s="165"/>
      <c r="R458" s="165"/>
      <c r="S458" s="165"/>
      <c r="T458" s="165"/>
      <c r="U458" s="165"/>
      <c r="V458" s="165"/>
      <c r="W458" s="165"/>
      <c r="X458" s="165"/>
      <c r="Y458" s="165"/>
      <c r="Z458" s="165"/>
    </row>
    <row r="459">
      <c r="A459" s="165"/>
      <c r="B459" s="165"/>
      <c r="C459" s="165"/>
      <c r="D459" s="165"/>
      <c r="E459" s="165"/>
      <c r="F459" s="165"/>
      <c r="G459" s="165"/>
      <c r="H459" s="165"/>
      <c r="I459" s="165"/>
      <c r="J459" s="165"/>
      <c r="K459" s="165"/>
      <c r="L459" s="165"/>
      <c r="M459" s="165"/>
      <c r="N459" s="165"/>
      <c r="O459" s="165"/>
      <c r="P459" s="165"/>
      <c r="Q459" s="165"/>
      <c r="R459" s="165"/>
      <c r="S459" s="165"/>
      <c r="T459" s="165"/>
      <c r="U459" s="165"/>
      <c r="V459" s="165"/>
      <c r="W459" s="165"/>
      <c r="X459" s="165"/>
      <c r="Y459" s="165"/>
      <c r="Z459" s="165"/>
    </row>
    <row r="460">
      <c r="A460" s="165"/>
      <c r="B460" s="165"/>
      <c r="C460" s="165"/>
      <c r="D460" s="165"/>
      <c r="E460" s="165"/>
      <c r="F460" s="165"/>
      <c r="G460" s="165"/>
      <c r="H460" s="165"/>
      <c r="I460" s="165"/>
      <c r="J460" s="165"/>
      <c r="K460" s="165"/>
      <c r="L460" s="165"/>
      <c r="M460" s="165"/>
      <c r="N460" s="165"/>
      <c r="O460" s="165"/>
      <c r="P460" s="165"/>
      <c r="Q460" s="165"/>
      <c r="R460" s="165"/>
      <c r="S460" s="165"/>
      <c r="T460" s="165"/>
      <c r="U460" s="165"/>
      <c r="V460" s="165"/>
      <c r="W460" s="165"/>
      <c r="X460" s="165"/>
      <c r="Y460" s="165"/>
      <c r="Z460" s="165"/>
    </row>
    <row r="461">
      <c r="A461" s="165"/>
      <c r="B461" s="165"/>
      <c r="C461" s="165"/>
      <c r="D461" s="165"/>
      <c r="E461" s="165"/>
      <c r="F461" s="165"/>
      <c r="G461" s="165"/>
      <c r="H461" s="165"/>
      <c r="I461" s="165"/>
      <c r="J461" s="165"/>
      <c r="K461" s="165"/>
      <c r="L461" s="165"/>
      <c r="M461" s="165"/>
      <c r="N461" s="165"/>
      <c r="O461" s="165"/>
      <c r="P461" s="165"/>
      <c r="Q461" s="165"/>
      <c r="R461" s="165"/>
      <c r="S461" s="165"/>
      <c r="T461" s="165"/>
      <c r="U461" s="165"/>
      <c r="V461" s="165"/>
      <c r="W461" s="165"/>
      <c r="X461" s="165"/>
      <c r="Y461" s="165"/>
      <c r="Z461" s="165"/>
    </row>
    <row r="462">
      <c r="A462" s="165"/>
      <c r="B462" s="165"/>
      <c r="C462" s="165"/>
      <c r="D462" s="165"/>
      <c r="E462" s="165"/>
      <c r="F462" s="165"/>
      <c r="G462" s="165"/>
      <c r="H462" s="165"/>
      <c r="I462" s="165"/>
      <c r="J462" s="165"/>
      <c r="K462" s="165"/>
      <c r="L462" s="165"/>
      <c r="M462" s="165"/>
      <c r="N462" s="165"/>
      <c r="O462" s="165"/>
      <c r="P462" s="165"/>
      <c r="Q462" s="165"/>
      <c r="R462" s="165"/>
      <c r="S462" s="165"/>
      <c r="T462" s="165"/>
      <c r="U462" s="165"/>
      <c r="V462" s="165"/>
      <c r="W462" s="165"/>
      <c r="X462" s="165"/>
      <c r="Y462" s="165"/>
      <c r="Z462" s="165"/>
    </row>
    <row r="463">
      <c r="A463" s="165"/>
      <c r="B463" s="165"/>
      <c r="C463" s="165"/>
      <c r="D463" s="165"/>
      <c r="E463" s="165"/>
      <c r="F463" s="165"/>
      <c r="G463" s="165"/>
      <c r="H463" s="165"/>
      <c r="I463" s="165"/>
      <c r="J463" s="165"/>
      <c r="K463" s="165"/>
      <c r="L463" s="165"/>
      <c r="M463" s="165"/>
      <c r="N463" s="165"/>
      <c r="O463" s="165"/>
      <c r="P463" s="165"/>
      <c r="Q463" s="165"/>
      <c r="R463" s="165"/>
      <c r="S463" s="165"/>
      <c r="T463" s="165"/>
      <c r="U463" s="165"/>
      <c r="V463" s="165"/>
      <c r="W463" s="165"/>
      <c r="X463" s="165"/>
      <c r="Y463" s="165"/>
      <c r="Z463" s="165"/>
    </row>
    <row r="464">
      <c r="A464" s="165"/>
      <c r="B464" s="165"/>
      <c r="C464" s="165"/>
      <c r="D464" s="165"/>
      <c r="E464" s="165"/>
      <c r="F464" s="165"/>
      <c r="G464" s="165"/>
      <c r="H464" s="165"/>
      <c r="I464" s="165"/>
      <c r="J464" s="165"/>
      <c r="K464" s="165"/>
      <c r="L464" s="165"/>
      <c r="M464" s="165"/>
      <c r="N464" s="165"/>
      <c r="O464" s="165"/>
      <c r="P464" s="165"/>
      <c r="Q464" s="165"/>
      <c r="R464" s="165"/>
      <c r="S464" s="165"/>
      <c r="T464" s="165"/>
      <c r="U464" s="165"/>
      <c r="V464" s="165"/>
      <c r="W464" s="165"/>
      <c r="X464" s="165"/>
      <c r="Y464" s="165"/>
      <c r="Z464" s="165"/>
    </row>
    <row r="465">
      <c r="A465" s="165"/>
      <c r="B465" s="165"/>
      <c r="C465" s="165"/>
      <c r="D465" s="165"/>
      <c r="E465" s="165"/>
      <c r="F465" s="165"/>
      <c r="G465" s="165"/>
      <c r="H465" s="165"/>
      <c r="I465" s="165"/>
      <c r="J465" s="165"/>
      <c r="K465" s="165"/>
      <c r="L465" s="165"/>
      <c r="M465" s="165"/>
      <c r="N465" s="165"/>
      <c r="O465" s="165"/>
      <c r="P465" s="165"/>
      <c r="Q465" s="165"/>
      <c r="R465" s="165"/>
      <c r="S465" s="165"/>
      <c r="T465" s="165"/>
      <c r="U465" s="165"/>
      <c r="V465" s="165"/>
      <c r="W465" s="165"/>
      <c r="X465" s="165"/>
      <c r="Y465" s="165"/>
      <c r="Z465" s="165"/>
    </row>
    <row r="466">
      <c r="A466" s="165"/>
      <c r="B466" s="165"/>
      <c r="C466" s="165"/>
      <c r="D466" s="165"/>
      <c r="E466" s="165"/>
      <c r="F466" s="165"/>
      <c r="G466" s="165"/>
      <c r="H466" s="165"/>
      <c r="I466" s="165"/>
      <c r="J466" s="165"/>
      <c r="K466" s="165"/>
      <c r="L466" s="165"/>
      <c r="M466" s="165"/>
      <c r="N466" s="165"/>
      <c r="O466" s="165"/>
      <c r="P466" s="165"/>
      <c r="Q466" s="165"/>
      <c r="R466" s="165"/>
      <c r="S466" s="165"/>
      <c r="T466" s="165"/>
      <c r="U466" s="165"/>
      <c r="V466" s="165"/>
      <c r="W466" s="165"/>
      <c r="X466" s="165"/>
      <c r="Y466" s="165"/>
      <c r="Z466" s="165"/>
    </row>
    <row r="467">
      <c r="A467" s="165"/>
      <c r="B467" s="165"/>
      <c r="C467" s="165"/>
      <c r="D467" s="165"/>
      <c r="E467" s="165"/>
      <c r="F467" s="165"/>
      <c r="G467" s="165"/>
      <c r="H467" s="165"/>
      <c r="I467" s="165"/>
      <c r="J467" s="165"/>
      <c r="K467" s="165"/>
      <c r="L467" s="165"/>
      <c r="M467" s="165"/>
      <c r="N467" s="165"/>
      <c r="O467" s="165"/>
      <c r="P467" s="165"/>
      <c r="Q467" s="165"/>
      <c r="R467" s="165"/>
      <c r="S467" s="165"/>
      <c r="T467" s="165"/>
      <c r="U467" s="165"/>
      <c r="V467" s="165"/>
      <c r="W467" s="165"/>
      <c r="X467" s="165"/>
      <c r="Y467" s="165"/>
      <c r="Z467" s="165"/>
    </row>
    <row r="468">
      <c r="A468" s="165"/>
      <c r="B468" s="165"/>
      <c r="C468" s="165"/>
      <c r="D468" s="165"/>
      <c r="E468" s="165"/>
      <c r="F468" s="165"/>
      <c r="G468" s="165"/>
      <c r="H468" s="165"/>
      <c r="I468" s="165"/>
      <c r="J468" s="165"/>
      <c r="K468" s="165"/>
      <c r="L468" s="165"/>
      <c r="M468" s="165"/>
      <c r="N468" s="165"/>
      <c r="O468" s="165"/>
      <c r="P468" s="165"/>
      <c r="Q468" s="165"/>
      <c r="R468" s="165"/>
      <c r="S468" s="165"/>
      <c r="T468" s="165"/>
      <c r="U468" s="165"/>
      <c r="V468" s="165"/>
      <c r="W468" s="165"/>
      <c r="X468" s="165"/>
      <c r="Y468" s="165"/>
      <c r="Z468" s="165"/>
    </row>
    <row r="469">
      <c r="A469" s="165"/>
      <c r="B469" s="165"/>
      <c r="C469" s="165"/>
      <c r="D469" s="165"/>
      <c r="E469" s="165"/>
      <c r="F469" s="165"/>
      <c r="G469" s="165"/>
      <c r="H469" s="165"/>
      <c r="I469" s="165"/>
      <c r="J469" s="165"/>
      <c r="K469" s="165"/>
      <c r="L469" s="165"/>
      <c r="M469" s="165"/>
      <c r="N469" s="165"/>
      <c r="O469" s="165"/>
      <c r="P469" s="165"/>
      <c r="Q469" s="165"/>
      <c r="R469" s="165"/>
      <c r="S469" s="165"/>
      <c r="T469" s="165"/>
      <c r="U469" s="165"/>
      <c r="V469" s="165"/>
      <c r="W469" s="165"/>
      <c r="X469" s="165"/>
      <c r="Y469" s="165"/>
      <c r="Z469" s="165"/>
    </row>
    <row r="470">
      <c r="A470" s="165"/>
      <c r="B470" s="165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5"/>
      <c r="O470" s="165"/>
      <c r="P470" s="165"/>
      <c r="Q470" s="165"/>
      <c r="R470" s="165"/>
      <c r="S470" s="165"/>
      <c r="T470" s="165"/>
      <c r="U470" s="165"/>
      <c r="V470" s="165"/>
      <c r="W470" s="165"/>
      <c r="X470" s="165"/>
      <c r="Y470" s="165"/>
      <c r="Z470" s="165"/>
    </row>
    <row r="471">
      <c r="A471" s="165"/>
      <c r="B471" s="165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5"/>
      <c r="O471" s="165"/>
      <c r="P471" s="165"/>
      <c r="Q471" s="165"/>
      <c r="R471" s="165"/>
      <c r="S471" s="165"/>
      <c r="T471" s="165"/>
      <c r="U471" s="165"/>
      <c r="V471" s="165"/>
      <c r="W471" s="165"/>
      <c r="X471" s="165"/>
      <c r="Y471" s="165"/>
      <c r="Z471" s="165"/>
    </row>
    <row r="472">
      <c r="A472" s="165"/>
      <c r="B472" s="165"/>
      <c r="C472" s="165"/>
      <c r="D472" s="165"/>
      <c r="E472" s="165"/>
      <c r="F472" s="165"/>
      <c r="G472" s="165"/>
      <c r="H472" s="165"/>
      <c r="I472" s="165"/>
      <c r="J472" s="165"/>
      <c r="K472" s="165"/>
      <c r="L472" s="165"/>
      <c r="M472" s="165"/>
      <c r="N472" s="165"/>
      <c r="O472" s="165"/>
      <c r="P472" s="165"/>
      <c r="Q472" s="165"/>
      <c r="R472" s="165"/>
      <c r="S472" s="165"/>
      <c r="T472" s="165"/>
      <c r="U472" s="165"/>
      <c r="V472" s="165"/>
      <c r="W472" s="165"/>
      <c r="X472" s="165"/>
      <c r="Y472" s="165"/>
      <c r="Z472" s="165"/>
    </row>
    <row r="473">
      <c r="A473" s="165"/>
      <c r="B473" s="165"/>
      <c r="C473" s="165"/>
      <c r="D473" s="165"/>
      <c r="E473" s="165"/>
      <c r="F473" s="165"/>
      <c r="G473" s="165"/>
      <c r="H473" s="165"/>
      <c r="I473" s="165"/>
      <c r="J473" s="165"/>
      <c r="K473" s="165"/>
      <c r="L473" s="165"/>
      <c r="M473" s="165"/>
      <c r="N473" s="165"/>
      <c r="O473" s="165"/>
      <c r="P473" s="165"/>
      <c r="Q473" s="165"/>
      <c r="R473" s="165"/>
      <c r="S473" s="165"/>
      <c r="T473" s="165"/>
      <c r="U473" s="165"/>
      <c r="V473" s="165"/>
      <c r="W473" s="165"/>
      <c r="X473" s="165"/>
      <c r="Y473" s="165"/>
      <c r="Z473" s="165"/>
    </row>
    <row r="474">
      <c r="A474" s="165"/>
      <c r="B474" s="165"/>
      <c r="C474" s="165"/>
      <c r="D474" s="165"/>
      <c r="E474" s="165"/>
      <c r="F474" s="165"/>
      <c r="G474" s="165"/>
      <c r="H474" s="165"/>
      <c r="I474" s="165"/>
      <c r="J474" s="165"/>
      <c r="K474" s="165"/>
      <c r="L474" s="165"/>
      <c r="M474" s="165"/>
      <c r="N474" s="165"/>
      <c r="O474" s="165"/>
      <c r="P474" s="165"/>
      <c r="Q474" s="165"/>
      <c r="R474" s="165"/>
      <c r="S474" s="165"/>
      <c r="T474" s="165"/>
      <c r="U474" s="165"/>
      <c r="V474" s="165"/>
      <c r="W474" s="165"/>
      <c r="X474" s="165"/>
      <c r="Y474" s="165"/>
      <c r="Z474" s="165"/>
    </row>
    <row r="475">
      <c r="A475" s="165"/>
      <c r="B475" s="165"/>
      <c r="C475" s="165"/>
      <c r="D475" s="165"/>
      <c r="E475" s="165"/>
      <c r="F475" s="165"/>
      <c r="G475" s="165"/>
      <c r="H475" s="165"/>
      <c r="I475" s="165"/>
      <c r="J475" s="165"/>
      <c r="K475" s="165"/>
      <c r="L475" s="165"/>
      <c r="M475" s="165"/>
      <c r="N475" s="165"/>
      <c r="O475" s="165"/>
      <c r="P475" s="165"/>
      <c r="Q475" s="165"/>
      <c r="R475" s="165"/>
      <c r="S475" s="165"/>
      <c r="T475" s="165"/>
      <c r="U475" s="165"/>
      <c r="V475" s="165"/>
      <c r="W475" s="165"/>
      <c r="X475" s="165"/>
      <c r="Y475" s="165"/>
      <c r="Z475" s="165"/>
    </row>
    <row r="476">
      <c r="A476" s="165"/>
      <c r="B476" s="165"/>
      <c r="C476" s="165"/>
      <c r="D476" s="165"/>
      <c r="E476" s="165"/>
      <c r="F476" s="165"/>
      <c r="G476" s="165"/>
      <c r="H476" s="165"/>
      <c r="I476" s="165"/>
      <c r="J476" s="165"/>
      <c r="K476" s="165"/>
      <c r="L476" s="165"/>
      <c r="M476" s="165"/>
      <c r="N476" s="165"/>
      <c r="O476" s="165"/>
      <c r="P476" s="165"/>
      <c r="Q476" s="165"/>
      <c r="R476" s="165"/>
      <c r="S476" s="165"/>
      <c r="T476" s="165"/>
      <c r="U476" s="165"/>
      <c r="V476" s="165"/>
      <c r="W476" s="165"/>
      <c r="X476" s="165"/>
      <c r="Y476" s="165"/>
      <c r="Z476" s="165"/>
    </row>
    <row r="477">
      <c r="A477" s="165"/>
      <c r="B477" s="165"/>
      <c r="C477" s="165"/>
      <c r="D477" s="165"/>
      <c r="E477" s="165"/>
      <c r="F477" s="165"/>
      <c r="G477" s="165"/>
      <c r="H477" s="165"/>
      <c r="I477" s="165"/>
      <c r="J477" s="165"/>
      <c r="K477" s="165"/>
      <c r="L477" s="165"/>
      <c r="M477" s="165"/>
      <c r="N477" s="165"/>
      <c r="O477" s="165"/>
      <c r="P477" s="165"/>
      <c r="Q477" s="165"/>
      <c r="R477" s="165"/>
      <c r="S477" s="165"/>
      <c r="T477" s="165"/>
      <c r="U477" s="165"/>
      <c r="V477" s="165"/>
      <c r="W477" s="165"/>
      <c r="X477" s="165"/>
      <c r="Y477" s="165"/>
      <c r="Z477" s="165"/>
    </row>
    <row r="478">
      <c r="A478" s="165"/>
      <c r="B478" s="165"/>
      <c r="C478" s="165"/>
      <c r="D478" s="165"/>
      <c r="E478" s="165"/>
      <c r="F478" s="165"/>
      <c r="G478" s="165"/>
      <c r="H478" s="165"/>
      <c r="I478" s="165"/>
      <c r="J478" s="165"/>
      <c r="K478" s="165"/>
      <c r="L478" s="165"/>
      <c r="M478" s="165"/>
      <c r="N478" s="165"/>
      <c r="O478" s="165"/>
      <c r="P478" s="165"/>
      <c r="Q478" s="165"/>
      <c r="R478" s="165"/>
      <c r="S478" s="165"/>
      <c r="T478" s="165"/>
      <c r="U478" s="165"/>
      <c r="V478" s="165"/>
      <c r="W478" s="165"/>
      <c r="X478" s="165"/>
      <c r="Y478" s="165"/>
      <c r="Z478" s="165"/>
    </row>
    <row r="479">
      <c r="A479" s="165"/>
      <c r="B479" s="165"/>
      <c r="C479" s="165"/>
      <c r="D479" s="165"/>
      <c r="E479" s="165"/>
      <c r="F479" s="165"/>
      <c r="G479" s="165"/>
      <c r="H479" s="165"/>
      <c r="I479" s="165"/>
      <c r="J479" s="165"/>
      <c r="K479" s="165"/>
      <c r="L479" s="165"/>
      <c r="M479" s="165"/>
      <c r="N479" s="165"/>
      <c r="O479" s="165"/>
      <c r="P479" s="165"/>
      <c r="Q479" s="165"/>
      <c r="R479" s="165"/>
      <c r="S479" s="165"/>
      <c r="T479" s="165"/>
      <c r="U479" s="165"/>
      <c r="V479" s="165"/>
      <c r="W479" s="165"/>
      <c r="X479" s="165"/>
      <c r="Y479" s="165"/>
      <c r="Z479" s="165"/>
    </row>
    <row r="480">
      <c r="A480" s="165"/>
      <c r="B480" s="165"/>
      <c r="C480" s="165"/>
      <c r="D480" s="165"/>
      <c r="E480" s="165"/>
      <c r="F480" s="165"/>
      <c r="G480" s="165"/>
      <c r="H480" s="165"/>
      <c r="I480" s="165"/>
      <c r="J480" s="165"/>
      <c r="K480" s="165"/>
      <c r="L480" s="165"/>
      <c r="M480" s="165"/>
      <c r="N480" s="165"/>
      <c r="O480" s="165"/>
      <c r="P480" s="165"/>
      <c r="Q480" s="165"/>
      <c r="R480" s="165"/>
      <c r="S480" s="165"/>
      <c r="T480" s="165"/>
      <c r="U480" s="165"/>
      <c r="V480" s="165"/>
      <c r="W480" s="165"/>
      <c r="X480" s="165"/>
      <c r="Y480" s="165"/>
      <c r="Z480" s="165"/>
    </row>
    <row r="481">
      <c r="A481" s="165"/>
      <c r="B481" s="165"/>
      <c r="C481" s="165"/>
      <c r="D481" s="165"/>
      <c r="E481" s="165"/>
      <c r="F481" s="165"/>
      <c r="G481" s="165"/>
      <c r="H481" s="165"/>
      <c r="I481" s="165"/>
      <c r="J481" s="165"/>
      <c r="K481" s="165"/>
      <c r="L481" s="165"/>
      <c r="M481" s="165"/>
      <c r="N481" s="165"/>
      <c r="O481" s="165"/>
      <c r="P481" s="165"/>
      <c r="Q481" s="165"/>
      <c r="R481" s="165"/>
      <c r="S481" s="165"/>
      <c r="T481" s="165"/>
      <c r="U481" s="165"/>
      <c r="V481" s="165"/>
      <c r="W481" s="165"/>
      <c r="X481" s="165"/>
      <c r="Y481" s="165"/>
      <c r="Z481" s="165"/>
    </row>
    <row r="482">
      <c r="A482" s="165"/>
      <c r="B482" s="165"/>
      <c r="C482" s="165"/>
      <c r="D482" s="165"/>
      <c r="E482" s="165"/>
      <c r="F482" s="165"/>
      <c r="G482" s="165"/>
      <c r="H482" s="165"/>
      <c r="I482" s="165"/>
      <c r="J482" s="165"/>
      <c r="K482" s="165"/>
      <c r="L482" s="165"/>
      <c r="M482" s="165"/>
      <c r="N482" s="165"/>
      <c r="O482" s="165"/>
      <c r="P482" s="165"/>
      <c r="Q482" s="165"/>
      <c r="R482" s="165"/>
      <c r="S482" s="165"/>
      <c r="T482" s="165"/>
      <c r="U482" s="165"/>
      <c r="V482" s="165"/>
      <c r="W482" s="165"/>
      <c r="X482" s="165"/>
      <c r="Y482" s="165"/>
      <c r="Z482" s="165"/>
    </row>
    <row r="483">
      <c r="A483" s="165"/>
      <c r="B483" s="165"/>
      <c r="C483" s="165"/>
      <c r="D483" s="165"/>
      <c r="E483" s="165"/>
      <c r="F483" s="165"/>
      <c r="G483" s="165"/>
      <c r="H483" s="165"/>
      <c r="I483" s="165"/>
      <c r="J483" s="165"/>
      <c r="K483" s="165"/>
      <c r="L483" s="165"/>
      <c r="M483" s="165"/>
      <c r="N483" s="165"/>
      <c r="O483" s="165"/>
      <c r="P483" s="165"/>
      <c r="Q483" s="165"/>
      <c r="R483" s="165"/>
      <c r="S483" s="165"/>
      <c r="T483" s="165"/>
      <c r="U483" s="165"/>
      <c r="V483" s="165"/>
      <c r="W483" s="165"/>
      <c r="X483" s="165"/>
      <c r="Y483" s="165"/>
      <c r="Z483" s="165"/>
    </row>
    <row r="484">
      <c r="A484" s="165"/>
      <c r="B484" s="165"/>
      <c r="C484" s="165"/>
      <c r="D484" s="165"/>
      <c r="E484" s="165"/>
      <c r="F484" s="165"/>
      <c r="G484" s="165"/>
      <c r="H484" s="165"/>
      <c r="I484" s="165"/>
      <c r="J484" s="165"/>
      <c r="K484" s="165"/>
      <c r="L484" s="165"/>
      <c r="M484" s="165"/>
      <c r="N484" s="165"/>
      <c r="O484" s="165"/>
      <c r="P484" s="165"/>
      <c r="Q484" s="165"/>
      <c r="R484" s="165"/>
      <c r="S484" s="165"/>
      <c r="T484" s="165"/>
      <c r="U484" s="165"/>
      <c r="V484" s="165"/>
      <c r="W484" s="165"/>
      <c r="X484" s="165"/>
      <c r="Y484" s="165"/>
      <c r="Z484" s="165"/>
    </row>
    <row r="485">
      <c r="A485" s="165"/>
      <c r="B485" s="165"/>
      <c r="C485" s="165"/>
      <c r="D485" s="165"/>
      <c r="E485" s="165"/>
      <c r="F485" s="165"/>
      <c r="G485" s="165"/>
      <c r="H485" s="165"/>
      <c r="I485" s="165"/>
      <c r="J485" s="165"/>
      <c r="K485" s="165"/>
      <c r="L485" s="165"/>
      <c r="M485" s="165"/>
      <c r="N485" s="165"/>
      <c r="O485" s="165"/>
      <c r="P485" s="165"/>
      <c r="Q485" s="165"/>
      <c r="R485" s="165"/>
      <c r="S485" s="165"/>
      <c r="T485" s="165"/>
      <c r="U485" s="165"/>
      <c r="V485" s="165"/>
      <c r="W485" s="165"/>
      <c r="X485" s="165"/>
      <c r="Y485" s="165"/>
      <c r="Z485" s="165"/>
    </row>
    <row r="486">
      <c r="A486" s="165"/>
      <c r="B486" s="165"/>
      <c r="C486" s="165"/>
      <c r="D486" s="165"/>
      <c r="E486" s="165"/>
      <c r="F486" s="165"/>
      <c r="G486" s="165"/>
      <c r="H486" s="165"/>
      <c r="I486" s="165"/>
      <c r="J486" s="165"/>
      <c r="K486" s="165"/>
      <c r="L486" s="165"/>
      <c r="M486" s="165"/>
      <c r="N486" s="165"/>
      <c r="O486" s="165"/>
      <c r="P486" s="165"/>
      <c r="Q486" s="165"/>
      <c r="R486" s="165"/>
      <c r="S486" s="165"/>
      <c r="T486" s="165"/>
      <c r="U486" s="165"/>
      <c r="V486" s="165"/>
      <c r="W486" s="165"/>
      <c r="X486" s="165"/>
      <c r="Y486" s="165"/>
      <c r="Z486" s="165"/>
    </row>
    <row r="487">
      <c r="A487" s="165"/>
      <c r="B487" s="165"/>
      <c r="C487" s="165"/>
      <c r="D487" s="165"/>
      <c r="E487" s="165"/>
      <c r="F487" s="165"/>
      <c r="G487" s="165"/>
      <c r="H487" s="165"/>
      <c r="I487" s="165"/>
      <c r="J487" s="165"/>
      <c r="K487" s="165"/>
      <c r="L487" s="165"/>
      <c r="M487" s="165"/>
      <c r="N487" s="165"/>
      <c r="O487" s="165"/>
      <c r="P487" s="165"/>
      <c r="Q487" s="165"/>
      <c r="R487" s="165"/>
      <c r="S487" s="165"/>
      <c r="T487" s="165"/>
      <c r="U487" s="165"/>
      <c r="V487" s="165"/>
      <c r="W487" s="165"/>
      <c r="X487" s="165"/>
      <c r="Y487" s="165"/>
      <c r="Z487" s="165"/>
    </row>
    <row r="488">
      <c r="A488" s="165"/>
      <c r="B488" s="165"/>
      <c r="C488" s="165"/>
      <c r="D488" s="165"/>
      <c r="E488" s="165"/>
      <c r="F488" s="165"/>
      <c r="G488" s="165"/>
      <c r="H488" s="165"/>
      <c r="I488" s="165"/>
      <c r="J488" s="165"/>
      <c r="K488" s="165"/>
      <c r="L488" s="165"/>
      <c r="M488" s="165"/>
      <c r="N488" s="165"/>
      <c r="O488" s="165"/>
      <c r="P488" s="165"/>
      <c r="Q488" s="165"/>
      <c r="R488" s="165"/>
      <c r="S488" s="165"/>
      <c r="T488" s="165"/>
      <c r="U488" s="165"/>
      <c r="V488" s="165"/>
      <c r="W488" s="165"/>
      <c r="X488" s="165"/>
      <c r="Y488" s="165"/>
      <c r="Z488" s="165"/>
    </row>
    <row r="489">
      <c r="A489" s="165"/>
      <c r="B489" s="165"/>
      <c r="C489" s="165"/>
      <c r="D489" s="165"/>
      <c r="E489" s="165"/>
      <c r="F489" s="165"/>
      <c r="G489" s="165"/>
      <c r="H489" s="165"/>
      <c r="I489" s="165"/>
      <c r="J489" s="165"/>
      <c r="K489" s="165"/>
      <c r="L489" s="165"/>
      <c r="M489" s="165"/>
      <c r="N489" s="165"/>
      <c r="O489" s="165"/>
      <c r="P489" s="165"/>
      <c r="Q489" s="165"/>
      <c r="R489" s="165"/>
      <c r="S489" s="165"/>
      <c r="T489" s="165"/>
      <c r="U489" s="165"/>
      <c r="V489" s="165"/>
      <c r="W489" s="165"/>
      <c r="X489" s="165"/>
      <c r="Y489" s="165"/>
      <c r="Z489" s="165"/>
    </row>
    <row r="490">
      <c r="A490" s="165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</row>
    <row r="491">
      <c r="A491" s="165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</row>
    <row r="492">
      <c r="A492" s="165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</row>
    <row r="493">
      <c r="A493" s="165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</row>
    <row r="494">
      <c r="A494" s="165"/>
      <c r="B494" s="165"/>
      <c r="C494" s="165"/>
      <c r="D494" s="165"/>
      <c r="E494" s="165"/>
      <c r="F494" s="165"/>
      <c r="G494" s="165"/>
      <c r="H494" s="165"/>
      <c r="I494" s="165"/>
      <c r="J494" s="165"/>
      <c r="K494" s="165"/>
      <c r="L494" s="165"/>
      <c r="M494" s="165"/>
      <c r="N494" s="165"/>
      <c r="O494" s="165"/>
      <c r="P494" s="165"/>
      <c r="Q494" s="165"/>
      <c r="R494" s="165"/>
      <c r="S494" s="165"/>
      <c r="T494" s="165"/>
      <c r="U494" s="165"/>
      <c r="V494" s="165"/>
      <c r="W494" s="165"/>
      <c r="X494" s="165"/>
      <c r="Y494" s="165"/>
      <c r="Z494" s="165"/>
    </row>
    <row r="495">
      <c r="A495" s="165"/>
      <c r="B495" s="165"/>
      <c r="C495" s="165"/>
      <c r="D495" s="165"/>
      <c r="E495" s="165"/>
      <c r="F495" s="165"/>
      <c r="G495" s="165"/>
      <c r="H495" s="165"/>
      <c r="I495" s="165"/>
      <c r="J495" s="165"/>
      <c r="K495" s="165"/>
      <c r="L495" s="165"/>
      <c r="M495" s="165"/>
      <c r="N495" s="165"/>
      <c r="O495" s="165"/>
      <c r="P495" s="165"/>
      <c r="Q495" s="165"/>
      <c r="R495" s="165"/>
      <c r="S495" s="165"/>
      <c r="T495" s="165"/>
      <c r="U495" s="165"/>
      <c r="V495" s="165"/>
      <c r="W495" s="165"/>
      <c r="X495" s="165"/>
      <c r="Y495" s="165"/>
      <c r="Z495" s="165"/>
    </row>
    <row r="496">
      <c r="A496" s="165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65"/>
      <c r="M496" s="165"/>
      <c r="N496" s="165"/>
      <c r="O496" s="165"/>
      <c r="P496" s="165"/>
      <c r="Q496" s="165"/>
      <c r="R496" s="165"/>
      <c r="S496" s="165"/>
      <c r="T496" s="165"/>
      <c r="U496" s="165"/>
      <c r="V496" s="165"/>
      <c r="W496" s="165"/>
      <c r="X496" s="165"/>
      <c r="Y496" s="165"/>
      <c r="Z496" s="165"/>
    </row>
    <row r="497">
      <c r="A497" s="165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65"/>
      <c r="M497" s="165"/>
      <c r="N497" s="165"/>
      <c r="O497" s="165"/>
      <c r="P497" s="165"/>
      <c r="Q497" s="165"/>
      <c r="R497" s="165"/>
      <c r="S497" s="165"/>
      <c r="T497" s="165"/>
      <c r="U497" s="165"/>
      <c r="V497" s="165"/>
      <c r="W497" s="165"/>
      <c r="X497" s="165"/>
      <c r="Y497" s="165"/>
      <c r="Z497" s="165"/>
    </row>
    <row r="498">
      <c r="A498" s="165"/>
      <c r="B498" s="165"/>
      <c r="C498" s="165"/>
      <c r="D498" s="165"/>
      <c r="E498" s="165"/>
      <c r="F498" s="165"/>
      <c r="G498" s="165"/>
      <c r="H498" s="165"/>
      <c r="I498" s="165"/>
      <c r="J498" s="165"/>
      <c r="K498" s="165"/>
      <c r="L498" s="165"/>
      <c r="M498" s="165"/>
      <c r="N498" s="165"/>
      <c r="O498" s="165"/>
      <c r="P498" s="165"/>
      <c r="Q498" s="165"/>
      <c r="R498" s="165"/>
      <c r="S498" s="165"/>
      <c r="T498" s="165"/>
      <c r="U498" s="165"/>
      <c r="V498" s="165"/>
      <c r="W498" s="165"/>
      <c r="X498" s="165"/>
      <c r="Y498" s="165"/>
      <c r="Z498" s="165"/>
    </row>
    <row r="499">
      <c r="A499" s="165"/>
      <c r="B499" s="165"/>
      <c r="C499" s="165"/>
      <c r="D499" s="165"/>
      <c r="E499" s="165"/>
      <c r="F499" s="165"/>
      <c r="G499" s="165"/>
      <c r="H499" s="165"/>
      <c r="I499" s="165"/>
      <c r="J499" s="165"/>
      <c r="K499" s="165"/>
      <c r="L499" s="165"/>
      <c r="M499" s="165"/>
      <c r="N499" s="165"/>
      <c r="O499" s="165"/>
      <c r="P499" s="165"/>
      <c r="Q499" s="165"/>
      <c r="R499" s="165"/>
      <c r="S499" s="165"/>
      <c r="T499" s="165"/>
      <c r="U499" s="165"/>
      <c r="V499" s="165"/>
      <c r="W499" s="165"/>
      <c r="X499" s="165"/>
      <c r="Y499" s="165"/>
      <c r="Z499" s="165"/>
    </row>
    <row r="500">
      <c r="A500" s="165"/>
      <c r="B500" s="165"/>
      <c r="C500" s="165"/>
      <c r="D500" s="165"/>
      <c r="E500" s="165"/>
      <c r="F500" s="165"/>
      <c r="G500" s="165"/>
      <c r="H500" s="165"/>
      <c r="I500" s="165"/>
      <c r="J500" s="165"/>
      <c r="K500" s="165"/>
      <c r="L500" s="165"/>
      <c r="M500" s="165"/>
      <c r="N500" s="165"/>
      <c r="O500" s="165"/>
      <c r="P500" s="165"/>
      <c r="Q500" s="165"/>
      <c r="R500" s="165"/>
      <c r="S500" s="165"/>
      <c r="T500" s="165"/>
      <c r="U500" s="165"/>
      <c r="V500" s="165"/>
      <c r="W500" s="165"/>
      <c r="X500" s="165"/>
      <c r="Y500" s="165"/>
      <c r="Z500" s="165"/>
    </row>
    <row r="501">
      <c r="A501" s="165"/>
      <c r="B501" s="165"/>
      <c r="C501" s="165"/>
      <c r="D501" s="165"/>
      <c r="E501" s="165"/>
      <c r="F501" s="165"/>
      <c r="G501" s="165"/>
      <c r="H501" s="165"/>
      <c r="I501" s="165"/>
      <c r="J501" s="165"/>
      <c r="K501" s="165"/>
      <c r="L501" s="165"/>
      <c r="M501" s="165"/>
      <c r="N501" s="165"/>
      <c r="O501" s="165"/>
      <c r="P501" s="165"/>
      <c r="Q501" s="165"/>
      <c r="R501" s="165"/>
      <c r="S501" s="165"/>
      <c r="T501" s="165"/>
      <c r="U501" s="165"/>
      <c r="V501" s="165"/>
      <c r="W501" s="165"/>
      <c r="X501" s="165"/>
      <c r="Y501" s="165"/>
      <c r="Z501" s="165"/>
    </row>
    <row r="502">
      <c r="A502" s="165"/>
      <c r="B502" s="165"/>
      <c r="C502" s="165"/>
      <c r="D502" s="165"/>
      <c r="E502" s="165"/>
      <c r="F502" s="165"/>
      <c r="G502" s="165"/>
      <c r="H502" s="165"/>
      <c r="I502" s="165"/>
      <c r="J502" s="165"/>
      <c r="K502" s="165"/>
      <c r="L502" s="165"/>
      <c r="M502" s="165"/>
      <c r="N502" s="165"/>
      <c r="O502" s="165"/>
      <c r="P502" s="165"/>
      <c r="Q502" s="165"/>
      <c r="R502" s="165"/>
      <c r="S502" s="165"/>
      <c r="T502" s="165"/>
      <c r="U502" s="165"/>
      <c r="V502" s="165"/>
      <c r="W502" s="165"/>
      <c r="X502" s="165"/>
      <c r="Y502" s="165"/>
      <c r="Z502" s="165"/>
    </row>
    <row r="503">
      <c r="A503" s="165"/>
      <c r="B503" s="165"/>
      <c r="C503" s="165"/>
      <c r="D503" s="165"/>
      <c r="E503" s="165"/>
      <c r="F503" s="165"/>
      <c r="G503" s="165"/>
      <c r="H503" s="165"/>
      <c r="I503" s="165"/>
      <c r="J503" s="165"/>
      <c r="K503" s="165"/>
      <c r="L503" s="165"/>
      <c r="M503" s="165"/>
      <c r="N503" s="165"/>
      <c r="O503" s="165"/>
      <c r="P503" s="165"/>
      <c r="Q503" s="165"/>
      <c r="R503" s="165"/>
      <c r="S503" s="165"/>
      <c r="T503" s="165"/>
      <c r="U503" s="165"/>
      <c r="V503" s="165"/>
      <c r="W503" s="165"/>
      <c r="X503" s="165"/>
      <c r="Y503" s="165"/>
      <c r="Z503" s="165"/>
    </row>
    <row r="504">
      <c r="A504" s="165"/>
      <c r="B504" s="165"/>
      <c r="C504" s="165"/>
      <c r="D504" s="165"/>
      <c r="E504" s="165"/>
      <c r="F504" s="165"/>
      <c r="G504" s="165"/>
      <c r="H504" s="165"/>
      <c r="I504" s="165"/>
      <c r="J504" s="165"/>
      <c r="K504" s="165"/>
      <c r="L504" s="165"/>
      <c r="M504" s="165"/>
      <c r="N504" s="165"/>
      <c r="O504" s="165"/>
      <c r="P504" s="165"/>
      <c r="Q504" s="165"/>
      <c r="R504" s="165"/>
      <c r="S504" s="165"/>
      <c r="T504" s="165"/>
      <c r="U504" s="165"/>
      <c r="V504" s="165"/>
      <c r="W504" s="165"/>
      <c r="X504" s="165"/>
      <c r="Y504" s="165"/>
      <c r="Z504" s="165"/>
    </row>
    <row r="505">
      <c r="A505" s="165"/>
      <c r="B505" s="165"/>
      <c r="C505" s="165"/>
      <c r="D505" s="165"/>
      <c r="E505" s="165"/>
      <c r="F505" s="165"/>
      <c r="G505" s="165"/>
      <c r="H505" s="165"/>
      <c r="I505" s="165"/>
      <c r="J505" s="165"/>
      <c r="K505" s="165"/>
      <c r="L505" s="165"/>
      <c r="M505" s="165"/>
      <c r="N505" s="165"/>
      <c r="O505" s="165"/>
      <c r="P505" s="165"/>
      <c r="Q505" s="165"/>
      <c r="R505" s="165"/>
      <c r="S505" s="165"/>
      <c r="T505" s="165"/>
      <c r="U505" s="165"/>
      <c r="V505" s="165"/>
      <c r="W505" s="165"/>
      <c r="X505" s="165"/>
      <c r="Y505" s="165"/>
      <c r="Z505" s="165"/>
    </row>
    <row r="506">
      <c r="A506" s="165"/>
      <c r="B506" s="165"/>
      <c r="C506" s="165"/>
      <c r="D506" s="165"/>
      <c r="E506" s="165"/>
      <c r="F506" s="165"/>
      <c r="G506" s="165"/>
      <c r="H506" s="165"/>
      <c r="I506" s="165"/>
      <c r="J506" s="165"/>
      <c r="K506" s="165"/>
      <c r="L506" s="165"/>
      <c r="M506" s="165"/>
      <c r="N506" s="165"/>
      <c r="O506" s="165"/>
      <c r="P506" s="165"/>
      <c r="Q506" s="165"/>
      <c r="R506" s="165"/>
      <c r="S506" s="165"/>
      <c r="T506" s="165"/>
      <c r="U506" s="165"/>
      <c r="V506" s="165"/>
      <c r="W506" s="165"/>
      <c r="X506" s="165"/>
      <c r="Y506" s="165"/>
      <c r="Z506" s="165"/>
    </row>
    <row r="507">
      <c r="A507" s="165"/>
      <c r="B507" s="165"/>
      <c r="C507" s="165"/>
      <c r="D507" s="165"/>
      <c r="E507" s="165"/>
      <c r="F507" s="165"/>
      <c r="G507" s="165"/>
      <c r="H507" s="165"/>
      <c r="I507" s="165"/>
      <c r="J507" s="165"/>
      <c r="K507" s="165"/>
      <c r="L507" s="165"/>
      <c r="M507" s="165"/>
      <c r="N507" s="165"/>
      <c r="O507" s="165"/>
      <c r="P507" s="165"/>
      <c r="Q507" s="165"/>
      <c r="R507" s="165"/>
      <c r="S507" s="165"/>
      <c r="T507" s="165"/>
      <c r="U507" s="165"/>
      <c r="V507" s="165"/>
      <c r="W507" s="165"/>
      <c r="X507" s="165"/>
      <c r="Y507" s="165"/>
      <c r="Z507" s="165"/>
    </row>
    <row r="508">
      <c r="A508" s="165"/>
      <c r="B508" s="165"/>
      <c r="C508" s="165"/>
      <c r="D508" s="165"/>
      <c r="E508" s="165"/>
      <c r="F508" s="165"/>
      <c r="G508" s="165"/>
      <c r="H508" s="165"/>
      <c r="I508" s="165"/>
      <c r="J508" s="165"/>
      <c r="K508" s="165"/>
      <c r="L508" s="165"/>
      <c r="M508" s="165"/>
      <c r="N508" s="165"/>
      <c r="O508" s="165"/>
      <c r="P508" s="165"/>
      <c r="Q508" s="165"/>
      <c r="R508" s="165"/>
      <c r="S508" s="165"/>
      <c r="T508" s="165"/>
      <c r="U508" s="165"/>
      <c r="V508" s="165"/>
      <c r="W508" s="165"/>
      <c r="X508" s="165"/>
      <c r="Y508" s="165"/>
      <c r="Z508" s="165"/>
    </row>
    <row r="509">
      <c r="A509" s="165"/>
      <c r="B509" s="165"/>
      <c r="C509" s="165"/>
      <c r="D509" s="165"/>
      <c r="E509" s="165"/>
      <c r="F509" s="165"/>
      <c r="G509" s="165"/>
      <c r="H509" s="165"/>
      <c r="I509" s="165"/>
      <c r="J509" s="165"/>
      <c r="K509" s="165"/>
      <c r="L509" s="165"/>
      <c r="M509" s="165"/>
      <c r="N509" s="165"/>
      <c r="O509" s="165"/>
      <c r="P509" s="165"/>
      <c r="Q509" s="165"/>
      <c r="R509" s="165"/>
      <c r="S509" s="165"/>
      <c r="T509" s="165"/>
      <c r="U509" s="165"/>
      <c r="V509" s="165"/>
      <c r="W509" s="165"/>
      <c r="X509" s="165"/>
      <c r="Y509" s="165"/>
      <c r="Z509" s="165"/>
    </row>
    <row r="510">
      <c r="A510" s="165"/>
      <c r="B510" s="165"/>
      <c r="C510" s="165"/>
      <c r="D510" s="165"/>
      <c r="E510" s="165"/>
      <c r="F510" s="165"/>
      <c r="G510" s="165"/>
      <c r="H510" s="165"/>
      <c r="I510" s="165"/>
      <c r="J510" s="165"/>
      <c r="K510" s="165"/>
      <c r="L510" s="165"/>
      <c r="M510" s="165"/>
      <c r="N510" s="165"/>
      <c r="O510" s="165"/>
      <c r="P510" s="165"/>
      <c r="Q510" s="165"/>
      <c r="R510" s="165"/>
      <c r="S510" s="165"/>
      <c r="T510" s="165"/>
      <c r="U510" s="165"/>
      <c r="V510" s="165"/>
      <c r="W510" s="165"/>
      <c r="X510" s="165"/>
      <c r="Y510" s="165"/>
      <c r="Z510" s="165"/>
    </row>
    <row r="511">
      <c r="A511" s="165"/>
      <c r="B511" s="165"/>
      <c r="C511" s="165"/>
      <c r="D511" s="165"/>
      <c r="E511" s="165"/>
      <c r="F511" s="165"/>
      <c r="G511" s="165"/>
      <c r="H511" s="165"/>
      <c r="I511" s="165"/>
      <c r="J511" s="165"/>
      <c r="K511" s="165"/>
      <c r="L511" s="165"/>
      <c r="M511" s="165"/>
      <c r="N511" s="165"/>
      <c r="O511" s="165"/>
      <c r="P511" s="165"/>
      <c r="Q511" s="165"/>
      <c r="R511" s="165"/>
      <c r="S511" s="165"/>
      <c r="T511" s="165"/>
      <c r="U511" s="165"/>
      <c r="V511" s="165"/>
      <c r="W511" s="165"/>
      <c r="X511" s="165"/>
      <c r="Y511" s="165"/>
      <c r="Z511" s="165"/>
    </row>
    <row r="512">
      <c r="A512" s="165"/>
      <c r="B512" s="165"/>
      <c r="C512" s="165"/>
      <c r="D512" s="165"/>
      <c r="E512" s="165"/>
      <c r="F512" s="165"/>
      <c r="G512" s="165"/>
      <c r="H512" s="165"/>
      <c r="I512" s="165"/>
      <c r="J512" s="165"/>
      <c r="K512" s="165"/>
      <c r="L512" s="165"/>
      <c r="M512" s="165"/>
      <c r="N512" s="165"/>
      <c r="O512" s="165"/>
      <c r="P512" s="165"/>
      <c r="Q512" s="165"/>
      <c r="R512" s="165"/>
      <c r="S512" s="165"/>
      <c r="T512" s="165"/>
      <c r="U512" s="165"/>
      <c r="V512" s="165"/>
      <c r="W512" s="165"/>
      <c r="X512" s="165"/>
      <c r="Y512" s="165"/>
      <c r="Z512" s="165"/>
    </row>
    <row r="513">
      <c r="A513" s="165"/>
      <c r="B513" s="165"/>
      <c r="C513" s="165"/>
      <c r="D513" s="165"/>
      <c r="E513" s="165"/>
      <c r="F513" s="165"/>
      <c r="G513" s="165"/>
      <c r="H513" s="165"/>
      <c r="I513" s="165"/>
      <c r="J513" s="165"/>
      <c r="K513" s="165"/>
      <c r="L513" s="165"/>
      <c r="M513" s="165"/>
      <c r="N513" s="165"/>
      <c r="O513" s="165"/>
      <c r="P513" s="165"/>
      <c r="Q513" s="165"/>
      <c r="R513" s="165"/>
      <c r="S513" s="165"/>
      <c r="T513" s="165"/>
      <c r="U513" s="165"/>
      <c r="V513" s="165"/>
      <c r="W513" s="165"/>
      <c r="X513" s="165"/>
      <c r="Y513" s="165"/>
      <c r="Z513" s="165"/>
    </row>
    <row r="514">
      <c r="A514" s="165"/>
      <c r="B514" s="165"/>
      <c r="C514" s="165"/>
      <c r="D514" s="165"/>
      <c r="E514" s="165"/>
      <c r="F514" s="165"/>
      <c r="G514" s="165"/>
      <c r="H514" s="165"/>
      <c r="I514" s="165"/>
      <c r="J514" s="165"/>
      <c r="K514" s="165"/>
      <c r="L514" s="165"/>
      <c r="M514" s="165"/>
      <c r="N514" s="165"/>
      <c r="O514" s="165"/>
      <c r="P514" s="165"/>
      <c r="Q514" s="165"/>
      <c r="R514" s="165"/>
      <c r="S514" s="165"/>
      <c r="T514" s="165"/>
      <c r="U514" s="165"/>
      <c r="V514" s="165"/>
      <c r="W514" s="165"/>
      <c r="X514" s="165"/>
      <c r="Y514" s="165"/>
      <c r="Z514" s="165"/>
    </row>
    <row r="515">
      <c r="A515" s="165"/>
      <c r="B515" s="165"/>
      <c r="C515" s="165"/>
      <c r="D515" s="165"/>
      <c r="E515" s="165"/>
      <c r="F515" s="165"/>
      <c r="G515" s="165"/>
      <c r="H515" s="165"/>
      <c r="I515" s="165"/>
      <c r="J515" s="165"/>
      <c r="K515" s="165"/>
      <c r="L515" s="165"/>
      <c r="M515" s="165"/>
      <c r="N515" s="165"/>
      <c r="O515" s="165"/>
      <c r="P515" s="165"/>
      <c r="Q515" s="165"/>
      <c r="R515" s="165"/>
      <c r="S515" s="165"/>
      <c r="T515" s="165"/>
      <c r="U515" s="165"/>
      <c r="V515" s="165"/>
      <c r="W515" s="165"/>
      <c r="X515" s="165"/>
      <c r="Y515" s="165"/>
      <c r="Z515" s="165"/>
    </row>
    <row r="516">
      <c r="A516" s="165"/>
      <c r="B516" s="165"/>
      <c r="C516" s="165"/>
      <c r="D516" s="165"/>
      <c r="E516" s="165"/>
      <c r="F516" s="165"/>
      <c r="G516" s="165"/>
      <c r="H516" s="165"/>
      <c r="I516" s="165"/>
      <c r="J516" s="165"/>
      <c r="K516" s="165"/>
      <c r="L516" s="165"/>
      <c r="M516" s="165"/>
      <c r="N516" s="165"/>
      <c r="O516" s="165"/>
      <c r="P516" s="165"/>
      <c r="Q516" s="165"/>
      <c r="R516" s="165"/>
      <c r="S516" s="165"/>
      <c r="T516" s="165"/>
      <c r="U516" s="165"/>
      <c r="V516" s="165"/>
      <c r="W516" s="165"/>
      <c r="X516" s="165"/>
      <c r="Y516" s="165"/>
      <c r="Z516" s="165"/>
    </row>
    <row r="517">
      <c r="A517" s="165"/>
      <c r="B517" s="165"/>
      <c r="C517" s="165"/>
      <c r="D517" s="165"/>
      <c r="E517" s="165"/>
      <c r="F517" s="165"/>
      <c r="G517" s="165"/>
      <c r="H517" s="165"/>
      <c r="I517" s="165"/>
      <c r="J517" s="165"/>
      <c r="K517" s="165"/>
      <c r="L517" s="165"/>
      <c r="M517" s="165"/>
      <c r="N517" s="165"/>
      <c r="O517" s="165"/>
      <c r="P517" s="165"/>
      <c r="Q517" s="165"/>
      <c r="R517" s="165"/>
      <c r="S517" s="165"/>
      <c r="T517" s="165"/>
      <c r="U517" s="165"/>
      <c r="V517" s="165"/>
      <c r="W517" s="165"/>
      <c r="X517" s="165"/>
      <c r="Y517" s="165"/>
      <c r="Z517" s="165"/>
    </row>
    <row r="518">
      <c r="A518" s="165"/>
      <c r="B518" s="165"/>
      <c r="C518" s="165"/>
      <c r="D518" s="165"/>
      <c r="E518" s="165"/>
      <c r="F518" s="165"/>
      <c r="G518" s="165"/>
      <c r="H518" s="165"/>
      <c r="I518" s="165"/>
      <c r="J518" s="165"/>
      <c r="K518" s="165"/>
      <c r="L518" s="165"/>
      <c r="M518" s="165"/>
      <c r="N518" s="165"/>
      <c r="O518" s="165"/>
      <c r="P518" s="165"/>
      <c r="Q518" s="165"/>
      <c r="R518" s="165"/>
      <c r="S518" s="165"/>
      <c r="T518" s="165"/>
      <c r="U518" s="165"/>
      <c r="V518" s="165"/>
      <c r="W518" s="165"/>
      <c r="X518" s="165"/>
      <c r="Y518" s="165"/>
      <c r="Z518" s="165"/>
    </row>
    <row r="519">
      <c r="A519" s="165"/>
      <c r="B519" s="165"/>
      <c r="C519" s="165"/>
      <c r="D519" s="165"/>
      <c r="E519" s="165"/>
      <c r="F519" s="165"/>
      <c r="G519" s="165"/>
      <c r="H519" s="165"/>
      <c r="I519" s="165"/>
      <c r="J519" s="165"/>
      <c r="K519" s="165"/>
      <c r="L519" s="165"/>
      <c r="M519" s="165"/>
      <c r="N519" s="165"/>
      <c r="O519" s="165"/>
      <c r="P519" s="165"/>
      <c r="Q519" s="165"/>
      <c r="R519" s="165"/>
      <c r="S519" s="165"/>
      <c r="T519" s="165"/>
      <c r="U519" s="165"/>
      <c r="V519" s="165"/>
      <c r="W519" s="165"/>
      <c r="X519" s="165"/>
      <c r="Y519" s="165"/>
      <c r="Z519" s="165"/>
    </row>
    <row r="520">
      <c r="A520" s="165"/>
      <c r="B520" s="165"/>
      <c r="C520" s="165"/>
      <c r="D520" s="165"/>
      <c r="E520" s="165"/>
      <c r="F520" s="165"/>
      <c r="G520" s="165"/>
      <c r="H520" s="165"/>
      <c r="I520" s="165"/>
      <c r="J520" s="165"/>
      <c r="K520" s="165"/>
      <c r="L520" s="165"/>
      <c r="M520" s="165"/>
      <c r="N520" s="165"/>
      <c r="O520" s="165"/>
      <c r="P520" s="165"/>
      <c r="Q520" s="165"/>
      <c r="R520" s="165"/>
      <c r="S520" s="165"/>
      <c r="T520" s="165"/>
      <c r="U520" s="165"/>
      <c r="V520" s="165"/>
      <c r="W520" s="165"/>
      <c r="X520" s="165"/>
      <c r="Y520" s="165"/>
      <c r="Z520" s="165"/>
    </row>
    <row r="521">
      <c r="A521" s="165"/>
      <c r="B521" s="165"/>
      <c r="C521" s="165"/>
      <c r="D521" s="165"/>
      <c r="E521" s="165"/>
      <c r="F521" s="165"/>
      <c r="G521" s="165"/>
      <c r="H521" s="165"/>
      <c r="I521" s="165"/>
      <c r="J521" s="165"/>
      <c r="K521" s="165"/>
      <c r="L521" s="165"/>
      <c r="M521" s="165"/>
      <c r="N521" s="165"/>
      <c r="O521" s="165"/>
      <c r="P521" s="165"/>
      <c r="Q521" s="165"/>
      <c r="R521" s="165"/>
      <c r="S521" s="165"/>
      <c r="T521" s="165"/>
      <c r="U521" s="165"/>
      <c r="V521" s="165"/>
      <c r="W521" s="165"/>
      <c r="X521" s="165"/>
      <c r="Y521" s="165"/>
      <c r="Z521" s="165"/>
    </row>
    <row r="522">
      <c r="A522" s="165"/>
      <c r="B522" s="165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5"/>
      <c r="O522" s="165"/>
      <c r="P522" s="165"/>
      <c r="Q522" s="165"/>
      <c r="R522" s="165"/>
      <c r="S522" s="165"/>
      <c r="T522" s="165"/>
      <c r="U522" s="165"/>
      <c r="V522" s="165"/>
      <c r="W522" s="165"/>
      <c r="X522" s="165"/>
      <c r="Y522" s="165"/>
      <c r="Z522" s="165"/>
    </row>
    <row r="523">
      <c r="A523" s="165"/>
      <c r="B523" s="165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5"/>
      <c r="O523" s="165"/>
      <c r="P523" s="165"/>
      <c r="Q523" s="165"/>
      <c r="R523" s="165"/>
      <c r="S523" s="165"/>
      <c r="T523" s="165"/>
      <c r="U523" s="165"/>
      <c r="V523" s="165"/>
      <c r="W523" s="165"/>
      <c r="X523" s="165"/>
      <c r="Y523" s="165"/>
      <c r="Z523" s="165"/>
    </row>
    <row r="524">
      <c r="A524" s="165"/>
      <c r="B524" s="165"/>
      <c r="C524" s="165"/>
      <c r="D524" s="165"/>
      <c r="E524" s="165"/>
      <c r="F524" s="165"/>
      <c r="G524" s="165"/>
      <c r="H524" s="165"/>
      <c r="I524" s="165"/>
      <c r="J524" s="165"/>
      <c r="K524" s="165"/>
      <c r="L524" s="165"/>
      <c r="M524" s="165"/>
      <c r="N524" s="165"/>
      <c r="O524" s="165"/>
      <c r="P524" s="165"/>
      <c r="Q524" s="165"/>
      <c r="R524" s="165"/>
      <c r="S524" s="165"/>
      <c r="T524" s="165"/>
      <c r="U524" s="165"/>
      <c r="V524" s="165"/>
      <c r="W524" s="165"/>
      <c r="X524" s="165"/>
      <c r="Y524" s="165"/>
      <c r="Z524" s="165"/>
    </row>
    <row r="525">
      <c r="A525" s="165"/>
      <c r="B525" s="165"/>
      <c r="C525" s="165"/>
      <c r="D525" s="165"/>
      <c r="E525" s="165"/>
      <c r="F525" s="165"/>
      <c r="G525" s="165"/>
      <c r="H525" s="165"/>
      <c r="I525" s="165"/>
      <c r="J525" s="165"/>
      <c r="K525" s="165"/>
      <c r="L525" s="165"/>
      <c r="M525" s="165"/>
      <c r="N525" s="165"/>
      <c r="O525" s="165"/>
      <c r="P525" s="165"/>
      <c r="Q525" s="165"/>
      <c r="R525" s="165"/>
      <c r="S525" s="165"/>
      <c r="T525" s="165"/>
      <c r="U525" s="165"/>
      <c r="V525" s="165"/>
      <c r="W525" s="165"/>
      <c r="X525" s="165"/>
      <c r="Y525" s="165"/>
      <c r="Z525" s="165"/>
    </row>
    <row r="526">
      <c r="A526" s="165"/>
      <c r="B526" s="165"/>
      <c r="C526" s="165"/>
      <c r="D526" s="165"/>
      <c r="E526" s="165"/>
      <c r="F526" s="165"/>
      <c r="G526" s="165"/>
      <c r="H526" s="165"/>
      <c r="I526" s="165"/>
      <c r="J526" s="165"/>
      <c r="K526" s="165"/>
      <c r="L526" s="165"/>
      <c r="M526" s="165"/>
      <c r="N526" s="165"/>
      <c r="O526" s="165"/>
      <c r="P526" s="165"/>
      <c r="Q526" s="165"/>
      <c r="R526" s="165"/>
      <c r="S526" s="165"/>
      <c r="T526" s="165"/>
      <c r="U526" s="165"/>
      <c r="V526" s="165"/>
      <c r="W526" s="165"/>
      <c r="X526" s="165"/>
      <c r="Y526" s="165"/>
      <c r="Z526" s="165"/>
    </row>
    <row r="527">
      <c r="A527" s="165"/>
      <c r="B527" s="165"/>
      <c r="C527" s="165"/>
      <c r="D527" s="165"/>
      <c r="E527" s="165"/>
      <c r="F527" s="165"/>
      <c r="G527" s="165"/>
      <c r="H527" s="165"/>
      <c r="I527" s="165"/>
      <c r="J527" s="165"/>
      <c r="K527" s="165"/>
      <c r="L527" s="165"/>
      <c r="M527" s="165"/>
      <c r="N527" s="165"/>
      <c r="O527" s="165"/>
      <c r="P527" s="165"/>
      <c r="Q527" s="165"/>
      <c r="R527" s="165"/>
      <c r="S527" s="165"/>
      <c r="T527" s="165"/>
      <c r="U527" s="165"/>
      <c r="V527" s="165"/>
      <c r="W527" s="165"/>
      <c r="X527" s="165"/>
      <c r="Y527" s="165"/>
      <c r="Z527" s="165"/>
    </row>
    <row r="528">
      <c r="A528" s="165"/>
      <c r="B528" s="165"/>
      <c r="C528" s="165"/>
      <c r="D528" s="165"/>
      <c r="E528" s="165"/>
      <c r="F528" s="165"/>
      <c r="G528" s="165"/>
      <c r="H528" s="165"/>
      <c r="I528" s="165"/>
      <c r="J528" s="165"/>
      <c r="K528" s="165"/>
      <c r="L528" s="165"/>
      <c r="M528" s="165"/>
      <c r="N528" s="165"/>
      <c r="O528" s="165"/>
      <c r="P528" s="165"/>
      <c r="Q528" s="165"/>
      <c r="R528" s="165"/>
      <c r="S528" s="165"/>
      <c r="T528" s="165"/>
      <c r="U528" s="165"/>
      <c r="V528" s="165"/>
      <c r="W528" s="165"/>
      <c r="X528" s="165"/>
      <c r="Y528" s="165"/>
      <c r="Z528" s="165"/>
    </row>
    <row r="529">
      <c r="A529" s="165"/>
      <c r="B529" s="165"/>
      <c r="C529" s="165"/>
      <c r="D529" s="165"/>
      <c r="E529" s="165"/>
      <c r="F529" s="165"/>
      <c r="G529" s="165"/>
      <c r="H529" s="165"/>
      <c r="I529" s="165"/>
      <c r="J529" s="165"/>
      <c r="K529" s="165"/>
      <c r="L529" s="165"/>
      <c r="M529" s="165"/>
      <c r="N529" s="165"/>
      <c r="O529" s="165"/>
      <c r="P529" s="165"/>
      <c r="Q529" s="165"/>
      <c r="R529" s="165"/>
      <c r="S529" s="165"/>
      <c r="T529" s="165"/>
      <c r="U529" s="165"/>
      <c r="V529" s="165"/>
      <c r="W529" s="165"/>
      <c r="X529" s="165"/>
      <c r="Y529" s="165"/>
      <c r="Z529" s="165"/>
    </row>
    <row r="530">
      <c r="A530" s="165"/>
      <c r="B530" s="165"/>
      <c r="C530" s="165"/>
      <c r="D530" s="165"/>
      <c r="E530" s="165"/>
      <c r="F530" s="165"/>
      <c r="G530" s="165"/>
      <c r="H530" s="165"/>
      <c r="I530" s="165"/>
      <c r="J530" s="165"/>
      <c r="K530" s="165"/>
      <c r="L530" s="165"/>
      <c r="M530" s="165"/>
      <c r="N530" s="165"/>
      <c r="O530" s="165"/>
      <c r="P530" s="165"/>
      <c r="Q530" s="165"/>
      <c r="R530" s="165"/>
      <c r="S530" s="165"/>
      <c r="T530" s="165"/>
      <c r="U530" s="165"/>
      <c r="V530" s="165"/>
      <c r="W530" s="165"/>
      <c r="X530" s="165"/>
      <c r="Y530" s="165"/>
      <c r="Z530" s="165"/>
    </row>
    <row r="531">
      <c r="A531" s="165"/>
      <c r="B531" s="165"/>
      <c r="C531" s="165"/>
      <c r="D531" s="165"/>
      <c r="E531" s="165"/>
      <c r="F531" s="165"/>
      <c r="G531" s="165"/>
      <c r="H531" s="165"/>
      <c r="I531" s="165"/>
      <c r="J531" s="165"/>
      <c r="K531" s="165"/>
      <c r="L531" s="165"/>
      <c r="M531" s="165"/>
      <c r="N531" s="165"/>
      <c r="O531" s="165"/>
      <c r="P531" s="165"/>
      <c r="Q531" s="165"/>
      <c r="R531" s="165"/>
      <c r="S531" s="165"/>
      <c r="T531" s="165"/>
      <c r="U531" s="165"/>
      <c r="V531" s="165"/>
      <c r="W531" s="165"/>
      <c r="X531" s="165"/>
      <c r="Y531" s="165"/>
      <c r="Z531" s="165"/>
    </row>
    <row r="532">
      <c r="A532" s="165"/>
      <c r="B532" s="165"/>
      <c r="C532" s="165"/>
      <c r="D532" s="165"/>
      <c r="E532" s="165"/>
      <c r="F532" s="165"/>
      <c r="G532" s="165"/>
      <c r="H532" s="165"/>
      <c r="I532" s="165"/>
      <c r="J532" s="165"/>
      <c r="K532" s="165"/>
      <c r="L532" s="165"/>
      <c r="M532" s="165"/>
      <c r="N532" s="165"/>
      <c r="O532" s="165"/>
      <c r="P532" s="165"/>
      <c r="Q532" s="165"/>
      <c r="R532" s="165"/>
      <c r="S532" s="165"/>
      <c r="T532" s="165"/>
      <c r="U532" s="165"/>
      <c r="V532" s="165"/>
      <c r="W532" s="165"/>
      <c r="X532" s="165"/>
      <c r="Y532" s="165"/>
      <c r="Z532" s="165"/>
    </row>
    <row r="533">
      <c r="A533" s="165"/>
      <c r="B533" s="165"/>
      <c r="C533" s="165"/>
      <c r="D533" s="165"/>
      <c r="E533" s="165"/>
      <c r="F533" s="165"/>
      <c r="G533" s="165"/>
      <c r="H533" s="165"/>
      <c r="I533" s="165"/>
      <c r="J533" s="165"/>
      <c r="K533" s="165"/>
      <c r="L533" s="165"/>
      <c r="M533" s="165"/>
      <c r="N533" s="165"/>
      <c r="O533" s="165"/>
      <c r="P533" s="165"/>
      <c r="Q533" s="165"/>
      <c r="R533" s="165"/>
      <c r="S533" s="165"/>
      <c r="T533" s="165"/>
      <c r="U533" s="165"/>
      <c r="V533" s="165"/>
      <c r="W533" s="165"/>
      <c r="X533" s="165"/>
      <c r="Y533" s="165"/>
      <c r="Z533" s="165"/>
    </row>
    <row r="534">
      <c r="A534" s="165"/>
      <c r="B534" s="165"/>
      <c r="C534" s="165"/>
      <c r="D534" s="165"/>
      <c r="E534" s="165"/>
      <c r="F534" s="165"/>
      <c r="G534" s="165"/>
      <c r="H534" s="165"/>
      <c r="I534" s="165"/>
      <c r="J534" s="165"/>
      <c r="K534" s="165"/>
      <c r="L534" s="165"/>
      <c r="M534" s="165"/>
      <c r="N534" s="165"/>
      <c r="O534" s="165"/>
      <c r="P534" s="165"/>
      <c r="Q534" s="165"/>
      <c r="R534" s="165"/>
      <c r="S534" s="165"/>
      <c r="T534" s="165"/>
      <c r="U534" s="165"/>
      <c r="V534" s="165"/>
      <c r="W534" s="165"/>
      <c r="X534" s="165"/>
      <c r="Y534" s="165"/>
      <c r="Z534" s="165"/>
    </row>
    <row r="535">
      <c r="A535" s="165"/>
      <c r="B535" s="165"/>
      <c r="C535" s="165"/>
      <c r="D535" s="165"/>
      <c r="E535" s="165"/>
      <c r="F535" s="165"/>
      <c r="G535" s="165"/>
      <c r="H535" s="165"/>
      <c r="I535" s="165"/>
      <c r="J535" s="165"/>
      <c r="K535" s="165"/>
      <c r="L535" s="165"/>
      <c r="M535" s="165"/>
      <c r="N535" s="165"/>
      <c r="O535" s="165"/>
      <c r="P535" s="165"/>
      <c r="Q535" s="165"/>
      <c r="R535" s="165"/>
      <c r="S535" s="165"/>
      <c r="T535" s="165"/>
      <c r="U535" s="165"/>
      <c r="V535" s="165"/>
      <c r="W535" s="165"/>
      <c r="X535" s="165"/>
      <c r="Y535" s="165"/>
      <c r="Z535" s="165"/>
    </row>
    <row r="536">
      <c r="A536" s="165"/>
      <c r="B536" s="165"/>
      <c r="C536" s="165"/>
      <c r="D536" s="165"/>
      <c r="E536" s="165"/>
      <c r="F536" s="165"/>
      <c r="G536" s="165"/>
      <c r="H536" s="165"/>
      <c r="I536" s="165"/>
      <c r="J536" s="165"/>
      <c r="K536" s="165"/>
      <c r="L536" s="165"/>
      <c r="M536" s="165"/>
      <c r="N536" s="165"/>
      <c r="O536" s="165"/>
      <c r="P536" s="165"/>
      <c r="Q536" s="165"/>
      <c r="R536" s="165"/>
      <c r="S536" s="165"/>
      <c r="T536" s="165"/>
      <c r="U536" s="165"/>
      <c r="V536" s="165"/>
      <c r="W536" s="165"/>
      <c r="X536" s="165"/>
      <c r="Y536" s="165"/>
      <c r="Z536" s="165"/>
    </row>
    <row r="537">
      <c r="A537" s="165"/>
      <c r="B537" s="165"/>
      <c r="C537" s="165"/>
      <c r="D537" s="165"/>
      <c r="E537" s="165"/>
      <c r="F537" s="165"/>
      <c r="G537" s="165"/>
      <c r="H537" s="165"/>
      <c r="I537" s="165"/>
      <c r="J537" s="165"/>
      <c r="K537" s="165"/>
      <c r="L537" s="165"/>
      <c r="M537" s="165"/>
      <c r="N537" s="165"/>
      <c r="O537" s="165"/>
      <c r="P537" s="165"/>
      <c r="Q537" s="165"/>
      <c r="R537" s="165"/>
      <c r="S537" s="165"/>
      <c r="T537" s="165"/>
      <c r="U537" s="165"/>
      <c r="V537" s="165"/>
      <c r="W537" s="165"/>
      <c r="X537" s="165"/>
      <c r="Y537" s="165"/>
      <c r="Z537" s="165"/>
    </row>
    <row r="538">
      <c r="A538" s="165"/>
      <c r="B538" s="165"/>
      <c r="C538" s="165"/>
      <c r="D538" s="165"/>
      <c r="E538" s="165"/>
      <c r="F538" s="165"/>
      <c r="G538" s="165"/>
      <c r="H538" s="165"/>
      <c r="I538" s="165"/>
      <c r="J538" s="165"/>
      <c r="K538" s="165"/>
      <c r="L538" s="165"/>
      <c r="M538" s="165"/>
      <c r="N538" s="165"/>
      <c r="O538" s="165"/>
      <c r="P538" s="165"/>
      <c r="Q538" s="165"/>
      <c r="R538" s="165"/>
      <c r="S538" s="165"/>
      <c r="T538" s="165"/>
      <c r="U538" s="165"/>
      <c r="V538" s="165"/>
      <c r="W538" s="165"/>
      <c r="X538" s="165"/>
      <c r="Y538" s="165"/>
      <c r="Z538" s="165"/>
    </row>
    <row r="539">
      <c r="A539" s="165"/>
      <c r="B539" s="165"/>
      <c r="C539" s="165"/>
      <c r="D539" s="165"/>
      <c r="E539" s="165"/>
      <c r="F539" s="165"/>
      <c r="G539" s="165"/>
      <c r="H539" s="165"/>
      <c r="I539" s="165"/>
      <c r="J539" s="165"/>
      <c r="K539" s="165"/>
      <c r="L539" s="165"/>
      <c r="M539" s="165"/>
      <c r="N539" s="165"/>
      <c r="O539" s="165"/>
      <c r="P539" s="165"/>
      <c r="Q539" s="165"/>
      <c r="R539" s="165"/>
      <c r="S539" s="165"/>
      <c r="T539" s="165"/>
      <c r="U539" s="165"/>
      <c r="V539" s="165"/>
      <c r="W539" s="165"/>
      <c r="X539" s="165"/>
      <c r="Y539" s="165"/>
      <c r="Z539" s="165"/>
    </row>
    <row r="540">
      <c r="A540" s="165"/>
      <c r="B540" s="165"/>
      <c r="C540" s="165"/>
      <c r="D540" s="165"/>
      <c r="E540" s="165"/>
      <c r="F540" s="165"/>
      <c r="G540" s="165"/>
      <c r="H540" s="165"/>
      <c r="I540" s="165"/>
      <c r="J540" s="165"/>
      <c r="K540" s="165"/>
      <c r="L540" s="165"/>
      <c r="M540" s="165"/>
      <c r="N540" s="165"/>
      <c r="O540" s="165"/>
      <c r="P540" s="165"/>
      <c r="Q540" s="165"/>
      <c r="R540" s="165"/>
      <c r="S540" s="165"/>
      <c r="T540" s="165"/>
      <c r="U540" s="165"/>
      <c r="V540" s="165"/>
      <c r="W540" s="165"/>
      <c r="X540" s="165"/>
      <c r="Y540" s="165"/>
      <c r="Z540" s="165"/>
    </row>
    <row r="541">
      <c r="A541" s="165"/>
      <c r="B541" s="165"/>
      <c r="C541" s="165"/>
      <c r="D541" s="165"/>
      <c r="E541" s="165"/>
      <c r="F541" s="165"/>
      <c r="G541" s="165"/>
      <c r="H541" s="165"/>
      <c r="I541" s="165"/>
      <c r="J541" s="165"/>
      <c r="K541" s="165"/>
      <c r="L541" s="165"/>
      <c r="M541" s="165"/>
      <c r="N541" s="165"/>
      <c r="O541" s="165"/>
      <c r="P541" s="165"/>
      <c r="Q541" s="165"/>
      <c r="R541" s="165"/>
      <c r="S541" s="165"/>
      <c r="T541" s="165"/>
      <c r="U541" s="165"/>
      <c r="V541" s="165"/>
      <c r="W541" s="165"/>
      <c r="X541" s="165"/>
      <c r="Y541" s="165"/>
      <c r="Z541" s="165"/>
    </row>
    <row r="542">
      <c r="A542" s="165"/>
      <c r="B542" s="165"/>
      <c r="C542" s="165"/>
      <c r="D542" s="165"/>
      <c r="E542" s="165"/>
      <c r="F542" s="165"/>
      <c r="G542" s="165"/>
      <c r="H542" s="165"/>
      <c r="I542" s="165"/>
      <c r="J542" s="165"/>
      <c r="K542" s="165"/>
      <c r="L542" s="165"/>
      <c r="M542" s="165"/>
      <c r="N542" s="165"/>
      <c r="O542" s="165"/>
      <c r="P542" s="165"/>
      <c r="Q542" s="165"/>
      <c r="R542" s="165"/>
      <c r="S542" s="165"/>
      <c r="T542" s="165"/>
      <c r="U542" s="165"/>
      <c r="V542" s="165"/>
      <c r="W542" s="165"/>
      <c r="X542" s="165"/>
      <c r="Y542" s="165"/>
      <c r="Z542" s="165"/>
    </row>
    <row r="543">
      <c r="A543" s="165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</row>
    <row r="544">
      <c r="A544" s="165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</row>
    <row r="545">
      <c r="A545" s="165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</row>
    <row r="546">
      <c r="A546" s="165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</row>
    <row r="547">
      <c r="A547" s="165"/>
      <c r="B547" s="165"/>
      <c r="C547" s="165"/>
      <c r="D547" s="165"/>
      <c r="E547" s="165"/>
      <c r="F547" s="165"/>
      <c r="G547" s="165"/>
      <c r="H547" s="165"/>
      <c r="I547" s="165"/>
      <c r="J547" s="165"/>
      <c r="K547" s="165"/>
      <c r="L547" s="165"/>
      <c r="M547" s="165"/>
      <c r="N547" s="165"/>
      <c r="O547" s="165"/>
      <c r="P547" s="165"/>
      <c r="Q547" s="165"/>
      <c r="R547" s="165"/>
      <c r="S547" s="165"/>
      <c r="T547" s="165"/>
      <c r="U547" s="165"/>
      <c r="V547" s="165"/>
      <c r="W547" s="165"/>
      <c r="X547" s="165"/>
      <c r="Y547" s="165"/>
      <c r="Z547" s="165"/>
    </row>
    <row r="548">
      <c r="A548" s="165"/>
      <c r="B548" s="165"/>
      <c r="C548" s="165"/>
      <c r="D548" s="165"/>
      <c r="E548" s="165"/>
      <c r="F548" s="165"/>
      <c r="G548" s="165"/>
      <c r="H548" s="165"/>
      <c r="I548" s="165"/>
      <c r="J548" s="165"/>
      <c r="K548" s="165"/>
      <c r="L548" s="165"/>
      <c r="M548" s="165"/>
      <c r="N548" s="165"/>
      <c r="O548" s="165"/>
      <c r="P548" s="165"/>
      <c r="Q548" s="165"/>
      <c r="R548" s="165"/>
      <c r="S548" s="165"/>
      <c r="T548" s="165"/>
      <c r="U548" s="165"/>
      <c r="V548" s="165"/>
      <c r="W548" s="165"/>
      <c r="X548" s="165"/>
      <c r="Y548" s="165"/>
      <c r="Z548" s="165"/>
    </row>
    <row r="549">
      <c r="A549" s="165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65"/>
      <c r="M549" s="165"/>
      <c r="N549" s="165"/>
      <c r="O549" s="165"/>
      <c r="P549" s="165"/>
      <c r="Q549" s="165"/>
      <c r="R549" s="165"/>
      <c r="S549" s="165"/>
      <c r="T549" s="165"/>
      <c r="U549" s="165"/>
      <c r="V549" s="165"/>
      <c r="W549" s="165"/>
      <c r="X549" s="165"/>
      <c r="Y549" s="165"/>
      <c r="Z549" s="165"/>
    </row>
    <row r="550">
      <c r="A550" s="165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65"/>
      <c r="M550" s="165"/>
      <c r="N550" s="165"/>
      <c r="O550" s="165"/>
      <c r="P550" s="165"/>
      <c r="Q550" s="165"/>
      <c r="R550" s="165"/>
      <c r="S550" s="165"/>
      <c r="T550" s="165"/>
      <c r="U550" s="165"/>
      <c r="V550" s="165"/>
      <c r="W550" s="165"/>
      <c r="X550" s="165"/>
      <c r="Y550" s="165"/>
      <c r="Z550" s="165"/>
    </row>
    <row r="551">
      <c r="A551" s="165"/>
      <c r="B551" s="165"/>
      <c r="C551" s="165"/>
      <c r="D551" s="165"/>
      <c r="E551" s="165"/>
      <c r="F551" s="165"/>
      <c r="G551" s="165"/>
      <c r="H551" s="165"/>
      <c r="I551" s="165"/>
      <c r="J551" s="165"/>
      <c r="K551" s="165"/>
      <c r="L551" s="165"/>
      <c r="M551" s="165"/>
      <c r="N551" s="165"/>
      <c r="O551" s="165"/>
      <c r="P551" s="165"/>
      <c r="Q551" s="165"/>
      <c r="R551" s="165"/>
      <c r="S551" s="165"/>
      <c r="T551" s="165"/>
      <c r="U551" s="165"/>
      <c r="V551" s="165"/>
      <c r="W551" s="165"/>
      <c r="X551" s="165"/>
      <c r="Y551" s="165"/>
      <c r="Z551" s="165"/>
    </row>
    <row r="552">
      <c r="A552" s="165"/>
      <c r="B552" s="165"/>
      <c r="C552" s="165"/>
      <c r="D552" s="165"/>
      <c r="E552" s="165"/>
      <c r="F552" s="165"/>
      <c r="G552" s="165"/>
      <c r="H552" s="165"/>
      <c r="I552" s="165"/>
      <c r="J552" s="165"/>
      <c r="K552" s="165"/>
      <c r="L552" s="165"/>
      <c r="M552" s="165"/>
      <c r="N552" s="165"/>
      <c r="O552" s="165"/>
      <c r="P552" s="165"/>
      <c r="Q552" s="165"/>
      <c r="R552" s="165"/>
      <c r="S552" s="165"/>
      <c r="T552" s="165"/>
      <c r="U552" s="165"/>
      <c r="V552" s="165"/>
      <c r="W552" s="165"/>
      <c r="X552" s="165"/>
      <c r="Y552" s="165"/>
      <c r="Z552" s="165"/>
    </row>
    <row r="553">
      <c r="A553" s="165"/>
      <c r="B553" s="165"/>
      <c r="C553" s="165"/>
      <c r="D553" s="165"/>
      <c r="E553" s="165"/>
      <c r="F553" s="165"/>
      <c r="G553" s="165"/>
      <c r="H553" s="165"/>
      <c r="I553" s="165"/>
      <c r="J553" s="165"/>
      <c r="K553" s="165"/>
      <c r="L553" s="165"/>
      <c r="M553" s="165"/>
      <c r="N553" s="165"/>
      <c r="O553" s="165"/>
      <c r="P553" s="165"/>
      <c r="Q553" s="165"/>
      <c r="R553" s="165"/>
      <c r="S553" s="165"/>
      <c r="T553" s="165"/>
      <c r="U553" s="165"/>
      <c r="V553" s="165"/>
      <c r="W553" s="165"/>
      <c r="X553" s="165"/>
      <c r="Y553" s="165"/>
      <c r="Z553" s="165"/>
    </row>
    <row r="554">
      <c r="A554" s="165"/>
      <c r="B554" s="165"/>
      <c r="C554" s="165"/>
      <c r="D554" s="165"/>
      <c r="E554" s="165"/>
      <c r="F554" s="165"/>
      <c r="G554" s="165"/>
      <c r="H554" s="165"/>
      <c r="I554" s="165"/>
      <c r="J554" s="165"/>
      <c r="K554" s="165"/>
      <c r="L554" s="165"/>
      <c r="M554" s="165"/>
      <c r="N554" s="165"/>
      <c r="O554" s="165"/>
      <c r="P554" s="165"/>
      <c r="Q554" s="165"/>
      <c r="R554" s="165"/>
      <c r="S554" s="165"/>
      <c r="T554" s="165"/>
      <c r="U554" s="165"/>
      <c r="V554" s="165"/>
      <c r="W554" s="165"/>
      <c r="X554" s="165"/>
      <c r="Y554" s="165"/>
      <c r="Z554" s="165"/>
    </row>
    <row r="555">
      <c r="A555" s="165"/>
      <c r="B555" s="165"/>
      <c r="C555" s="165"/>
      <c r="D555" s="165"/>
      <c r="E555" s="165"/>
      <c r="F555" s="165"/>
      <c r="G555" s="165"/>
      <c r="H555" s="165"/>
      <c r="I555" s="165"/>
      <c r="J555" s="165"/>
      <c r="K555" s="165"/>
      <c r="L555" s="165"/>
      <c r="M555" s="165"/>
      <c r="N555" s="165"/>
      <c r="O555" s="165"/>
      <c r="P555" s="165"/>
      <c r="Q555" s="165"/>
      <c r="R555" s="165"/>
      <c r="S555" s="165"/>
      <c r="T555" s="165"/>
      <c r="U555" s="165"/>
      <c r="V555" s="165"/>
      <c r="W555" s="165"/>
      <c r="X555" s="165"/>
      <c r="Y555" s="165"/>
      <c r="Z555" s="165"/>
    </row>
    <row r="556">
      <c r="A556" s="165"/>
      <c r="B556" s="165"/>
      <c r="C556" s="165"/>
      <c r="D556" s="165"/>
      <c r="E556" s="165"/>
      <c r="F556" s="165"/>
      <c r="G556" s="165"/>
      <c r="H556" s="165"/>
      <c r="I556" s="165"/>
      <c r="J556" s="165"/>
      <c r="K556" s="165"/>
      <c r="L556" s="165"/>
      <c r="M556" s="165"/>
      <c r="N556" s="165"/>
      <c r="O556" s="165"/>
      <c r="P556" s="165"/>
      <c r="Q556" s="165"/>
      <c r="R556" s="165"/>
      <c r="S556" s="165"/>
      <c r="T556" s="165"/>
      <c r="U556" s="165"/>
      <c r="V556" s="165"/>
      <c r="W556" s="165"/>
      <c r="X556" s="165"/>
      <c r="Y556" s="165"/>
      <c r="Z556" s="165"/>
    </row>
    <row r="557">
      <c r="A557" s="165"/>
      <c r="B557" s="165"/>
      <c r="C557" s="165"/>
      <c r="D557" s="165"/>
      <c r="E557" s="165"/>
      <c r="F557" s="165"/>
      <c r="G557" s="165"/>
      <c r="H557" s="165"/>
      <c r="I557" s="165"/>
      <c r="J557" s="165"/>
      <c r="K557" s="165"/>
      <c r="L557" s="165"/>
      <c r="M557" s="165"/>
      <c r="N557" s="165"/>
      <c r="O557" s="165"/>
      <c r="P557" s="165"/>
      <c r="Q557" s="165"/>
      <c r="R557" s="165"/>
      <c r="S557" s="165"/>
      <c r="T557" s="165"/>
      <c r="U557" s="165"/>
      <c r="V557" s="165"/>
      <c r="W557" s="165"/>
      <c r="X557" s="165"/>
      <c r="Y557" s="165"/>
      <c r="Z557" s="165"/>
    </row>
    <row r="558">
      <c r="A558" s="165"/>
      <c r="B558" s="165"/>
      <c r="C558" s="165"/>
      <c r="D558" s="165"/>
      <c r="E558" s="165"/>
      <c r="F558" s="165"/>
      <c r="G558" s="165"/>
      <c r="H558" s="165"/>
      <c r="I558" s="165"/>
      <c r="J558" s="165"/>
      <c r="K558" s="165"/>
      <c r="L558" s="165"/>
      <c r="M558" s="165"/>
      <c r="N558" s="165"/>
      <c r="O558" s="165"/>
      <c r="P558" s="165"/>
      <c r="Q558" s="165"/>
      <c r="R558" s="165"/>
      <c r="S558" s="165"/>
      <c r="T558" s="165"/>
      <c r="U558" s="165"/>
      <c r="V558" s="165"/>
      <c r="W558" s="165"/>
      <c r="X558" s="165"/>
      <c r="Y558" s="165"/>
      <c r="Z558" s="165"/>
    </row>
    <row r="559">
      <c r="A559" s="165"/>
      <c r="B559" s="165"/>
      <c r="C559" s="165"/>
      <c r="D559" s="165"/>
      <c r="E559" s="165"/>
      <c r="F559" s="165"/>
      <c r="G559" s="165"/>
      <c r="H559" s="165"/>
      <c r="I559" s="165"/>
      <c r="J559" s="165"/>
      <c r="K559" s="165"/>
      <c r="L559" s="165"/>
      <c r="M559" s="165"/>
      <c r="N559" s="165"/>
      <c r="O559" s="165"/>
      <c r="P559" s="165"/>
      <c r="Q559" s="165"/>
      <c r="R559" s="165"/>
      <c r="S559" s="165"/>
      <c r="T559" s="165"/>
      <c r="U559" s="165"/>
      <c r="V559" s="165"/>
      <c r="W559" s="165"/>
      <c r="X559" s="165"/>
      <c r="Y559" s="165"/>
      <c r="Z559" s="165"/>
    </row>
    <row r="560">
      <c r="A560" s="165"/>
      <c r="B560" s="165"/>
      <c r="C560" s="165"/>
      <c r="D560" s="165"/>
      <c r="E560" s="165"/>
      <c r="F560" s="165"/>
      <c r="G560" s="165"/>
      <c r="H560" s="165"/>
      <c r="I560" s="165"/>
      <c r="J560" s="165"/>
      <c r="K560" s="165"/>
      <c r="L560" s="165"/>
      <c r="M560" s="165"/>
      <c r="N560" s="165"/>
      <c r="O560" s="165"/>
      <c r="P560" s="165"/>
      <c r="Q560" s="165"/>
      <c r="R560" s="165"/>
      <c r="S560" s="165"/>
      <c r="T560" s="165"/>
      <c r="U560" s="165"/>
      <c r="V560" s="165"/>
      <c r="W560" s="165"/>
      <c r="X560" s="165"/>
      <c r="Y560" s="165"/>
      <c r="Z560" s="165"/>
    </row>
    <row r="561">
      <c r="A561" s="165"/>
      <c r="B561" s="165"/>
      <c r="C561" s="165"/>
      <c r="D561" s="165"/>
      <c r="E561" s="165"/>
      <c r="F561" s="165"/>
      <c r="G561" s="165"/>
      <c r="H561" s="165"/>
      <c r="I561" s="165"/>
      <c r="J561" s="165"/>
      <c r="K561" s="165"/>
      <c r="L561" s="165"/>
      <c r="M561" s="165"/>
      <c r="N561" s="165"/>
      <c r="O561" s="165"/>
      <c r="P561" s="165"/>
      <c r="Q561" s="165"/>
      <c r="R561" s="165"/>
      <c r="S561" s="165"/>
      <c r="T561" s="165"/>
      <c r="U561" s="165"/>
      <c r="V561" s="165"/>
      <c r="W561" s="165"/>
      <c r="X561" s="165"/>
      <c r="Y561" s="165"/>
      <c r="Z561" s="165"/>
    </row>
    <row r="562">
      <c r="A562" s="165"/>
      <c r="B562" s="165"/>
      <c r="C562" s="165"/>
      <c r="D562" s="165"/>
      <c r="E562" s="165"/>
      <c r="F562" s="165"/>
      <c r="G562" s="165"/>
      <c r="H562" s="165"/>
      <c r="I562" s="165"/>
      <c r="J562" s="165"/>
      <c r="K562" s="165"/>
      <c r="L562" s="165"/>
      <c r="M562" s="165"/>
      <c r="N562" s="165"/>
      <c r="O562" s="165"/>
      <c r="P562" s="165"/>
      <c r="Q562" s="165"/>
      <c r="R562" s="165"/>
      <c r="S562" s="165"/>
      <c r="T562" s="165"/>
      <c r="U562" s="165"/>
      <c r="V562" s="165"/>
      <c r="W562" s="165"/>
      <c r="X562" s="165"/>
      <c r="Y562" s="165"/>
      <c r="Z562" s="165"/>
    </row>
    <row r="563">
      <c r="A563" s="165"/>
      <c r="B563" s="165"/>
      <c r="C563" s="165"/>
      <c r="D563" s="165"/>
      <c r="E563" s="165"/>
      <c r="F563" s="165"/>
      <c r="G563" s="165"/>
      <c r="H563" s="165"/>
      <c r="I563" s="165"/>
      <c r="J563" s="165"/>
      <c r="K563" s="165"/>
      <c r="L563" s="165"/>
      <c r="M563" s="165"/>
      <c r="N563" s="165"/>
      <c r="O563" s="165"/>
      <c r="P563" s="165"/>
      <c r="Q563" s="165"/>
      <c r="R563" s="165"/>
      <c r="S563" s="165"/>
      <c r="T563" s="165"/>
      <c r="U563" s="165"/>
      <c r="V563" s="165"/>
      <c r="W563" s="165"/>
      <c r="X563" s="165"/>
      <c r="Y563" s="165"/>
      <c r="Z563" s="165"/>
    </row>
    <row r="564">
      <c r="A564" s="165"/>
      <c r="B564" s="165"/>
      <c r="C564" s="165"/>
      <c r="D564" s="165"/>
      <c r="E564" s="165"/>
      <c r="F564" s="165"/>
      <c r="G564" s="165"/>
      <c r="H564" s="165"/>
      <c r="I564" s="165"/>
      <c r="J564" s="165"/>
      <c r="K564" s="165"/>
      <c r="L564" s="165"/>
      <c r="M564" s="165"/>
      <c r="N564" s="165"/>
      <c r="O564" s="165"/>
      <c r="P564" s="165"/>
      <c r="Q564" s="165"/>
      <c r="R564" s="165"/>
      <c r="S564" s="165"/>
      <c r="T564" s="165"/>
      <c r="U564" s="165"/>
      <c r="V564" s="165"/>
      <c r="W564" s="165"/>
      <c r="X564" s="165"/>
      <c r="Y564" s="165"/>
      <c r="Z564" s="165"/>
    </row>
    <row r="565">
      <c r="A565" s="165"/>
      <c r="B565" s="165"/>
      <c r="C565" s="165"/>
      <c r="D565" s="165"/>
      <c r="E565" s="165"/>
      <c r="F565" s="165"/>
      <c r="G565" s="165"/>
      <c r="H565" s="165"/>
      <c r="I565" s="165"/>
      <c r="J565" s="165"/>
      <c r="K565" s="165"/>
      <c r="L565" s="165"/>
      <c r="M565" s="165"/>
      <c r="N565" s="165"/>
      <c r="O565" s="165"/>
      <c r="P565" s="165"/>
      <c r="Q565" s="165"/>
      <c r="R565" s="165"/>
      <c r="S565" s="165"/>
      <c r="T565" s="165"/>
      <c r="U565" s="165"/>
      <c r="V565" s="165"/>
      <c r="W565" s="165"/>
      <c r="X565" s="165"/>
      <c r="Y565" s="165"/>
      <c r="Z565" s="165"/>
    </row>
    <row r="566">
      <c r="A566" s="165"/>
      <c r="B566" s="165"/>
      <c r="C566" s="165"/>
      <c r="D566" s="165"/>
      <c r="E566" s="165"/>
      <c r="F566" s="165"/>
      <c r="G566" s="165"/>
      <c r="H566" s="165"/>
      <c r="I566" s="165"/>
      <c r="J566" s="165"/>
      <c r="K566" s="165"/>
      <c r="L566" s="165"/>
      <c r="M566" s="165"/>
      <c r="N566" s="165"/>
      <c r="O566" s="165"/>
      <c r="P566" s="165"/>
      <c r="Q566" s="165"/>
      <c r="R566" s="165"/>
      <c r="S566" s="165"/>
      <c r="T566" s="165"/>
      <c r="U566" s="165"/>
      <c r="V566" s="165"/>
      <c r="W566" s="165"/>
      <c r="X566" s="165"/>
      <c r="Y566" s="165"/>
      <c r="Z566" s="165"/>
    </row>
    <row r="567">
      <c r="A567" s="165"/>
      <c r="B567" s="165"/>
      <c r="C567" s="165"/>
      <c r="D567" s="165"/>
      <c r="E567" s="165"/>
      <c r="F567" s="165"/>
      <c r="G567" s="165"/>
      <c r="H567" s="165"/>
      <c r="I567" s="165"/>
      <c r="J567" s="165"/>
      <c r="K567" s="165"/>
      <c r="L567" s="165"/>
      <c r="M567" s="165"/>
      <c r="N567" s="165"/>
      <c r="O567" s="165"/>
      <c r="P567" s="165"/>
      <c r="Q567" s="165"/>
      <c r="R567" s="165"/>
      <c r="S567" s="165"/>
      <c r="T567" s="165"/>
      <c r="U567" s="165"/>
      <c r="V567" s="165"/>
      <c r="W567" s="165"/>
      <c r="X567" s="165"/>
      <c r="Y567" s="165"/>
      <c r="Z567" s="165"/>
    </row>
    <row r="568">
      <c r="A568" s="165"/>
      <c r="B568" s="165"/>
      <c r="C568" s="165"/>
      <c r="D568" s="165"/>
      <c r="E568" s="165"/>
      <c r="F568" s="165"/>
      <c r="G568" s="165"/>
      <c r="H568" s="165"/>
      <c r="I568" s="165"/>
      <c r="J568" s="165"/>
      <c r="K568" s="165"/>
      <c r="L568" s="165"/>
      <c r="M568" s="165"/>
      <c r="N568" s="165"/>
      <c r="O568" s="165"/>
      <c r="P568" s="165"/>
      <c r="Q568" s="165"/>
      <c r="R568" s="165"/>
      <c r="S568" s="165"/>
      <c r="T568" s="165"/>
      <c r="U568" s="165"/>
      <c r="V568" s="165"/>
      <c r="W568" s="165"/>
      <c r="X568" s="165"/>
      <c r="Y568" s="165"/>
      <c r="Z568" s="165"/>
    </row>
    <row r="569">
      <c r="A569" s="165"/>
      <c r="B569" s="165"/>
      <c r="C569" s="165"/>
      <c r="D569" s="165"/>
      <c r="E569" s="165"/>
      <c r="F569" s="165"/>
      <c r="G569" s="165"/>
      <c r="H569" s="165"/>
      <c r="I569" s="165"/>
      <c r="J569" s="165"/>
      <c r="K569" s="165"/>
      <c r="L569" s="165"/>
      <c r="M569" s="165"/>
      <c r="N569" s="165"/>
      <c r="O569" s="165"/>
      <c r="P569" s="165"/>
      <c r="Q569" s="165"/>
      <c r="R569" s="165"/>
      <c r="S569" s="165"/>
      <c r="T569" s="165"/>
      <c r="U569" s="165"/>
      <c r="V569" s="165"/>
      <c r="W569" s="165"/>
      <c r="X569" s="165"/>
      <c r="Y569" s="165"/>
      <c r="Z569" s="165"/>
    </row>
    <row r="570">
      <c r="A570" s="165"/>
      <c r="B570" s="165"/>
      <c r="C570" s="165"/>
      <c r="D570" s="165"/>
      <c r="E570" s="165"/>
      <c r="F570" s="165"/>
      <c r="G570" s="165"/>
      <c r="H570" s="165"/>
      <c r="I570" s="165"/>
      <c r="J570" s="165"/>
      <c r="K570" s="165"/>
      <c r="L570" s="165"/>
      <c r="M570" s="165"/>
      <c r="N570" s="165"/>
      <c r="O570" s="165"/>
      <c r="P570" s="165"/>
      <c r="Q570" s="165"/>
      <c r="R570" s="165"/>
      <c r="S570" s="165"/>
      <c r="T570" s="165"/>
      <c r="U570" s="165"/>
      <c r="V570" s="165"/>
      <c r="W570" s="165"/>
      <c r="X570" s="165"/>
      <c r="Y570" s="165"/>
      <c r="Z570" s="165"/>
    </row>
    <row r="571">
      <c r="A571" s="165"/>
      <c r="B571" s="165"/>
      <c r="C571" s="165"/>
      <c r="D571" s="165"/>
      <c r="E571" s="165"/>
      <c r="F571" s="165"/>
      <c r="G571" s="165"/>
      <c r="H571" s="165"/>
      <c r="I571" s="165"/>
      <c r="J571" s="165"/>
      <c r="K571" s="165"/>
      <c r="L571" s="165"/>
      <c r="M571" s="165"/>
      <c r="N571" s="165"/>
      <c r="O571" s="165"/>
      <c r="P571" s="165"/>
      <c r="Q571" s="165"/>
      <c r="R571" s="165"/>
      <c r="S571" s="165"/>
      <c r="T571" s="165"/>
      <c r="U571" s="165"/>
      <c r="V571" s="165"/>
      <c r="W571" s="165"/>
      <c r="X571" s="165"/>
      <c r="Y571" s="165"/>
      <c r="Z571" s="165"/>
    </row>
    <row r="572">
      <c r="A572" s="165"/>
      <c r="B572" s="165"/>
      <c r="C572" s="165"/>
      <c r="D572" s="165"/>
      <c r="E572" s="165"/>
      <c r="F572" s="165"/>
      <c r="G572" s="165"/>
      <c r="H572" s="165"/>
      <c r="I572" s="165"/>
      <c r="J572" s="165"/>
      <c r="K572" s="165"/>
      <c r="L572" s="165"/>
      <c r="M572" s="165"/>
      <c r="N572" s="165"/>
      <c r="O572" s="165"/>
      <c r="P572" s="165"/>
      <c r="Q572" s="165"/>
      <c r="R572" s="165"/>
      <c r="S572" s="165"/>
      <c r="T572" s="165"/>
      <c r="U572" s="165"/>
      <c r="V572" s="165"/>
      <c r="W572" s="165"/>
      <c r="X572" s="165"/>
      <c r="Y572" s="165"/>
      <c r="Z572" s="165"/>
    </row>
    <row r="573">
      <c r="A573" s="165"/>
      <c r="B573" s="165"/>
      <c r="C573" s="165"/>
      <c r="D573" s="165"/>
      <c r="E573" s="165"/>
      <c r="F573" s="165"/>
      <c r="G573" s="165"/>
      <c r="H573" s="165"/>
      <c r="I573" s="165"/>
      <c r="J573" s="165"/>
      <c r="K573" s="165"/>
      <c r="L573" s="165"/>
      <c r="M573" s="165"/>
      <c r="N573" s="165"/>
      <c r="O573" s="165"/>
      <c r="P573" s="165"/>
      <c r="Q573" s="165"/>
      <c r="R573" s="165"/>
      <c r="S573" s="165"/>
      <c r="T573" s="165"/>
      <c r="U573" s="165"/>
      <c r="V573" s="165"/>
      <c r="W573" s="165"/>
      <c r="X573" s="165"/>
      <c r="Y573" s="165"/>
      <c r="Z573" s="165"/>
    </row>
    <row r="574">
      <c r="A574" s="165"/>
      <c r="B574" s="165"/>
      <c r="C574" s="165"/>
      <c r="D574" s="165"/>
      <c r="E574" s="165"/>
      <c r="F574" s="165"/>
      <c r="G574" s="165"/>
      <c r="H574" s="165"/>
      <c r="I574" s="165"/>
      <c r="J574" s="165"/>
      <c r="K574" s="165"/>
      <c r="L574" s="165"/>
      <c r="M574" s="165"/>
      <c r="N574" s="165"/>
      <c r="O574" s="165"/>
      <c r="P574" s="165"/>
      <c r="Q574" s="165"/>
      <c r="R574" s="165"/>
      <c r="S574" s="165"/>
      <c r="T574" s="165"/>
      <c r="U574" s="165"/>
      <c r="V574" s="165"/>
      <c r="W574" s="165"/>
      <c r="X574" s="165"/>
      <c r="Y574" s="165"/>
      <c r="Z574" s="165"/>
    </row>
    <row r="575">
      <c r="A575" s="165"/>
      <c r="B575" s="165"/>
      <c r="C575" s="165"/>
      <c r="D575" s="165"/>
      <c r="E575" s="165"/>
      <c r="F575" s="165"/>
      <c r="G575" s="165"/>
      <c r="H575" s="165"/>
      <c r="I575" s="165"/>
      <c r="J575" s="165"/>
      <c r="K575" s="165"/>
      <c r="L575" s="165"/>
      <c r="M575" s="165"/>
      <c r="N575" s="165"/>
      <c r="O575" s="165"/>
      <c r="P575" s="165"/>
      <c r="Q575" s="165"/>
      <c r="R575" s="165"/>
      <c r="S575" s="165"/>
      <c r="T575" s="165"/>
      <c r="U575" s="165"/>
      <c r="V575" s="165"/>
      <c r="W575" s="165"/>
      <c r="X575" s="165"/>
      <c r="Y575" s="165"/>
      <c r="Z575" s="165"/>
    </row>
    <row r="576">
      <c r="A576" s="165"/>
      <c r="B576" s="165"/>
      <c r="C576" s="165"/>
      <c r="D576" s="165"/>
      <c r="E576" s="165"/>
      <c r="F576" s="165"/>
      <c r="G576" s="165"/>
      <c r="H576" s="165"/>
      <c r="I576" s="165"/>
      <c r="J576" s="165"/>
      <c r="K576" s="165"/>
      <c r="L576" s="165"/>
      <c r="M576" s="165"/>
      <c r="N576" s="165"/>
      <c r="O576" s="165"/>
      <c r="P576" s="165"/>
      <c r="Q576" s="165"/>
      <c r="R576" s="165"/>
      <c r="S576" s="165"/>
      <c r="T576" s="165"/>
      <c r="U576" s="165"/>
      <c r="V576" s="165"/>
      <c r="W576" s="165"/>
      <c r="X576" s="165"/>
      <c r="Y576" s="165"/>
      <c r="Z576" s="165"/>
    </row>
    <row r="577">
      <c r="A577" s="165"/>
      <c r="B577" s="165"/>
      <c r="C577" s="165"/>
      <c r="D577" s="165"/>
      <c r="E577" s="165"/>
      <c r="F577" s="165"/>
      <c r="G577" s="165"/>
      <c r="H577" s="165"/>
      <c r="I577" s="165"/>
      <c r="J577" s="165"/>
      <c r="K577" s="165"/>
      <c r="L577" s="165"/>
      <c r="M577" s="165"/>
      <c r="N577" s="165"/>
      <c r="O577" s="165"/>
      <c r="P577" s="165"/>
      <c r="Q577" s="165"/>
      <c r="R577" s="165"/>
      <c r="S577" s="165"/>
      <c r="T577" s="165"/>
      <c r="U577" s="165"/>
      <c r="V577" s="165"/>
      <c r="W577" s="165"/>
      <c r="X577" s="165"/>
      <c r="Y577" s="165"/>
      <c r="Z577" s="165"/>
    </row>
    <row r="578">
      <c r="A578" s="165"/>
      <c r="B578" s="165"/>
      <c r="C578" s="165"/>
      <c r="D578" s="165"/>
      <c r="E578" s="165"/>
      <c r="F578" s="165"/>
      <c r="G578" s="165"/>
      <c r="H578" s="165"/>
      <c r="I578" s="165"/>
      <c r="J578" s="165"/>
      <c r="K578" s="165"/>
      <c r="L578" s="165"/>
      <c r="M578" s="165"/>
      <c r="N578" s="165"/>
      <c r="O578" s="165"/>
      <c r="P578" s="165"/>
      <c r="Q578" s="165"/>
      <c r="R578" s="165"/>
      <c r="S578" s="165"/>
      <c r="T578" s="165"/>
      <c r="U578" s="165"/>
      <c r="V578" s="165"/>
      <c r="W578" s="165"/>
      <c r="X578" s="165"/>
      <c r="Y578" s="165"/>
      <c r="Z578" s="165"/>
    </row>
    <row r="579">
      <c r="A579" s="165"/>
      <c r="B579" s="165"/>
      <c r="C579" s="165"/>
      <c r="D579" s="165"/>
      <c r="E579" s="165"/>
      <c r="F579" s="165"/>
      <c r="G579" s="165"/>
      <c r="H579" s="165"/>
      <c r="I579" s="165"/>
      <c r="J579" s="165"/>
      <c r="K579" s="165"/>
      <c r="L579" s="165"/>
      <c r="M579" s="165"/>
      <c r="N579" s="165"/>
      <c r="O579" s="165"/>
      <c r="P579" s="165"/>
      <c r="Q579" s="165"/>
      <c r="R579" s="165"/>
      <c r="S579" s="165"/>
      <c r="T579" s="165"/>
      <c r="U579" s="165"/>
      <c r="V579" s="165"/>
      <c r="W579" s="165"/>
      <c r="X579" s="165"/>
      <c r="Y579" s="165"/>
      <c r="Z579" s="165"/>
    </row>
    <row r="580">
      <c r="A580" s="165"/>
      <c r="B580" s="165"/>
      <c r="C580" s="165"/>
      <c r="D580" s="165"/>
      <c r="E580" s="165"/>
      <c r="F580" s="165"/>
      <c r="G580" s="165"/>
      <c r="H580" s="165"/>
      <c r="I580" s="165"/>
      <c r="J580" s="165"/>
      <c r="K580" s="165"/>
      <c r="L580" s="165"/>
      <c r="M580" s="165"/>
      <c r="N580" s="165"/>
      <c r="O580" s="165"/>
      <c r="P580" s="165"/>
      <c r="Q580" s="165"/>
      <c r="R580" s="165"/>
      <c r="S580" s="165"/>
      <c r="T580" s="165"/>
      <c r="U580" s="165"/>
      <c r="V580" s="165"/>
      <c r="W580" s="165"/>
      <c r="X580" s="165"/>
      <c r="Y580" s="165"/>
      <c r="Z580" s="165"/>
    </row>
    <row r="581">
      <c r="A581" s="165"/>
      <c r="B581" s="165"/>
      <c r="C581" s="165"/>
      <c r="D581" s="165"/>
      <c r="E581" s="165"/>
      <c r="F581" s="165"/>
      <c r="G581" s="165"/>
      <c r="H581" s="165"/>
      <c r="I581" s="165"/>
      <c r="J581" s="165"/>
      <c r="K581" s="165"/>
      <c r="L581" s="165"/>
      <c r="M581" s="165"/>
      <c r="N581" s="165"/>
      <c r="O581" s="165"/>
      <c r="P581" s="165"/>
      <c r="Q581" s="165"/>
      <c r="R581" s="165"/>
      <c r="S581" s="165"/>
      <c r="T581" s="165"/>
      <c r="U581" s="165"/>
      <c r="V581" s="165"/>
      <c r="W581" s="165"/>
      <c r="X581" s="165"/>
      <c r="Y581" s="165"/>
      <c r="Z581" s="165"/>
    </row>
    <row r="582">
      <c r="A582" s="165"/>
      <c r="B582" s="165"/>
      <c r="C582" s="165"/>
      <c r="D582" s="165"/>
      <c r="E582" s="165"/>
      <c r="F582" s="165"/>
      <c r="G582" s="165"/>
      <c r="H582" s="165"/>
      <c r="I582" s="165"/>
      <c r="J582" s="165"/>
      <c r="K582" s="165"/>
      <c r="L582" s="165"/>
      <c r="M582" s="165"/>
      <c r="N582" s="165"/>
      <c r="O582" s="165"/>
      <c r="P582" s="165"/>
      <c r="Q582" s="165"/>
      <c r="R582" s="165"/>
      <c r="S582" s="165"/>
      <c r="T582" s="165"/>
      <c r="U582" s="165"/>
      <c r="V582" s="165"/>
      <c r="W582" s="165"/>
      <c r="X582" s="165"/>
      <c r="Y582" s="165"/>
      <c r="Z582" s="165"/>
    </row>
    <row r="583">
      <c r="A583" s="165"/>
      <c r="B583" s="165"/>
      <c r="C583" s="165"/>
      <c r="D583" s="165"/>
      <c r="E583" s="165"/>
      <c r="F583" s="165"/>
      <c r="G583" s="165"/>
      <c r="H583" s="165"/>
      <c r="I583" s="165"/>
      <c r="J583" s="165"/>
      <c r="K583" s="165"/>
      <c r="L583" s="165"/>
      <c r="M583" s="165"/>
      <c r="N583" s="165"/>
      <c r="O583" s="165"/>
      <c r="P583" s="165"/>
      <c r="Q583" s="165"/>
      <c r="R583" s="165"/>
      <c r="S583" s="165"/>
      <c r="T583" s="165"/>
      <c r="U583" s="165"/>
      <c r="V583" s="165"/>
      <c r="W583" s="165"/>
      <c r="X583" s="165"/>
      <c r="Y583" s="165"/>
      <c r="Z583" s="165"/>
    </row>
    <row r="584">
      <c r="A584" s="165"/>
      <c r="B584" s="165"/>
      <c r="C584" s="165"/>
      <c r="D584" s="165"/>
      <c r="E584" s="165"/>
      <c r="F584" s="165"/>
      <c r="G584" s="165"/>
      <c r="H584" s="165"/>
      <c r="I584" s="165"/>
      <c r="J584" s="165"/>
      <c r="K584" s="165"/>
      <c r="L584" s="165"/>
      <c r="M584" s="165"/>
      <c r="N584" s="165"/>
      <c r="O584" s="165"/>
      <c r="P584" s="165"/>
      <c r="Q584" s="165"/>
      <c r="R584" s="165"/>
      <c r="S584" s="165"/>
      <c r="T584" s="165"/>
      <c r="U584" s="165"/>
      <c r="V584" s="165"/>
      <c r="W584" s="165"/>
      <c r="X584" s="165"/>
      <c r="Y584" s="165"/>
      <c r="Z584" s="165"/>
    </row>
    <row r="585">
      <c r="A585" s="165"/>
      <c r="B585" s="165"/>
      <c r="C585" s="165"/>
      <c r="D585" s="165"/>
      <c r="E585" s="165"/>
      <c r="F585" s="165"/>
      <c r="G585" s="165"/>
      <c r="H585" s="165"/>
      <c r="I585" s="165"/>
      <c r="J585" s="165"/>
      <c r="K585" s="165"/>
      <c r="L585" s="165"/>
      <c r="M585" s="165"/>
      <c r="N585" s="165"/>
      <c r="O585" s="165"/>
      <c r="P585" s="165"/>
      <c r="Q585" s="165"/>
      <c r="R585" s="165"/>
      <c r="S585" s="165"/>
      <c r="T585" s="165"/>
      <c r="U585" s="165"/>
      <c r="V585" s="165"/>
      <c r="W585" s="165"/>
      <c r="X585" s="165"/>
      <c r="Y585" s="165"/>
      <c r="Z585" s="165"/>
    </row>
    <row r="586">
      <c r="A586" s="165"/>
      <c r="B586" s="165"/>
      <c r="C586" s="165"/>
      <c r="D586" s="165"/>
      <c r="E586" s="165"/>
      <c r="F586" s="165"/>
      <c r="G586" s="165"/>
      <c r="H586" s="165"/>
      <c r="I586" s="165"/>
      <c r="J586" s="165"/>
      <c r="K586" s="165"/>
      <c r="L586" s="165"/>
      <c r="M586" s="165"/>
      <c r="N586" s="165"/>
      <c r="O586" s="165"/>
      <c r="P586" s="165"/>
      <c r="Q586" s="165"/>
      <c r="R586" s="165"/>
      <c r="S586" s="165"/>
      <c r="T586" s="165"/>
      <c r="U586" s="165"/>
      <c r="V586" s="165"/>
      <c r="W586" s="165"/>
      <c r="X586" s="165"/>
      <c r="Y586" s="165"/>
      <c r="Z586" s="165"/>
    </row>
    <row r="587">
      <c r="A587" s="165"/>
      <c r="B587" s="165"/>
      <c r="C587" s="165"/>
      <c r="D587" s="165"/>
      <c r="E587" s="165"/>
      <c r="F587" s="165"/>
      <c r="G587" s="165"/>
      <c r="H587" s="165"/>
      <c r="I587" s="165"/>
      <c r="J587" s="165"/>
      <c r="K587" s="165"/>
      <c r="L587" s="165"/>
      <c r="M587" s="165"/>
      <c r="N587" s="165"/>
      <c r="O587" s="165"/>
      <c r="P587" s="165"/>
      <c r="Q587" s="165"/>
      <c r="R587" s="165"/>
      <c r="S587" s="165"/>
      <c r="T587" s="165"/>
      <c r="U587" s="165"/>
      <c r="V587" s="165"/>
      <c r="W587" s="165"/>
      <c r="X587" s="165"/>
      <c r="Y587" s="165"/>
      <c r="Z587" s="165"/>
    </row>
    <row r="588">
      <c r="A588" s="165"/>
      <c r="B588" s="165"/>
      <c r="C588" s="165"/>
      <c r="D588" s="165"/>
      <c r="E588" s="165"/>
      <c r="F588" s="165"/>
      <c r="G588" s="165"/>
      <c r="H588" s="165"/>
      <c r="I588" s="165"/>
      <c r="J588" s="165"/>
      <c r="K588" s="165"/>
      <c r="L588" s="165"/>
      <c r="M588" s="165"/>
      <c r="N588" s="165"/>
      <c r="O588" s="165"/>
      <c r="P588" s="165"/>
      <c r="Q588" s="165"/>
      <c r="R588" s="165"/>
      <c r="S588" s="165"/>
      <c r="T588" s="165"/>
      <c r="U588" s="165"/>
      <c r="V588" s="165"/>
      <c r="W588" s="165"/>
      <c r="X588" s="165"/>
      <c r="Y588" s="165"/>
      <c r="Z588" s="165"/>
    </row>
    <row r="589">
      <c r="A589" s="165"/>
      <c r="B589" s="165"/>
      <c r="C589" s="165"/>
      <c r="D589" s="165"/>
      <c r="E589" s="165"/>
      <c r="F589" s="165"/>
      <c r="G589" s="165"/>
      <c r="H589" s="165"/>
      <c r="I589" s="165"/>
      <c r="J589" s="165"/>
      <c r="K589" s="165"/>
      <c r="L589" s="165"/>
      <c r="M589" s="165"/>
      <c r="N589" s="165"/>
      <c r="O589" s="165"/>
      <c r="P589" s="165"/>
      <c r="Q589" s="165"/>
      <c r="R589" s="165"/>
      <c r="S589" s="165"/>
      <c r="T589" s="165"/>
      <c r="U589" s="165"/>
      <c r="V589" s="165"/>
      <c r="W589" s="165"/>
      <c r="X589" s="165"/>
      <c r="Y589" s="165"/>
      <c r="Z589" s="165"/>
    </row>
    <row r="590">
      <c r="A590" s="165"/>
      <c r="B590" s="165"/>
      <c r="C590" s="165"/>
      <c r="D590" s="165"/>
      <c r="E590" s="165"/>
      <c r="F590" s="165"/>
      <c r="G590" s="165"/>
      <c r="H590" s="165"/>
      <c r="I590" s="165"/>
      <c r="J590" s="165"/>
      <c r="K590" s="165"/>
      <c r="L590" s="165"/>
      <c r="M590" s="165"/>
      <c r="N590" s="165"/>
      <c r="O590" s="165"/>
      <c r="P590" s="165"/>
      <c r="Q590" s="165"/>
      <c r="R590" s="165"/>
      <c r="S590" s="165"/>
      <c r="T590" s="165"/>
      <c r="U590" s="165"/>
      <c r="V590" s="165"/>
      <c r="W590" s="165"/>
      <c r="X590" s="165"/>
      <c r="Y590" s="165"/>
      <c r="Z590" s="165"/>
    </row>
    <row r="591">
      <c r="A591" s="165"/>
      <c r="B591" s="165"/>
      <c r="C591" s="165"/>
      <c r="D591" s="165"/>
      <c r="E591" s="165"/>
      <c r="F591" s="165"/>
      <c r="G591" s="165"/>
      <c r="H591" s="165"/>
      <c r="I591" s="165"/>
      <c r="J591" s="165"/>
      <c r="K591" s="165"/>
      <c r="L591" s="165"/>
      <c r="M591" s="165"/>
      <c r="N591" s="165"/>
      <c r="O591" s="165"/>
      <c r="P591" s="165"/>
      <c r="Q591" s="165"/>
      <c r="R591" s="165"/>
      <c r="S591" s="165"/>
      <c r="T591" s="165"/>
      <c r="U591" s="165"/>
      <c r="V591" s="165"/>
      <c r="W591" s="165"/>
      <c r="X591" s="165"/>
      <c r="Y591" s="165"/>
      <c r="Z591" s="165"/>
    </row>
    <row r="592">
      <c r="A592" s="165"/>
      <c r="B592" s="165"/>
      <c r="C592" s="165"/>
      <c r="D592" s="165"/>
      <c r="E592" s="165"/>
      <c r="F592" s="165"/>
      <c r="G592" s="165"/>
      <c r="H592" s="165"/>
      <c r="I592" s="165"/>
      <c r="J592" s="165"/>
      <c r="K592" s="165"/>
      <c r="L592" s="165"/>
      <c r="M592" s="165"/>
      <c r="N592" s="165"/>
      <c r="O592" s="165"/>
      <c r="P592" s="165"/>
      <c r="Q592" s="165"/>
      <c r="R592" s="165"/>
      <c r="S592" s="165"/>
      <c r="T592" s="165"/>
      <c r="U592" s="165"/>
      <c r="V592" s="165"/>
      <c r="W592" s="165"/>
      <c r="X592" s="165"/>
      <c r="Y592" s="165"/>
      <c r="Z592" s="165"/>
    </row>
    <row r="593">
      <c r="A593" s="165"/>
      <c r="B593" s="165"/>
      <c r="C593" s="165"/>
      <c r="D593" s="165"/>
      <c r="E593" s="165"/>
      <c r="F593" s="165"/>
      <c r="G593" s="165"/>
      <c r="H593" s="165"/>
      <c r="I593" s="165"/>
      <c r="J593" s="165"/>
      <c r="K593" s="165"/>
      <c r="L593" s="165"/>
      <c r="M593" s="165"/>
      <c r="N593" s="165"/>
      <c r="O593" s="165"/>
      <c r="P593" s="165"/>
      <c r="Q593" s="165"/>
      <c r="R593" s="165"/>
      <c r="S593" s="165"/>
      <c r="T593" s="165"/>
      <c r="U593" s="165"/>
      <c r="V593" s="165"/>
      <c r="W593" s="165"/>
      <c r="X593" s="165"/>
      <c r="Y593" s="165"/>
      <c r="Z593" s="165"/>
    </row>
    <row r="594">
      <c r="A594" s="165"/>
      <c r="B594" s="165"/>
      <c r="C594" s="165"/>
      <c r="D594" s="165"/>
      <c r="E594" s="165"/>
      <c r="F594" s="165"/>
      <c r="G594" s="165"/>
      <c r="H594" s="165"/>
      <c r="I594" s="165"/>
      <c r="J594" s="165"/>
      <c r="K594" s="165"/>
      <c r="L594" s="165"/>
      <c r="M594" s="165"/>
      <c r="N594" s="165"/>
      <c r="O594" s="165"/>
      <c r="P594" s="165"/>
      <c r="Q594" s="165"/>
      <c r="R594" s="165"/>
      <c r="S594" s="165"/>
      <c r="T594" s="165"/>
      <c r="U594" s="165"/>
      <c r="V594" s="165"/>
      <c r="W594" s="165"/>
      <c r="X594" s="165"/>
      <c r="Y594" s="165"/>
      <c r="Z594" s="165"/>
    </row>
    <row r="595">
      <c r="A595" s="165"/>
      <c r="B595" s="165"/>
      <c r="C595" s="165"/>
      <c r="D595" s="165"/>
      <c r="E595" s="165"/>
      <c r="F595" s="165"/>
      <c r="G595" s="165"/>
      <c r="H595" s="165"/>
      <c r="I595" s="165"/>
      <c r="J595" s="165"/>
      <c r="K595" s="165"/>
      <c r="L595" s="165"/>
      <c r="M595" s="165"/>
      <c r="N595" s="165"/>
      <c r="O595" s="165"/>
      <c r="P595" s="165"/>
      <c r="Q595" s="165"/>
      <c r="R595" s="165"/>
      <c r="S595" s="165"/>
      <c r="T595" s="165"/>
      <c r="U595" s="165"/>
      <c r="V595" s="165"/>
      <c r="W595" s="165"/>
      <c r="X595" s="165"/>
      <c r="Y595" s="165"/>
      <c r="Z595" s="165"/>
    </row>
    <row r="596">
      <c r="A596" s="165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</row>
    <row r="597">
      <c r="A597" s="165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</row>
    <row r="598">
      <c r="A598" s="165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</row>
    <row r="599">
      <c r="A599" s="165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</row>
    <row r="600">
      <c r="A600" s="165"/>
      <c r="B600" s="165"/>
      <c r="C600" s="165"/>
      <c r="D600" s="165"/>
      <c r="E600" s="165"/>
      <c r="F600" s="165"/>
      <c r="G600" s="165"/>
      <c r="H600" s="165"/>
      <c r="I600" s="165"/>
      <c r="J600" s="165"/>
      <c r="K600" s="165"/>
      <c r="L600" s="165"/>
      <c r="M600" s="165"/>
      <c r="N600" s="165"/>
      <c r="O600" s="165"/>
      <c r="P600" s="165"/>
      <c r="Q600" s="165"/>
      <c r="R600" s="165"/>
      <c r="S600" s="165"/>
      <c r="T600" s="165"/>
      <c r="U600" s="165"/>
      <c r="V600" s="165"/>
      <c r="W600" s="165"/>
      <c r="X600" s="165"/>
      <c r="Y600" s="165"/>
      <c r="Z600" s="165"/>
    </row>
    <row r="601">
      <c r="A601" s="165"/>
      <c r="B601" s="165"/>
      <c r="C601" s="165"/>
      <c r="D601" s="165"/>
      <c r="E601" s="165"/>
      <c r="F601" s="165"/>
      <c r="G601" s="165"/>
      <c r="H601" s="165"/>
      <c r="I601" s="165"/>
      <c r="J601" s="165"/>
      <c r="K601" s="165"/>
      <c r="L601" s="165"/>
      <c r="M601" s="165"/>
      <c r="N601" s="165"/>
      <c r="O601" s="165"/>
      <c r="P601" s="165"/>
      <c r="Q601" s="165"/>
      <c r="R601" s="165"/>
      <c r="S601" s="165"/>
      <c r="T601" s="165"/>
      <c r="U601" s="165"/>
      <c r="V601" s="165"/>
      <c r="W601" s="165"/>
      <c r="X601" s="165"/>
      <c r="Y601" s="165"/>
      <c r="Z601" s="165"/>
    </row>
    <row r="602">
      <c r="A602" s="165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65"/>
      <c r="M602" s="165"/>
      <c r="N602" s="165"/>
      <c r="O602" s="165"/>
      <c r="P602" s="165"/>
      <c r="Q602" s="165"/>
      <c r="R602" s="165"/>
      <c r="S602" s="165"/>
      <c r="T602" s="165"/>
      <c r="U602" s="165"/>
      <c r="V602" s="165"/>
      <c r="W602" s="165"/>
      <c r="X602" s="165"/>
      <c r="Y602" s="165"/>
      <c r="Z602" s="165"/>
    </row>
    <row r="603">
      <c r="A603" s="165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65"/>
      <c r="M603" s="165"/>
      <c r="N603" s="165"/>
      <c r="O603" s="165"/>
      <c r="P603" s="165"/>
      <c r="Q603" s="165"/>
      <c r="R603" s="165"/>
      <c r="S603" s="165"/>
      <c r="T603" s="165"/>
      <c r="U603" s="165"/>
      <c r="V603" s="165"/>
      <c r="W603" s="165"/>
      <c r="X603" s="165"/>
      <c r="Y603" s="165"/>
      <c r="Z603" s="165"/>
    </row>
    <row r="604">
      <c r="A604" s="165"/>
      <c r="B604" s="165"/>
      <c r="C604" s="165"/>
      <c r="D604" s="165"/>
      <c r="E604" s="165"/>
      <c r="F604" s="165"/>
      <c r="G604" s="165"/>
      <c r="H604" s="165"/>
      <c r="I604" s="165"/>
      <c r="J604" s="165"/>
      <c r="K604" s="165"/>
      <c r="L604" s="165"/>
      <c r="M604" s="165"/>
      <c r="N604" s="165"/>
      <c r="O604" s="165"/>
      <c r="P604" s="165"/>
      <c r="Q604" s="165"/>
      <c r="R604" s="165"/>
      <c r="S604" s="165"/>
      <c r="T604" s="165"/>
      <c r="U604" s="165"/>
      <c r="V604" s="165"/>
      <c r="W604" s="165"/>
      <c r="X604" s="165"/>
      <c r="Y604" s="165"/>
      <c r="Z604" s="165"/>
    </row>
    <row r="605">
      <c r="A605" s="165"/>
      <c r="B605" s="165"/>
      <c r="C605" s="165"/>
      <c r="D605" s="165"/>
      <c r="E605" s="165"/>
      <c r="F605" s="165"/>
      <c r="G605" s="165"/>
      <c r="H605" s="165"/>
      <c r="I605" s="165"/>
      <c r="J605" s="165"/>
      <c r="K605" s="165"/>
      <c r="L605" s="165"/>
      <c r="M605" s="165"/>
      <c r="N605" s="165"/>
      <c r="O605" s="165"/>
      <c r="P605" s="165"/>
      <c r="Q605" s="165"/>
      <c r="R605" s="165"/>
      <c r="S605" s="165"/>
      <c r="T605" s="165"/>
      <c r="U605" s="165"/>
      <c r="V605" s="165"/>
      <c r="W605" s="165"/>
      <c r="X605" s="165"/>
      <c r="Y605" s="165"/>
      <c r="Z605" s="165"/>
    </row>
    <row r="606">
      <c r="A606" s="165"/>
      <c r="B606" s="165"/>
      <c r="C606" s="165"/>
      <c r="D606" s="165"/>
      <c r="E606" s="165"/>
      <c r="F606" s="165"/>
      <c r="G606" s="165"/>
      <c r="H606" s="165"/>
      <c r="I606" s="165"/>
      <c r="J606" s="165"/>
      <c r="K606" s="165"/>
      <c r="L606" s="165"/>
      <c r="M606" s="165"/>
      <c r="N606" s="165"/>
      <c r="O606" s="165"/>
      <c r="P606" s="165"/>
      <c r="Q606" s="165"/>
      <c r="R606" s="165"/>
      <c r="S606" s="165"/>
      <c r="T606" s="165"/>
      <c r="U606" s="165"/>
      <c r="V606" s="165"/>
      <c r="W606" s="165"/>
      <c r="X606" s="165"/>
      <c r="Y606" s="165"/>
      <c r="Z606" s="165"/>
    </row>
    <row r="607">
      <c r="A607" s="165"/>
      <c r="B607" s="165"/>
      <c r="C607" s="165"/>
      <c r="D607" s="165"/>
      <c r="E607" s="165"/>
      <c r="F607" s="165"/>
      <c r="G607" s="165"/>
      <c r="H607" s="165"/>
      <c r="I607" s="165"/>
      <c r="J607" s="165"/>
      <c r="K607" s="165"/>
      <c r="L607" s="165"/>
      <c r="M607" s="165"/>
      <c r="N607" s="165"/>
      <c r="O607" s="165"/>
      <c r="P607" s="165"/>
      <c r="Q607" s="165"/>
      <c r="R607" s="165"/>
      <c r="S607" s="165"/>
      <c r="T607" s="165"/>
      <c r="U607" s="165"/>
      <c r="V607" s="165"/>
      <c r="W607" s="165"/>
      <c r="X607" s="165"/>
      <c r="Y607" s="165"/>
      <c r="Z607" s="165"/>
    </row>
    <row r="608">
      <c r="A608" s="165"/>
      <c r="B608" s="165"/>
      <c r="C608" s="165"/>
      <c r="D608" s="165"/>
      <c r="E608" s="165"/>
      <c r="F608" s="165"/>
      <c r="G608" s="165"/>
      <c r="H608" s="165"/>
      <c r="I608" s="165"/>
      <c r="J608" s="165"/>
      <c r="K608" s="165"/>
      <c r="L608" s="165"/>
      <c r="M608" s="165"/>
      <c r="N608" s="165"/>
      <c r="O608" s="165"/>
      <c r="P608" s="165"/>
      <c r="Q608" s="165"/>
      <c r="R608" s="165"/>
      <c r="S608" s="165"/>
      <c r="T608" s="165"/>
      <c r="U608" s="165"/>
      <c r="V608" s="165"/>
      <c r="W608" s="165"/>
      <c r="X608" s="165"/>
      <c r="Y608" s="165"/>
      <c r="Z608" s="165"/>
    </row>
    <row r="609">
      <c r="A609" s="165"/>
      <c r="B609" s="165"/>
      <c r="C609" s="165"/>
      <c r="D609" s="165"/>
      <c r="E609" s="165"/>
      <c r="F609" s="165"/>
      <c r="G609" s="165"/>
      <c r="H609" s="165"/>
      <c r="I609" s="165"/>
      <c r="J609" s="165"/>
      <c r="K609" s="165"/>
      <c r="L609" s="165"/>
      <c r="M609" s="165"/>
      <c r="N609" s="165"/>
      <c r="O609" s="165"/>
      <c r="P609" s="165"/>
      <c r="Q609" s="165"/>
      <c r="R609" s="165"/>
      <c r="S609" s="165"/>
      <c r="T609" s="165"/>
      <c r="U609" s="165"/>
      <c r="V609" s="165"/>
      <c r="W609" s="165"/>
      <c r="X609" s="165"/>
      <c r="Y609" s="165"/>
      <c r="Z609" s="165"/>
    </row>
    <row r="610">
      <c r="A610" s="165"/>
      <c r="B610" s="165"/>
      <c r="C610" s="165"/>
      <c r="D610" s="165"/>
      <c r="E610" s="165"/>
      <c r="F610" s="165"/>
      <c r="G610" s="165"/>
      <c r="H610" s="165"/>
      <c r="I610" s="165"/>
      <c r="J610" s="165"/>
      <c r="K610" s="165"/>
      <c r="L610" s="165"/>
      <c r="M610" s="165"/>
      <c r="N610" s="165"/>
      <c r="O610" s="165"/>
      <c r="P610" s="165"/>
      <c r="Q610" s="165"/>
      <c r="R610" s="165"/>
      <c r="S610" s="165"/>
      <c r="T610" s="165"/>
      <c r="U610" s="165"/>
      <c r="V610" s="165"/>
      <c r="W610" s="165"/>
      <c r="X610" s="165"/>
      <c r="Y610" s="165"/>
      <c r="Z610" s="165"/>
    </row>
    <row r="611">
      <c r="A611" s="165"/>
      <c r="B611" s="165"/>
      <c r="C611" s="165"/>
      <c r="D611" s="165"/>
      <c r="E611" s="165"/>
      <c r="F611" s="165"/>
      <c r="G611" s="165"/>
      <c r="H611" s="165"/>
      <c r="I611" s="165"/>
      <c r="J611" s="165"/>
      <c r="K611" s="165"/>
      <c r="L611" s="165"/>
      <c r="M611" s="165"/>
      <c r="N611" s="165"/>
      <c r="O611" s="165"/>
      <c r="P611" s="165"/>
      <c r="Q611" s="165"/>
      <c r="R611" s="165"/>
      <c r="S611" s="165"/>
      <c r="T611" s="165"/>
      <c r="U611" s="165"/>
      <c r="V611" s="165"/>
      <c r="W611" s="165"/>
      <c r="X611" s="165"/>
      <c r="Y611" s="165"/>
      <c r="Z611" s="165"/>
    </row>
    <row r="612">
      <c r="A612" s="165"/>
      <c r="B612" s="165"/>
      <c r="C612" s="165"/>
      <c r="D612" s="165"/>
      <c r="E612" s="165"/>
      <c r="F612" s="165"/>
      <c r="G612" s="165"/>
      <c r="H612" s="165"/>
      <c r="I612" s="165"/>
      <c r="J612" s="165"/>
      <c r="K612" s="165"/>
      <c r="L612" s="165"/>
      <c r="M612" s="165"/>
      <c r="N612" s="165"/>
      <c r="O612" s="165"/>
      <c r="P612" s="165"/>
      <c r="Q612" s="165"/>
      <c r="R612" s="165"/>
      <c r="S612" s="165"/>
      <c r="T612" s="165"/>
      <c r="U612" s="165"/>
      <c r="V612" s="165"/>
      <c r="W612" s="165"/>
      <c r="X612" s="165"/>
      <c r="Y612" s="165"/>
      <c r="Z612" s="165"/>
    </row>
    <row r="613">
      <c r="A613" s="165"/>
      <c r="B613" s="165"/>
      <c r="C613" s="165"/>
      <c r="D613" s="165"/>
      <c r="E613" s="165"/>
      <c r="F613" s="165"/>
      <c r="G613" s="165"/>
      <c r="H613" s="165"/>
      <c r="I613" s="165"/>
      <c r="J613" s="165"/>
      <c r="K613" s="165"/>
      <c r="L613" s="165"/>
      <c r="M613" s="165"/>
      <c r="N613" s="165"/>
      <c r="O613" s="165"/>
      <c r="P613" s="165"/>
      <c r="Q613" s="165"/>
      <c r="R613" s="165"/>
      <c r="S613" s="165"/>
      <c r="T613" s="165"/>
      <c r="U613" s="165"/>
      <c r="V613" s="165"/>
      <c r="W613" s="165"/>
      <c r="X613" s="165"/>
      <c r="Y613" s="165"/>
      <c r="Z613" s="165"/>
    </row>
    <row r="614">
      <c r="A614" s="165"/>
      <c r="B614" s="165"/>
      <c r="C614" s="165"/>
      <c r="D614" s="165"/>
      <c r="E614" s="165"/>
      <c r="F614" s="165"/>
      <c r="G614" s="165"/>
      <c r="H614" s="165"/>
      <c r="I614" s="165"/>
      <c r="J614" s="165"/>
      <c r="K614" s="165"/>
      <c r="L614" s="165"/>
      <c r="M614" s="165"/>
      <c r="N614" s="165"/>
      <c r="O614" s="165"/>
      <c r="P614" s="165"/>
      <c r="Q614" s="165"/>
      <c r="R614" s="165"/>
      <c r="S614" s="165"/>
      <c r="T614" s="165"/>
      <c r="U614" s="165"/>
      <c r="V614" s="165"/>
      <c r="W614" s="165"/>
      <c r="X614" s="165"/>
      <c r="Y614" s="165"/>
      <c r="Z614" s="165"/>
    </row>
    <row r="615">
      <c r="A615" s="165"/>
      <c r="B615" s="165"/>
      <c r="C615" s="165"/>
      <c r="D615" s="165"/>
      <c r="E615" s="165"/>
      <c r="F615" s="165"/>
      <c r="G615" s="165"/>
      <c r="H615" s="165"/>
      <c r="I615" s="165"/>
      <c r="J615" s="165"/>
      <c r="K615" s="165"/>
      <c r="L615" s="165"/>
      <c r="M615" s="165"/>
      <c r="N615" s="165"/>
      <c r="O615" s="165"/>
      <c r="P615" s="165"/>
      <c r="Q615" s="165"/>
      <c r="R615" s="165"/>
      <c r="S615" s="165"/>
      <c r="T615" s="165"/>
      <c r="U615" s="165"/>
      <c r="V615" s="165"/>
      <c r="W615" s="165"/>
      <c r="X615" s="165"/>
      <c r="Y615" s="165"/>
      <c r="Z615" s="165"/>
    </row>
    <row r="616">
      <c r="A616" s="165"/>
      <c r="B616" s="165"/>
      <c r="C616" s="165"/>
      <c r="D616" s="165"/>
      <c r="E616" s="165"/>
      <c r="F616" s="165"/>
      <c r="G616" s="165"/>
      <c r="H616" s="165"/>
      <c r="I616" s="165"/>
      <c r="J616" s="165"/>
      <c r="K616" s="165"/>
      <c r="L616" s="165"/>
      <c r="M616" s="165"/>
      <c r="N616" s="165"/>
      <c r="O616" s="165"/>
      <c r="P616" s="165"/>
      <c r="Q616" s="165"/>
      <c r="R616" s="165"/>
      <c r="S616" s="165"/>
      <c r="T616" s="165"/>
      <c r="U616" s="165"/>
      <c r="V616" s="165"/>
      <c r="W616" s="165"/>
      <c r="X616" s="165"/>
      <c r="Y616" s="165"/>
      <c r="Z616" s="165"/>
    </row>
    <row r="617">
      <c r="A617" s="165"/>
      <c r="B617" s="165"/>
      <c r="C617" s="165"/>
      <c r="D617" s="165"/>
      <c r="E617" s="165"/>
      <c r="F617" s="165"/>
      <c r="G617" s="165"/>
      <c r="H617" s="165"/>
      <c r="I617" s="165"/>
      <c r="J617" s="165"/>
      <c r="K617" s="165"/>
      <c r="L617" s="165"/>
      <c r="M617" s="165"/>
      <c r="N617" s="165"/>
      <c r="O617" s="165"/>
      <c r="P617" s="165"/>
      <c r="Q617" s="165"/>
      <c r="R617" s="165"/>
      <c r="S617" s="165"/>
      <c r="T617" s="165"/>
      <c r="U617" s="165"/>
      <c r="V617" s="165"/>
      <c r="W617" s="165"/>
      <c r="X617" s="165"/>
      <c r="Y617" s="165"/>
      <c r="Z617" s="165"/>
    </row>
    <row r="618">
      <c r="A618" s="165"/>
      <c r="B618" s="165"/>
      <c r="C618" s="165"/>
      <c r="D618" s="165"/>
      <c r="E618" s="165"/>
      <c r="F618" s="165"/>
      <c r="G618" s="165"/>
      <c r="H618" s="165"/>
      <c r="I618" s="165"/>
      <c r="J618" s="165"/>
      <c r="K618" s="165"/>
      <c r="L618" s="165"/>
      <c r="M618" s="165"/>
      <c r="N618" s="165"/>
      <c r="O618" s="165"/>
      <c r="P618" s="165"/>
      <c r="Q618" s="165"/>
      <c r="R618" s="165"/>
      <c r="S618" s="165"/>
      <c r="T618" s="165"/>
      <c r="U618" s="165"/>
      <c r="V618" s="165"/>
      <c r="W618" s="165"/>
      <c r="X618" s="165"/>
      <c r="Y618" s="165"/>
      <c r="Z618" s="165"/>
    </row>
    <row r="619">
      <c r="A619" s="165"/>
      <c r="B619" s="165"/>
      <c r="C619" s="165"/>
      <c r="D619" s="165"/>
      <c r="E619" s="165"/>
      <c r="F619" s="165"/>
      <c r="G619" s="165"/>
      <c r="H619" s="165"/>
      <c r="I619" s="165"/>
      <c r="J619" s="165"/>
      <c r="K619" s="165"/>
      <c r="L619" s="165"/>
      <c r="M619" s="165"/>
      <c r="N619" s="165"/>
      <c r="O619" s="165"/>
      <c r="P619" s="165"/>
      <c r="Q619" s="165"/>
      <c r="R619" s="165"/>
      <c r="S619" s="165"/>
      <c r="T619" s="165"/>
      <c r="U619" s="165"/>
      <c r="V619" s="165"/>
      <c r="W619" s="165"/>
      <c r="X619" s="165"/>
      <c r="Y619" s="165"/>
      <c r="Z619" s="165"/>
    </row>
    <row r="620">
      <c r="A620" s="165"/>
      <c r="B620" s="165"/>
      <c r="C620" s="165"/>
      <c r="D620" s="165"/>
      <c r="E620" s="165"/>
      <c r="F620" s="165"/>
      <c r="G620" s="165"/>
      <c r="H620" s="165"/>
      <c r="I620" s="165"/>
      <c r="J620" s="165"/>
      <c r="K620" s="165"/>
      <c r="L620" s="165"/>
      <c r="M620" s="165"/>
      <c r="N620" s="165"/>
      <c r="O620" s="165"/>
      <c r="P620" s="165"/>
      <c r="Q620" s="165"/>
      <c r="R620" s="165"/>
      <c r="S620" s="165"/>
      <c r="T620" s="165"/>
      <c r="U620" s="165"/>
      <c r="V620" s="165"/>
      <c r="W620" s="165"/>
      <c r="X620" s="165"/>
      <c r="Y620" s="165"/>
      <c r="Z620" s="165"/>
    </row>
    <row r="621">
      <c r="A621" s="165"/>
      <c r="B621" s="165"/>
      <c r="C621" s="165"/>
      <c r="D621" s="165"/>
      <c r="E621" s="165"/>
      <c r="F621" s="165"/>
      <c r="G621" s="165"/>
      <c r="H621" s="165"/>
      <c r="I621" s="165"/>
      <c r="J621" s="165"/>
      <c r="K621" s="165"/>
      <c r="L621" s="165"/>
      <c r="M621" s="165"/>
      <c r="N621" s="165"/>
      <c r="O621" s="165"/>
      <c r="P621" s="165"/>
      <c r="Q621" s="165"/>
      <c r="R621" s="165"/>
      <c r="S621" s="165"/>
      <c r="T621" s="165"/>
      <c r="U621" s="165"/>
      <c r="V621" s="165"/>
      <c r="W621" s="165"/>
      <c r="X621" s="165"/>
      <c r="Y621" s="165"/>
      <c r="Z621" s="165"/>
    </row>
    <row r="622">
      <c r="A622" s="165"/>
      <c r="B622" s="165"/>
      <c r="C622" s="165"/>
      <c r="D622" s="165"/>
      <c r="E622" s="165"/>
      <c r="F622" s="165"/>
      <c r="G622" s="165"/>
      <c r="H622" s="165"/>
      <c r="I622" s="165"/>
      <c r="J622" s="165"/>
      <c r="K622" s="165"/>
      <c r="L622" s="165"/>
      <c r="M622" s="165"/>
      <c r="N622" s="165"/>
      <c r="O622" s="165"/>
      <c r="P622" s="165"/>
      <c r="Q622" s="165"/>
      <c r="R622" s="165"/>
      <c r="S622" s="165"/>
      <c r="T622" s="165"/>
      <c r="U622" s="165"/>
      <c r="V622" s="165"/>
      <c r="W622" s="165"/>
      <c r="X622" s="165"/>
      <c r="Y622" s="165"/>
      <c r="Z622" s="165"/>
    </row>
    <row r="623">
      <c r="A623" s="165"/>
      <c r="B623" s="165"/>
      <c r="C623" s="165"/>
      <c r="D623" s="165"/>
      <c r="E623" s="165"/>
      <c r="F623" s="165"/>
      <c r="G623" s="165"/>
      <c r="H623" s="165"/>
      <c r="I623" s="165"/>
      <c r="J623" s="165"/>
      <c r="K623" s="165"/>
      <c r="L623" s="165"/>
      <c r="M623" s="165"/>
      <c r="N623" s="165"/>
      <c r="O623" s="165"/>
      <c r="P623" s="165"/>
      <c r="Q623" s="165"/>
      <c r="R623" s="165"/>
      <c r="S623" s="165"/>
      <c r="T623" s="165"/>
      <c r="U623" s="165"/>
      <c r="V623" s="165"/>
      <c r="W623" s="165"/>
      <c r="X623" s="165"/>
      <c r="Y623" s="165"/>
      <c r="Z623" s="165"/>
    </row>
    <row r="624">
      <c r="A624" s="165"/>
      <c r="B624" s="165"/>
      <c r="C624" s="165"/>
      <c r="D624" s="165"/>
      <c r="E624" s="165"/>
      <c r="F624" s="165"/>
      <c r="G624" s="165"/>
      <c r="H624" s="165"/>
      <c r="I624" s="165"/>
      <c r="J624" s="165"/>
      <c r="K624" s="165"/>
      <c r="L624" s="165"/>
      <c r="M624" s="165"/>
      <c r="N624" s="165"/>
      <c r="O624" s="165"/>
      <c r="P624" s="165"/>
      <c r="Q624" s="165"/>
      <c r="R624" s="165"/>
      <c r="S624" s="165"/>
      <c r="T624" s="165"/>
      <c r="U624" s="165"/>
      <c r="V624" s="165"/>
      <c r="W624" s="165"/>
      <c r="X624" s="165"/>
      <c r="Y624" s="165"/>
      <c r="Z624" s="165"/>
    </row>
    <row r="625">
      <c r="A625" s="165"/>
      <c r="B625" s="165"/>
      <c r="C625" s="165"/>
      <c r="D625" s="165"/>
      <c r="E625" s="165"/>
      <c r="F625" s="165"/>
      <c r="G625" s="165"/>
      <c r="H625" s="165"/>
      <c r="I625" s="165"/>
      <c r="J625" s="165"/>
      <c r="K625" s="165"/>
      <c r="L625" s="165"/>
      <c r="M625" s="165"/>
      <c r="N625" s="165"/>
      <c r="O625" s="165"/>
      <c r="P625" s="165"/>
      <c r="Q625" s="165"/>
      <c r="R625" s="165"/>
      <c r="S625" s="165"/>
      <c r="T625" s="165"/>
      <c r="U625" s="165"/>
      <c r="V625" s="165"/>
      <c r="W625" s="165"/>
      <c r="X625" s="165"/>
      <c r="Y625" s="165"/>
      <c r="Z625" s="165"/>
    </row>
    <row r="626">
      <c r="A626" s="165"/>
      <c r="B626" s="165"/>
      <c r="C626" s="165"/>
      <c r="D626" s="165"/>
      <c r="E626" s="165"/>
      <c r="F626" s="165"/>
      <c r="G626" s="165"/>
      <c r="H626" s="165"/>
      <c r="I626" s="165"/>
      <c r="J626" s="165"/>
      <c r="K626" s="165"/>
      <c r="L626" s="165"/>
      <c r="M626" s="165"/>
      <c r="N626" s="165"/>
      <c r="O626" s="165"/>
      <c r="P626" s="165"/>
      <c r="Q626" s="165"/>
      <c r="R626" s="165"/>
      <c r="S626" s="165"/>
      <c r="T626" s="165"/>
      <c r="U626" s="165"/>
      <c r="V626" s="165"/>
      <c r="W626" s="165"/>
      <c r="X626" s="165"/>
      <c r="Y626" s="165"/>
      <c r="Z626" s="165"/>
    </row>
    <row r="627">
      <c r="A627" s="165"/>
      <c r="B627" s="165"/>
      <c r="C627" s="165"/>
      <c r="D627" s="165"/>
      <c r="E627" s="165"/>
      <c r="F627" s="165"/>
      <c r="G627" s="165"/>
      <c r="H627" s="165"/>
      <c r="I627" s="165"/>
      <c r="J627" s="165"/>
      <c r="K627" s="165"/>
      <c r="L627" s="165"/>
      <c r="M627" s="165"/>
      <c r="N627" s="165"/>
      <c r="O627" s="165"/>
      <c r="P627" s="165"/>
      <c r="Q627" s="165"/>
      <c r="R627" s="165"/>
      <c r="S627" s="165"/>
      <c r="T627" s="165"/>
      <c r="U627" s="165"/>
      <c r="V627" s="165"/>
      <c r="W627" s="165"/>
      <c r="X627" s="165"/>
      <c r="Y627" s="165"/>
      <c r="Z627" s="165"/>
    </row>
    <row r="628">
      <c r="A628" s="165"/>
      <c r="B628" s="165"/>
      <c r="C628" s="165"/>
      <c r="D628" s="165"/>
      <c r="E628" s="165"/>
      <c r="F628" s="165"/>
      <c r="G628" s="165"/>
      <c r="H628" s="165"/>
      <c r="I628" s="165"/>
      <c r="J628" s="165"/>
      <c r="K628" s="165"/>
      <c r="L628" s="165"/>
      <c r="M628" s="165"/>
      <c r="N628" s="165"/>
      <c r="O628" s="165"/>
      <c r="P628" s="165"/>
      <c r="Q628" s="165"/>
      <c r="R628" s="165"/>
      <c r="S628" s="165"/>
      <c r="T628" s="165"/>
      <c r="U628" s="165"/>
      <c r="V628" s="165"/>
      <c r="W628" s="165"/>
      <c r="X628" s="165"/>
      <c r="Y628" s="165"/>
      <c r="Z628" s="165"/>
    </row>
    <row r="629">
      <c r="A629" s="165"/>
      <c r="B629" s="165"/>
      <c r="C629" s="165"/>
      <c r="D629" s="165"/>
      <c r="E629" s="165"/>
      <c r="F629" s="165"/>
      <c r="G629" s="165"/>
      <c r="H629" s="165"/>
      <c r="I629" s="165"/>
      <c r="J629" s="165"/>
      <c r="K629" s="165"/>
      <c r="L629" s="165"/>
      <c r="M629" s="165"/>
      <c r="N629" s="165"/>
      <c r="O629" s="165"/>
      <c r="P629" s="165"/>
      <c r="Q629" s="165"/>
      <c r="R629" s="165"/>
      <c r="S629" s="165"/>
      <c r="T629" s="165"/>
      <c r="U629" s="165"/>
      <c r="V629" s="165"/>
      <c r="W629" s="165"/>
      <c r="X629" s="165"/>
      <c r="Y629" s="165"/>
      <c r="Z629" s="165"/>
    </row>
    <row r="630">
      <c r="A630" s="165"/>
      <c r="B630" s="165"/>
      <c r="C630" s="165"/>
      <c r="D630" s="165"/>
      <c r="E630" s="165"/>
      <c r="F630" s="165"/>
      <c r="G630" s="165"/>
      <c r="H630" s="165"/>
      <c r="I630" s="165"/>
      <c r="J630" s="165"/>
      <c r="K630" s="165"/>
      <c r="L630" s="165"/>
      <c r="M630" s="165"/>
      <c r="N630" s="165"/>
      <c r="O630" s="165"/>
      <c r="P630" s="165"/>
      <c r="Q630" s="165"/>
      <c r="R630" s="165"/>
      <c r="S630" s="165"/>
      <c r="T630" s="165"/>
      <c r="U630" s="165"/>
      <c r="V630" s="165"/>
      <c r="W630" s="165"/>
      <c r="X630" s="165"/>
      <c r="Y630" s="165"/>
      <c r="Z630" s="165"/>
    </row>
    <row r="631">
      <c r="A631" s="165"/>
      <c r="B631" s="165"/>
      <c r="C631" s="165"/>
      <c r="D631" s="165"/>
      <c r="E631" s="165"/>
      <c r="F631" s="165"/>
      <c r="G631" s="165"/>
      <c r="H631" s="165"/>
      <c r="I631" s="165"/>
      <c r="J631" s="165"/>
      <c r="K631" s="165"/>
      <c r="L631" s="165"/>
      <c r="M631" s="165"/>
      <c r="N631" s="165"/>
      <c r="O631" s="165"/>
      <c r="P631" s="165"/>
      <c r="Q631" s="165"/>
      <c r="R631" s="165"/>
      <c r="S631" s="165"/>
      <c r="T631" s="165"/>
      <c r="U631" s="165"/>
      <c r="V631" s="165"/>
      <c r="W631" s="165"/>
      <c r="X631" s="165"/>
      <c r="Y631" s="165"/>
      <c r="Z631" s="165"/>
    </row>
    <row r="632">
      <c r="A632" s="165"/>
      <c r="B632" s="165"/>
      <c r="C632" s="165"/>
      <c r="D632" s="165"/>
      <c r="E632" s="165"/>
      <c r="F632" s="165"/>
      <c r="G632" s="165"/>
      <c r="H632" s="165"/>
      <c r="I632" s="165"/>
      <c r="J632" s="165"/>
      <c r="K632" s="165"/>
      <c r="L632" s="165"/>
      <c r="M632" s="165"/>
      <c r="N632" s="165"/>
      <c r="O632" s="165"/>
      <c r="P632" s="165"/>
      <c r="Q632" s="165"/>
      <c r="R632" s="165"/>
      <c r="S632" s="165"/>
      <c r="T632" s="165"/>
      <c r="U632" s="165"/>
      <c r="V632" s="165"/>
      <c r="W632" s="165"/>
      <c r="X632" s="165"/>
      <c r="Y632" s="165"/>
      <c r="Z632" s="165"/>
    </row>
    <row r="633">
      <c r="A633" s="165"/>
      <c r="B633" s="165"/>
      <c r="C633" s="165"/>
      <c r="D633" s="165"/>
      <c r="E633" s="165"/>
      <c r="F633" s="165"/>
      <c r="G633" s="165"/>
      <c r="H633" s="165"/>
      <c r="I633" s="165"/>
      <c r="J633" s="165"/>
      <c r="K633" s="165"/>
      <c r="L633" s="165"/>
      <c r="M633" s="165"/>
      <c r="N633" s="165"/>
      <c r="O633" s="165"/>
      <c r="P633" s="165"/>
      <c r="Q633" s="165"/>
      <c r="R633" s="165"/>
      <c r="S633" s="165"/>
      <c r="T633" s="165"/>
      <c r="U633" s="165"/>
      <c r="V633" s="165"/>
      <c r="W633" s="165"/>
      <c r="X633" s="165"/>
      <c r="Y633" s="165"/>
      <c r="Z633" s="165"/>
    </row>
    <row r="634">
      <c r="A634" s="165"/>
      <c r="B634" s="165"/>
      <c r="C634" s="165"/>
      <c r="D634" s="165"/>
      <c r="E634" s="165"/>
      <c r="F634" s="165"/>
      <c r="G634" s="165"/>
      <c r="H634" s="165"/>
      <c r="I634" s="165"/>
      <c r="J634" s="165"/>
      <c r="K634" s="165"/>
      <c r="L634" s="165"/>
      <c r="M634" s="165"/>
      <c r="N634" s="165"/>
      <c r="O634" s="165"/>
      <c r="P634" s="165"/>
      <c r="Q634" s="165"/>
      <c r="R634" s="165"/>
      <c r="S634" s="165"/>
      <c r="T634" s="165"/>
      <c r="U634" s="165"/>
      <c r="V634" s="165"/>
      <c r="W634" s="165"/>
      <c r="X634" s="165"/>
      <c r="Y634" s="165"/>
      <c r="Z634" s="165"/>
    </row>
    <row r="635">
      <c r="A635" s="165"/>
      <c r="B635" s="165"/>
      <c r="C635" s="165"/>
      <c r="D635" s="165"/>
      <c r="E635" s="165"/>
      <c r="F635" s="165"/>
      <c r="G635" s="165"/>
      <c r="H635" s="165"/>
      <c r="I635" s="165"/>
      <c r="J635" s="165"/>
      <c r="K635" s="165"/>
      <c r="L635" s="165"/>
      <c r="M635" s="165"/>
      <c r="N635" s="165"/>
      <c r="O635" s="165"/>
      <c r="P635" s="165"/>
      <c r="Q635" s="165"/>
      <c r="R635" s="165"/>
      <c r="S635" s="165"/>
      <c r="T635" s="165"/>
      <c r="U635" s="165"/>
      <c r="V635" s="165"/>
      <c r="W635" s="165"/>
      <c r="X635" s="165"/>
      <c r="Y635" s="165"/>
      <c r="Z635" s="165"/>
    </row>
    <row r="636">
      <c r="A636" s="165"/>
      <c r="B636" s="165"/>
      <c r="C636" s="165"/>
      <c r="D636" s="165"/>
      <c r="E636" s="165"/>
      <c r="F636" s="165"/>
      <c r="G636" s="165"/>
      <c r="H636" s="165"/>
      <c r="I636" s="165"/>
      <c r="J636" s="165"/>
      <c r="K636" s="165"/>
      <c r="L636" s="165"/>
      <c r="M636" s="165"/>
      <c r="N636" s="165"/>
      <c r="O636" s="165"/>
      <c r="P636" s="165"/>
      <c r="Q636" s="165"/>
      <c r="R636" s="165"/>
      <c r="S636" s="165"/>
      <c r="T636" s="165"/>
      <c r="U636" s="165"/>
      <c r="V636" s="165"/>
      <c r="W636" s="165"/>
      <c r="X636" s="165"/>
      <c r="Y636" s="165"/>
      <c r="Z636" s="165"/>
    </row>
    <row r="637">
      <c r="A637" s="165"/>
      <c r="B637" s="165"/>
      <c r="C637" s="165"/>
      <c r="D637" s="165"/>
      <c r="E637" s="165"/>
      <c r="F637" s="165"/>
      <c r="G637" s="165"/>
      <c r="H637" s="165"/>
      <c r="I637" s="165"/>
      <c r="J637" s="165"/>
      <c r="K637" s="165"/>
      <c r="L637" s="165"/>
      <c r="M637" s="165"/>
      <c r="N637" s="165"/>
      <c r="O637" s="165"/>
      <c r="P637" s="165"/>
      <c r="Q637" s="165"/>
      <c r="R637" s="165"/>
      <c r="S637" s="165"/>
      <c r="T637" s="165"/>
      <c r="U637" s="165"/>
      <c r="V637" s="165"/>
      <c r="W637" s="165"/>
      <c r="X637" s="165"/>
      <c r="Y637" s="165"/>
      <c r="Z637" s="165"/>
    </row>
    <row r="638">
      <c r="A638" s="165"/>
      <c r="B638" s="165"/>
      <c r="C638" s="165"/>
      <c r="D638" s="165"/>
      <c r="E638" s="165"/>
      <c r="F638" s="165"/>
      <c r="G638" s="165"/>
      <c r="H638" s="165"/>
      <c r="I638" s="165"/>
      <c r="J638" s="165"/>
      <c r="K638" s="165"/>
      <c r="L638" s="165"/>
      <c r="M638" s="165"/>
      <c r="N638" s="165"/>
      <c r="O638" s="165"/>
      <c r="P638" s="165"/>
      <c r="Q638" s="165"/>
      <c r="R638" s="165"/>
      <c r="S638" s="165"/>
      <c r="T638" s="165"/>
      <c r="U638" s="165"/>
      <c r="V638" s="165"/>
      <c r="W638" s="165"/>
      <c r="X638" s="165"/>
      <c r="Y638" s="165"/>
      <c r="Z638" s="165"/>
    </row>
    <row r="639">
      <c r="A639" s="165"/>
      <c r="B639" s="165"/>
      <c r="C639" s="165"/>
      <c r="D639" s="165"/>
      <c r="E639" s="165"/>
      <c r="F639" s="165"/>
      <c r="G639" s="165"/>
      <c r="H639" s="165"/>
      <c r="I639" s="165"/>
      <c r="J639" s="165"/>
      <c r="K639" s="165"/>
      <c r="L639" s="165"/>
      <c r="M639" s="165"/>
      <c r="N639" s="165"/>
      <c r="O639" s="165"/>
      <c r="P639" s="165"/>
      <c r="Q639" s="165"/>
      <c r="R639" s="165"/>
      <c r="S639" s="165"/>
      <c r="T639" s="165"/>
      <c r="U639" s="165"/>
      <c r="V639" s="165"/>
      <c r="W639" s="165"/>
      <c r="X639" s="165"/>
      <c r="Y639" s="165"/>
      <c r="Z639" s="165"/>
    </row>
    <row r="640">
      <c r="A640" s="165"/>
      <c r="B640" s="165"/>
      <c r="C640" s="165"/>
      <c r="D640" s="165"/>
      <c r="E640" s="165"/>
      <c r="F640" s="165"/>
      <c r="G640" s="165"/>
      <c r="H640" s="165"/>
      <c r="I640" s="165"/>
      <c r="J640" s="165"/>
      <c r="K640" s="165"/>
      <c r="L640" s="165"/>
      <c r="M640" s="165"/>
      <c r="N640" s="165"/>
      <c r="O640" s="165"/>
      <c r="P640" s="165"/>
      <c r="Q640" s="165"/>
      <c r="R640" s="165"/>
      <c r="S640" s="165"/>
      <c r="T640" s="165"/>
      <c r="U640" s="165"/>
      <c r="V640" s="165"/>
      <c r="W640" s="165"/>
      <c r="X640" s="165"/>
      <c r="Y640" s="165"/>
      <c r="Z640" s="165"/>
    </row>
    <row r="641">
      <c r="A641" s="165"/>
      <c r="B641" s="165"/>
      <c r="C641" s="165"/>
      <c r="D641" s="165"/>
      <c r="E641" s="165"/>
      <c r="F641" s="165"/>
      <c r="G641" s="165"/>
      <c r="H641" s="165"/>
      <c r="I641" s="165"/>
      <c r="J641" s="165"/>
      <c r="K641" s="165"/>
      <c r="L641" s="165"/>
      <c r="M641" s="165"/>
      <c r="N641" s="165"/>
      <c r="O641" s="165"/>
      <c r="P641" s="165"/>
      <c r="Q641" s="165"/>
      <c r="R641" s="165"/>
      <c r="S641" s="165"/>
      <c r="T641" s="165"/>
      <c r="U641" s="165"/>
      <c r="V641" s="165"/>
      <c r="W641" s="165"/>
      <c r="X641" s="165"/>
      <c r="Y641" s="165"/>
      <c r="Z641" s="165"/>
    </row>
    <row r="642">
      <c r="A642" s="165"/>
      <c r="B642" s="165"/>
      <c r="C642" s="165"/>
      <c r="D642" s="165"/>
      <c r="E642" s="165"/>
      <c r="F642" s="165"/>
      <c r="G642" s="165"/>
      <c r="H642" s="165"/>
      <c r="I642" s="165"/>
      <c r="J642" s="165"/>
      <c r="K642" s="165"/>
      <c r="L642" s="165"/>
      <c r="M642" s="165"/>
      <c r="N642" s="165"/>
      <c r="O642" s="165"/>
      <c r="P642" s="165"/>
      <c r="Q642" s="165"/>
      <c r="R642" s="165"/>
      <c r="S642" s="165"/>
      <c r="T642" s="165"/>
      <c r="U642" s="165"/>
      <c r="V642" s="165"/>
      <c r="W642" s="165"/>
      <c r="X642" s="165"/>
      <c r="Y642" s="165"/>
      <c r="Z642" s="165"/>
    </row>
    <row r="643">
      <c r="A643" s="165"/>
      <c r="B643" s="165"/>
      <c r="C643" s="165"/>
      <c r="D643" s="165"/>
      <c r="E643" s="165"/>
      <c r="F643" s="165"/>
      <c r="G643" s="165"/>
      <c r="H643" s="165"/>
      <c r="I643" s="165"/>
      <c r="J643" s="165"/>
      <c r="K643" s="165"/>
      <c r="L643" s="165"/>
      <c r="M643" s="165"/>
      <c r="N643" s="165"/>
      <c r="O643" s="165"/>
      <c r="P643" s="165"/>
      <c r="Q643" s="165"/>
      <c r="R643" s="165"/>
      <c r="S643" s="165"/>
      <c r="T643" s="165"/>
      <c r="U643" s="165"/>
      <c r="V643" s="165"/>
      <c r="W643" s="165"/>
      <c r="X643" s="165"/>
      <c r="Y643" s="165"/>
      <c r="Z643" s="165"/>
    </row>
    <row r="644">
      <c r="A644" s="165"/>
      <c r="B644" s="165"/>
      <c r="C644" s="165"/>
      <c r="D644" s="165"/>
      <c r="E644" s="165"/>
      <c r="F644" s="165"/>
      <c r="G644" s="165"/>
      <c r="H644" s="165"/>
      <c r="I644" s="165"/>
      <c r="J644" s="165"/>
      <c r="K644" s="165"/>
      <c r="L644" s="165"/>
      <c r="M644" s="165"/>
      <c r="N644" s="165"/>
      <c r="O644" s="165"/>
      <c r="P644" s="165"/>
      <c r="Q644" s="165"/>
      <c r="R644" s="165"/>
      <c r="S644" s="165"/>
      <c r="T644" s="165"/>
      <c r="U644" s="165"/>
      <c r="V644" s="165"/>
      <c r="W644" s="165"/>
      <c r="X644" s="165"/>
      <c r="Y644" s="165"/>
      <c r="Z644" s="165"/>
    </row>
    <row r="645">
      <c r="A645" s="165"/>
      <c r="B645" s="165"/>
      <c r="C645" s="165"/>
      <c r="D645" s="165"/>
      <c r="E645" s="165"/>
      <c r="F645" s="165"/>
      <c r="G645" s="165"/>
      <c r="H645" s="165"/>
      <c r="I645" s="165"/>
      <c r="J645" s="165"/>
      <c r="K645" s="165"/>
      <c r="L645" s="165"/>
      <c r="M645" s="165"/>
      <c r="N645" s="165"/>
      <c r="O645" s="165"/>
      <c r="P645" s="165"/>
      <c r="Q645" s="165"/>
      <c r="R645" s="165"/>
      <c r="S645" s="165"/>
      <c r="T645" s="165"/>
      <c r="U645" s="165"/>
      <c r="V645" s="165"/>
      <c r="W645" s="165"/>
      <c r="X645" s="165"/>
      <c r="Y645" s="165"/>
      <c r="Z645" s="165"/>
    </row>
    <row r="646">
      <c r="A646" s="165"/>
      <c r="B646" s="165"/>
      <c r="C646" s="165"/>
      <c r="D646" s="165"/>
      <c r="E646" s="165"/>
      <c r="F646" s="165"/>
      <c r="G646" s="165"/>
      <c r="H646" s="165"/>
      <c r="I646" s="165"/>
      <c r="J646" s="165"/>
      <c r="K646" s="165"/>
      <c r="L646" s="165"/>
      <c r="M646" s="165"/>
      <c r="N646" s="165"/>
      <c r="O646" s="165"/>
      <c r="P646" s="165"/>
      <c r="Q646" s="165"/>
      <c r="R646" s="165"/>
      <c r="S646" s="165"/>
      <c r="T646" s="165"/>
      <c r="U646" s="165"/>
      <c r="V646" s="165"/>
      <c r="W646" s="165"/>
      <c r="X646" s="165"/>
      <c r="Y646" s="165"/>
      <c r="Z646" s="165"/>
    </row>
    <row r="647">
      <c r="A647" s="165"/>
      <c r="B647" s="165"/>
      <c r="C647" s="165"/>
      <c r="D647" s="165"/>
      <c r="E647" s="165"/>
      <c r="F647" s="165"/>
      <c r="G647" s="165"/>
      <c r="H647" s="165"/>
      <c r="I647" s="165"/>
      <c r="J647" s="165"/>
      <c r="K647" s="165"/>
      <c r="L647" s="165"/>
      <c r="M647" s="165"/>
      <c r="N647" s="165"/>
      <c r="O647" s="165"/>
      <c r="P647" s="165"/>
      <c r="Q647" s="165"/>
      <c r="R647" s="165"/>
      <c r="S647" s="165"/>
      <c r="T647" s="165"/>
      <c r="U647" s="165"/>
      <c r="V647" s="165"/>
      <c r="W647" s="165"/>
      <c r="X647" s="165"/>
      <c r="Y647" s="165"/>
      <c r="Z647" s="165"/>
    </row>
    <row r="648">
      <c r="A648" s="165"/>
      <c r="B648" s="165"/>
      <c r="C648" s="165"/>
      <c r="D648" s="165"/>
      <c r="E648" s="165"/>
      <c r="F648" s="165"/>
      <c r="G648" s="165"/>
      <c r="H648" s="165"/>
      <c r="I648" s="165"/>
      <c r="J648" s="165"/>
      <c r="K648" s="165"/>
      <c r="L648" s="165"/>
      <c r="M648" s="165"/>
      <c r="N648" s="165"/>
      <c r="O648" s="165"/>
      <c r="P648" s="165"/>
      <c r="Q648" s="165"/>
      <c r="R648" s="165"/>
      <c r="S648" s="165"/>
      <c r="T648" s="165"/>
      <c r="U648" s="165"/>
      <c r="V648" s="165"/>
      <c r="W648" s="165"/>
      <c r="X648" s="165"/>
      <c r="Y648" s="165"/>
      <c r="Z648" s="165"/>
    </row>
    <row r="649">
      <c r="A649" s="165"/>
      <c r="B649" s="165"/>
      <c r="C649" s="165"/>
      <c r="D649" s="165"/>
      <c r="E649" s="165"/>
      <c r="F649" s="165"/>
      <c r="G649" s="165"/>
      <c r="H649" s="165"/>
      <c r="I649" s="165"/>
      <c r="J649" s="165"/>
      <c r="K649" s="165"/>
      <c r="L649" s="165"/>
      <c r="M649" s="165"/>
      <c r="N649" s="165"/>
      <c r="O649" s="165"/>
      <c r="P649" s="165"/>
      <c r="Q649" s="165"/>
      <c r="R649" s="165"/>
      <c r="S649" s="165"/>
      <c r="T649" s="165"/>
      <c r="U649" s="165"/>
      <c r="V649" s="165"/>
      <c r="W649" s="165"/>
      <c r="X649" s="165"/>
      <c r="Y649" s="165"/>
      <c r="Z649" s="165"/>
    </row>
    <row r="650">
      <c r="A650" s="165"/>
      <c r="B650" s="165"/>
      <c r="C650" s="165"/>
      <c r="D650" s="165"/>
      <c r="E650" s="165"/>
      <c r="F650" s="165"/>
      <c r="G650" s="165"/>
      <c r="H650" s="165"/>
      <c r="I650" s="165"/>
      <c r="J650" s="165"/>
      <c r="K650" s="165"/>
      <c r="L650" s="165"/>
      <c r="M650" s="165"/>
      <c r="N650" s="165"/>
      <c r="O650" s="165"/>
      <c r="P650" s="165"/>
      <c r="Q650" s="165"/>
      <c r="R650" s="165"/>
      <c r="S650" s="165"/>
      <c r="T650" s="165"/>
      <c r="U650" s="165"/>
      <c r="V650" s="165"/>
      <c r="W650" s="165"/>
      <c r="X650" s="165"/>
      <c r="Y650" s="165"/>
      <c r="Z650" s="165"/>
    </row>
    <row r="651">
      <c r="A651" s="165"/>
      <c r="B651" s="165"/>
      <c r="C651" s="165"/>
      <c r="D651" s="165"/>
      <c r="E651" s="165"/>
      <c r="F651" s="165"/>
      <c r="G651" s="165"/>
      <c r="H651" s="165"/>
      <c r="I651" s="165"/>
      <c r="J651" s="165"/>
      <c r="K651" s="165"/>
      <c r="L651" s="165"/>
      <c r="M651" s="165"/>
      <c r="N651" s="165"/>
      <c r="O651" s="165"/>
      <c r="P651" s="165"/>
      <c r="Q651" s="165"/>
      <c r="R651" s="165"/>
      <c r="S651" s="165"/>
      <c r="T651" s="165"/>
      <c r="U651" s="165"/>
      <c r="V651" s="165"/>
      <c r="W651" s="165"/>
      <c r="X651" s="165"/>
      <c r="Y651" s="165"/>
      <c r="Z651" s="165"/>
    </row>
    <row r="652">
      <c r="A652" s="165"/>
      <c r="B652" s="165"/>
      <c r="C652" s="165"/>
      <c r="D652" s="165"/>
      <c r="E652" s="165"/>
      <c r="F652" s="165"/>
      <c r="G652" s="165"/>
      <c r="H652" s="165"/>
      <c r="I652" s="165"/>
      <c r="J652" s="165"/>
      <c r="K652" s="165"/>
      <c r="L652" s="165"/>
      <c r="M652" s="165"/>
      <c r="N652" s="165"/>
      <c r="O652" s="165"/>
      <c r="P652" s="165"/>
      <c r="Q652" s="165"/>
      <c r="R652" s="165"/>
      <c r="S652" s="165"/>
      <c r="T652" s="165"/>
      <c r="U652" s="165"/>
      <c r="V652" s="165"/>
      <c r="W652" s="165"/>
      <c r="X652" s="165"/>
      <c r="Y652" s="165"/>
      <c r="Z652" s="165"/>
    </row>
    <row r="653">
      <c r="A653" s="165"/>
      <c r="B653" s="165"/>
      <c r="C653" s="165"/>
      <c r="D653" s="165"/>
      <c r="E653" s="165"/>
      <c r="F653" s="165"/>
      <c r="G653" s="165"/>
      <c r="H653" s="165"/>
      <c r="I653" s="165"/>
      <c r="J653" s="165"/>
      <c r="K653" s="165"/>
      <c r="L653" s="165"/>
      <c r="M653" s="165"/>
      <c r="N653" s="165"/>
      <c r="O653" s="165"/>
      <c r="P653" s="165"/>
      <c r="Q653" s="165"/>
      <c r="R653" s="165"/>
      <c r="S653" s="165"/>
      <c r="T653" s="165"/>
      <c r="U653" s="165"/>
      <c r="V653" s="165"/>
      <c r="W653" s="165"/>
      <c r="X653" s="165"/>
      <c r="Y653" s="165"/>
      <c r="Z653" s="165"/>
    </row>
    <row r="654">
      <c r="A654" s="165"/>
      <c r="B654" s="165"/>
      <c r="C654" s="165"/>
      <c r="D654" s="165"/>
      <c r="E654" s="165"/>
      <c r="F654" s="165"/>
      <c r="G654" s="165"/>
      <c r="H654" s="165"/>
      <c r="I654" s="165"/>
      <c r="J654" s="165"/>
      <c r="K654" s="165"/>
      <c r="L654" s="165"/>
      <c r="M654" s="165"/>
      <c r="N654" s="165"/>
      <c r="O654" s="165"/>
      <c r="P654" s="165"/>
      <c r="Q654" s="165"/>
      <c r="R654" s="165"/>
      <c r="S654" s="165"/>
      <c r="T654" s="165"/>
      <c r="U654" s="165"/>
      <c r="V654" s="165"/>
      <c r="W654" s="165"/>
      <c r="X654" s="165"/>
      <c r="Y654" s="165"/>
      <c r="Z654" s="165"/>
    </row>
    <row r="655">
      <c r="A655" s="165"/>
      <c r="B655" s="165"/>
      <c r="C655" s="165"/>
      <c r="D655" s="165"/>
      <c r="E655" s="165"/>
      <c r="F655" s="165"/>
      <c r="G655" s="165"/>
      <c r="H655" s="165"/>
      <c r="I655" s="165"/>
      <c r="J655" s="165"/>
      <c r="K655" s="165"/>
      <c r="L655" s="165"/>
      <c r="M655" s="165"/>
      <c r="N655" s="165"/>
      <c r="O655" s="165"/>
      <c r="P655" s="165"/>
      <c r="Q655" s="165"/>
      <c r="R655" s="165"/>
      <c r="S655" s="165"/>
      <c r="T655" s="165"/>
      <c r="U655" s="165"/>
      <c r="V655" s="165"/>
      <c r="W655" s="165"/>
      <c r="X655" s="165"/>
      <c r="Y655" s="165"/>
      <c r="Z655" s="165"/>
    </row>
    <row r="656">
      <c r="A656" s="165"/>
      <c r="B656" s="165"/>
      <c r="C656" s="165"/>
      <c r="D656" s="165"/>
      <c r="E656" s="165"/>
      <c r="F656" s="165"/>
      <c r="G656" s="165"/>
      <c r="H656" s="165"/>
      <c r="I656" s="165"/>
      <c r="J656" s="165"/>
      <c r="K656" s="165"/>
      <c r="L656" s="165"/>
      <c r="M656" s="165"/>
      <c r="N656" s="165"/>
      <c r="O656" s="165"/>
      <c r="P656" s="165"/>
      <c r="Q656" s="165"/>
      <c r="R656" s="165"/>
      <c r="S656" s="165"/>
      <c r="T656" s="165"/>
      <c r="U656" s="165"/>
      <c r="V656" s="165"/>
      <c r="W656" s="165"/>
      <c r="X656" s="165"/>
      <c r="Y656" s="165"/>
      <c r="Z656" s="165"/>
    </row>
    <row r="657">
      <c r="A657" s="165"/>
      <c r="B657" s="165"/>
      <c r="C657" s="165"/>
      <c r="D657" s="165"/>
      <c r="E657" s="165"/>
      <c r="F657" s="165"/>
      <c r="G657" s="165"/>
      <c r="H657" s="165"/>
      <c r="I657" s="165"/>
      <c r="J657" s="165"/>
      <c r="K657" s="165"/>
      <c r="L657" s="165"/>
      <c r="M657" s="165"/>
      <c r="N657" s="165"/>
      <c r="O657" s="165"/>
      <c r="P657" s="165"/>
      <c r="Q657" s="165"/>
      <c r="R657" s="165"/>
      <c r="S657" s="165"/>
      <c r="T657" s="165"/>
      <c r="U657" s="165"/>
      <c r="V657" s="165"/>
      <c r="W657" s="165"/>
      <c r="X657" s="165"/>
      <c r="Y657" s="165"/>
      <c r="Z657" s="165"/>
    </row>
    <row r="658">
      <c r="A658" s="165"/>
      <c r="B658" s="165"/>
      <c r="C658" s="165"/>
      <c r="D658" s="165"/>
      <c r="E658" s="165"/>
      <c r="F658" s="165"/>
      <c r="G658" s="165"/>
      <c r="H658" s="165"/>
      <c r="I658" s="165"/>
      <c r="J658" s="165"/>
      <c r="K658" s="165"/>
      <c r="L658" s="165"/>
      <c r="M658" s="165"/>
      <c r="N658" s="165"/>
      <c r="O658" s="165"/>
      <c r="P658" s="165"/>
      <c r="Q658" s="165"/>
      <c r="R658" s="165"/>
      <c r="S658" s="165"/>
      <c r="T658" s="165"/>
      <c r="U658" s="165"/>
      <c r="V658" s="165"/>
      <c r="W658" s="165"/>
      <c r="X658" s="165"/>
      <c r="Y658" s="165"/>
      <c r="Z658" s="165"/>
    </row>
    <row r="659">
      <c r="A659" s="165"/>
      <c r="B659" s="165"/>
      <c r="C659" s="165"/>
      <c r="D659" s="165"/>
      <c r="E659" s="165"/>
      <c r="F659" s="165"/>
      <c r="G659" s="165"/>
      <c r="H659" s="165"/>
      <c r="I659" s="165"/>
      <c r="J659" s="165"/>
      <c r="K659" s="165"/>
      <c r="L659" s="165"/>
      <c r="M659" s="165"/>
      <c r="N659" s="165"/>
      <c r="O659" s="165"/>
      <c r="P659" s="165"/>
      <c r="Q659" s="165"/>
      <c r="R659" s="165"/>
      <c r="S659" s="165"/>
      <c r="T659" s="165"/>
      <c r="U659" s="165"/>
      <c r="V659" s="165"/>
      <c r="W659" s="165"/>
      <c r="X659" s="165"/>
      <c r="Y659" s="165"/>
      <c r="Z659" s="165"/>
    </row>
    <row r="660">
      <c r="A660" s="165"/>
      <c r="B660" s="165"/>
      <c r="C660" s="165"/>
      <c r="D660" s="165"/>
      <c r="E660" s="165"/>
      <c r="F660" s="165"/>
      <c r="G660" s="165"/>
      <c r="H660" s="165"/>
      <c r="I660" s="165"/>
      <c r="J660" s="165"/>
      <c r="K660" s="165"/>
      <c r="L660" s="165"/>
      <c r="M660" s="165"/>
      <c r="N660" s="165"/>
      <c r="O660" s="165"/>
      <c r="P660" s="165"/>
      <c r="Q660" s="165"/>
      <c r="R660" s="165"/>
      <c r="S660" s="165"/>
      <c r="T660" s="165"/>
      <c r="U660" s="165"/>
      <c r="V660" s="165"/>
      <c r="W660" s="165"/>
      <c r="X660" s="165"/>
      <c r="Y660" s="165"/>
      <c r="Z660" s="165"/>
    </row>
    <row r="661">
      <c r="A661" s="165"/>
      <c r="B661" s="165"/>
      <c r="C661" s="165"/>
      <c r="D661" s="165"/>
      <c r="E661" s="165"/>
      <c r="F661" s="165"/>
      <c r="G661" s="165"/>
      <c r="H661" s="165"/>
      <c r="I661" s="165"/>
      <c r="J661" s="165"/>
      <c r="K661" s="165"/>
      <c r="L661" s="165"/>
      <c r="M661" s="165"/>
      <c r="N661" s="165"/>
      <c r="O661" s="165"/>
      <c r="P661" s="165"/>
      <c r="Q661" s="165"/>
      <c r="R661" s="165"/>
      <c r="S661" s="165"/>
      <c r="T661" s="165"/>
      <c r="U661" s="165"/>
      <c r="V661" s="165"/>
      <c r="W661" s="165"/>
      <c r="X661" s="165"/>
      <c r="Y661" s="165"/>
      <c r="Z661" s="165"/>
    </row>
    <row r="662">
      <c r="A662" s="165"/>
      <c r="B662" s="165"/>
      <c r="C662" s="165"/>
      <c r="D662" s="165"/>
      <c r="E662" s="165"/>
      <c r="F662" s="165"/>
      <c r="G662" s="165"/>
      <c r="H662" s="165"/>
      <c r="I662" s="165"/>
      <c r="J662" s="165"/>
      <c r="K662" s="165"/>
      <c r="L662" s="165"/>
      <c r="M662" s="165"/>
      <c r="N662" s="165"/>
      <c r="O662" s="165"/>
      <c r="P662" s="165"/>
      <c r="Q662" s="165"/>
      <c r="R662" s="165"/>
      <c r="S662" s="165"/>
      <c r="T662" s="165"/>
      <c r="U662" s="165"/>
      <c r="V662" s="165"/>
      <c r="W662" s="165"/>
      <c r="X662" s="165"/>
      <c r="Y662" s="165"/>
      <c r="Z662" s="165"/>
    </row>
    <row r="663">
      <c r="A663" s="165"/>
      <c r="B663" s="165"/>
      <c r="C663" s="165"/>
      <c r="D663" s="165"/>
      <c r="E663" s="165"/>
      <c r="F663" s="165"/>
      <c r="G663" s="165"/>
      <c r="H663" s="165"/>
      <c r="I663" s="165"/>
      <c r="J663" s="165"/>
      <c r="K663" s="165"/>
      <c r="L663" s="165"/>
      <c r="M663" s="165"/>
      <c r="N663" s="165"/>
      <c r="O663" s="165"/>
      <c r="P663" s="165"/>
      <c r="Q663" s="165"/>
      <c r="R663" s="165"/>
      <c r="S663" s="165"/>
      <c r="T663" s="165"/>
      <c r="U663" s="165"/>
      <c r="V663" s="165"/>
      <c r="W663" s="165"/>
      <c r="X663" s="165"/>
      <c r="Y663" s="165"/>
      <c r="Z663" s="165"/>
    </row>
    <row r="664">
      <c r="A664" s="165"/>
      <c r="B664" s="165"/>
      <c r="C664" s="165"/>
      <c r="D664" s="165"/>
      <c r="E664" s="165"/>
      <c r="F664" s="165"/>
      <c r="G664" s="165"/>
      <c r="H664" s="165"/>
      <c r="I664" s="165"/>
      <c r="J664" s="165"/>
      <c r="K664" s="165"/>
      <c r="L664" s="165"/>
      <c r="M664" s="165"/>
      <c r="N664" s="165"/>
      <c r="O664" s="165"/>
      <c r="P664" s="165"/>
      <c r="Q664" s="165"/>
      <c r="R664" s="165"/>
      <c r="S664" s="165"/>
      <c r="T664" s="165"/>
      <c r="U664" s="165"/>
      <c r="V664" s="165"/>
      <c r="W664" s="165"/>
      <c r="X664" s="165"/>
      <c r="Y664" s="165"/>
      <c r="Z664" s="165"/>
    </row>
    <row r="665">
      <c r="A665" s="165"/>
      <c r="B665" s="165"/>
      <c r="C665" s="165"/>
      <c r="D665" s="165"/>
      <c r="E665" s="165"/>
      <c r="F665" s="165"/>
      <c r="G665" s="165"/>
      <c r="H665" s="165"/>
      <c r="I665" s="165"/>
      <c r="J665" s="165"/>
      <c r="K665" s="165"/>
      <c r="L665" s="165"/>
      <c r="M665" s="165"/>
      <c r="N665" s="165"/>
      <c r="O665" s="165"/>
      <c r="P665" s="165"/>
      <c r="Q665" s="165"/>
      <c r="R665" s="165"/>
      <c r="S665" s="165"/>
      <c r="T665" s="165"/>
      <c r="U665" s="165"/>
      <c r="V665" s="165"/>
      <c r="W665" s="165"/>
      <c r="X665" s="165"/>
      <c r="Y665" s="165"/>
      <c r="Z665" s="165"/>
    </row>
    <row r="666">
      <c r="A666" s="165"/>
      <c r="B666" s="165"/>
      <c r="C666" s="165"/>
      <c r="D666" s="165"/>
      <c r="E666" s="165"/>
      <c r="F666" s="165"/>
      <c r="G666" s="165"/>
      <c r="H666" s="165"/>
      <c r="I666" s="165"/>
      <c r="J666" s="165"/>
      <c r="K666" s="165"/>
      <c r="L666" s="165"/>
      <c r="M666" s="165"/>
      <c r="N666" s="165"/>
      <c r="O666" s="165"/>
      <c r="P666" s="165"/>
      <c r="Q666" s="165"/>
      <c r="R666" s="165"/>
      <c r="S666" s="165"/>
      <c r="T666" s="165"/>
      <c r="U666" s="165"/>
      <c r="V666" s="165"/>
      <c r="W666" s="165"/>
      <c r="X666" s="165"/>
      <c r="Y666" s="165"/>
      <c r="Z666" s="165"/>
    </row>
    <row r="667">
      <c r="A667" s="165"/>
      <c r="B667" s="165"/>
      <c r="C667" s="165"/>
      <c r="D667" s="165"/>
      <c r="E667" s="165"/>
      <c r="F667" s="165"/>
      <c r="G667" s="165"/>
      <c r="H667" s="165"/>
      <c r="I667" s="165"/>
      <c r="J667" s="165"/>
      <c r="K667" s="165"/>
      <c r="L667" s="165"/>
      <c r="M667" s="165"/>
      <c r="N667" s="165"/>
      <c r="O667" s="165"/>
      <c r="P667" s="165"/>
      <c r="Q667" s="165"/>
      <c r="R667" s="165"/>
      <c r="S667" s="165"/>
      <c r="T667" s="165"/>
      <c r="U667" s="165"/>
      <c r="V667" s="165"/>
      <c r="W667" s="165"/>
      <c r="X667" s="165"/>
      <c r="Y667" s="165"/>
      <c r="Z667" s="165"/>
    </row>
    <row r="668">
      <c r="A668" s="165"/>
      <c r="B668" s="165"/>
      <c r="C668" s="165"/>
      <c r="D668" s="165"/>
      <c r="E668" s="165"/>
      <c r="F668" s="165"/>
      <c r="G668" s="165"/>
      <c r="H668" s="165"/>
      <c r="I668" s="165"/>
      <c r="J668" s="165"/>
      <c r="K668" s="165"/>
      <c r="L668" s="165"/>
      <c r="M668" s="165"/>
      <c r="N668" s="165"/>
      <c r="O668" s="165"/>
      <c r="P668" s="165"/>
      <c r="Q668" s="165"/>
      <c r="R668" s="165"/>
      <c r="S668" s="165"/>
      <c r="T668" s="165"/>
      <c r="U668" s="165"/>
      <c r="V668" s="165"/>
      <c r="W668" s="165"/>
      <c r="X668" s="165"/>
      <c r="Y668" s="165"/>
      <c r="Z668" s="165"/>
    </row>
    <row r="669">
      <c r="A669" s="165"/>
      <c r="B669" s="165"/>
      <c r="C669" s="165"/>
      <c r="D669" s="165"/>
      <c r="E669" s="165"/>
      <c r="F669" s="165"/>
      <c r="G669" s="165"/>
      <c r="H669" s="165"/>
      <c r="I669" s="165"/>
      <c r="J669" s="165"/>
      <c r="K669" s="165"/>
      <c r="L669" s="165"/>
      <c r="M669" s="165"/>
      <c r="N669" s="165"/>
      <c r="O669" s="165"/>
      <c r="P669" s="165"/>
      <c r="Q669" s="165"/>
      <c r="R669" s="165"/>
      <c r="S669" s="165"/>
      <c r="T669" s="165"/>
      <c r="U669" s="165"/>
      <c r="V669" s="165"/>
      <c r="W669" s="165"/>
      <c r="X669" s="165"/>
      <c r="Y669" s="165"/>
      <c r="Z669" s="165"/>
    </row>
    <row r="670">
      <c r="A670" s="165"/>
      <c r="B670" s="165"/>
      <c r="C670" s="165"/>
      <c r="D670" s="165"/>
      <c r="E670" s="165"/>
      <c r="F670" s="165"/>
      <c r="G670" s="165"/>
      <c r="H670" s="165"/>
      <c r="I670" s="165"/>
      <c r="J670" s="165"/>
      <c r="K670" s="165"/>
      <c r="L670" s="165"/>
      <c r="M670" s="165"/>
      <c r="N670" s="165"/>
      <c r="O670" s="165"/>
      <c r="P670" s="165"/>
      <c r="Q670" s="165"/>
      <c r="R670" s="165"/>
      <c r="S670" s="165"/>
      <c r="T670" s="165"/>
      <c r="U670" s="165"/>
      <c r="V670" s="165"/>
      <c r="W670" s="165"/>
      <c r="X670" s="165"/>
      <c r="Y670" s="165"/>
      <c r="Z670" s="165"/>
    </row>
    <row r="671">
      <c r="A671" s="165"/>
      <c r="B671" s="165"/>
      <c r="C671" s="165"/>
      <c r="D671" s="165"/>
      <c r="E671" s="165"/>
      <c r="F671" s="165"/>
      <c r="G671" s="165"/>
      <c r="H671" s="165"/>
      <c r="I671" s="165"/>
      <c r="J671" s="165"/>
      <c r="K671" s="165"/>
      <c r="L671" s="165"/>
      <c r="M671" s="165"/>
      <c r="N671" s="165"/>
      <c r="O671" s="165"/>
      <c r="P671" s="165"/>
      <c r="Q671" s="165"/>
      <c r="R671" s="165"/>
      <c r="S671" s="165"/>
      <c r="T671" s="165"/>
      <c r="U671" s="165"/>
      <c r="V671" s="165"/>
      <c r="W671" s="165"/>
      <c r="X671" s="165"/>
      <c r="Y671" s="165"/>
      <c r="Z671" s="165"/>
    </row>
    <row r="672">
      <c r="A672" s="165"/>
      <c r="B672" s="165"/>
      <c r="C672" s="165"/>
      <c r="D672" s="165"/>
      <c r="E672" s="165"/>
      <c r="F672" s="165"/>
      <c r="G672" s="165"/>
      <c r="H672" s="165"/>
      <c r="I672" s="165"/>
      <c r="J672" s="165"/>
      <c r="K672" s="165"/>
      <c r="L672" s="165"/>
      <c r="M672" s="165"/>
      <c r="N672" s="165"/>
      <c r="O672" s="165"/>
      <c r="P672" s="165"/>
      <c r="Q672" s="165"/>
      <c r="R672" s="165"/>
      <c r="S672" s="165"/>
      <c r="T672" s="165"/>
      <c r="U672" s="165"/>
      <c r="V672" s="165"/>
      <c r="W672" s="165"/>
      <c r="X672" s="165"/>
      <c r="Y672" s="165"/>
      <c r="Z672" s="165"/>
    </row>
    <row r="673">
      <c r="A673" s="165"/>
      <c r="B673" s="165"/>
      <c r="C673" s="165"/>
      <c r="D673" s="165"/>
      <c r="E673" s="165"/>
      <c r="F673" s="165"/>
      <c r="G673" s="165"/>
      <c r="H673" s="165"/>
      <c r="I673" s="165"/>
      <c r="J673" s="165"/>
      <c r="K673" s="165"/>
      <c r="L673" s="165"/>
      <c r="M673" s="165"/>
      <c r="N673" s="165"/>
      <c r="O673" s="165"/>
      <c r="P673" s="165"/>
      <c r="Q673" s="165"/>
      <c r="R673" s="165"/>
      <c r="S673" s="165"/>
      <c r="T673" s="165"/>
      <c r="U673" s="165"/>
      <c r="V673" s="165"/>
      <c r="W673" s="165"/>
      <c r="X673" s="165"/>
      <c r="Y673" s="165"/>
      <c r="Z673" s="165"/>
    </row>
    <row r="674">
      <c r="A674" s="165"/>
      <c r="B674" s="165"/>
      <c r="C674" s="165"/>
      <c r="D674" s="165"/>
      <c r="E674" s="165"/>
      <c r="F674" s="165"/>
      <c r="G674" s="165"/>
      <c r="H674" s="165"/>
      <c r="I674" s="165"/>
      <c r="J674" s="165"/>
      <c r="K674" s="165"/>
      <c r="L674" s="165"/>
      <c r="M674" s="165"/>
      <c r="N674" s="165"/>
      <c r="O674" s="165"/>
      <c r="P674" s="165"/>
      <c r="Q674" s="165"/>
      <c r="R674" s="165"/>
      <c r="S674" s="165"/>
      <c r="T674" s="165"/>
      <c r="U674" s="165"/>
      <c r="V674" s="165"/>
      <c r="W674" s="165"/>
      <c r="X674" s="165"/>
      <c r="Y674" s="165"/>
      <c r="Z674" s="165"/>
    </row>
    <row r="675">
      <c r="A675" s="165"/>
      <c r="B675" s="165"/>
      <c r="C675" s="165"/>
      <c r="D675" s="165"/>
      <c r="E675" s="165"/>
      <c r="F675" s="165"/>
      <c r="G675" s="165"/>
      <c r="H675" s="165"/>
      <c r="I675" s="165"/>
      <c r="J675" s="165"/>
      <c r="K675" s="165"/>
      <c r="L675" s="165"/>
      <c r="M675" s="165"/>
      <c r="N675" s="165"/>
      <c r="O675" s="165"/>
      <c r="P675" s="165"/>
      <c r="Q675" s="165"/>
      <c r="R675" s="165"/>
      <c r="S675" s="165"/>
      <c r="T675" s="165"/>
      <c r="U675" s="165"/>
      <c r="V675" s="165"/>
      <c r="W675" s="165"/>
      <c r="X675" s="165"/>
      <c r="Y675" s="165"/>
      <c r="Z675" s="165"/>
    </row>
    <row r="676">
      <c r="A676" s="165"/>
      <c r="B676" s="165"/>
      <c r="C676" s="165"/>
      <c r="D676" s="165"/>
      <c r="E676" s="165"/>
      <c r="F676" s="165"/>
      <c r="G676" s="165"/>
      <c r="H676" s="165"/>
      <c r="I676" s="165"/>
      <c r="J676" s="165"/>
      <c r="K676" s="165"/>
      <c r="L676" s="165"/>
      <c r="M676" s="165"/>
      <c r="N676" s="165"/>
      <c r="O676" s="165"/>
      <c r="P676" s="165"/>
      <c r="Q676" s="165"/>
      <c r="R676" s="165"/>
      <c r="S676" s="165"/>
      <c r="T676" s="165"/>
      <c r="U676" s="165"/>
      <c r="V676" s="165"/>
      <c r="W676" s="165"/>
      <c r="X676" s="165"/>
      <c r="Y676" s="165"/>
      <c r="Z676" s="165"/>
    </row>
    <row r="677">
      <c r="A677" s="165"/>
      <c r="B677" s="165"/>
      <c r="C677" s="165"/>
      <c r="D677" s="165"/>
      <c r="E677" s="165"/>
      <c r="F677" s="165"/>
      <c r="G677" s="165"/>
      <c r="H677" s="165"/>
      <c r="I677" s="165"/>
      <c r="J677" s="165"/>
      <c r="K677" s="165"/>
      <c r="L677" s="165"/>
      <c r="M677" s="165"/>
      <c r="N677" s="165"/>
      <c r="O677" s="165"/>
      <c r="P677" s="165"/>
      <c r="Q677" s="165"/>
      <c r="R677" s="165"/>
      <c r="S677" s="165"/>
      <c r="T677" s="165"/>
      <c r="U677" s="165"/>
      <c r="V677" s="165"/>
      <c r="W677" s="165"/>
      <c r="X677" s="165"/>
      <c r="Y677" s="165"/>
      <c r="Z677" s="165"/>
    </row>
    <row r="678">
      <c r="A678" s="165"/>
      <c r="B678" s="165"/>
      <c r="C678" s="165"/>
      <c r="D678" s="165"/>
      <c r="E678" s="165"/>
      <c r="F678" s="165"/>
      <c r="G678" s="165"/>
      <c r="H678" s="165"/>
      <c r="I678" s="165"/>
      <c r="J678" s="165"/>
      <c r="K678" s="165"/>
      <c r="L678" s="165"/>
      <c r="M678" s="165"/>
      <c r="N678" s="165"/>
      <c r="O678" s="165"/>
      <c r="P678" s="165"/>
      <c r="Q678" s="165"/>
      <c r="R678" s="165"/>
      <c r="S678" s="165"/>
      <c r="T678" s="165"/>
      <c r="U678" s="165"/>
      <c r="V678" s="165"/>
      <c r="W678" s="165"/>
      <c r="X678" s="165"/>
      <c r="Y678" s="165"/>
      <c r="Z678" s="165"/>
    </row>
    <row r="679">
      <c r="A679" s="165"/>
      <c r="B679" s="165"/>
      <c r="C679" s="165"/>
      <c r="D679" s="165"/>
      <c r="E679" s="165"/>
      <c r="F679" s="165"/>
      <c r="G679" s="165"/>
      <c r="H679" s="165"/>
      <c r="I679" s="165"/>
      <c r="J679" s="165"/>
      <c r="K679" s="165"/>
      <c r="L679" s="165"/>
      <c r="M679" s="165"/>
      <c r="N679" s="165"/>
      <c r="O679" s="165"/>
      <c r="P679" s="165"/>
      <c r="Q679" s="165"/>
      <c r="R679" s="165"/>
      <c r="S679" s="165"/>
      <c r="T679" s="165"/>
      <c r="U679" s="165"/>
      <c r="V679" s="165"/>
      <c r="W679" s="165"/>
      <c r="X679" s="165"/>
      <c r="Y679" s="165"/>
      <c r="Z679" s="165"/>
    </row>
    <row r="680">
      <c r="A680" s="165"/>
      <c r="B680" s="165"/>
      <c r="C680" s="165"/>
      <c r="D680" s="165"/>
      <c r="E680" s="165"/>
      <c r="F680" s="165"/>
      <c r="G680" s="165"/>
      <c r="H680" s="165"/>
      <c r="I680" s="165"/>
      <c r="J680" s="165"/>
      <c r="K680" s="165"/>
      <c r="L680" s="165"/>
      <c r="M680" s="165"/>
      <c r="N680" s="165"/>
      <c r="O680" s="165"/>
      <c r="P680" s="165"/>
      <c r="Q680" s="165"/>
      <c r="R680" s="165"/>
      <c r="S680" s="165"/>
      <c r="T680" s="165"/>
      <c r="U680" s="165"/>
      <c r="V680" s="165"/>
      <c r="W680" s="165"/>
      <c r="X680" s="165"/>
      <c r="Y680" s="165"/>
      <c r="Z680" s="165"/>
    </row>
    <row r="681">
      <c r="A681" s="165"/>
      <c r="B681" s="165"/>
      <c r="C681" s="165"/>
      <c r="D681" s="165"/>
      <c r="E681" s="165"/>
      <c r="F681" s="165"/>
      <c r="G681" s="165"/>
      <c r="H681" s="165"/>
      <c r="I681" s="165"/>
      <c r="J681" s="165"/>
      <c r="K681" s="165"/>
      <c r="L681" s="165"/>
      <c r="M681" s="165"/>
      <c r="N681" s="165"/>
      <c r="O681" s="165"/>
      <c r="P681" s="165"/>
      <c r="Q681" s="165"/>
      <c r="R681" s="165"/>
      <c r="S681" s="165"/>
      <c r="T681" s="165"/>
      <c r="U681" s="165"/>
      <c r="V681" s="165"/>
      <c r="W681" s="165"/>
      <c r="X681" s="165"/>
      <c r="Y681" s="165"/>
      <c r="Z681" s="165"/>
    </row>
    <row r="682">
      <c r="A682" s="165"/>
      <c r="B682" s="165"/>
      <c r="C682" s="165"/>
      <c r="D682" s="165"/>
      <c r="E682" s="165"/>
      <c r="F682" s="165"/>
      <c r="G682" s="165"/>
      <c r="H682" s="165"/>
      <c r="I682" s="165"/>
      <c r="J682" s="165"/>
      <c r="K682" s="165"/>
      <c r="L682" s="165"/>
      <c r="M682" s="165"/>
      <c r="N682" s="165"/>
      <c r="O682" s="165"/>
      <c r="P682" s="165"/>
      <c r="Q682" s="165"/>
      <c r="R682" s="165"/>
      <c r="S682" s="165"/>
      <c r="T682" s="165"/>
      <c r="U682" s="165"/>
      <c r="V682" s="165"/>
      <c r="W682" s="165"/>
      <c r="X682" s="165"/>
      <c r="Y682" s="165"/>
      <c r="Z682" s="165"/>
    </row>
    <row r="683">
      <c r="A683" s="165"/>
      <c r="B683" s="165"/>
      <c r="C683" s="165"/>
      <c r="D683" s="165"/>
      <c r="E683" s="165"/>
      <c r="F683" s="165"/>
      <c r="G683" s="165"/>
      <c r="H683" s="165"/>
      <c r="I683" s="165"/>
      <c r="J683" s="165"/>
      <c r="K683" s="165"/>
      <c r="L683" s="165"/>
      <c r="M683" s="165"/>
      <c r="N683" s="165"/>
      <c r="O683" s="165"/>
      <c r="P683" s="165"/>
      <c r="Q683" s="165"/>
      <c r="R683" s="165"/>
      <c r="S683" s="165"/>
      <c r="T683" s="165"/>
      <c r="U683" s="165"/>
      <c r="V683" s="165"/>
      <c r="W683" s="165"/>
      <c r="X683" s="165"/>
      <c r="Y683" s="165"/>
      <c r="Z683" s="165"/>
    </row>
    <row r="684">
      <c r="A684" s="165"/>
      <c r="B684" s="165"/>
      <c r="C684" s="165"/>
      <c r="D684" s="165"/>
      <c r="E684" s="165"/>
      <c r="F684" s="165"/>
      <c r="G684" s="165"/>
      <c r="H684" s="165"/>
      <c r="I684" s="165"/>
      <c r="J684" s="165"/>
      <c r="K684" s="165"/>
      <c r="L684" s="165"/>
      <c r="M684" s="165"/>
      <c r="N684" s="165"/>
      <c r="O684" s="165"/>
      <c r="P684" s="165"/>
      <c r="Q684" s="165"/>
      <c r="R684" s="165"/>
      <c r="S684" s="165"/>
      <c r="T684" s="165"/>
      <c r="U684" s="165"/>
      <c r="V684" s="165"/>
      <c r="W684" s="165"/>
      <c r="X684" s="165"/>
      <c r="Y684" s="165"/>
      <c r="Z684" s="165"/>
    </row>
    <row r="685">
      <c r="A685" s="165"/>
      <c r="B685" s="165"/>
      <c r="C685" s="165"/>
      <c r="D685" s="165"/>
      <c r="E685" s="165"/>
      <c r="F685" s="165"/>
      <c r="G685" s="165"/>
      <c r="H685" s="165"/>
      <c r="I685" s="165"/>
      <c r="J685" s="165"/>
      <c r="K685" s="165"/>
      <c r="L685" s="165"/>
      <c r="M685" s="165"/>
      <c r="N685" s="165"/>
      <c r="O685" s="165"/>
      <c r="P685" s="165"/>
      <c r="Q685" s="165"/>
      <c r="R685" s="165"/>
      <c r="S685" s="165"/>
      <c r="T685" s="165"/>
      <c r="U685" s="165"/>
      <c r="V685" s="165"/>
      <c r="W685" s="165"/>
      <c r="X685" s="165"/>
      <c r="Y685" s="165"/>
      <c r="Z685" s="165"/>
    </row>
    <row r="686">
      <c r="A686" s="165"/>
      <c r="B686" s="165"/>
      <c r="C686" s="165"/>
      <c r="D686" s="165"/>
      <c r="E686" s="165"/>
      <c r="F686" s="165"/>
      <c r="G686" s="165"/>
      <c r="H686" s="165"/>
      <c r="I686" s="165"/>
      <c r="J686" s="165"/>
      <c r="K686" s="165"/>
      <c r="L686" s="165"/>
      <c r="M686" s="165"/>
      <c r="N686" s="165"/>
      <c r="O686" s="165"/>
      <c r="P686" s="165"/>
      <c r="Q686" s="165"/>
      <c r="R686" s="165"/>
      <c r="S686" s="165"/>
      <c r="T686" s="165"/>
      <c r="U686" s="165"/>
      <c r="V686" s="165"/>
      <c r="W686" s="165"/>
      <c r="X686" s="165"/>
      <c r="Y686" s="165"/>
      <c r="Z686" s="165"/>
    </row>
    <row r="687">
      <c r="A687" s="165"/>
      <c r="B687" s="165"/>
      <c r="C687" s="165"/>
      <c r="D687" s="165"/>
      <c r="E687" s="165"/>
      <c r="F687" s="165"/>
      <c r="G687" s="165"/>
      <c r="H687" s="165"/>
      <c r="I687" s="165"/>
      <c r="J687" s="165"/>
      <c r="K687" s="165"/>
      <c r="L687" s="165"/>
      <c r="M687" s="165"/>
      <c r="N687" s="165"/>
      <c r="O687" s="165"/>
      <c r="P687" s="165"/>
      <c r="Q687" s="165"/>
      <c r="R687" s="165"/>
      <c r="S687" s="165"/>
      <c r="T687" s="165"/>
      <c r="U687" s="165"/>
      <c r="V687" s="165"/>
      <c r="W687" s="165"/>
      <c r="X687" s="165"/>
      <c r="Y687" s="165"/>
      <c r="Z687" s="165"/>
    </row>
    <row r="688">
      <c r="A688" s="165"/>
      <c r="B688" s="165"/>
      <c r="C688" s="165"/>
      <c r="D688" s="165"/>
      <c r="E688" s="165"/>
      <c r="F688" s="165"/>
      <c r="G688" s="165"/>
      <c r="H688" s="165"/>
      <c r="I688" s="165"/>
      <c r="J688" s="165"/>
      <c r="K688" s="165"/>
      <c r="L688" s="165"/>
      <c r="M688" s="165"/>
      <c r="N688" s="165"/>
      <c r="O688" s="165"/>
      <c r="P688" s="165"/>
      <c r="Q688" s="165"/>
      <c r="R688" s="165"/>
      <c r="S688" s="165"/>
      <c r="T688" s="165"/>
      <c r="U688" s="165"/>
      <c r="V688" s="165"/>
      <c r="W688" s="165"/>
      <c r="X688" s="165"/>
      <c r="Y688" s="165"/>
      <c r="Z688" s="165"/>
    </row>
    <row r="689">
      <c r="A689" s="165"/>
      <c r="B689" s="165"/>
      <c r="C689" s="165"/>
      <c r="D689" s="165"/>
      <c r="E689" s="165"/>
      <c r="F689" s="165"/>
      <c r="G689" s="165"/>
      <c r="H689" s="165"/>
      <c r="I689" s="165"/>
      <c r="J689" s="165"/>
      <c r="K689" s="165"/>
      <c r="L689" s="165"/>
      <c r="M689" s="165"/>
      <c r="N689" s="165"/>
      <c r="O689" s="165"/>
      <c r="P689" s="165"/>
      <c r="Q689" s="165"/>
      <c r="R689" s="165"/>
      <c r="S689" s="165"/>
      <c r="T689" s="165"/>
      <c r="U689" s="165"/>
      <c r="V689" s="165"/>
      <c r="W689" s="165"/>
      <c r="X689" s="165"/>
      <c r="Y689" s="165"/>
      <c r="Z689" s="165"/>
    </row>
    <row r="690">
      <c r="A690" s="165"/>
      <c r="B690" s="165"/>
      <c r="C690" s="165"/>
      <c r="D690" s="165"/>
      <c r="E690" s="165"/>
      <c r="F690" s="165"/>
      <c r="G690" s="165"/>
      <c r="H690" s="165"/>
      <c r="I690" s="165"/>
      <c r="J690" s="165"/>
      <c r="K690" s="165"/>
      <c r="L690" s="165"/>
      <c r="M690" s="165"/>
      <c r="N690" s="165"/>
      <c r="O690" s="165"/>
      <c r="P690" s="165"/>
      <c r="Q690" s="165"/>
      <c r="R690" s="165"/>
      <c r="S690" s="165"/>
      <c r="T690" s="165"/>
      <c r="U690" s="165"/>
      <c r="V690" s="165"/>
      <c r="W690" s="165"/>
      <c r="X690" s="165"/>
      <c r="Y690" s="165"/>
      <c r="Z690" s="165"/>
    </row>
    <row r="691">
      <c r="A691" s="165"/>
      <c r="B691" s="165"/>
      <c r="C691" s="165"/>
      <c r="D691" s="165"/>
      <c r="E691" s="165"/>
      <c r="F691" s="165"/>
      <c r="G691" s="165"/>
      <c r="H691" s="165"/>
      <c r="I691" s="165"/>
      <c r="J691" s="165"/>
      <c r="K691" s="165"/>
      <c r="L691" s="165"/>
      <c r="M691" s="165"/>
      <c r="N691" s="165"/>
      <c r="O691" s="165"/>
      <c r="P691" s="165"/>
      <c r="Q691" s="165"/>
      <c r="R691" s="165"/>
      <c r="S691" s="165"/>
      <c r="T691" s="165"/>
      <c r="U691" s="165"/>
      <c r="V691" s="165"/>
      <c r="W691" s="165"/>
      <c r="X691" s="165"/>
      <c r="Y691" s="165"/>
      <c r="Z691" s="165"/>
    </row>
    <row r="692">
      <c r="A692" s="165"/>
      <c r="B692" s="165"/>
      <c r="C692" s="165"/>
      <c r="D692" s="165"/>
      <c r="E692" s="165"/>
      <c r="F692" s="165"/>
      <c r="G692" s="165"/>
      <c r="H692" s="165"/>
      <c r="I692" s="165"/>
      <c r="J692" s="165"/>
      <c r="K692" s="165"/>
      <c r="L692" s="165"/>
      <c r="M692" s="165"/>
      <c r="N692" s="165"/>
      <c r="O692" s="165"/>
      <c r="P692" s="165"/>
      <c r="Q692" s="165"/>
      <c r="R692" s="165"/>
      <c r="S692" s="165"/>
      <c r="T692" s="165"/>
      <c r="U692" s="165"/>
      <c r="V692" s="165"/>
      <c r="W692" s="165"/>
      <c r="X692" s="165"/>
      <c r="Y692" s="165"/>
      <c r="Z692" s="165"/>
    </row>
    <row r="693">
      <c r="A693" s="165"/>
      <c r="B693" s="165"/>
      <c r="C693" s="165"/>
      <c r="D693" s="165"/>
      <c r="E693" s="165"/>
      <c r="F693" s="165"/>
      <c r="G693" s="165"/>
      <c r="H693" s="165"/>
      <c r="I693" s="165"/>
      <c r="J693" s="165"/>
      <c r="K693" s="165"/>
      <c r="L693" s="165"/>
      <c r="M693" s="165"/>
      <c r="N693" s="165"/>
      <c r="O693" s="165"/>
      <c r="P693" s="165"/>
      <c r="Q693" s="165"/>
      <c r="R693" s="165"/>
      <c r="S693" s="165"/>
      <c r="T693" s="165"/>
      <c r="U693" s="165"/>
      <c r="V693" s="165"/>
      <c r="W693" s="165"/>
      <c r="X693" s="165"/>
      <c r="Y693" s="165"/>
      <c r="Z693" s="165"/>
    </row>
    <row r="694">
      <c r="A694" s="165"/>
      <c r="B694" s="165"/>
      <c r="C694" s="165"/>
      <c r="D694" s="165"/>
      <c r="E694" s="165"/>
      <c r="F694" s="165"/>
      <c r="G694" s="165"/>
      <c r="H694" s="165"/>
      <c r="I694" s="165"/>
      <c r="J694" s="165"/>
      <c r="K694" s="165"/>
      <c r="L694" s="165"/>
      <c r="M694" s="165"/>
      <c r="N694" s="165"/>
      <c r="O694" s="165"/>
      <c r="P694" s="165"/>
      <c r="Q694" s="165"/>
      <c r="R694" s="165"/>
      <c r="S694" s="165"/>
      <c r="T694" s="165"/>
      <c r="U694" s="165"/>
      <c r="V694" s="165"/>
      <c r="W694" s="165"/>
      <c r="X694" s="165"/>
      <c r="Y694" s="165"/>
      <c r="Z694" s="165"/>
    </row>
    <row r="695">
      <c r="A695" s="165"/>
      <c r="B695" s="165"/>
      <c r="C695" s="165"/>
      <c r="D695" s="165"/>
      <c r="E695" s="165"/>
      <c r="F695" s="165"/>
      <c r="G695" s="165"/>
      <c r="H695" s="165"/>
      <c r="I695" s="165"/>
      <c r="J695" s="165"/>
      <c r="K695" s="165"/>
      <c r="L695" s="165"/>
      <c r="M695" s="165"/>
      <c r="N695" s="165"/>
      <c r="O695" s="165"/>
      <c r="P695" s="165"/>
      <c r="Q695" s="165"/>
      <c r="R695" s="165"/>
      <c r="S695" s="165"/>
      <c r="T695" s="165"/>
      <c r="U695" s="165"/>
      <c r="V695" s="165"/>
      <c r="W695" s="165"/>
      <c r="X695" s="165"/>
      <c r="Y695" s="165"/>
      <c r="Z695" s="165"/>
    </row>
    <row r="696">
      <c r="A696" s="165"/>
      <c r="B696" s="165"/>
      <c r="C696" s="165"/>
      <c r="D696" s="165"/>
      <c r="E696" s="165"/>
      <c r="F696" s="165"/>
      <c r="G696" s="165"/>
      <c r="H696" s="165"/>
      <c r="I696" s="165"/>
      <c r="J696" s="165"/>
      <c r="K696" s="165"/>
      <c r="L696" s="165"/>
      <c r="M696" s="165"/>
      <c r="N696" s="165"/>
      <c r="O696" s="165"/>
      <c r="P696" s="165"/>
      <c r="Q696" s="165"/>
      <c r="R696" s="165"/>
      <c r="S696" s="165"/>
      <c r="T696" s="165"/>
      <c r="U696" s="165"/>
      <c r="V696" s="165"/>
      <c r="W696" s="165"/>
      <c r="X696" s="165"/>
      <c r="Y696" s="165"/>
      <c r="Z696" s="165"/>
    </row>
    <row r="697">
      <c r="A697" s="165"/>
      <c r="B697" s="165"/>
      <c r="C697" s="165"/>
      <c r="D697" s="165"/>
      <c r="E697" s="165"/>
      <c r="F697" s="165"/>
      <c r="G697" s="165"/>
      <c r="H697" s="165"/>
      <c r="I697" s="165"/>
      <c r="J697" s="165"/>
      <c r="K697" s="165"/>
      <c r="L697" s="165"/>
      <c r="M697" s="165"/>
      <c r="N697" s="165"/>
      <c r="O697" s="165"/>
      <c r="P697" s="165"/>
      <c r="Q697" s="165"/>
      <c r="R697" s="165"/>
      <c r="S697" s="165"/>
      <c r="T697" s="165"/>
      <c r="U697" s="165"/>
      <c r="V697" s="165"/>
      <c r="W697" s="165"/>
      <c r="X697" s="165"/>
      <c r="Y697" s="165"/>
      <c r="Z697" s="165"/>
    </row>
    <row r="698">
      <c r="A698" s="165"/>
      <c r="B698" s="165"/>
      <c r="C698" s="165"/>
      <c r="D698" s="165"/>
      <c r="E698" s="165"/>
      <c r="F698" s="165"/>
      <c r="G698" s="165"/>
      <c r="H698" s="165"/>
      <c r="I698" s="165"/>
      <c r="J698" s="165"/>
      <c r="K698" s="165"/>
      <c r="L698" s="165"/>
      <c r="M698" s="165"/>
      <c r="N698" s="165"/>
      <c r="O698" s="165"/>
      <c r="P698" s="165"/>
      <c r="Q698" s="165"/>
      <c r="R698" s="165"/>
      <c r="S698" s="165"/>
      <c r="T698" s="165"/>
      <c r="U698" s="165"/>
      <c r="V698" s="165"/>
      <c r="W698" s="165"/>
      <c r="X698" s="165"/>
      <c r="Y698" s="165"/>
      <c r="Z698" s="165"/>
    </row>
    <row r="699">
      <c r="A699" s="165"/>
      <c r="B699" s="165"/>
      <c r="C699" s="165"/>
      <c r="D699" s="165"/>
      <c r="E699" s="165"/>
      <c r="F699" s="165"/>
      <c r="G699" s="165"/>
      <c r="H699" s="165"/>
      <c r="I699" s="165"/>
      <c r="J699" s="165"/>
      <c r="K699" s="165"/>
      <c r="L699" s="165"/>
      <c r="M699" s="165"/>
      <c r="N699" s="165"/>
      <c r="O699" s="165"/>
      <c r="P699" s="165"/>
      <c r="Q699" s="165"/>
      <c r="R699" s="165"/>
      <c r="S699" s="165"/>
      <c r="T699" s="165"/>
      <c r="U699" s="165"/>
      <c r="V699" s="165"/>
      <c r="W699" s="165"/>
      <c r="X699" s="165"/>
      <c r="Y699" s="165"/>
      <c r="Z699" s="165"/>
    </row>
    <row r="700">
      <c r="A700" s="165"/>
      <c r="B700" s="165"/>
      <c r="C700" s="165"/>
      <c r="D700" s="165"/>
      <c r="E700" s="165"/>
      <c r="F700" s="165"/>
      <c r="G700" s="165"/>
      <c r="H700" s="165"/>
      <c r="I700" s="165"/>
      <c r="J700" s="165"/>
      <c r="K700" s="165"/>
      <c r="L700" s="165"/>
      <c r="M700" s="165"/>
      <c r="N700" s="165"/>
      <c r="O700" s="165"/>
      <c r="P700" s="165"/>
      <c r="Q700" s="165"/>
      <c r="R700" s="165"/>
      <c r="S700" s="165"/>
      <c r="T700" s="165"/>
      <c r="U700" s="165"/>
      <c r="V700" s="165"/>
      <c r="W700" s="165"/>
      <c r="X700" s="165"/>
      <c r="Y700" s="165"/>
      <c r="Z700" s="165"/>
    </row>
    <row r="701">
      <c r="A701" s="165"/>
      <c r="B701" s="165"/>
      <c r="C701" s="165"/>
      <c r="D701" s="165"/>
      <c r="E701" s="165"/>
      <c r="F701" s="165"/>
      <c r="G701" s="165"/>
      <c r="H701" s="165"/>
      <c r="I701" s="165"/>
      <c r="J701" s="165"/>
      <c r="K701" s="165"/>
      <c r="L701" s="165"/>
      <c r="M701" s="165"/>
      <c r="N701" s="165"/>
      <c r="O701" s="165"/>
      <c r="P701" s="165"/>
      <c r="Q701" s="165"/>
      <c r="R701" s="165"/>
      <c r="S701" s="165"/>
      <c r="T701" s="165"/>
      <c r="U701" s="165"/>
      <c r="V701" s="165"/>
      <c r="W701" s="165"/>
      <c r="X701" s="165"/>
      <c r="Y701" s="165"/>
      <c r="Z701" s="165"/>
    </row>
    <row r="702">
      <c r="A702" s="165"/>
      <c r="B702" s="165"/>
      <c r="C702" s="165"/>
      <c r="D702" s="165"/>
      <c r="E702" s="165"/>
      <c r="F702" s="165"/>
      <c r="G702" s="165"/>
      <c r="H702" s="165"/>
      <c r="I702" s="165"/>
      <c r="J702" s="165"/>
      <c r="K702" s="165"/>
      <c r="L702" s="165"/>
      <c r="M702" s="165"/>
      <c r="N702" s="165"/>
      <c r="O702" s="165"/>
      <c r="P702" s="165"/>
      <c r="Q702" s="165"/>
      <c r="R702" s="165"/>
      <c r="S702" s="165"/>
      <c r="T702" s="165"/>
      <c r="U702" s="165"/>
      <c r="V702" s="165"/>
      <c r="W702" s="165"/>
      <c r="X702" s="165"/>
      <c r="Y702" s="165"/>
      <c r="Z702" s="165"/>
    </row>
    <row r="703">
      <c r="A703" s="165"/>
      <c r="B703" s="165"/>
      <c r="C703" s="165"/>
      <c r="D703" s="165"/>
      <c r="E703" s="165"/>
      <c r="F703" s="165"/>
      <c r="G703" s="165"/>
      <c r="H703" s="165"/>
      <c r="I703" s="165"/>
      <c r="J703" s="165"/>
      <c r="K703" s="165"/>
      <c r="L703" s="165"/>
      <c r="M703" s="165"/>
      <c r="N703" s="165"/>
      <c r="O703" s="165"/>
      <c r="P703" s="165"/>
      <c r="Q703" s="165"/>
      <c r="R703" s="165"/>
      <c r="S703" s="165"/>
      <c r="T703" s="165"/>
      <c r="U703" s="165"/>
      <c r="V703" s="165"/>
      <c r="W703" s="165"/>
      <c r="X703" s="165"/>
      <c r="Y703" s="165"/>
      <c r="Z703" s="165"/>
    </row>
    <row r="704">
      <c r="A704" s="165"/>
      <c r="B704" s="165"/>
      <c r="C704" s="165"/>
      <c r="D704" s="165"/>
      <c r="E704" s="165"/>
      <c r="F704" s="165"/>
      <c r="G704" s="165"/>
      <c r="H704" s="165"/>
      <c r="I704" s="165"/>
      <c r="J704" s="165"/>
      <c r="K704" s="165"/>
      <c r="L704" s="165"/>
      <c r="M704" s="165"/>
      <c r="N704" s="165"/>
      <c r="O704" s="165"/>
      <c r="P704" s="165"/>
      <c r="Q704" s="165"/>
      <c r="R704" s="165"/>
      <c r="S704" s="165"/>
      <c r="T704" s="165"/>
      <c r="U704" s="165"/>
      <c r="V704" s="165"/>
      <c r="W704" s="165"/>
      <c r="X704" s="165"/>
      <c r="Y704" s="165"/>
      <c r="Z704" s="165"/>
    </row>
    <row r="705">
      <c r="A705" s="165"/>
      <c r="B705" s="165"/>
      <c r="C705" s="165"/>
      <c r="D705" s="165"/>
      <c r="E705" s="165"/>
      <c r="F705" s="165"/>
      <c r="G705" s="165"/>
      <c r="H705" s="165"/>
      <c r="I705" s="165"/>
      <c r="J705" s="165"/>
      <c r="K705" s="165"/>
      <c r="L705" s="165"/>
      <c r="M705" s="165"/>
      <c r="N705" s="165"/>
      <c r="O705" s="165"/>
      <c r="P705" s="165"/>
      <c r="Q705" s="165"/>
      <c r="R705" s="165"/>
      <c r="S705" s="165"/>
      <c r="T705" s="165"/>
      <c r="U705" s="165"/>
      <c r="V705" s="165"/>
      <c r="W705" s="165"/>
      <c r="X705" s="165"/>
      <c r="Y705" s="165"/>
      <c r="Z705" s="165"/>
    </row>
    <row r="706">
      <c r="A706" s="165"/>
      <c r="B706" s="165"/>
      <c r="C706" s="165"/>
      <c r="D706" s="165"/>
      <c r="E706" s="165"/>
      <c r="F706" s="165"/>
      <c r="G706" s="165"/>
      <c r="H706" s="165"/>
      <c r="I706" s="165"/>
      <c r="J706" s="165"/>
      <c r="K706" s="165"/>
      <c r="L706" s="165"/>
      <c r="M706" s="165"/>
      <c r="N706" s="165"/>
      <c r="O706" s="165"/>
      <c r="P706" s="165"/>
      <c r="Q706" s="165"/>
      <c r="R706" s="165"/>
      <c r="S706" s="165"/>
      <c r="T706" s="165"/>
      <c r="U706" s="165"/>
      <c r="V706" s="165"/>
      <c r="W706" s="165"/>
      <c r="X706" s="165"/>
      <c r="Y706" s="165"/>
      <c r="Z706" s="165"/>
    </row>
    <row r="707">
      <c r="A707" s="165"/>
      <c r="B707" s="165"/>
      <c r="C707" s="165"/>
      <c r="D707" s="165"/>
      <c r="E707" s="165"/>
      <c r="F707" s="165"/>
      <c r="G707" s="165"/>
      <c r="H707" s="165"/>
      <c r="I707" s="165"/>
      <c r="J707" s="165"/>
      <c r="K707" s="165"/>
      <c r="L707" s="165"/>
      <c r="M707" s="165"/>
      <c r="N707" s="165"/>
      <c r="O707" s="165"/>
      <c r="P707" s="165"/>
      <c r="Q707" s="165"/>
      <c r="R707" s="165"/>
      <c r="S707" s="165"/>
      <c r="T707" s="165"/>
      <c r="U707" s="165"/>
      <c r="V707" s="165"/>
      <c r="W707" s="165"/>
      <c r="X707" s="165"/>
      <c r="Y707" s="165"/>
      <c r="Z707" s="165"/>
    </row>
    <row r="708">
      <c r="A708" s="165"/>
      <c r="B708" s="165"/>
      <c r="C708" s="165"/>
      <c r="D708" s="165"/>
      <c r="E708" s="165"/>
      <c r="F708" s="165"/>
      <c r="G708" s="165"/>
      <c r="H708" s="165"/>
      <c r="I708" s="165"/>
      <c r="J708" s="165"/>
      <c r="K708" s="165"/>
      <c r="L708" s="165"/>
      <c r="M708" s="165"/>
      <c r="N708" s="165"/>
      <c r="O708" s="165"/>
      <c r="P708" s="165"/>
      <c r="Q708" s="165"/>
      <c r="R708" s="165"/>
      <c r="S708" s="165"/>
      <c r="T708" s="165"/>
      <c r="U708" s="165"/>
      <c r="V708" s="165"/>
      <c r="W708" s="165"/>
      <c r="X708" s="165"/>
      <c r="Y708" s="165"/>
      <c r="Z708" s="165"/>
    </row>
    <row r="709">
      <c r="A709" s="165"/>
      <c r="B709" s="165"/>
      <c r="C709" s="165"/>
      <c r="D709" s="165"/>
      <c r="E709" s="165"/>
      <c r="F709" s="165"/>
      <c r="G709" s="165"/>
      <c r="H709" s="165"/>
      <c r="I709" s="165"/>
      <c r="J709" s="165"/>
      <c r="K709" s="165"/>
      <c r="L709" s="165"/>
      <c r="M709" s="165"/>
      <c r="N709" s="165"/>
      <c r="O709" s="165"/>
      <c r="P709" s="165"/>
      <c r="Q709" s="165"/>
      <c r="R709" s="165"/>
      <c r="S709" s="165"/>
      <c r="T709" s="165"/>
      <c r="U709" s="165"/>
      <c r="V709" s="165"/>
      <c r="W709" s="165"/>
      <c r="X709" s="165"/>
      <c r="Y709" s="165"/>
      <c r="Z709" s="165"/>
    </row>
    <row r="710">
      <c r="A710" s="165"/>
      <c r="B710" s="165"/>
      <c r="C710" s="165"/>
      <c r="D710" s="165"/>
      <c r="E710" s="165"/>
      <c r="F710" s="165"/>
      <c r="G710" s="165"/>
      <c r="H710" s="165"/>
      <c r="I710" s="165"/>
      <c r="J710" s="165"/>
      <c r="K710" s="165"/>
      <c r="L710" s="165"/>
      <c r="M710" s="165"/>
      <c r="N710" s="165"/>
      <c r="O710" s="165"/>
      <c r="P710" s="165"/>
      <c r="Q710" s="165"/>
      <c r="R710" s="165"/>
      <c r="S710" s="165"/>
      <c r="T710" s="165"/>
      <c r="U710" s="165"/>
      <c r="V710" s="165"/>
      <c r="W710" s="165"/>
      <c r="X710" s="165"/>
      <c r="Y710" s="165"/>
      <c r="Z710" s="165"/>
    </row>
    <row r="711">
      <c r="A711" s="165"/>
      <c r="B711" s="165"/>
      <c r="C711" s="165"/>
      <c r="D711" s="165"/>
      <c r="E711" s="165"/>
      <c r="F711" s="165"/>
      <c r="G711" s="165"/>
      <c r="H711" s="165"/>
      <c r="I711" s="165"/>
      <c r="J711" s="165"/>
      <c r="K711" s="165"/>
      <c r="L711" s="165"/>
      <c r="M711" s="165"/>
      <c r="N711" s="165"/>
      <c r="O711" s="165"/>
      <c r="P711" s="165"/>
      <c r="Q711" s="165"/>
      <c r="R711" s="165"/>
      <c r="S711" s="165"/>
      <c r="T711" s="165"/>
      <c r="U711" s="165"/>
      <c r="V711" s="165"/>
      <c r="W711" s="165"/>
      <c r="X711" s="165"/>
      <c r="Y711" s="165"/>
      <c r="Z711" s="165"/>
    </row>
    <row r="712">
      <c r="A712" s="165"/>
      <c r="B712" s="165"/>
      <c r="C712" s="165"/>
      <c r="D712" s="165"/>
      <c r="E712" s="165"/>
      <c r="F712" s="165"/>
      <c r="G712" s="165"/>
      <c r="H712" s="165"/>
      <c r="I712" s="165"/>
      <c r="J712" s="165"/>
      <c r="K712" s="165"/>
      <c r="L712" s="165"/>
      <c r="M712" s="165"/>
      <c r="N712" s="165"/>
      <c r="O712" s="165"/>
      <c r="P712" s="165"/>
      <c r="Q712" s="165"/>
      <c r="R712" s="165"/>
      <c r="S712" s="165"/>
      <c r="T712" s="165"/>
      <c r="U712" s="165"/>
      <c r="V712" s="165"/>
      <c r="W712" s="165"/>
      <c r="X712" s="165"/>
      <c r="Y712" s="165"/>
      <c r="Z712" s="165"/>
    </row>
    <row r="713">
      <c r="A713" s="165"/>
      <c r="B713" s="165"/>
      <c r="C713" s="165"/>
      <c r="D713" s="165"/>
      <c r="E713" s="165"/>
      <c r="F713" s="165"/>
      <c r="G713" s="165"/>
      <c r="H713" s="165"/>
      <c r="I713" s="165"/>
      <c r="J713" s="165"/>
      <c r="K713" s="165"/>
      <c r="L713" s="165"/>
      <c r="M713" s="165"/>
      <c r="N713" s="165"/>
      <c r="O713" s="165"/>
      <c r="P713" s="165"/>
      <c r="Q713" s="165"/>
      <c r="R713" s="165"/>
      <c r="S713" s="165"/>
      <c r="T713" s="165"/>
      <c r="U713" s="165"/>
      <c r="V713" s="165"/>
      <c r="W713" s="165"/>
      <c r="X713" s="165"/>
      <c r="Y713" s="165"/>
      <c r="Z713" s="165"/>
    </row>
    <row r="714">
      <c r="A714" s="165"/>
      <c r="B714" s="165"/>
      <c r="C714" s="165"/>
      <c r="D714" s="165"/>
      <c r="E714" s="165"/>
      <c r="F714" s="165"/>
      <c r="G714" s="165"/>
      <c r="H714" s="165"/>
      <c r="I714" s="165"/>
      <c r="J714" s="165"/>
      <c r="K714" s="165"/>
      <c r="L714" s="165"/>
      <c r="M714" s="165"/>
      <c r="N714" s="165"/>
      <c r="O714" s="165"/>
      <c r="P714" s="165"/>
      <c r="Q714" s="165"/>
      <c r="R714" s="165"/>
      <c r="S714" s="165"/>
      <c r="T714" s="165"/>
      <c r="U714" s="165"/>
      <c r="V714" s="165"/>
      <c r="W714" s="165"/>
      <c r="X714" s="165"/>
      <c r="Y714" s="165"/>
      <c r="Z714" s="165"/>
    </row>
    <row r="715">
      <c r="A715" s="165"/>
      <c r="B715" s="165"/>
      <c r="C715" s="165"/>
      <c r="D715" s="165"/>
      <c r="E715" s="165"/>
      <c r="F715" s="165"/>
      <c r="G715" s="165"/>
      <c r="H715" s="165"/>
      <c r="I715" s="165"/>
      <c r="J715" s="165"/>
      <c r="K715" s="165"/>
      <c r="L715" s="165"/>
      <c r="M715" s="165"/>
      <c r="N715" s="165"/>
      <c r="O715" s="165"/>
      <c r="P715" s="165"/>
      <c r="Q715" s="165"/>
      <c r="R715" s="165"/>
      <c r="S715" s="165"/>
      <c r="T715" s="165"/>
      <c r="U715" s="165"/>
      <c r="V715" s="165"/>
      <c r="W715" s="165"/>
      <c r="X715" s="165"/>
      <c r="Y715" s="165"/>
      <c r="Z715" s="165"/>
    </row>
    <row r="716">
      <c r="A716" s="165"/>
      <c r="B716" s="165"/>
      <c r="C716" s="165"/>
      <c r="D716" s="165"/>
      <c r="E716" s="165"/>
      <c r="F716" s="165"/>
      <c r="G716" s="165"/>
      <c r="H716" s="165"/>
      <c r="I716" s="165"/>
      <c r="J716" s="165"/>
      <c r="K716" s="165"/>
      <c r="L716" s="165"/>
      <c r="M716" s="165"/>
      <c r="N716" s="165"/>
      <c r="O716" s="165"/>
      <c r="P716" s="165"/>
      <c r="Q716" s="165"/>
      <c r="R716" s="165"/>
      <c r="S716" s="165"/>
      <c r="T716" s="165"/>
      <c r="U716" s="165"/>
      <c r="V716" s="165"/>
      <c r="W716" s="165"/>
      <c r="X716" s="165"/>
      <c r="Y716" s="165"/>
      <c r="Z716" s="165"/>
    </row>
    <row r="717">
      <c r="A717" s="165"/>
      <c r="B717" s="165"/>
      <c r="C717" s="165"/>
      <c r="D717" s="165"/>
      <c r="E717" s="165"/>
      <c r="F717" s="165"/>
      <c r="G717" s="165"/>
      <c r="H717" s="165"/>
      <c r="I717" s="165"/>
      <c r="J717" s="165"/>
      <c r="K717" s="165"/>
      <c r="L717" s="165"/>
      <c r="M717" s="165"/>
      <c r="N717" s="165"/>
      <c r="O717" s="165"/>
      <c r="P717" s="165"/>
      <c r="Q717" s="165"/>
      <c r="R717" s="165"/>
      <c r="S717" s="165"/>
      <c r="T717" s="165"/>
      <c r="U717" s="165"/>
      <c r="V717" s="165"/>
      <c r="W717" s="165"/>
      <c r="X717" s="165"/>
      <c r="Y717" s="165"/>
      <c r="Z717" s="165"/>
    </row>
    <row r="718">
      <c r="A718" s="165"/>
      <c r="B718" s="165"/>
      <c r="C718" s="165"/>
      <c r="D718" s="165"/>
      <c r="E718" s="165"/>
      <c r="F718" s="165"/>
      <c r="G718" s="165"/>
      <c r="H718" s="165"/>
      <c r="I718" s="165"/>
      <c r="J718" s="165"/>
      <c r="K718" s="165"/>
      <c r="L718" s="165"/>
      <c r="M718" s="165"/>
      <c r="N718" s="165"/>
      <c r="O718" s="165"/>
      <c r="P718" s="165"/>
      <c r="Q718" s="165"/>
      <c r="R718" s="165"/>
      <c r="S718" s="165"/>
      <c r="T718" s="165"/>
      <c r="U718" s="165"/>
      <c r="V718" s="165"/>
      <c r="W718" s="165"/>
      <c r="X718" s="165"/>
      <c r="Y718" s="165"/>
      <c r="Z718" s="165"/>
    </row>
    <row r="719">
      <c r="A719" s="165"/>
      <c r="B719" s="165"/>
      <c r="C719" s="165"/>
      <c r="D719" s="165"/>
      <c r="E719" s="165"/>
      <c r="F719" s="165"/>
      <c r="G719" s="165"/>
      <c r="H719" s="165"/>
      <c r="I719" s="165"/>
      <c r="J719" s="165"/>
      <c r="K719" s="165"/>
      <c r="L719" s="165"/>
      <c r="M719" s="165"/>
      <c r="N719" s="165"/>
      <c r="O719" s="165"/>
      <c r="P719" s="165"/>
      <c r="Q719" s="165"/>
      <c r="R719" s="165"/>
      <c r="S719" s="165"/>
      <c r="T719" s="165"/>
      <c r="U719" s="165"/>
      <c r="V719" s="165"/>
      <c r="W719" s="165"/>
      <c r="X719" s="165"/>
      <c r="Y719" s="165"/>
      <c r="Z719" s="165"/>
    </row>
    <row r="720">
      <c r="A720" s="165"/>
      <c r="B720" s="165"/>
      <c r="C720" s="165"/>
      <c r="D720" s="165"/>
      <c r="E720" s="165"/>
      <c r="F720" s="165"/>
      <c r="G720" s="165"/>
      <c r="H720" s="165"/>
      <c r="I720" s="165"/>
      <c r="J720" s="165"/>
      <c r="K720" s="165"/>
      <c r="L720" s="165"/>
      <c r="M720" s="165"/>
      <c r="N720" s="165"/>
      <c r="O720" s="165"/>
      <c r="P720" s="165"/>
      <c r="Q720" s="165"/>
      <c r="R720" s="165"/>
      <c r="S720" s="165"/>
      <c r="T720" s="165"/>
      <c r="U720" s="165"/>
      <c r="V720" s="165"/>
      <c r="W720" s="165"/>
      <c r="X720" s="165"/>
      <c r="Y720" s="165"/>
      <c r="Z720" s="165"/>
    </row>
    <row r="721">
      <c r="A721" s="165"/>
      <c r="B721" s="165"/>
      <c r="C721" s="165"/>
      <c r="D721" s="165"/>
      <c r="E721" s="165"/>
      <c r="F721" s="165"/>
      <c r="G721" s="165"/>
      <c r="H721" s="165"/>
      <c r="I721" s="165"/>
      <c r="J721" s="165"/>
      <c r="K721" s="165"/>
      <c r="L721" s="165"/>
      <c r="M721" s="165"/>
      <c r="N721" s="165"/>
      <c r="O721" s="165"/>
      <c r="P721" s="165"/>
      <c r="Q721" s="165"/>
      <c r="R721" s="165"/>
      <c r="S721" s="165"/>
      <c r="T721" s="165"/>
      <c r="U721" s="165"/>
      <c r="V721" s="165"/>
      <c r="W721" s="165"/>
      <c r="X721" s="165"/>
      <c r="Y721" s="165"/>
      <c r="Z721" s="165"/>
    </row>
    <row r="722">
      <c r="A722" s="165"/>
      <c r="B722" s="165"/>
      <c r="C722" s="165"/>
      <c r="D722" s="165"/>
      <c r="E722" s="165"/>
      <c r="F722" s="165"/>
      <c r="G722" s="165"/>
      <c r="H722" s="165"/>
      <c r="I722" s="165"/>
      <c r="J722" s="165"/>
      <c r="K722" s="165"/>
      <c r="L722" s="165"/>
      <c r="M722" s="165"/>
      <c r="N722" s="165"/>
      <c r="O722" s="165"/>
      <c r="P722" s="165"/>
      <c r="Q722" s="165"/>
      <c r="R722" s="165"/>
      <c r="S722" s="165"/>
      <c r="T722" s="165"/>
      <c r="U722" s="165"/>
      <c r="V722" s="165"/>
      <c r="W722" s="165"/>
      <c r="X722" s="165"/>
      <c r="Y722" s="165"/>
      <c r="Z722" s="165"/>
    </row>
    <row r="723">
      <c r="A723" s="165"/>
      <c r="B723" s="165"/>
      <c r="C723" s="165"/>
      <c r="D723" s="165"/>
      <c r="E723" s="165"/>
      <c r="F723" s="165"/>
      <c r="G723" s="165"/>
      <c r="H723" s="165"/>
      <c r="I723" s="165"/>
      <c r="J723" s="165"/>
      <c r="K723" s="165"/>
      <c r="L723" s="165"/>
      <c r="M723" s="165"/>
      <c r="N723" s="165"/>
      <c r="O723" s="165"/>
      <c r="P723" s="165"/>
      <c r="Q723" s="165"/>
      <c r="R723" s="165"/>
      <c r="S723" s="165"/>
      <c r="T723" s="165"/>
      <c r="U723" s="165"/>
      <c r="V723" s="165"/>
      <c r="W723" s="165"/>
      <c r="X723" s="165"/>
      <c r="Y723" s="165"/>
      <c r="Z723" s="165"/>
    </row>
    <row r="724">
      <c r="A724" s="165"/>
      <c r="B724" s="165"/>
      <c r="C724" s="165"/>
      <c r="D724" s="165"/>
      <c r="E724" s="165"/>
      <c r="F724" s="165"/>
      <c r="G724" s="165"/>
      <c r="H724" s="165"/>
      <c r="I724" s="165"/>
      <c r="J724" s="165"/>
      <c r="K724" s="165"/>
      <c r="L724" s="165"/>
      <c r="M724" s="165"/>
      <c r="N724" s="165"/>
      <c r="O724" s="165"/>
      <c r="P724" s="165"/>
      <c r="Q724" s="165"/>
      <c r="R724" s="165"/>
      <c r="S724" s="165"/>
      <c r="T724" s="165"/>
      <c r="U724" s="165"/>
      <c r="V724" s="165"/>
      <c r="W724" s="165"/>
      <c r="X724" s="165"/>
      <c r="Y724" s="165"/>
      <c r="Z724" s="165"/>
    </row>
    <row r="725">
      <c r="A725" s="165"/>
      <c r="B725" s="165"/>
      <c r="C725" s="165"/>
      <c r="D725" s="165"/>
      <c r="E725" s="165"/>
      <c r="F725" s="165"/>
      <c r="G725" s="165"/>
      <c r="H725" s="165"/>
      <c r="I725" s="165"/>
      <c r="J725" s="165"/>
      <c r="K725" s="165"/>
      <c r="L725" s="165"/>
      <c r="M725" s="165"/>
      <c r="N725" s="165"/>
      <c r="O725" s="165"/>
      <c r="P725" s="165"/>
      <c r="Q725" s="165"/>
      <c r="R725" s="165"/>
      <c r="S725" s="165"/>
      <c r="T725" s="165"/>
      <c r="U725" s="165"/>
      <c r="V725" s="165"/>
      <c r="W725" s="165"/>
      <c r="X725" s="165"/>
      <c r="Y725" s="165"/>
      <c r="Z725" s="165"/>
    </row>
    <row r="726">
      <c r="A726" s="165"/>
      <c r="B726" s="165"/>
      <c r="C726" s="165"/>
      <c r="D726" s="165"/>
      <c r="E726" s="165"/>
      <c r="F726" s="165"/>
      <c r="G726" s="165"/>
      <c r="H726" s="165"/>
      <c r="I726" s="165"/>
      <c r="J726" s="165"/>
      <c r="K726" s="165"/>
      <c r="L726" s="165"/>
      <c r="M726" s="165"/>
      <c r="N726" s="165"/>
      <c r="O726" s="165"/>
      <c r="P726" s="165"/>
      <c r="Q726" s="165"/>
      <c r="R726" s="165"/>
      <c r="S726" s="165"/>
      <c r="T726" s="165"/>
      <c r="U726" s="165"/>
      <c r="V726" s="165"/>
      <c r="W726" s="165"/>
      <c r="X726" s="165"/>
      <c r="Y726" s="165"/>
      <c r="Z726" s="165"/>
    </row>
    <row r="727">
      <c r="A727" s="165"/>
      <c r="B727" s="165"/>
      <c r="C727" s="165"/>
      <c r="D727" s="165"/>
      <c r="E727" s="165"/>
      <c r="F727" s="165"/>
      <c r="G727" s="165"/>
      <c r="H727" s="165"/>
      <c r="I727" s="165"/>
      <c r="J727" s="165"/>
      <c r="K727" s="165"/>
      <c r="L727" s="165"/>
      <c r="M727" s="165"/>
      <c r="N727" s="165"/>
      <c r="O727" s="165"/>
      <c r="P727" s="165"/>
      <c r="Q727" s="165"/>
      <c r="R727" s="165"/>
      <c r="S727" s="165"/>
      <c r="T727" s="165"/>
      <c r="U727" s="165"/>
      <c r="V727" s="165"/>
      <c r="W727" s="165"/>
      <c r="X727" s="165"/>
      <c r="Y727" s="165"/>
      <c r="Z727" s="165"/>
    </row>
    <row r="728">
      <c r="A728" s="165"/>
      <c r="B728" s="165"/>
      <c r="C728" s="165"/>
      <c r="D728" s="165"/>
      <c r="E728" s="165"/>
      <c r="F728" s="165"/>
      <c r="G728" s="165"/>
      <c r="H728" s="165"/>
      <c r="I728" s="165"/>
      <c r="J728" s="165"/>
      <c r="K728" s="165"/>
      <c r="L728" s="165"/>
      <c r="M728" s="165"/>
      <c r="N728" s="165"/>
      <c r="O728" s="165"/>
      <c r="P728" s="165"/>
      <c r="Q728" s="165"/>
      <c r="R728" s="165"/>
      <c r="S728" s="165"/>
      <c r="T728" s="165"/>
      <c r="U728" s="165"/>
      <c r="V728" s="165"/>
      <c r="W728" s="165"/>
      <c r="X728" s="165"/>
      <c r="Y728" s="165"/>
      <c r="Z728" s="165"/>
    </row>
    <row r="729">
      <c r="A729" s="165"/>
      <c r="B729" s="165"/>
      <c r="C729" s="165"/>
      <c r="D729" s="165"/>
      <c r="E729" s="165"/>
      <c r="F729" s="165"/>
      <c r="G729" s="165"/>
      <c r="H729" s="165"/>
      <c r="I729" s="165"/>
      <c r="J729" s="165"/>
      <c r="K729" s="165"/>
      <c r="L729" s="165"/>
      <c r="M729" s="165"/>
      <c r="N729" s="165"/>
      <c r="O729" s="165"/>
      <c r="P729" s="165"/>
      <c r="Q729" s="165"/>
      <c r="R729" s="165"/>
      <c r="S729" s="165"/>
      <c r="T729" s="165"/>
      <c r="U729" s="165"/>
      <c r="V729" s="165"/>
      <c r="W729" s="165"/>
      <c r="X729" s="165"/>
      <c r="Y729" s="165"/>
      <c r="Z729" s="165"/>
    </row>
    <row r="730">
      <c r="A730" s="165"/>
      <c r="B730" s="165"/>
      <c r="C730" s="165"/>
      <c r="D730" s="165"/>
      <c r="E730" s="165"/>
      <c r="F730" s="165"/>
      <c r="G730" s="165"/>
      <c r="H730" s="165"/>
      <c r="I730" s="165"/>
      <c r="J730" s="165"/>
      <c r="K730" s="165"/>
      <c r="L730" s="165"/>
      <c r="M730" s="165"/>
      <c r="N730" s="165"/>
      <c r="O730" s="165"/>
      <c r="P730" s="165"/>
      <c r="Q730" s="165"/>
      <c r="R730" s="165"/>
      <c r="S730" s="165"/>
      <c r="T730" s="165"/>
      <c r="U730" s="165"/>
      <c r="V730" s="165"/>
      <c r="W730" s="165"/>
      <c r="X730" s="165"/>
      <c r="Y730" s="165"/>
      <c r="Z730" s="165"/>
    </row>
    <row r="731">
      <c r="A731" s="165"/>
      <c r="B731" s="165"/>
      <c r="C731" s="165"/>
      <c r="D731" s="165"/>
      <c r="E731" s="165"/>
      <c r="F731" s="165"/>
      <c r="G731" s="165"/>
      <c r="H731" s="165"/>
      <c r="I731" s="165"/>
      <c r="J731" s="165"/>
      <c r="K731" s="165"/>
      <c r="L731" s="165"/>
      <c r="M731" s="165"/>
      <c r="N731" s="165"/>
      <c r="O731" s="165"/>
      <c r="P731" s="165"/>
      <c r="Q731" s="165"/>
      <c r="R731" s="165"/>
      <c r="S731" s="165"/>
      <c r="T731" s="165"/>
      <c r="U731" s="165"/>
      <c r="V731" s="165"/>
      <c r="W731" s="165"/>
      <c r="X731" s="165"/>
      <c r="Y731" s="165"/>
      <c r="Z731" s="165"/>
    </row>
    <row r="732">
      <c r="A732" s="165"/>
      <c r="B732" s="165"/>
      <c r="C732" s="165"/>
      <c r="D732" s="165"/>
      <c r="E732" s="165"/>
      <c r="F732" s="165"/>
      <c r="G732" s="165"/>
      <c r="H732" s="165"/>
      <c r="I732" s="165"/>
      <c r="J732" s="165"/>
      <c r="K732" s="165"/>
      <c r="L732" s="165"/>
      <c r="M732" s="165"/>
      <c r="N732" s="165"/>
      <c r="O732" s="165"/>
      <c r="P732" s="165"/>
      <c r="Q732" s="165"/>
      <c r="R732" s="165"/>
      <c r="S732" s="165"/>
      <c r="T732" s="165"/>
      <c r="U732" s="165"/>
      <c r="V732" s="165"/>
      <c r="W732" s="165"/>
      <c r="X732" s="165"/>
      <c r="Y732" s="165"/>
      <c r="Z732" s="165"/>
    </row>
    <row r="733">
      <c r="A733" s="165"/>
      <c r="B733" s="165"/>
      <c r="C733" s="165"/>
      <c r="D733" s="165"/>
      <c r="E733" s="165"/>
      <c r="F733" s="165"/>
      <c r="G733" s="165"/>
      <c r="H733" s="165"/>
      <c r="I733" s="165"/>
      <c r="J733" s="165"/>
      <c r="K733" s="165"/>
      <c r="L733" s="165"/>
      <c r="M733" s="165"/>
      <c r="N733" s="165"/>
      <c r="O733" s="165"/>
      <c r="P733" s="165"/>
      <c r="Q733" s="165"/>
      <c r="R733" s="165"/>
      <c r="S733" s="165"/>
      <c r="T733" s="165"/>
      <c r="U733" s="165"/>
      <c r="V733" s="165"/>
      <c r="W733" s="165"/>
      <c r="X733" s="165"/>
      <c r="Y733" s="165"/>
      <c r="Z733" s="165"/>
    </row>
    <row r="734">
      <c r="A734" s="165"/>
      <c r="B734" s="165"/>
      <c r="C734" s="165"/>
      <c r="D734" s="165"/>
      <c r="E734" s="165"/>
      <c r="F734" s="165"/>
      <c r="G734" s="165"/>
      <c r="H734" s="165"/>
      <c r="I734" s="165"/>
      <c r="J734" s="165"/>
      <c r="K734" s="165"/>
      <c r="L734" s="165"/>
      <c r="M734" s="165"/>
      <c r="N734" s="165"/>
      <c r="O734" s="165"/>
      <c r="P734" s="165"/>
      <c r="Q734" s="165"/>
      <c r="R734" s="165"/>
      <c r="S734" s="165"/>
      <c r="T734" s="165"/>
      <c r="U734" s="165"/>
      <c r="V734" s="165"/>
      <c r="W734" s="165"/>
      <c r="X734" s="165"/>
      <c r="Y734" s="165"/>
      <c r="Z734" s="165"/>
    </row>
    <row r="735">
      <c r="A735" s="165"/>
      <c r="B735" s="165"/>
      <c r="C735" s="165"/>
      <c r="D735" s="165"/>
      <c r="E735" s="165"/>
      <c r="F735" s="165"/>
      <c r="G735" s="165"/>
      <c r="H735" s="165"/>
      <c r="I735" s="165"/>
      <c r="J735" s="165"/>
      <c r="K735" s="165"/>
      <c r="L735" s="165"/>
      <c r="M735" s="165"/>
      <c r="N735" s="165"/>
      <c r="O735" s="165"/>
      <c r="P735" s="165"/>
      <c r="Q735" s="165"/>
      <c r="R735" s="165"/>
      <c r="S735" s="165"/>
      <c r="T735" s="165"/>
      <c r="U735" s="165"/>
      <c r="V735" s="165"/>
      <c r="W735" s="165"/>
      <c r="X735" s="165"/>
      <c r="Y735" s="165"/>
      <c r="Z735" s="165"/>
    </row>
    <row r="736">
      <c r="A736" s="165"/>
      <c r="B736" s="165"/>
      <c r="C736" s="165"/>
      <c r="D736" s="165"/>
      <c r="E736" s="165"/>
      <c r="F736" s="165"/>
      <c r="G736" s="165"/>
      <c r="H736" s="165"/>
      <c r="I736" s="165"/>
      <c r="J736" s="165"/>
      <c r="K736" s="165"/>
      <c r="L736" s="165"/>
      <c r="M736" s="165"/>
      <c r="N736" s="165"/>
      <c r="O736" s="165"/>
      <c r="P736" s="165"/>
      <c r="Q736" s="165"/>
      <c r="R736" s="165"/>
      <c r="S736" s="165"/>
      <c r="T736" s="165"/>
      <c r="U736" s="165"/>
      <c r="V736" s="165"/>
      <c r="W736" s="165"/>
      <c r="X736" s="165"/>
      <c r="Y736" s="165"/>
      <c r="Z736" s="165"/>
    </row>
    <row r="737">
      <c r="A737" s="165"/>
      <c r="B737" s="165"/>
      <c r="C737" s="165"/>
      <c r="D737" s="165"/>
      <c r="E737" s="165"/>
      <c r="F737" s="165"/>
      <c r="G737" s="165"/>
      <c r="H737" s="165"/>
      <c r="I737" s="165"/>
      <c r="J737" s="165"/>
      <c r="K737" s="165"/>
      <c r="L737" s="165"/>
      <c r="M737" s="165"/>
      <c r="N737" s="165"/>
      <c r="O737" s="165"/>
      <c r="P737" s="165"/>
      <c r="Q737" s="165"/>
      <c r="R737" s="165"/>
      <c r="S737" s="165"/>
      <c r="T737" s="165"/>
      <c r="U737" s="165"/>
      <c r="V737" s="165"/>
      <c r="W737" s="165"/>
      <c r="X737" s="165"/>
      <c r="Y737" s="165"/>
      <c r="Z737" s="165"/>
    </row>
    <row r="738">
      <c r="A738" s="165"/>
      <c r="B738" s="165"/>
      <c r="C738" s="165"/>
      <c r="D738" s="165"/>
      <c r="E738" s="165"/>
      <c r="F738" s="165"/>
      <c r="G738" s="165"/>
      <c r="H738" s="165"/>
      <c r="I738" s="165"/>
      <c r="J738" s="165"/>
      <c r="K738" s="165"/>
      <c r="L738" s="165"/>
      <c r="M738" s="165"/>
      <c r="N738" s="165"/>
      <c r="O738" s="165"/>
      <c r="P738" s="165"/>
      <c r="Q738" s="165"/>
      <c r="R738" s="165"/>
      <c r="S738" s="165"/>
      <c r="T738" s="165"/>
      <c r="U738" s="165"/>
      <c r="V738" s="165"/>
      <c r="W738" s="165"/>
      <c r="X738" s="165"/>
      <c r="Y738" s="165"/>
      <c r="Z738" s="165"/>
    </row>
    <row r="739">
      <c r="A739" s="165"/>
      <c r="B739" s="165"/>
      <c r="C739" s="165"/>
      <c r="D739" s="165"/>
      <c r="E739" s="165"/>
      <c r="F739" s="165"/>
      <c r="G739" s="165"/>
      <c r="H739" s="165"/>
      <c r="I739" s="165"/>
      <c r="J739" s="165"/>
      <c r="K739" s="165"/>
      <c r="L739" s="165"/>
      <c r="M739" s="165"/>
      <c r="N739" s="165"/>
      <c r="O739" s="165"/>
      <c r="P739" s="165"/>
      <c r="Q739" s="165"/>
      <c r="R739" s="165"/>
      <c r="S739" s="165"/>
      <c r="T739" s="165"/>
      <c r="U739" s="165"/>
      <c r="V739" s="165"/>
      <c r="W739" s="165"/>
      <c r="X739" s="165"/>
      <c r="Y739" s="165"/>
      <c r="Z739" s="165"/>
    </row>
    <row r="740">
      <c r="A740" s="165"/>
      <c r="B740" s="165"/>
      <c r="C740" s="165"/>
      <c r="D740" s="165"/>
      <c r="E740" s="165"/>
      <c r="F740" s="165"/>
      <c r="G740" s="165"/>
      <c r="H740" s="165"/>
      <c r="I740" s="165"/>
      <c r="J740" s="165"/>
      <c r="K740" s="165"/>
      <c r="L740" s="165"/>
      <c r="M740" s="165"/>
      <c r="N740" s="165"/>
      <c r="O740" s="165"/>
      <c r="P740" s="165"/>
      <c r="Q740" s="165"/>
      <c r="R740" s="165"/>
      <c r="S740" s="165"/>
      <c r="T740" s="165"/>
      <c r="U740" s="165"/>
      <c r="V740" s="165"/>
      <c r="W740" s="165"/>
      <c r="X740" s="165"/>
      <c r="Y740" s="165"/>
      <c r="Z740" s="165"/>
    </row>
    <row r="741">
      <c r="A741" s="165"/>
      <c r="B741" s="165"/>
      <c r="C741" s="165"/>
      <c r="D741" s="165"/>
      <c r="E741" s="165"/>
      <c r="F741" s="165"/>
      <c r="G741" s="165"/>
      <c r="H741" s="165"/>
      <c r="I741" s="165"/>
      <c r="J741" s="165"/>
      <c r="K741" s="165"/>
      <c r="L741" s="165"/>
      <c r="M741" s="165"/>
      <c r="N741" s="165"/>
      <c r="O741" s="165"/>
      <c r="P741" s="165"/>
      <c r="Q741" s="165"/>
      <c r="R741" s="165"/>
      <c r="S741" s="165"/>
      <c r="T741" s="165"/>
      <c r="U741" s="165"/>
      <c r="V741" s="165"/>
      <c r="W741" s="165"/>
      <c r="X741" s="165"/>
      <c r="Y741" s="165"/>
      <c r="Z741" s="165"/>
    </row>
    <row r="742">
      <c r="A742" s="165"/>
      <c r="B742" s="165"/>
      <c r="C742" s="165"/>
      <c r="D742" s="165"/>
      <c r="E742" s="165"/>
      <c r="F742" s="165"/>
      <c r="G742" s="165"/>
      <c r="H742" s="165"/>
      <c r="I742" s="165"/>
      <c r="J742" s="165"/>
      <c r="K742" s="165"/>
      <c r="L742" s="165"/>
      <c r="M742" s="165"/>
      <c r="N742" s="165"/>
      <c r="O742" s="165"/>
      <c r="P742" s="165"/>
      <c r="Q742" s="165"/>
      <c r="R742" s="165"/>
      <c r="S742" s="165"/>
      <c r="T742" s="165"/>
      <c r="U742" s="165"/>
      <c r="V742" s="165"/>
      <c r="W742" s="165"/>
      <c r="X742" s="165"/>
      <c r="Y742" s="165"/>
      <c r="Z742" s="165"/>
    </row>
    <row r="743">
      <c r="A743" s="165"/>
      <c r="B743" s="165"/>
      <c r="C743" s="165"/>
      <c r="D743" s="165"/>
      <c r="E743" s="165"/>
      <c r="F743" s="165"/>
      <c r="G743" s="165"/>
      <c r="H743" s="165"/>
      <c r="I743" s="165"/>
      <c r="J743" s="165"/>
      <c r="K743" s="165"/>
      <c r="L743" s="165"/>
      <c r="M743" s="165"/>
      <c r="N743" s="165"/>
      <c r="O743" s="165"/>
      <c r="P743" s="165"/>
      <c r="Q743" s="165"/>
      <c r="R743" s="165"/>
      <c r="S743" s="165"/>
      <c r="T743" s="165"/>
      <c r="U743" s="165"/>
      <c r="V743" s="165"/>
      <c r="W743" s="165"/>
      <c r="X743" s="165"/>
      <c r="Y743" s="165"/>
      <c r="Z743" s="165"/>
    </row>
    <row r="744">
      <c r="A744" s="165"/>
      <c r="B744" s="165"/>
      <c r="C744" s="165"/>
      <c r="D744" s="165"/>
      <c r="E744" s="165"/>
      <c r="F744" s="165"/>
      <c r="G744" s="165"/>
      <c r="H744" s="165"/>
      <c r="I744" s="165"/>
      <c r="J744" s="165"/>
      <c r="K744" s="165"/>
      <c r="L744" s="165"/>
      <c r="M744" s="165"/>
      <c r="N744" s="165"/>
      <c r="O744" s="165"/>
      <c r="P744" s="165"/>
      <c r="Q744" s="165"/>
      <c r="R744" s="165"/>
      <c r="S744" s="165"/>
      <c r="T744" s="165"/>
      <c r="U744" s="165"/>
      <c r="V744" s="165"/>
      <c r="W744" s="165"/>
      <c r="X744" s="165"/>
      <c r="Y744" s="165"/>
      <c r="Z744" s="165"/>
    </row>
    <row r="745">
      <c r="A745" s="165"/>
      <c r="B745" s="165"/>
      <c r="C745" s="165"/>
      <c r="D745" s="165"/>
      <c r="E745" s="165"/>
      <c r="F745" s="165"/>
      <c r="G745" s="165"/>
      <c r="H745" s="165"/>
      <c r="I745" s="165"/>
      <c r="J745" s="165"/>
      <c r="K745" s="165"/>
      <c r="L745" s="165"/>
      <c r="M745" s="165"/>
      <c r="N745" s="165"/>
      <c r="O745" s="165"/>
      <c r="P745" s="165"/>
      <c r="Q745" s="165"/>
      <c r="R745" s="165"/>
      <c r="S745" s="165"/>
      <c r="T745" s="165"/>
      <c r="U745" s="165"/>
      <c r="V745" s="165"/>
      <c r="W745" s="165"/>
      <c r="X745" s="165"/>
      <c r="Y745" s="165"/>
      <c r="Z745" s="165"/>
    </row>
    <row r="746">
      <c r="A746" s="165"/>
      <c r="B746" s="165"/>
      <c r="C746" s="165"/>
      <c r="D746" s="165"/>
      <c r="E746" s="165"/>
      <c r="F746" s="165"/>
      <c r="G746" s="165"/>
      <c r="H746" s="165"/>
      <c r="I746" s="165"/>
      <c r="J746" s="165"/>
      <c r="K746" s="165"/>
      <c r="L746" s="165"/>
      <c r="M746" s="165"/>
      <c r="N746" s="165"/>
      <c r="O746" s="165"/>
      <c r="P746" s="165"/>
      <c r="Q746" s="165"/>
      <c r="R746" s="165"/>
      <c r="S746" s="165"/>
      <c r="T746" s="165"/>
      <c r="U746" s="165"/>
      <c r="V746" s="165"/>
      <c r="W746" s="165"/>
      <c r="X746" s="165"/>
      <c r="Y746" s="165"/>
      <c r="Z746" s="165"/>
    </row>
    <row r="747">
      <c r="A747" s="165"/>
      <c r="B747" s="165"/>
      <c r="C747" s="165"/>
      <c r="D747" s="165"/>
      <c r="E747" s="165"/>
      <c r="F747" s="165"/>
      <c r="G747" s="165"/>
      <c r="H747" s="165"/>
      <c r="I747" s="165"/>
      <c r="J747" s="165"/>
      <c r="K747" s="165"/>
      <c r="L747" s="165"/>
      <c r="M747" s="165"/>
      <c r="N747" s="165"/>
      <c r="O747" s="165"/>
      <c r="P747" s="165"/>
      <c r="Q747" s="165"/>
      <c r="R747" s="165"/>
      <c r="S747" s="165"/>
      <c r="T747" s="165"/>
      <c r="U747" s="165"/>
      <c r="V747" s="165"/>
      <c r="W747" s="165"/>
      <c r="X747" s="165"/>
      <c r="Y747" s="165"/>
      <c r="Z747" s="165"/>
    </row>
    <row r="748">
      <c r="A748" s="165"/>
      <c r="B748" s="165"/>
      <c r="C748" s="165"/>
      <c r="D748" s="165"/>
      <c r="E748" s="165"/>
      <c r="F748" s="165"/>
      <c r="G748" s="165"/>
      <c r="H748" s="165"/>
      <c r="I748" s="165"/>
      <c r="J748" s="165"/>
      <c r="K748" s="165"/>
      <c r="L748" s="165"/>
      <c r="M748" s="165"/>
      <c r="N748" s="165"/>
      <c r="O748" s="165"/>
      <c r="P748" s="165"/>
      <c r="Q748" s="165"/>
      <c r="R748" s="165"/>
      <c r="S748" s="165"/>
      <c r="T748" s="165"/>
      <c r="U748" s="165"/>
      <c r="V748" s="165"/>
      <c r="W748" s="165"/>
      <c r="X748" s="165"/>
      <c r="Y748" s="165"/>
      <c r="Z748" s="165"/>
    </row>
    <row r="749">
      <c r="A749" s="165"/>
      <c r="B749" s="165"/>
      <c r="C749" s="165"/>
      <c r="D749" s="165"/>
      <c r="E749" s="165"/>
      <c r="F749" s="165"/>
      <c r="G749" s="165"/>
      <c r="H749" s="165"/>
      <c r="I749" s="165"/>
      <c r="J749" s="165"/>
      <c r="K749" s="165"/>
      <c r="L749" s="165"/>
      <c r="M749" s="165"/>
      <c r="N749" s="165"/>
      <c r="O749" s="165"/>
      <c r="P749" s="165"/>
      <c r="Q749" s="165"/>
      <c r="R749" s="165"/>
      <c r="S749" s="165"/>
      <c r="T749" s="165"/>
      <c r="U749" s="165"/>
      <c r="V749" s="165"/>
      <c r="W749" s="165"/>
      <c r="X749" s="165"/>
      <c r="Y749" s="165"/>
      <c r="Z749" s="165"/>
    </row>
    <row r="750">
      <c r="A750" s="165"/>
      <c r="B750" s="165"/>
      <c r="C750" s="165"/>
      <c r="D750" s="165"/>
      <c r="E750" s="165"/>
      <c r="F750" s="165"/>
      <c r="G750" s="165"/>
      <c r="H750" s="165"/>
      <c r="I750" s="165"/>
      <c r="J750" s="165"/>
      <c r="K750" s="165"/>
      <c r="L750" s="165"/>
      <c r="M750" s="165"/>
      <c r="N750" s="165"/>
      <c r="O750" s="165"/>
      <c r="P750" s="165"/>
      <c r="Q750" s="165"/>
      <c r="R750" s="165"/>
      <c r="S750" s="165"/>
      <c r="T750" s="165"/>
      <c r="U750" s="165"/>
      <c r="V750" s="165"/>
      <c r="W750" s="165"/>
      <c r="X750" s="165"/>
      <c r="Y750" s="165"/>
      <c r="Z750" s="165"/>
    </row>
    <row r="751">
      <c r="A751" s="165"/>
      <c r="B751" s="165"/>
      <c r="C751" s="165"/>
      <c r="D751" s="165"/>
      <c r="E751" s="165"/>
      <c r="F751" s="165"/>
      <c r="G751" s="165"/>
      <c r="H751" s="165"/>
      <c r="I751" s="165"/>
      <c r="J751" s="165"/>
      <c r="K751" s="165"/>
      <c r="L751" s="165"/>
      <c r="M751" s="165"/>
      <c r="N751" s="165"/>
      <c r="O751" s="165"/>
      <c r="P751" s="165"/>
      <c r="Q751" s="165"/>
      <c r="R751" s="165"/>
      <c r="S751" s="165"/>
      <c r="T751" s="165"/>
      <c r="U751" s="165"/>
      <c r="V751" s="165"/>
      <c r="W751" s="165"/>
      <c r="X751" s="165"/>
      <c r="Y751" s="165"/>
      <c r="Z751" s="165"/>
    </row>
    <row r="752">
      <c r="A752" s="165"/>
      <c r="B752" s="165"/>
      <c r="C752" s="165"/>
      <c r="D752" s="165"/>
      <c r="E752" s="165"/>
      <c r="F752" s="165"/>
      <c r="G752" s="165"/>
      <c r="H752" s="165"/>
      <c r="I752" s="165"/>
      <c r="J752" s="165"/>
      <c r="K752" s="165"/>
      <c r="L752" s="165"/>
      <c r="M752" s="165"/>
      <c r="N752" s="165"/>
      <c r="O752" s="165"/>
      <c r="P752" s="165"/>
      <c r="Q752" s="165"/>
      <c r="R752" s="165"/>
      <c r="S752" s="165"/>
      <c r="T752" s="165"/>
      <c r="U752" s="165"/>
      <c r="V752" s="165"/>
      <c r="W752" s="165"/>
      <c r="X752" s="165"/>
      <c r="Y752" s="165"/>
      <c r="Z752" s="165"/>
    </row>
    <row r="753">
      <c r="A753" s="165"/>
      <c r="B753" s="165"/>
      <c r="C753" s="165"/>
      <c r="D753" s="165"/>
      <c r="E753" s="165"/>
      <c r="F753" s="165"/>
      <c r="G753" s="165"/>
      <c r="H753" s="165"/>
      <c r="I753" s="165"/>
      <c r="J753" s="165"/>
      <c r="K753" s="165"/>
      <c r="L753" s="165"/>
      <c r="M753" s="165"/>
      <c r="N753" s="165"/>
      <c r="O753" s="165"/>
      <c r="P753" s="165"/>
      <c r="Q753" s="165"/>
      <c r="R753" s="165"/>
      <c r="S753" s="165"/>
      <c r="T753" s="165"/>
      <c r="U753" s="165"/>
      <c r="V753" s="165"/>
      <c r="W753" s="165"/>
      <c r="X753" s="165"/>
      <c r="Y753" s="165"/>
      <c r="Z753" s="165"/>
    </row>
    <row r="754">
      <c r="A754" s="165"/>
      <c r="B754" s="165"/>
      <c r="C754" s="165"/>
      <c r="D754" s="165"/>
      <c r="E754" s="165"/>
      <c r="F754" s="165"/>
      <c r="G754" s="165"/>
      <c r="H754" s="165"/>
      <c r="I754" s="165"/>
      <c r="J754" s="165"/>
      <c r="K754" s="165"/>
      <c r="L754" s="165"/>
      <c r="M754" s="165"/>
      <c r="N754" s="165"/>
      <c r="O754" s="165"/>
      <c r="P754" s="165"/>
      <c r="Q754" s="165"/>
      <c r="R754" s="165"/>
      <c r="S754" s="165"/>
      <c r="T754" s="165"/>
      <c r="U754" s="165"/>
      <c r="V754" s="165"/>
      <c r="W754" s="165"/>
      <c r="X754" s="165"/>
      <c r="Y754" s="165"/>
      <c r="Z754" s="165"/>
    </row>
    <row r="755">
      <c r="A755" s="165"/>
      <c r="B755" s="165"/>
      <c r="C755" s="165"/>
      <c r="D755" s="165"/>
      <c r="E755" s="165"/>
      <c r="F755" s="165"/>
      <c r="G755" s="165"/>
      <c r="H755" s="165"/>
      <c r="I755" s="165"/>
      <c r="J755" s="165"/>
      <c r="K755" s="165"/>
      <c r="L755" s="165"/>
      <c r="M755" s="165"/>
      <c r="N755" s="165"/>
      <c r="O755" s="165"/>
      <c r="P755" s="165"/>
      <c r="Q755" s="165"/>
      <c r="R755" s="165"/>
      <c r="S755" s="165"/>
      <c r="T755" s="165"/>
      <c r="U755" s="165"/>
      <c r="V755" s="165"/>
      <c r="W755" s="165"/>
      <c r="X755" s="165"/>
      <c r="Y755" s="165"/>
      <c r="Z755" s="165"/>
    </row>
    <row r="756">
      <c r="A756" s="165"/>
      <c r="B756" s="165"/>
      <c r="C756" s="165"/>
      <c r="D756" s="165"/>
      <c r="E756" s="165"/>
      <c r="F756" s="165"/>
      <c r="G756" s="165"/>
      <c r="H756" s="165"/>
      <c r="I756" s="165"/>
      <c r="J756" s="165"/>
      <c r="K756" s="165"/>
      <c r="L756" s="165"/>
      <c r="M756" s="165"/>
      <c r="N756" s="165"/>
      <c r="O756" s="165"/>
      <c r="P756" s="165"/>
      <c r="Q756" s="165"/>
      <c r="R756" s="165"/>
      <c r="S756" s="165"/>
      <c r="T756" s="165"/>
      <c r="U756" s="165"/>
      <c r="V756" s="165"/>
      <c r="W756" s="165"/>
      <c r="X756" s="165"/>
      <c r="Y756" s="165"/>
      <c r="Z756" s="165"/>
    </row>
    <row r="757">
      <c r="A757" s="165"/>
      <c r="B757" s="165"/>
      <c r="C757" s="165"/>
      <c r="D757" s="165"/>
      <c r="E757" s="165"/>
      <c r="F757" s="165"/>
      <c r="G757" s="165"/>
      <c r="H757" s="165"/>
      <c r="I757" s="165"/>
      <c r="J757" s="165"/>
      <c r="K757" s="165"/>
      <c r="L757" s="165"/>
      <c r="M757" s="165"/>
      <c r="N757" s="165"/>
      <c r="O757" s="165"/>
      <c r="P757" s="165"/>
      <c r="Q757" s="165"/>
      <c r="R757" s="165"/>
      <c r="S757" s="165"/>
      <c r="T757" s="165"/>
      <c r="U757" s="165"/>
      <c r="V757" s="165"/>
      <c r="W757" s="165"/>
      <c r="X757" s="165"/>
      <c r="Y757" s="165"/>
      <c r="Z757" s="165"/>
    </row>
    <row r="758">
      <c r="A758" s="165"/>
      <c r="B758" s="165"/>
      <c r="C758" s="165"/>
      <c r="D758" s="165"/>
      <c r="E758" s="165"/>
      <c r="F758" s="165"/>
      <c r="G758" s="165"/>
      <c r="H758" s="165"/>
      <c r="I758" s="165"/>
      <c r="J758" s="165"/>
      <c r="K758" s="165"/>
      <c r="L758" s="165"/>
      <c r="M758" s="165"/>
      <c r="N758" s="165"/>
      <c r="O758" s="165"/>
      <c r="P758" s="165"/>
      <c r="Q758" s="165"/>
      <c r="R758" s="165"/>
      <c r="S758" s="165"/>
      <c r="T758" s="165"/>
      <c r="U758" s="165"/>
      <c r="V758" s="165"/>
      <c r="W758" s="165"/>
      <c r="X758" s="165"/>
      <c r="Y758" s="165"/>
      <c r="Z758" s="165"/>
    </row>
    <row r="759">
      <c r="A759" s="165"/>
      <c r="B759" s="165"/>
      <c r="C759" s="165"/>
      <c r="D759" s="165"/>
      <c r="E759" s="165"/>
      <c r="F759" s="165"/>
      <c r="G759" s="165"/>
      <c r="H759" s="165"/>
      <c r="I759" s="165"/>
      <c r="J759" s="165"/>
      <c r="K759" s="165"/>
      <c r="L759" s="165"/>
      <c r="M759" s="165"/>
      <c r="N759" s="165"/>
      <c r="O759" s="165"/>
      <c r="P759" s="165"/>
      <c r="Q759" s="165"/>
      <c r="R759" s="165"/>
      <c r="S759" s="165"/>
      <c r="T759" s="165"/>
      <c r="U759" s="165"/>
      <c r="V759" s="165"/>
      <c r="W759" s="165"/>
      <c r="X759" s="165"/>
      <c r="Y759" s="165"/>
      <c r="Z759" s="165"/>
    </row>
    <row r="760">
      <c r="A760" s="165"/>
      <c r="B760" s="165"/>
      <c r="C760" s="165"/>
      <c r="D760" s="165"/>
      <c r="E760" s="165"/>
      <c r="F760" s="165"/>
      <c r="G760" s="165"/>
      <c r="H760" s="165"/>
      <c r="I760" s="165"/>
      <c r="J760" s="165"/>
      <c r="K760" s="165"/>
      <c r="L760" s="165"/>
      <c r="M760" s="165"/>
      <c r="N760" s="165"/>
      <c r="O760" s="165"/>
      <c r="P760" s="165"/>
      <c r="Q760" s="165"/>
      <c r="R760" s="165"/>
      <c r="S760" s="165"/>
      <c r="T760" s="165"/>
      <c r="U760" s="165"/>
      <c r="V760" s="165"/>
      <c r="W760" s="165"/>
      <c r="X760" s="165"/>
      <c r="Y760" s="165"/>
      <c r="Z760" s="165"/>
    </row>
    <row r="761">
      <c r="A761" s="165"/>
      <c r="B761" s="165"/>
      <c r="C761" s="165"/>
      <c r="D761" s="165"/>
      <c r="E761" s="165"/>
      <c r="F761" s="165"/>
      <c r="G761" s="165"/>
      <c r="H761" s="165"/>
      <c r="I761" s="165"/>
      <c r="J761" s="165"/>
      <c r="K761" s="165"/>
      <c r="L761" s="165"/>
      <c r="M761" s="165"/>
      <c r="N761" s="165"/>
      <c r="O761" s="165"/>
      <c r="P761" s="165"/>
      <c r="Q761" s="165"/>
      <c r="R761" s="165"/>
      <c r="S761" s="165"/>
      <c r="T761" s="165"/>
      <c r="U761" s="165"/>
      <c r="V761" s="165"/>
      <c r="W761" s="165"/>
      <c r="X761" s="165"/>
      <c r="Y761" s="165"/>
      <c r="Z761" s="165"/>
    </row>
    <row r="762">
      <c r="A762" s="165"/>
      <c r="B762" s="165"/>
      <c r="C762" s="165"/>
      <c r="D762" s="165"/>
      <c r="E762" s="165"/>
      <c r="F762" s="165"/>
      <c r="G762" s="165"/>
      <c r="H762" s="165"/>
      <c r="I762" s="165"/>
      <c r="J762" s="165"/>
      <c r="K762" s="165"/>
      <c r="L762" s="165"/>
      <c r="M762" s="165"/>
      <c r="N762" s="165"/>
      <c r="O762" s="165"/>
      <c r="P762" s="165"/>
      <c r="Q762" s="165"/>
      <c r="R762" s="165"/>
      <c r="S762" s="165"/>
      <c r="T762" s="165"/>
      <c r="U762" s="165"/>
      <c r="V762" s="165"/>
      <c r="W762" s="165"/>
      <c r="X762" s="165"/>
      <c r="Y762" s="165"/>
      <c r="Z762" s="165"/>
    </row>
    <row r="763">
      <c r="A763" s="165"/>
      <c r="B763" s="165"/>
      <c r="C763" s="165"/>
      <c r="D763" s="165"/>
      <c r="E763" s="165"/>
      <c r="F763" s="165"/>
      <c r="G763" s="165"/>
      <c r="H763" s="165"/>
      <c r="I763" s="165"/>
      <c r="J763" s="165"/>
      <c r="K763" s="165"/>
      <c r="L763" s="165"/>
      <c r="M763" s="165"/>
      <c r="N763" s="165"/>
      <c r="O763" s="165"/>
      <c r="P763" s="165"/>
      <c r="Q763" s="165"/>
      <c r="R763" s="165"/>
      <c r="S763" s="165"/>
      <c r="T763" s="165"/>
      <c r="U763" s="165"/>
      <c r="V763" s="165"/>
      <c r="W763" s="165"/>
      <c r="X763" s="165"/>
      <c r="Y763" s="165"/>
      <c r="Z763" s="165"/>
    </row>
    <row r="764">
      <c r="A764" s="165"/>
      <c r="B764" s="165"/>
      <c r="C764" s="165"/>
      <c r="D764" s="165"/>
      <c r="E764" s="165"/>
      <c r="F764" s="165"/>
      <c r="G764" s="165"/>
      <c r="H764" s="165"/>
      <c r="I764" s="165"/>
      <c r="J764" s="165"/>
      <c r="K764" s="165"/>
      <c r="L764" s="165"/>
      <c r="M764" s="165"/>
      <c r="N764" s="165"/>
      <c r="O764" s="165"/>
      <c r="P764" s="165"/>
      <c r="Q764" s="165"/>
      <c r="R764" s="165"/>
      <c r="S764" s="165"/>
      <c r="T764" s="165"/>
      <c r="U764" s="165"/>
      <c r="V764" s="165"/>
      <c r="W764" s="165"/>
      <c r="X764" s="165"/>
      <c r="Y764" s="165"/>
      <c r="Z764" s="165"/>
    </row>
    <row r="765">
      <c r="A765" s="165"/>
      <c r="B765" s="165"/>
      <c r="C765" s="165"/>
      <c r="D765" s="165"/>
      <c r="E765" s="165"/>
      <c r="F765" s="165"/>
      <c r="G765" s="165"/>
      <c r="H765" s="165"/>
      <c r="I765" s="165"/>
      <c r="J765" s="165"/>
      <c r="K765" s="165"/>
      <c r="L765" s="165"/>
      <c r="M765" s="165"/>
      <c r="N765" s="165"/>
      <c r="O765" s="165"/>
      <c r="P765" s="165"/>
      <c r="Q765" s="165"/>
      <c r="R765" s="165"/>
      <c r="S765" s="165"/>
      <c r="T765" s="165"/>
      <c r="U765" s="165"/>
      <c r="V765" s="165"/>
      <c r="W765" s="165"/>
      <c r="X765" s="165"/>
      <c r="Y765" s="165"/>
      <c r="Z765" s="165"/>
    </row>
    <row r="766">
      <c r="A766" s="165"/>
      <c r="B766" s="165"/>
      <c r="C766" s="165"/>
      <c r="D766" s="165"/>
      <c r="E766" s="165"/>
      <c r="F766" s="165"/>
      <c r="G766" s="165"/>
      <c r="H766" s="165"/>
      <c r="I766" s="165"/>
      <c r="J766" s="165"/>
      <c r="K766" s="165"/>
      <c r="L766" s="165"/>
      <c r="M766" s="165"/>
      <c r="N766" s="165"/>
      <c r="O766" s="165"/>
      <c r="P766" s="165"/>
      <c r="Q766" s="165"/>
      <c r="R766" s="165"/>
      <c r="S766" s="165"/>
      <c r="T766" s="165"/>
      <c r="U766" s="165"/>
      <c r="V766" s="165"/>
      <c r="W766" s="165"/>
      <c r="X766" s="165"/>
      <c r="Y766" s="165"/>
      <c r="Z766" s="165"/>
    </row>
    <row r="767">
      <c r="A767" s="165"/>
      <c r="B767" s="165"/>
      <c r="C767" s="165"/>
      <c r="D767" s="165"/>
      <c r="E767" s="165"/>
      <c r="F767" s="165"/>
      <c r="G767" s="165"/>
      <c r="H767" s="165"/>
      <c r="I767" s="165"/>
      <c r="J767" s="165"/>
      <c r="K767" s="165"/>
      <c r="L767" s="165"/>
      <c r="M767" s="165"/>
      <c r="N767" s="165"/>
      <c r="O767" s="165"/>
      <c r="P767" s="165"/>
      <c r="Q767" s="165"/>
      <c r="R767" s="165"/>
      <c r="S767" s="165"/>
      <c r="T767" s="165"/>
      <c r="U767" s="165"/>
      <c r="V767" s="165"/>
      <c r="W767" s="165"/>
      <c r="X767" s="165"/>
      <c r="Y767" s="165"/>
      <c r="Z767" s="165"/>
    </row>
    <row r="768">
      <c r="A768" s="165"/>
      <c r="B768" s="165"/>
      <c r="C768" s="165"/>
      <c r="D768" s="165"/>
      <c r="E768" s="165"/>
      <c r="F768" s="165"/>
      <c r="G768" s="165"/>
      <c r="H768" s="165"/>
      <c r="I768" s="165"/>
      <c r="J768" s="165"/>
      <c r="K768" s="165"/>
      <c r="L768" s="165"/>
      <c r="M768" s="165"/>
      <c r="N768" s="165"/>
      <c r="O768" s="165"/>
      <c r="P768" s="165"/>
      <c r="Q768" s="165"/>
      <c r="R768" s="165"/>
      <c r="S768" s="165"/>
      <c r="T768" s="165"/>
      <c r="U768" s="165"/>
      <c r="V768" s="165"/>
      <c r="W768" s="165"/>
      <c r="X768" s="165"/>
      <c r="Y768" s="165"/>
      <c r="Z768" s="165"/>
    </row>
    <row r="769">
      <c r="A769" s="165"/>
      <c r="B769" s="165"/>
      <c r="C769" s="165"/>
      <c r="D769" s="165"/>
      <c r="E769" s="165"/>
      <c r="F769" s="165"/>
      <c r="G769" s="165"/>
      <c r="H769" s="165"/>
      <c r="I769" s="165"/>
      <c r="J769" s="165"/>
      <c r="K769" s="165"/>
      <c r="L769" s="165"/>
      <c r="M769" s="165"/>
      <c r="N769" s="165"/>
      <c r="O769" s="165"/>
      <c r="P769" s="165"/>
      <c r="Q769" s="165"/>
      <c r="R769" s="165"/>
      <c r="S769" s="165"/>
      <c r="T769" s="165"/>
      <c r="U769" s="165"/>
      <c r="V769" s="165"/>
      <c r="W769" s="165"/>
      <c r="X769" s="165"/>
      <c r="Y769" s="165"/>
      <c r="Z769" s="165"/>
    </row>
    <row r="770">
      <c r="A770" s="165"/>
      <c r="B770" s="165"/>
      <c r="C770" s="165"/>
      <c r="D770" s="165"/>
      <c r="E770" s="165"/>
      <c r="F770" s="165"/>
      <c r="G770" s="165"/>
      <c r="H770" s="165"/>
      <c r="I770" s="165"/>
      <c r="J770" s="165"/>
      <c r="K770" s="165"/>
      <c r="L770" s="165"/>
      <c r="M770" s="165"/>
      <c r="N770" s="165"/>
      <c r="O770" s="165"/>
      <c r="P770" s="165"/>
      <c r="Q770" s="165"/>
      <c r="R770" s="165"/>
      <c r="S770" s="165"/>
      <c r="T770" s="165"/>
      <c r="U770" s="165"/>
      <c r="V770" s="165"/>
      <c r="W770" s="165"/>
      <c r="X770" s="165"/>
      <c r="Y770" s="165"/>
      <c r="Z770" s="165"/>
    </row>
    <row r="771">
      <c r="A771" s="165"/>
      <c r="B771" s="165"/>
      <c r="C771" s="165"/>
      <c r="D771" s="165"/>
      <c r="E771" s="165"/>
      <c r="F771" s="165"/>
      <c r="G771" s="165"/>
      <c r="H771" s="165"/>
      <c r="I771" s="165"/>
      <c r="J771" s="165"/>
      <c r="K771" s="165"/>
      <c r="L771" s="165"/>
      <c r="M771" s="165"/>
      <c r="N771" s="165"/>
      <c r="O771" s="165"/>
      <c r="P771" s="165"/>
      <c r="Q771" s="165"/>
      <c r="R771" s="165"/>
      <c r="S771" s="165"/>
      <c r="T771" s="165"/>
      <c r="U771" s="165"/>
      <c r="V771" s="165"/>
      <c r="W771" s="165"/>
      <c r="X771" s="165"/>
      <c r="Y771" s="165"/>
      <c r="Z771" s="165"/>
    </row>
    <row r="772">
      <c r="A772" s="165"/>
      <c r="B772" s="165"/>
      <c r="C772" s="165"/>
      <c r="D772" s="165"/>
      <c r="E772" s="165"/>
      <c r="F772" s="165"/>
      <c r="G772" s="165"/>
      <c r="H772" s="165"/>
      <c r="I772" s="165"/>
      <c r="J772" s="165"/>
      <c r="K772" s="165"/>
      <c r="L772" s="165"/>
      <c r="M772" s="165"/>
      <c r="N772" s="165"/>
      <c r="O772" s="165"/>
      <c r="P772" s="165"/>
      <c r="Q772" s="165"/>
      <c r="R772" s="165"/>
      <c r="S772" s="165"/>
      <c r="T772" s="165"/>
      <c r="U772" s="165"/>
      <c r="V772" s="165"/>
      <c r="W772" s="165"/>
      <c r="X772" s="165"/>
      <c r="Y772" s="165"/>
      <c r="Z772" s="165"/>
    </row>
    <row r="773">
      <c r="A773" s="165"/>
      <c r="B773" s="165"/>
      <c r="C773" s="165"/>
      <c r="D773" s="165"/>
      <c r="E773" s="165"/>
      <c r="F773" s="165"/>
      <c r="G773" s="165"/>
      <c r="H773" s="165"/>
      <c r="I773" s="165"/>
      <c r="J773" s="165"/>
      <c r="K773" s="165"/>
      <c r="L773" s="165"/>
      <c r="M773" s="165"/>
      <c r="N773" s="165"/>
      <c r="O773" s="165"/>
      <c r="P773" s="165"/>
      <c r="Q773" s="165"/>
      <c r="R773" s="165"/>
      <c r="S773" s="165"/>
      <c r="T773" s="165"/>
      <c r="U773" s="165"/>
      <c r="V773" s="165"/>
      <c r="W773" s="165"/>
      <c r="X773" s="165"/>
      <c r="Y773" s="165"/>
      <c r="Z773" s="165"/>
    </row>
    <row r="774">
      <c r="A774" s="165"/>
      <c r="B774" s="165"/>
      <c r="C774" s="165"/>
      <c r="D774" s="165"/>
      <c r="E774" s="165"/>
      <c r="F774" s="165"/>
      <c r="G774" s="165"/>
      <c r="H774" s="165"/>
      <c r="I774" s="165"/>
      <c r="J774" s="165"/>
      <c r="K774" s="165"/>
      <c r="L774" s="165"/>
      <c r="M774" s="165"/>
      <c r="N774" s="165"/>
      <c r="O774" s="165"/>
      <c r="P774" s="165"/>
      <c r="Q774" s="165"/>
      <c r="R774" s="165"/>
      <c r="S774" s="165"/>
      <c r="T774" s="165"/>
      <c r="U774" s="165"/>
      <c r="V774" s="165"/>
      <c r="W774" s="165"/>
      <c r="X774" s="165"/>
      <c r="Y774" s="165"/>
      <c r="Z774" s="165"/>
    </row>
    <row r="775">
      <c r="A775" s="165"/>
      <c r="B775" s="165"/>
      <c r="C775" s="165"/>
      <c r="D775" s="165"/>
      <c r="E775" s="165"/>
      <c r="F775" s="165"/>
      <c r="G775" s="165"/>
      <c r="H775" s="165"/>
      <c r="I775" s="165"/>
      <c r="J775" s="165"/>
      <c r="K775" s="165"/>
      <c r="L775" s="165"/>
      <c r="M775" s="165"/>
      <c r="N775" s="165"/>
      <c r="O775" s="165"/>
      <c r="P775" s="165"/>
      <c r="Q775" s="165"/>
      <c r="R775" s="165"/>
      <c r="S775" s="165"/>
      <c r="T775" s="165"/>
      <c r="U775" s="165"/>
      <c r="V775" s="165"/>
      <c r="W775" s="165"/>
      <c r="X775" s="165"/>
      <c r="Y775" s="165"/>
      <c r="Z775" s="165"/>
    </row>
    <row r="776">
      <c r="A776" s="165"/>
      <c r="B776" s="165"/>
      <c r="C776" s="165"/>
      <c r="D776" s="165"/>
      <c r="E776" s="165"/>
      <c r="F776" s="165"/>
      <c r="G776" s="165"/>
      <c r="H776" s="165"/>
      <c r="I776" s="165"/>
      <c r="J776" s="165"/>
      <c r="K776" s="165"/>
      <c r="L776" s="165"/>
      <c r="M776" s="165"/>
      <c r="N776" s="165"/>
      <c r="O776" s="165"/>
      <c r="P776" s="165"/>
      <c r="Q776" s="165"/>
      <c r="R776" s="165"/>
      <c r="S776" s="165"/>
      <c r="T776" s="165"/>
      <c r="U776" s="165"/>
      <c r="V776" s="165"/>
      <c r="W776" s="165"/>
      <c r="X776" s="165"/>
      <c r="Y776" s="165"/>
      <c r="Z776" s="165"/>
    </row>
    <row r="777">
      <c r="A777" s="165"/>
      <c r="B777" s="165"/>
      <c r="C777" s="165"/>
      <c r="D777" s="165"/>
      <c r="E777" s="165"/>
      <c r="F777" s="165"/>
      <c r="G777" s="165"/>
      <c r="H777" s="165"/>
      <c r="I777" s="165"/>
      <c r="J777" s="165"/>
      <c r="K777" s="165"/>
      <c r="L777" s="165"/>
      <c r="M777" s="165"/>
      <c r="N777" s="165"/>
      <c r="O777" s="165"/>
      <c r="P777" s="165"/>
      <c r="Q777" s="165"/>
      <c r="R777" s="165"/>
      <c r="S777" s="165"/>
      <c r="T777" s="165"/>
      <c r="U777" s="165"/>
      <c r="V777" s="165"/>
      <c r="W777" s="165"/>
      <c r="X777" s="165"/>
      <c r="Y777" s="165"/>
      <c r="Z777" s="165"/>
    </row>
    <row r="778">
      <c r="A778" s="165"/>
      <c r="B778" s="165"/>
      <c r="C778" s="165"/>
      <c r="D778" s="165"/>
      <c r="E778" s="165"/>
      <c r="F778" s="165"/>
      <c r="G778" s="165"/>
      <c r="H778" s="165"/>
      <c r="I778" s="165"/>
      <c r="J778" s="165"/>
      <c r="K778" s="165"/>
      <c r="L778" s="165"/>
      <c r="M778" s="165"/>
      <c r="N778" s="165"/>
      <c r="O778" s="165"/>
      <c r="P778" s="165"/>
      <c r="Q778" s="165"/>
      <c r="R778" s="165"/>
      <c r="S778" s="165"/>
      <c r="T778" s="165"/>
      <c r="U778" s="165"/>
      <c r="V778" s="165"/>
      <c r="W778" s="165"/>
      <c r="X778" s="165"/>
      <c r="Y778" s="165"/>
      <c r="Z778" s="165"/>
    </row>
    <row r="779">
      <c r="A779" s="165"/>
      <c r="B779" s="165"/>
      <c r="C779" s="165"/>
      <c r="D779" s="165"/>
      <c r="E779" s="165"/>
      <c r="F779" s="165"/>
      <c r="G779" s="165"/>
      <c r="H779" s="165"/>
      <c r="I779" s="165"/>
      <c r="J779" s="165"/>
      <c r="K779" s="165"/>
      <c r="L779" s="165"/>
      <c r="M779" s="165"/>
      <c r="N779" s="165"/>
      <c r="O779" s="165"/>
      <c r="P779" s="165"/>
      <c r="Q779" s="165"/>
      <c r="R779" s="165"/>
      <c r="S779" s="165"/>
      <c r="T779" s="165"/>
      <c r="U779" s="165"/>
      <c r="V779" s="165"/>
      <c r="W779" s="165"/>
      <c r="X779" s="165"/>
      <c r="Y779" s="165"/>
      <c r="Z779" s="165"/>
    </row>
    <row r="780">
      <c r="A780" s="165"/>
      <c r="B780" s="165"/>
      <c r="C780" s="165"/>
      <c r="D780" s="165"/>
      <c r="E780" s="165"/>
      <c r="F780" s="165"/>
      <c r="G780" s="165"/>
      <c r="H780" s="165"/>
      <c r="I780" s="165"/>
      <c r="J780" s="165"/>
      <c r="K780" s="165"/>
      <c r="L780" s="165"/>
      <c r="M780" s="165"/>
      <c r="N780" s="165"/>
      <c r="O780" s="165"/>
      <c r="P780" s="165"/>
      <c r="Q780" s="165"/>
      <c r="R780" s="165"/>
      <c r="S780" s="165"/>
      <c r="T780" s="165"/>
      <c r="U780" s="165"/>
      <c r="V780" s="165"/>
      <c r="W780" s="165"/>
      <c r="X780" s="165"/>
      <c r="Y780" s="165"/>
      <c r="Z780" s="165"/>
    </row>
    <row r="781">
      <c r="A781" s="165"/>
      <c r="B781" s="165"/>
      <c r="C781" s="165"/>
      <c r="D781" s="165"/>
      <c r="E781" s="165"/>
      <c r="F781" s="165"/>
      <c r="G781" s="165"/>
      <c r="H781" s="165"/>
      <c r="I781" s="165"/>
      <c r="J781" s="165"/>
      <c r="K781" s="165"/>
      <c r="L781" s="165"/>
      <c r="M781" s="165"/>
      <c r="N781" s="165"/>
      <c r="O781" s="165"/>
      <c r="P781" s="165"/>
      <c r="Q781" s="165"/>
      <c r="R781" s="165"/>
      <c r="S781" s="165"/>
      <c r="T781" s="165"/>
      <c r="U781" s="165"/>
      <c r="V781" s="165"/>
      <c r="W781" s="165"/>
      <c r="X781" s="165"/>
      <c r="Y781" s="165"/>
      <c r="Z781" s="165"/>
    </row>
    <row r="782">
      <c r="A782" s="165"/>
      <c r="B782" s="165"/>
      <c r="C782" s="165"/>
      <c r="D782" s="165"/>
      <c r="E782" s="165"/>
      <c r="F782" s="165"/>
      <c r="G782" s="165"/>
      <c r="H782" s="165"/>
      <c r="I782" s="165"/>
      <c r="J782" s="165"/>
      <c r="K782" s="165"/>
      <c r="L782" s="165"/>
      <c r="M782" s="165"/>
      <c r="N782" s="165"/>
      <c r="O782" s="165"/>
      <c r="P782" s="165"/>
      <c r="Q782" s="165"/>
      <c r="R782" s="165"/>
      <c r="S782" s="165"/>
      <c r="T782" s="165"/>
      <c r="U782" s="165"/>
      <c r="V782" s="165"/>
      <c r="W782" s="165"/>
      <c r="X782" s="165"/>
      <c r="Y782" s="165"/>
      <c r="Z782" s="165"/>
    </row>
    <row r="783">
      <c r="A783" s="165"/>
      <c r="B783" s="165"/>
      <c r="C783" s="165"/>
      <c r="D783" s="165"/>
      <c r="E783" s="165"/>
      <c r="F783" s="165"/>
      <c r="G783" s="165"/>
      <c r="H783" s="165"/>
      <c r="I783" s="165"/>
      <c r="J783" s="165"/>
      <c r="K783" s="165"/>
      <c r="L783" s="165"/>
      <c r="M783" s="165"/>
      <c r="N783" s="165"/>
      <c r="O783" s="165"/>
      <c r="P783" s="165"/>
      <c r="Q783" s="165"/>
      <c r="R783" s="165"/>
      <c r="S783" s="165"/>
      <c r="T783" s="165"/>
      <c r="U783" s="165"/>
      <c r="V783" s="165"/>
      <c r="W783" s="165"/>
      <c r="X783" s="165"/>
      <c r="Y783" s="165"/>
      <c r="Z783" s="165"/>
    </row>
    <row r="784">
      <c r="A784" s="165"/>
      <c r="B784" s="165"/>
      <c r="C784" s="165"/>
      <c r="D784" s="165"/>
      <c r="E784" s="165"/>
      <c r="F784" s="165"/>
      <c r="G784" s="165"/>
      <c r="H784" s="165"/>
      <c r="I784" s="165"/>
      <c r="J784" s="165"/>
      <c r="K784" s="165"/>
      <c r="L784" s="165"/>
      <c r="M784" s="165"/>
      <c r="N784" s="165"/>
      <c r="O784" s="165"/>
      <c r="P784" s="165"/>
      <c r="Q784" s="165"/>
      <c r="R784" s="165"/>
      <c r="S784" s="165"/>
      <c r="T784" s="165"/>
      <c r="U784" s="165"/>
      <c r="V784" s="165"/>
      <c r="W784" s="165"/>
      <c r="X784" s="165"/>
      <c r="Y784" s="165"/>
      <c r="Z784" s="165"/>
    </row>
    <row r="785">
      <c r="A785" s="165"/>
      <c r="B785" s="165"/>
      <c r="C785" s="165"/>
      <c r="D785" s="165"/>
      <c r="E785" s="165"/>
      <c r="F785" s="165"/>
      <c r="G785" s="165"/>
      <c r="H785" s="165"/>
      <c r="I785" s="165"/>
      <c r="J785" s="165"/>
      <c r="K785" s="165"/>
      <c r="L785" s="165"/>
      <c r="M785" s="165"/>
      <c r="N785" s="165"/>
      <c r="O785" s="165"/>
      <c r="P785" s="165"/>
      <c r="Q785" s="165"/>
      <c r="R785" s="165"/>
      <c r="S785" s="165"/>
      <c r="T785" s="165"/>
      <c r="U785" s="165"/>
      <c r="V785" s="165"/>
      <c r="W785" s="165"/>
      <c r="X785" s="165"/>
      <c r="Y785" s="165"/>
      <c r="Z785" s="165"/>
    </row>
    <row r="786">
      <c r="A786" s="165"/>
      <c r="B786" s="165"/>
      <c r="C786" s="165"/>
      <c r="D786" s="165"/>
      <c r="E786" s="165"/>
      <c r="F786" s="165"/>
      <c r="G786" s="165"/>
      <c r="H786" s="165"/>
      <c r="I786" s="165"/>
      <c r="J786" s="165"/>
      <c r="K786" s="165"/>
      <c r="L786" s="165"/>
      <c r="M786" s="165"/>
      <c r="N786" s="165"/>
      <c r="O786" s="165"/>
      <c r="P786" s="165"/>
      <c r="Q786" s="165"/>
      <c r="R786" s="165"/>
      <c r="S786" s="165"/>
      <c r="T786" s="165"/>
      <c r="U786" s="165"/>
      <c r="V786" s="165"/>
      <c r="W786" s="165"/>
      <c r="X786" s="165"/>
      <c r="Y786" s="165"/>
      <c r="Z786" s="165"/>
    </row>
    <row r="787">
      <c r="A787" s="165"/>
      <c r="B787" s="165"/>
      <c r="C787" s="165"/>
      <c r="D787" s="165"/>
      <c r="E787" s="165"/>
      <c r="F787" s="165"/>
      <c r="G787" s="165"/>
      <c r="H787" s="165"/>
      <c r="I787" s="165"/>
      <c r="J787" s="165"/>
      <c r="K787" s="165"/>
      <c r="L787" s="165"/>
      <c r="M787" s="165"/>
      <c r="N787" s="165"/>
      <c r="O787" s="165"/>
      <c r="P787" s="165"/>
      <c r="Q787" s="165"/>
      <c r="R787" s="165"/>
      <c r="S787" s="165"/>
      <c r="T787" s="165"/>
      <c r="U787" s="165"/>
      <c r="V787" s="165"/>
      <c r="W787" s="165"/>
      <c r="X787" s="165"/>
      <c r="Y787" s="165"/>
      <c r="Z787" s="165"/>
    </row>
    <row r="788">
      <c r="A788" s="165"/>
      <c r="B788" s="165"/>
      <c r="C788" s="165"/>
      <c r="D788" s="165"/>
      <c r="E788" s="165"/>
      <c r="F788" s="165"/>
      <c r="G788" s="165"/>
      <c r="H788" s="165"/>
      <c r="I788" s="165"/>
      <c r="J788" s="165"/>
      <c r="K788" s="165"/>
      <c r="L788" s="165"/>
      <c r="M788" s="165"/>
      <c r="N788" s="165"/>
      <c r="O788" s="165"/>
      <c r="P788" s="165"/>
      <c r="Q788" s="165"/>
      <c r="R788" s="165"/>
      <c r="S788" s="165"/>
      <c r="T788" s="165"/>
      <c r="U788" s="165"/>
      <c r="V788" s="165"/>
      <c r="W788" s="165"/>
      <c r="X788" s="165"/>
      <c r="Y788" s="165"/>
      <c r="Z788" s="165"/>
    </row>
    <row r="789">
      <c r="A789" s="165"/>
      <c r="B789" s="165"/>
      <c r="C789" s="165"/>
      <c r="D789" s="165"/>
      <c r="E789" s="165"/>
      <c r="F789" s="165"/>
      <c r="G789" s="165"/>
      <c r="H789" s="165"/>
      <c r="I789" s="165"/>
      <c r="J789" s="165"/>
      <c r="K789" s="165"/>
      <c r="L789" s="165"/>
      <c r="M789" s="165"/>
      <c r="N789" s="165"/>
      <c r="O789" s="165"/>
      <c r="P789" s="165"/>
      <c r="Q789" s="165"/>
      <c r="R789" s="165"/>
      <c r="S789" s="165"/>
      <c r="T789" s="165"/>
      <c r="U789" s="165"/>
      <c r="V789" s="165"/>
      <c r="W789" s="165"/>
      <c r="X789" s="165"/>
      <c r="Y789" s="165"/>
      <c r="Z789" s="165"/>
    </row>
    <row r="790">
      <c r="A790" s="165"/>
      <c r="B790" s="165"/>
      <c r="C790" s="165"/>
      <c r="D790" s="165"/>
      <c r="E790" s="165"/>
      <c r="F790" s="165"/>
      <c r="G790" s="165"/>
      <c r="H790" s="165"/>
      <c r="I790" s="165"/>
      <c r="J790" s="165"/>
      <c r="K790" s="165"/>
      <c r="L790" s="165"/>
      <c r="M790" s="165"/>
      <c r="N790" s="165"/>
      <c r="O790" s="165"/>
      <c r="P790" s="165"/>
      <c r="Q790" s="165"/>
      <c r="R790" s="165"/>
      <c r="S790" s="165"/>
      <c r="T790" s="165"/>
      <c r="U790" s="165"/>
      <c r="V790" s="165"/>
      <c r="W790" s="165"/>
      <c r="X790" s="165"/>
      <c r="Y790" s="165"/>
      <c r="Z790" s="165"/>
    </row>
    <row r="791">
      <c r="A791" s="165"/>
      <c r="B791" s="165"/>
      <c r="C791" s="165"/>
      <c r="D791" s="165"/>
      <c r="E791" s="165"/>
      <c r="F791" s="165"/>
      <c r="G791" s="165"/>
      <c r="H791" s="165"/>
      <c r="I791" s="165"/>
      <c r="J791" s="165"/>
      <c r="K791" s="165"/>
      <c r="L791" s="165"/>
      <c r="M791" s="165"/>
      <c r="N791" s="165"/>
      <c r="O791" s="165"/>
      <c r="P791" s="165"/>
      <c r="Q791" s="165"/>
      <c r="R791" s="165"/>
      <c r="S791" s="165"/>
      <c r="T791" s="165"/>
      <c r="U791" s="165"/>
      <c r="V791" s="165"/>
      <c r="W791" s="165"/>
      <c r="X791" s="165"/>
      <c r="Y791" s="165"/>
      <c r="Z791" s="165"/>
    </row>
    <row r="792">
      <c r="A792" s="165"/>
      <c r="B792" s="165"/>
      <c r="C792" s="165"/>
      <c r="D792" s="165"/>
      <c r="E792" s="165"/>
      <c r="F792" s="165"/>
      <c r="G792" s="165"/>
      <c r="H792" s="165"/>
      <c r="I792" s="165"/>
      <c r="J792" s="165"/>
      <c r="K792" s="165"/>
      <c r="L792" s="165"/>
      <c r="M792" s="165"/>
      <c r="N792" s="165"/>
      <c r="O792" s="165"/>
      <c r="P792" s="165"/>
      <c r="Q792" s="165"/>
      <c r="R792" s="165"/>
      <c r="S792" s="165"/>
      <c r="T792" s="165"/>
      <c r="U792" s="165"/>
      <c r="V792" s="165"/>
      <c r="W792" s="165"/>
      <c r="X792" s="165"/>
      <c r="Y792" s="165"/>
      <c r="Z792" s="165"/>
    </row>
    <row r="793">
      <c r="A793" s="165"/>
      <c r="B793" s="165"/>
      <c r="C793" s="165"/>
      <c r="D793" s="165"/>
      <c r="E793" s="165"/>
      <c r="F793" s="165"/>
      <c r="G793" s="165"/>
      <c r="H793" s="165"/>
      <c r="I793" s="165"/>
      <c r="J793" s="165"/>
      <c r="K793" s="165"/>
      <c r="L793" s="165"/>
      <c r="M793" s="165"/>
      <c r="N793" s="165"/>
      <c r="O793" s="165"/>
      <c r="P793" s="165"/>
      <c r="Q793" s="165"/>
      <c r="R793" s="165"/>
      <c r="S793" s="165"/>
      <c r="T793" s="165"/>
      <c r="U793" s="165"/>
      <c r="V793" s="165"/>
      <c r="W793" s="165"/>
      <c r="X793" s="165"/>
      <c r="Y793" s="165"/>
      <c r="Z793" s="165"/>
    </row>
    <row r="794">
      <c r="A794" s="165"/>
      <c r="B794" s="165"/>
      <c r="C794" s="165"/>
      <c r="D794" s="165"/>
      <c r="E794" s="165"/>
      <c r="F794" s="165"/>
      <c r="G794" s="165"/>
      <c r="H794" s="165"/>
      <c r="I794" s="165"/>
      <c r="J794" s="165"/>
      <c r="K794" s="165"/>
      <c r="L794" s="165"/>
      <c r="M794" s="165"/>
      <c r="N794" s="165"/>
      <c r="O794" s="165"/>
      <c r="P794" s="165"/>
      <c r="Q794" s="165"/>
      <c r="R794" s="165"/>
      <c r="S794" s="165"/>
      <c r="T794" s="165"/>
      <c r="U794" s="165"/>
      <c r="V794" s="165"/>
      <c r="W794" s="165"/>
      <c r="X794" s="165"/>
      <c r="Y794" s="165"/>
      <c r="Z794" s="165"/>
    </row>
    <row r="795">
      <c r="A795" s="165"/>
      <c r="B795" s="165"/>
      <c r="C795" s="165"/>
      <c r="D795" s="165"/>
      <c r="E795" s="165"/>
      <c r="F795" s="165"/>
      <c r="G795" s="165"/>
      <c r="H795" s="165"/>
      <c r="I795" s="165"/>
      <c r="J795" s="165"/>
      <c r="K795" s="165"/>
      <c r="L795" s="165"/>
      <c r="M795" s="165"/>
      <c r="N795" s="165"/>
      <c r="O795" s="165"/>
      <c r="P795" s="165"/>
      <c r="Q795" s="165"/>
      <c r="R795" s="165"/>
      <c r="S795" s="165"/>
      <c r="T795" s="165"/>
      <c r="U795" s="165"/>
      <c r="V795" s="165"/>
      <c r="W795" s="165"/>
      <c r="X795" s="165"/>
      <c r="Y795" s="165"/>
      <c r="Z795" s="165"/>
    </row>
    <row r="796">
      <c r="A796" s="165"/>
      <c r="B796" s="165"/>
      <c r="C796" s="165"/>
      <c r="D796" s="165"/>
      <c r="E796" s="165"/>
      <c r="F796" s="165"/>
      <c r="G796" s="165"/>
      <c r="H796" s="165"/>
      <c r="I796" s="165"/>
      <c r="J796" s="165"/>
      <c r="K796" s="165"/>
      <c r="L796" s="165"/>
      <c r="M796" s="165"/>
      <c r="N796" s="165"/>
      <c r="O796" s="165"/>
      <c r="P796" s="165"/>
      <c r="Q796" s="165"/>
      <c r="R796" s="165"/>
      <c r="S796" s="165"/>
      <c r="T796" s="165"/>
      <c r="U796" s="165"/>
      <c r="V796" s="165"/>
      <c r="W796" s="165"/>
      <c r="X796" s="165"/>
      <c r="Y796" s="165"/>
      <c r="Z796" s="165"/>
    </row>
    <row r="797">
      <c r="A797" s="165"/>
      <c r="B797" s="165"/>
      <c r="C797" s="165"/>
      <c r="D797" s="165"/>
      <c r="E797" s="165"/>
      <c r="F797" s="165"/>
      <c r="G797" s="165"/>
      <c r="H797" s="165"/>
      <c r="I797" s="165"/>
      <c r="J797" s="165"/>
      <c r="K797" s="165"/>
      <c r="L797" s="165"/>
      <c r="M797" s="165"/>
      <c r="N797" s="165"/>
      <c r="O797" s="165"/>
      <c r="P797" s="165"/>
      <c r="Q797" s="165"/>
      <c r="R797" s="165"/>
      <c r="S797" s="165"/>
      <c r="T797" s="165"/>
      <c r="U797" s="165"/>
      <c r="V797" s="165"/>
      <c r="W797" s="165"/>
      <c r="X797" s="165"/>
      <c r="Y797" s="165"/>
      <c r="Z797" s="165"/>
    </row>
    <row r="798">
      <c r="A798" s="165"/>
      <c r="B798" s="165"/>
      <c r="C798" s="165"/>
      <c r="D798" s="165"/>
      <c r="E798" s="165"/>
      <c r="F798" s="165"/>
      <c r="G798" s="165"/>
      <c r="H798" s="165"/>
      <c r="I798" s="165"/>
      <c r="J798" s="165"/>
      <c r="K798" s="165"/>
      <c r="L798" s="165"/>
      <c r="M798" s="165"/>
      <c r="N798" s="165"/>
      <c r="O798" s="165"/>
      <c r="P798" s="165"/>
      <c r="Q798" s="165"/>
      <c r="R798" s="165"/>
      <c r="S798" s="165"/>
      <c r="T798" s="165"/>
      <c r="U798" s="165"/>
      <c r="V798" s="165"/>
      <c r="W798" s="165"/>
      <c r="X798" s="165"/>
      <c r="Y798" s="165"/>
      <c r="Z798" s="165"/>
    </row>
    <row r="799">
      <c r="A799" s="165"/>
      <c r="B799" s="165"/>
      <c r="C799" s="165"/>
      <c r="D799" s="165"/>
      <c r="E799" s="165"/>
      <c r="F799" s="165"/>
      <c r="G799" s="165"/>
      <c r="H799" s="165"/>
      <c r="I799" s="165"/>
      <c r="J799" s="165"/>
      <c r="K799" s="165"/>
      <c r="L799" s="165"/>
      <c r="M799" s="165"/>
      <c r="N799" s="165"/>
      <c r="O799" s="165"/>
      <c r="P799" s="165"/>
      <c r="Q799" s="165"/>
      <c r="R799" s="165"/>
      <c r="S799" s="165"/>
      <c r="T799" s="165"/>
      <c r="U799" s="165"/>
      <c r="V799" s="165"/>
      <c r="W799" s="165"/>
      <c r="X799" s="165"/>
      <c r="Y799" s="165"/>
      <c r="Z799" s="165"/>
    </row>
    <row r="800">
      <c r="A800" s="165"/>
      <c r="B800" s="165"/>
      <c r="C800" s="165"/>
      <c r="D800" s="165"/>
      <c r="E800" s="165"/>
      <c r="F800" s="165"/>
      <c r="G800" s="165"/>
      <c r="H800" s="165"/>
      <c r="I800" s="165"/>
      <c r="J800" s="165"/>
      <c r="K800" s="165"/>
      <c r="L800" s="165"/>
      <c r="M800" s="165"/>
      <c r="N800" s="165"/>
      <c r="O800" s="165"/>
      <c r="P800" s="165"/>
      <c r="Q800" s="165"/>
      <c r="R800" s="165"/>
      <c r="S800" s="165"/>
      <c r="T800" s="165"/>
      <c r="U800" s="165"/>
      <c r="V800" s="165"/>
      <c r="W800" s="165"/>
      <c r="X800" s="165"/>
      <c r="Y800" s="165"/>
      <c r="Z800" s="165"/>
    </row>
    <row r="801">
      <c r="A801" s="165"/>
      <c r="B801" s="165"/>
      <c r="C801" s="165"/>
      <c r="D801" s="165"/>
      <c r="E801" s="165"/>
      <c r="F801" s="165"/>
      <c r="G801" s="165"/>
      <c r="H801" s="165"/>
      <c r="I801" s="165"/>
      <c r="J801" s="165"/>
      <c r="K801" s="165"/>
      <c r="L801" s="165"/>
      <c r="M801" s="165"/>
      <c r="N801" s="165"/>
      <c r="O801" s="165"/>
      <c r="P801" s="165"/>
      <c r="Q801" s="165"/>
      <c r="R801" s="165"/>
      <c r="S801" s="165"/>
      <c r="T801" s="165"/>
      <c r="U801" s="165"/>
      <c r="V801" s="165"/>
      <c r="W801" s="165"/>
      <c r="X801" s="165"/>
      <c r="Y801" s="165"/>
      <c r="Z801" s="165"/>
    </row>
    <row r="802">
      <c r="A802" s="165"/>
      <c r="B802" s="165"/>
      <c r="C802" s="165"/>
      <c r="D802" s="165"/>
      <c r="E802" s="165"/>
      <c r="F802" s="165"/>
      <c r="G802" s="165"/>
      <c r="H802" s="165"/>
      <c r="I802" s="165"/>
      <c r="J802" s="165"/>
      <c r="K802" s="165"/>
      <c r="L802" s="165"/>
      <c r="M802" s="165"/>
      <c r="N802" s="165"/>
      <c r="O802" s="165"/>
      <c r="P802" s="165"/>
      <c r="Q802" s="165"/>
      <c r="R802" s="165"/>
      <c r="S802" s="165"/>
      <c r="T802" s="165"/>
      <c r="U802" s="165"/>
      <c r="V802" s="165"/>
      <c r="W802" s="165"/>
      <c r="X802" s="165"/>
      <c r="Y802" s="165"/>
      <c r="Z802" s="165"/>
    </row>
    <row r="803">
      <c r="A803" s="165"/>
      <c r="B803" s="165"/>
      <c r="C803" s="165"/>
      <c r="D803" s="165"/>
      <c r="E803" s="165"/>
      <c r="F803" s="165"/>
      <c r="G803" s="165"/>
      <c r="H803" s="165"/>
      <c r="I803" s="165"/>
      <c r="J803" s="165"/>
      <c r="K803" s="165"/>
      <c r="L803" s="165"/>
      <c r="M803" s="165"/>
      <c r="N803" s="165"/>
      <c r="O803" s="165"/>
      <c r="P803" s="165"/>
      <c r="Q803" s="165"/>
      <c r="R803" s="165"/>
      <c r="S803" s="165"/>
      <c r="T803" s="165"/>
      <c r="U803" s="165"/>
      <c r="V803" s="165"/>
      <c r="W803" s="165"/>
      <c r="X803" s="165"/>
      <c r="Y803" s="165"/>
      <c r="Z803" s="165"/>
    </row>
    <row r="804">
      <c r="A804" s="165"/>
      <c r="B804" s="165"/>
      <c r="C804" s="165"/>
      <c r="D804" s="165"/>
      <c r="E804" s="165"/>
      <c r="F804" s="165"/>
      <c r="G804" s="165"/>
      <c r="H804" s="165"/>
      <c r="I804" s="165"/>
      <c r="J804" s="165"/>
      <c r="K804" s="165"/>
      <c r="L804" s="165"/>
      <c r="M804" s="165"/>
      <c r="N804" s="165"/>
      <c r="O804" s="165"/>
      <c r="P804" s="165"/>
      <c r="Q804" s="165"/>
      <c r="R804" s="165"/>
      <c r="S804" s="165"/>
      <c r="T804" s="165"/>
      <c r="U804" s="165"/>
      <c r="V804" s="165"/>
      <c r="W804" s="165"/>
      <c r="X804" s="165"/>
      <c r="Y804" s="165"/>
      <c r="Z804" s="165"/>
    </row>
    <row r="805">
      <c r="A805" s="165"/>
      <c r="B805" s="165"/>
      <c r="C805" s="165"/>
      <c r="D805" s="165"/>
      <c r="E805" s="165"/>
      <c r="F805" s="165"/>
      <c r="G805" s="165"/>
      <c r="H805" s="165"/>
      <c r="I805" s="165"/>
      <c r="J805" s="165"/>
      <c r="K805" s="165"/>
      <c r="L805" s="165"/>
      <c r="M805" s="165"/>
      <c r="N805" s="165"/>
      <c r="O805" s="165"/>
      <c r="P805" s="165"/>
      <c r="Q805" s="165"/>
      <c r="R805" s="165"/>
      <c r="S805" s="165"/>
      <c r="T805" s="165"/>
      <c r="U805" s="165"/>
      <c r="V805" s="165"/>
      <c r="W805" s="165"/>
      <c r="X805" s="165"/>
      <c r="Y805" s="165"/>
      <c r="Z805" s="165"/>
    </row>
    <row r="806">
      <c r="A806" s="165"/>
      <c r="B806" s="165"/>
      <c r="C806" s="165"/>
      <c r="D806" s="165"/>
      <c r="E806" s="165"/>
      <c r="F806" s="165"/>
      <c r="G806" s="165"/>
      <c r="H806" s="165"/>
      <c r="I806" s="165"/>
      <c r="J806" s="165"/>
      <c r="K806" s="165"/>
      <c r="L806" s="165"/>
      <c r="M806" s="165"/>
      <c r="N806" s="165"/>
      <c r="O806" s="165"/>
      <c r="P806" s="165"/>
      <c r="Q806" s="165"/>
      <c r="R806" s="165"/>
      <c r="S806" s="165"/>
      <c r="T806" s="165"/>
      <c r="U806" s="165"/>
      <c r="V806" s="165"/>
      <c r="W806" s="165"/>
      <c r="X806" s="165"/>
      <c r="Y806" s="165"/>
      <c r="Z806" s="165"/>
    </row>
    <row r="807">
      <c r="A807" s="165"/>
      <c r="B807" s="165"/>
      <c r="C807" s="165"/>
      <c r="D807" s="165"/>
      <c r="E807" s="165"/>
      <c r="F807" s="165"/>
      <c r="G807" s="165"/>
      <c r="H807" s="165"/>
      <c r="I807" s="165"/>
      <c r="J807" s="165"/>
      <c r="K807" s="165"/>
      <c r="L807" s="165"/>
      <c r="M807" s="165"/>
      <c r="N807" s="165"/>
      <c r="O807" s="165"/>
      <c r="P807" s="165"/>
      <c r="Q807" s="165"/>
      <c r="R807" s="165"/>
      <c r="S807" s="165"/>
      <c r="T807" s="165"/>
      <c r="U807" s="165"/>
      <c r="V807" s="165"/>
      <c r="W807" s="165"/>
      <c r="X807" s="165"/>
      <c r="Y807" s="165"/>
      <c r="Z807" s="165"/>
    </row>
    <row r="808">
      <c r="A808" s="165"/>
      <c r="B808" s="165"/>
      <c r="C808" s="165"/>
      <c r="D808" s="165"/>
      <c r="E808" s="165"/>
      <c r="F808" s="165"/>
      <c r="G808" s="165"/>
      <c r="H808" s="165"/>
      <c r="I808" s="165"/>
      <c r="J808" s="165"/>
      <c r="K808" s="165"/>
      <c r="L808" s="165"/>
      <c r="M808" s="165"/>
      <c r="N808" s="165"/>
      <c r="O808" s="165"/>
      <c r="P808" s="165"/>
      <c r="Q808" s="165"/>
      <c r="R808" s="165"/>
      <c r="S808" s="165"/>
      <c r="T808" s="165"/>
      <c r="U808" s="165"/>
      <c r="V808" s="165"/>
      <c r="W808" s="165"/>
      <c r="X808" s="165"/>
      <c r="Y808" s="165"/>
      <c r="Z808" s="165"/>
    </row>
    <row r="809">
      <c r="A809" s="165"/>
      <c r="B809" s="165"/>
      <c r="C809" s="165"/>
      <c r="D809" s="165"/>
      <c r="E809" s="165"/>
      <c r="F809" s="165"/>
      <c r="G809" s="165"/>
      <c r="H809" s="165"/>
      <c r="I809" s="165"/>
      <c r="J809" s="165"/>
      <c r="K809" s="165"/>
      <c r="L809" s="165"/>
      <c r="M809" s="165"/>
      <c r="N809" s="165"/>
      <c r="O809" s="165"/>
      <c r="P809" s="165"/>
      <c r="Q809" s="165"/>
      <c r="R809" s="165"/>
      <c r="S809" s="165"/>
      <c r="T809" s="165"/>
      <c r="U809" s="165"/>
      <c r="V809" s="165"/>
      <c r="W809" s="165"/>
      <c r="X809" s="165"/>
      <c r="Y809" s="165"/>
      <c r="Z809" s="165"/>
    </row>
    <row r="810">
      <c r="A810" s="165"/>
      <c r="B810" s="165"/>
      <c r="C810" s="165"/>
      <c r="D810" s="165"/>
      <c r="E810" s="165"/>
      <c r="F810" s="165"/>
      <c r="G810" s="165"/>
      <c r="H810" s="165"/>
      <c r="I810" s="165"/>
      <c r="J810" s="165"/>
      <c r="K810" s="165"/>
      <c r="L810" s="165"/>
      <c r="M810" s="165"/>
      <c r="N810" s="165"/>
      <c r="O810" s="165"/>
      <c r="P810" s="165"/>
      <c r="Q810" s="165"/>
      <c r="R810" s="165"/>
      <c r="S810" s="165"/>
      <c r="T810" s="165"/>
      <c r="U810" s="165"/>
      <c r="V810" s="165"/>
      <c r="W810" s="165"/>
      <c r="X810" s="165"/>
      <c r="Y810" s="165"/>
      <c r="Z810" s="165"/>
    </row>
    <row r="811">
      <c r="A811" s="165"/>
      <c r="B811" s="165"/>
      <c r="C811" s="165"/>
      <c r="D811" s="165"/>
      <c r="E811" s="165"/>
      <c r="F811" s="165"/>
      <c r="G811" s="165"/>
      <c r="H811" s="165"/>
      <c r="I811" s="165"/>
      <c r="J811" s="165"/>
      <c r="K811" s="165"/>
      <c r="L811" s="165"/>
      <c r="M811" s="165"/>
      <c r="N811" s="165"/>
      <c r="O811" s="165"/>
      <c r="P811" s="165"/>
      <c r="Q811" s="165"/>
      <c r="R811" s="165"/>
      <c r="S811" s="165"/>
      <c r="T811" s="165"/>
      <c r="U811" s="165"/>
      <c r="V811" s="165"/>
      <c r="W811" s="165"/>
      <c r="X811" s="165"/>
      <c r="Y811" s="165"/>
      <c r="Z811" s="165"/>
    </row>
    <row r="812">
      <c r="A812" s="165"/>
      <c r="B812" s="165"/>
      <c r="C812" s="165"/>
      <c r="D812" s="165"/>
      <c r="E812" s="165"/>
      <c r="F812" s="165"/>
      <c r="G812" s="165"/>
      <c r="H812" s="165"/>
      <c r="I812" s="165"/>
      <c r="J812" s="165"/>
      <c r="K812" s="165"/>
      <c r="L812" s="165"/>
      <c r="M812" s="165"/>
      <c r="N812" s="165"/>
      <c r="O812" s="165"/>
      <c r="P812" s="165"/>
      <c r="Q812" s="165"/>
      <c r="R812" s="165"/>
      <c r="S812" s="165"/>
      <c r="T812" s="165"/>
      <c r="U812" s="165"/>
      <c r="V812" s="165"/>
      <c r="W812" s="165"/>
      <c r="X812" s="165"/>
      <c r="Y812" s="165"/>
      <c r="Z812" s="165"/>
    </row>
    <row r="813">
      <c r="A813" s="165"/>
      <c r="B813" s="165"/>
      <c r="C813" s="165"/>
      <c r="D813" s="165"/>
      <c r="E813" s="165"/>
      <c r="F813" s="165"/>
      <c r="G813" s="165"/>
      <c r="H813" s="165"/>
      <c r="I813" s="165"/>
      <c r="J813" s="165"/>
      <c r="K813" s="165"/>
      <c r="L813" s="165"/>
      <c r="M813" s="165"/>
      <c r="N813" s="165"/>
      <c r="O813" s="165"/>
      <c r="P813" s="165"/>
      <c r="Q813" s="165"/>
      <c r="R813" s="165"/>
      <c r="S813" s="165"/>
      <c r="T813" s="165"/>
      <c r="U813" s="165"/>
      <c r="V813" s="165"/>
      <c r="W813" s="165"/>
      <c r="X813" s="165"/>
      <c r="Y813" s="165"/>
      <c r="Z813" s="165"/>
    </row>
    <row r="814">
      <c r="A814" s="165"/>
      <c r="B814" s="165"/>
      <c r="C814" s="165"/>
      <c r="D814" s="165"/>
      <c r="E814" s="165"/>
      <c r="F814" s="165"/>
      <c r="G814" s="165"/>
      <c r="H814" s="165"/>
      <c r="I814" s="165"/>
      <c r="J814" s="165"/>
      <c r="K814" s="165"/>
      <c r="L814" s="165"/>
      <c r="M814" s="165"/>
      <c r="N814" s="165"/>
      <c r="O814" s="165"/>
      <c r="P814" s="165"/>
      <c r="Q814" s="165"/>
      <c r="R814" s="165"/>
      <c r="S814" s="165"/>
      <c r="T814" s="165"/>
      <c r="U814" s="165"/>
      <c r="V814" s="165"/>
      <c r="W814" s="165"/>
      <c r="X814" s="165"/>
      <c r="Y814" s="165"/>
      <c r="Z814" s="165"/>
    </row>
    <row r="815">
      <c r="A815" s="165"/>
      <c r="B815" s="165"/>
      <c r="C815" s="165"/>
      <c r="D815" s="165"/>
      <c r="E815" s="165"/>
      <c r="F815" s="165"/>
      <c r="G815" s="165"/>
      <c r="H815" s="165"/>
      <c r="I815" s="165"/>
      <c r="J815" s="165"/>
      <c r="K815" s="165"/>
      <c r="L815" s="165"/>
      <c r="M815" s="165"/>
      <c r="N815" s="165"/>
      <c r="O815" s="165"/>
      <c r="P815" s="165"/>
      <c r="Q815" s="165"/>
      <c r="R815" s="165"/>
      <c r="S815" s="165"/>
      <c r="T815" s="165"/>
      <c r="U815" s="165"/>
      <c r="V815" s="165"/>
      <c r="W815" s="165"/>
      <c r="X815" s="165"/>
      <c r="Y815" s="165"/>
      <c r="Z815" s="165"/>
    </row>
    <row r="816">
      <c r="A816" s="165"/>
      <c r="B816" s="165"/>
      <c r="C816" s="165"/>
      <c r="D816" s="165"/>
      <c r="E816" s="165"/>
      <c r="F816" s="165"/>
      <c r="G816" s="165"/>
      <c r="H816" s="165"/>
      <c r="I816" s="165"/>
      <c r="J816" s="165"/>
      <c r="K816" s="165"/>
      <c r="L816" s="165"/>
      <c r="M816" s="165"/>
      <c r="N816" s="165"/>
      <c r="O816" s="165"/>
      <c r="P816" s="165"/>
      <c r="Q816" s="165"/>
      <c r="R816" s="165"/>
      <c r="S816" s="165"/>
      <c r="T816" s="165"/>
      <c r="U816" s="165"/>
      <c r="V816" s="165"/>
      <c r="W816" s="165"/>
      <c r="X816" s="165"/>
      <c r="Y816" s="165"/>
      <c r="Z816" s="165"/>
    </row>
    <row r="817">
      <c r="A817" s="165"/>
      <c r="B817" s="165"/>
      <c r="C817" s="165"/>
      <c r="D817" s="165"/>
      <c r="E817" s="165"/>
      <c r="F817" s="165"/>
      <c r="G817" s="165"/>
      <c r="H817" s="165"/>
      <c r="I817" s="165"/>
      <c r="J817" s="165"/>
      <c r="K817" s="165"/>
      <c r="L817" s="165"/>
      <c r="M817" s="165"/>
      <c r="N817" s="165"/>
      <c r="O817" s="165"/>
      <c r="P817" s="165"/>
      <c r="Q817" s="165"/>
      <c r="R817" s="165"/>
      <c r="S817" s="165"/>
      <c r="T817" s="165"/>
      <c r="U817" s="165"/>
      <c r="V817" s="165"/>
      <c r="W817" s="165"/>
      <c r="X817" s="165"/>
      <c r="Y817" s="165"/>
      <c r="Z817" s="165"/>
    </row>
    <row r="818">
      <c r="A818" s="165"/>
      <c r="B818" s="165"/>
      <c r="C818" s="165"/>
      <c r="D818" s="165"/>
      <c r="E818" s="165"/>
      <c r="F818" s="165"/>
      <c r="G818" s="165"/>
      <c r="H818" s="165"/>
      <c r="I818" s="165"/>
      <c r="J818" s="165"/>
      <c r="K818" s="165"/>
      <c r="L818" s="165"/>
      <c r="M818" s="165"/>
      <c r="N818" s="165"/>
      <c r="O818" s="165"/>
      <c r="P818" s="165"/>
      <c r="Q818" s="165"/>
      <c r="R818" s="165"/>
      <c r="S818" s="165"/>
      <c r="T818" s="165"/>
      <c r="U818" s="165"/>
      <c r="V818" s="165"/>
      <c r="W818" s="165"/>
      <c r="X818" s="165"/>
      <c r="Y818" s="165"/>
      <c r="Z818" s="165"/>
    </row>
    <row r="819">
      <c r="A819" s="165"/>
      <c r="B819" s="165"/>
      <c r="C819" s="165"/>
      <c r="D819" s="165"/>
      <c r="E819" s="165"/>
      <c r="F819" s="165"/>
      <c r="G819" s="165"/>
      <c r="H819" s="165"/>
      <c r="I819" s="165"/>
      <c r="J819" s="165"/>
      <c r="K819" s="165"/>
      <c r="L819" s="165"/>
      <c r="M819" s="165"/>
      <c r="N819" s="165"/>
      <c r="O819" s="165"/>
      <c r="P819" s="165"/>
      <c r="Q819" s="165"/>
      <c r="R819" s="165"/>
      <c r="S819" s="165"/>
      <c r="T819" s="165"/>
      <c r="U819" s="165"/>
      <c r="V819" s="165"/>
      <c r="W819" s="165"/>
      <c r="X819" s="165"/>
      <c r="Y819" s="165"/>
      <c r="Z819" s="165"/>
    </row>
    <row r="820">
      <c r="A820" s="165"/>
      <c r="B820" s="165"/>
      <c r="C820" s="165"/>
      <c r="D820" s="165"/>
      <c r="E820" s="165"/>
      <c r="F820" s="165"/>
      <c r="G820" s="165"/>
      <c r="H820" s="165"/>
      <c r="I820" s="165"/>
      <c r="J820" s="165"/>
      <c r="K820" s="165"/>
      <c r="L820" s="165"/>
      <c r="M820" s="165"/>
      <c r="N820" s="165"/>
      <c r="O820" s="165"/>
      <c r="P820" s="165"/>
      <c r="Q820" s="165"/>
      <c r="R820" s="165"/>
      <c r="S820" s="165"/>
      <c r="T820" s="165"/>
      <c r="U820" s="165"/>
      <c r="V820" s="165"/>
      <c r="W820" s="165"/>
      <c r="X820" s="165"/>
      <c r="Y820" s="165"/>
      <c r="Z820" s="165"/>
    </row>
    <row r="821">
      <c r="A821" s="165"/>
      <c r="B821" s="165"/>
      <c r="C821" s="165"/>
      <c r="D821" s="165"/>
      <c r="E821" s="165"/>
      <c r="F821" s="165"/>
      <c r="G821" s="165"/>
      <c r="H821" s="165"/>
      <c r="I821" s="165"/>
      <c r="J821" s="165"/>
      <c r="K821" s="165"/>
      <c r="L821" s="165"/>
      <c r="M821" s="165"/>
      <c r="N821" s="165"/>
      <c r="O821" s="165"/>
      <c r="P821" s="165"/>
      <c r="Q821" s="165"/>
      <c r="R821" s="165"/>
      <c r="S821" s="165"/>
      <c r="T821" s="165"/>
      <c r="U821" s="165"/>
      <c r="V821" s="165"/>
      <c r="W821" s="165"/>
      <c r="X821" s="165"/>
      <c r="Y821" s="165"/>
      <c r="Z821" s="165"/>
    </row>
    <row r="822">
      <c r="A822" s="165"/>
      <c r="B822" s="165"/>
      <c r="C822" s="165"/>
      <c r="D822" s="165"/>
      <c r="E822" s="165"/>
      <c r="F822" s="165"/>
      <c r="G822" s="165"/>
      <c r="H822" s="165"/>
      <c r="I822" s="165"/>
      <c r="J822" s="165"/>
      <c r="K822" s="165"/>
      <c r="L822" s="165"/>
      <c r="M822" s="165"/>
      <c r="N822" s="165"/>
      <c r="O822" s="165"/>
      <c r="P822" s="165"/>
      <c r="Q822" s="165"/>
      <c r="R822" s="165"/>
      <c r="S822" s="165"/>
      <c r="T822" s="165"/>
      <c r="U822" s="165"/>
      <c r="V822" s="165"/>
      <c r="W822" s="165"/>
      <c r="X822" s="165"/>
      <c r="Y822" s="165"/>
      <c r="Z822" s="165"/>
    </row>
    <row r="823">
      <c r="A823" s="165"/>
      <c r="B823" s="165"/>
      <c r="C823" s="165"/>
      <c r="D823" s="165"/>
      <c r="E823" s="165"/>
      <c r="F823" s="165"/>
      <c r="G823" s="165"/>
      <c r="H823" s="165"/>
      <c r="I823" s="165"/>
      <c r="J823" s="165"/>
      <c r="K823" s="165"/>
      <c r="L823" s="165"/>
      <c r="M823" s="165"/>
      <c r="N823" s="165"/>
      <c r="O823" s="165"/>
      <c r="P823" s="165"/>
      <c r="Q823" s="165"/>
      <c r="R823" s="165"/>
      <c r="S823" s="165"/>
      <c r="T823" s="165"/>
      <c r="U823" s="165"/>
      <c r="V823" s="165"/>
      <c r="W823" s="165"/>
      <c r="X823" s="165"/>
      <c r="Y823" s="165"/>
      <c r="Z823" s="165"/>
    </row>
    <row r="824">
      <c r="A824" s="165"/>
      <c r="B824" s="165"/>
      <c r="C824" s="165"/>
      <c r="D824" s="165"/>
      <c r="E824" s="165"/>
      <c r="F824" s="165"/>
      <c r="G824" s="165"/>
      <c r="H824" s="165"/>
      <c r="I824" s="165"/>
      <c r="J824" s="165"/>
      <c r="K824" s="165"/>
      <c r="L824" s="165"/>
      <c r="M824" s="165"/>
      <c r="N824" s="165"/>
      <c r="O824" s="165"/>
      <c r="P824" s="165"/>
      <c r="Q824" s="165"/>
      <c r="R824" s="165"/>
      <c r="S824" s="165"/>
      <c r="T824" s="165"/>
      <c r="U824" s="165"/>
      <c r="V824" s="165"/>
      <c r="W824" s="165"/>
      <c r="X824" s="165"/>
      <c r="Y824" s="165"/>
      <c r="Z824" s="165"/>
    </row>
    <row r="825">
      <c r="A825" s="165"/>
      <c r="B825" s="165"/>
      <c r="C825" s="165"/>
      <c r="D825" s="165"/>
      <c r="E825" s="165"/>
      <c r="F825" s="165"/>
      <c r="G825" s="165"/>
      <c r="H825" s="165"/>
      <c r="I825" s="165"/>
      <c r="J825" s="165"/>
      <c r="K825" s="165"/>
      <c r="L825" s="165"/>
      <c r="M825" s="165"/>
      <c r="N825" s="165"/>
      <c r="O825" s="165"/>
      <c r="P825" s="165"/>
      <c r="Q825" s="165"/>
      <c r="R825" s="165"/>
      <c r="S825" s="165"/>
      <c r="T825" s="165"/>
      <c r="U825" s="165"/>
      <c r="V825" s="165"/>
      <c r="W825" s="165"/>
      <c r="X825" s="165"/>
      <c r="Y825" s="165"/>
      <c r="Z825" s="165"/>
    </row>
    <row r="826">
      <c r="A826" s="165"/>
      <c r="B826" s="165"/>
      <c r="C826" s="165"/>
      <c r="D826" s="165"/>
      <c r="E826" s="165"/>
      <c r="F826" s="165"/>
      <c r="G826" s="165"/>
      <c r="H826" s="165"/>
      <c r="I826" s="165"/>
      <c r="J826" s="165"/>
      <c r="K826" s="165"/>
      <c r="L826" s="165"/>
      <c r="M826" s="165"/>
      <c r="N826" s="165"/>
      <c r="O826" s="165"/>
      <c r="P826" s="165"/>
      <c r="Q826" s="165"/>
      <c r="R826" s="165"/>
      <c r="S826" s="165"/>
      <c r="T826" s="165"/>
      <c r="U826" s="165"/>
      <c r="V826" s="165"/>
      <c r="W826" s="165"/>
      <c r="X826" s="165"/>
      <c r="Y826" s="165"/>
      <c r="Z826" s="165"/>
    </row>
    <row r="827">
      <c r="A827" s="165"/>
      <c r="B827" s="165"/>
      <c r="C827" s="165"/>
      <c r="D827" s="165"/>
      <c r="E827" s="165"/>
      <c r="F827" s="165"/>
      <c r="G827" s="165"/>
      <c r="H827" s="165"/>
      <c r="I827" s="165"/>
      <c r="J827" s="165"/>
      <c r="K827" s="165"/>
      <c r="L827" s="165"/>
      <c r="M827" s="165"/>
      <c r="N827" s="165"/>
      <c r="O827" s="165"/>
      <c r="P827" s="165"/>
      <c r="Q827" s="165"/>
      <c r="R827" s="165"/>
      <c r="S827" s="165"/>
      <c r="T827" s="165"/>
      <c r="U827" s="165"/>
      <c r="V827" s="165"/>
      <c r="W827" s="165"/>
      <c r="X827" s="165"/>
      <c r="Y827" s="165"/>
      <c r="Z827" s="165"/>
    </row>
    <row r="828">
      <c r="A828" s="165"/>
      <c r="B828" s="165"/>
      <c r="C828" s="165"/>
      <c r="D828" s="165"/>
      <c r="E828" s="165"/>
      <c r="F828" s="165"/>
      <c r="G828" s="165"/>
      <c r="H828" s="165"/>
      <c r="I828" s="165"/>
      <c r="J828" s="165"/>
      <c r="K828" s="165"/>
      <c r="L828" s="165"/>
      <c r="M828" s="165"/>
      <c r="N828" s="165"/>
      <c r="O828" s="165"/>
      <c r="P828" s="165"/>
      <c r="Q828" s="165"/>
      <c r="R828" s="165"/>
      <c r="S828" s="165"/>
      <c r="T828" s="165"/>
      <c r="U828" s="165"/>
      <c r="V828" s="165"/>
      <c r="W828" s="165"/>
      <c r="X828" s="165"/>
      <c r="Y828" s="165"/>
      <c r="Z828" s="165"/>
    </row>
    <row r="829">
      <c r="A829" s="165"/>
      <c r="B829" s="165"/>
      <c r="C829" s="165"/>
      <c r="D829" s="165"/>
      <c r="E829" s="165"/>
      <c r="F829" s="165"/>
      <c r="G829" s="165"/>
      <c r="H829" s="165"/>
      <c r="I829" s="165"/>
      <c r="J829" s="165"/>
      <c r="K829" s="165"/>
      <c r="L829" s="165"/>
      <c r="M829" s="165"/>
      <c r="N829" s="165"/>
      <c r="O829" s="165"/>
      <c r="P829" s="165"/>
      <c r="Q829" s="165"/>
      <c r="R829" s="165"/>
      <c r="S829" s="165"/>
      <c r="T829" s="165"/>
      <c r="U829" s="165"/>
      <c r="V829" s="165"/>
      <c r="W829" s="165"/>
      <c r="X829" s="165"/>
      <c r="Y829" s="165"/>
      <c r="Z829" s="165"/>
    </row>
    <row r="830">
      <c r="A830" s="165"/>
      <c r="B830" s="165"/>
      <c r="C830" s="165"/>
      <c r="D830" s="165"/>
      <c r="E830" s="165"/>
      <c r="F830" s="165"/>
      <c r="G830" s="165"/>
      <c r="H830" s="165"/>
      <c r="I830" s="165"/>
      <c r="J830" s="165"/>
      <c r="K830" s="165"/>
      <c r="L830" s="165"/>
      <c r="M830" s="165"/>
      <c r="N830" s="165"/>
      <c r="O830" s="165"/>
      <c r="P830" s="165"/>
      <c r="Q830" s="165"/>
      <c r="R830" s="165"/>
      <c r="S830" s="165"/>
      <c r="T830" s="165"/>
      <c r="U830" s="165"/>
      <c r="V830" s="165"/>
      <c r="W830" s="165"/>
      <c r="X830" s="165"/>
      <c r="Y830" s="165"/>
      <c r="Z830" s="165"/>
    </row>
    <row r="831">
      <c r="A831" s="165"/>
      <c r="B831" s="165"/>
      <c r="C831" s="165"/>
      <c r="D831" s="165"/>
      <c r="E831" s="165"/>
      <c r="F831" s="165"/>
      <c r="G831" s="165"/>
      <c r="H831" s="165"/>
      <c r="I831" s="165"/>
      <c r="J831" s="165"/>
      <c r="K831" s="165"/>
      <c r="L831" s="165"/>
      <c r="M831" s="165"/>
      <c r="N831" s="165"/>
      <c r="O831" s="165"/>
      <c r="P831" s="165"/>
      <c r="Q831" s="165"/>
      <c r="R831" s="165"/>
      <c r="S831" s="165"/>
      <c r="T831" s="165"/>
      <c r="U831" s="165"/>
      <c r="V831" s="165"/>
      <c r="W831" s="165"/>
      <c r="X831" s="165"/>
      <c r="Y831" s="165"/>
      <c r="Z831" s="165"/>
    </row>
    <row r="832">
      <c r="A832" s="165"/>
      <c r="B832" s="165"/>
      <c r="C832" s="165"/>
      <c r="D832" s="165"/>
      <c r="E832" s="165"/>
      <c r="F832" s="165"/>
      <c r="G832" s="165"/>
      <c r="H832" s="165"/>
      <c r="I832" s="165"/>
      <c r="J832" s="165"/>
      <c r="K832" s="165"/>
      <c r="L832" s="165"/>
      <c r="M832" s="165"/>
      <c r="N832" s="165"/>
      <c r="O832" s="165"/>
      <c r="P832" s="165"/>
      <c r="Q832" s="165"/>
      <c r="R832" s="165"/>
      <c r="S832" s="165"/>
      <c r="T832" s="165"/>
      <c r="U832" s="165"/>
      <c r="V832" s="165"/>
      <c r="W832" s="165"/>
      <c r="X832" s="165"/>
      <c r="Y832" s="165"/>
      <c r="Z832" s="165"/>
    </row>
    <row r="833">
      <c r="A833" s="165"/>
      <c r="B833" s="165"/>
      <c r="C833" s="165"/>
      <c r="D833" s="165"/>
      <c r="E833" s="165"/>
      <c r="F833" s="165"/>
      <c r="G833" s="165"/>
      <c r="H833" s="165"/>
      <c r="I833" s="165"/>
      <c r="J833" s="165"/>
      <c r="K833" s="165"/>
      <c r="L833" s="165"/>
      <c r="M833" s="165"/>
      <c r="N833" s="165"/>
      <c r="O833" s="165"/>
      <c r="P833" s="165"/>
      <c r="Q833" s="165"/>
      <c r="R833" s="165"/>
      <c r="S833" s="165"/>
      <c r="T833" s="165"/>
      <c r="U833" s="165"/>
      <c r="V833" s="165"/>
      <c r="W833" s="165"/>
      <c r="X833" s="165"/>
      <c r="Y833" s="165"/>
      <c r="Z833" s="165"/>
    </row>
    <row r="834">
      <c r="A834" s="165"/>
      <c r="B834" s="165"/>
      <c r="C834" s="165"/>
      <c r="D834" s="165"/>
      <c r="E834" s="165"/>
      <c r="F834" s="165"/>
      <c r="G834" s="165"/>
      <c r="H834" s="165"/>
      <c r="I834" s="165"/>
      <c r="J834" s="165"/>
      <c r="K834" s="165"/>
      <c r="L834" s="165"/>
      <c r="M834" s="165"/>
      <c r="N834" s="165"/>
      <c r="O834" s="165"/>
      <c r="P834" s="165"/>
      <c r="Q834" s="165"/>
      <c r="R834" s="165"/>
      <c r="S834" s="165"/>
      <c r="T834" s="165"/>
      <c r="U834" s="165"/>
      <c r="V834" s="165"/>
      <c r="W834" s="165"/>
      <c r="X834" s="165"/>
      <c r="Y834" s="165"/>
      <c r="Z834" s="165"/>
    </row>
    <row r="835">
      <c r="A835" s="165"/>
      <c r="B835" s="165"/>
      <c r="C835" s="165"/>
      <c r="D835" s="165"/>
      <c r="E835" s="165"/>
      <c r="F835" s="165"/>
      <c r="G835" s="165"/>
      <c r="H835" s="165"/>
      <c r="I835" s="165"/>
      <c r="J835" s="165"/>
      <c r="K835" s="165"/>
      <c r="L835" s="165"/>
      <c r="M835" s="165"/>
      <c r="N835" s="165"/>
      <c r="O835" s="165"/>
      <c r="P835" s="165"/>
      <c r="Q835" s="165"/>
      <c r="R835" s="165"/>
      <c r="S835" s="165"/>
      <c r="T835" s="165"/>
      <c r="U835" s="165"/>
      <c r="V835" s="165"/>
      <c r="W835" s="165"/>
      <c r="X835" s="165"/>
      <c r="Y835" s="165"/>
      <c r="Z835" s="165"/>
    </row>
    <row r="836">
      <c r="A836" s="165"/>
      <c r="B836" s="165"/>
      <c r="C836" s="165"/>
      <c r="D836" s="165"/>
      <c r="E836" s="165"/>
      <c r="F836" s="165"/>
      <c r="G836" s="165"/>
      <c r="H836" s="165"/>
      <c r="I836" s="165"/>
      <c r="J836" s="165"/>
      <c r="K836" s="165"/>
      <c r="L836" s="165"/>
      <c r="M836" s="165"/>
      <c r="N836" s="165"/>
      <c r="O836" s="165"/>
      <c r="P836" s="165"/>
      <c r="Q836" s="165"/>
      <c r="R836" s="165"/>
      <c r="S836" s="165"/>
      <c r="T836" s="165"/>
      <c r="U836" s="165"/>
      <c r="V836" s="165"/>
      <c r="W836" s="165"/>
      <c r="X836" s="165"/>
      <c r="Y836" s="165"/>
      <c r="Z836" s="165"/>
    </row>
    <row r="837">
      <c r="A837" s="165"/>
      <c r="B837" s="165"/>
      <c r="C837" s="165"/>
      <c r="D837" s="165"/>
      <c r="E837" s="165"/>
      <c r="F837" s="165"/>
      <c r="G837" s="165"/>
      <c r="H837" s="165"/>
      <c r="I837" s="165"/>
      <c r="J837" s="165"/>
      <c r="K837" s="165"/>
      <c r="L837" s="165"/>
      <c r="M837" s="165"/>
      <c r="N837" s="165"/>
      <c r="O837" s="165"/>
      <c r="P837" s="165"/>
      <c r="Q837" s="165"/>
      <c r="R837" s="165"/>
      <c r="S837" s="165"/>
      <c r="T837" s="165"/>
      <c r="U837" s="165"/>
      <c r="V837" s="165"/>
      <c r="W837" s="165"/>
      <c r="X837" s="165"/>
      <c r="Y837" s="165"/>
      <c r="Z837" s="165"/>
    </row>
    <row r="838">
      <c r="A838" s="165"/>
      <c r="B838" s="165"/>
      <c r="C838" s="165"/>
      <c r="D838" s="165"/>
      <c r="E838" s="165"/>
      <c r="F838" s="165"/>
      <c r="G838" s="165"/>
      <c r="H838" s="165"/>
      <c r="I838" s="165"/>
      <c r="J838" s="165"/>
      <c r="K838" s="165"/>
      <c r="L838" s="165"/>
      <c r="M838" s="165"/>
      <c r="N838" s="165"/>
      <c r="O838" s="165"/>
      <c r="P838" s="165"/>
      <c r="Q838" s="165"/>
      <c r="R838" s="165"/>
      <c r="S838" s="165"/>
      <c r="T838" s="165"/>
      <c r="U838" s="165"/>
      <c r="V838" s="165"/>
      <c r="W838" s="165"/>
      <c r="X838" s="165"/>
      <c r="Y838" s="165"/>
      <c r="Z838" s="165"/>
    </row>
    <row r="839">
      <c r="A839" s="165"/>
      <c r="B839" s="165"/>
      <c r="C839" s="165"/>
      <c r="D839" s="165"/>
      <c r="E839" s="165"/>
      <c r="F839" s="165"/>
      <c r="G839" s="165"/>
      <c r="H839" s="165"/>
      <c r="I839" s="165"/>
      <c r="J839" s="165"/>
      <c r="K839" s="165"/>
      <c r="L839" s="165"/>
      <c r="M839" s="165"/>
      <c r="N839" s="165"/>
      <c r="O839" s="165"/>
      <c r="P839" s="165"/>
      <c r="Q839" s="165"/>
      <c r="R839" s="165"/>
      <c r="S839" s="165"/>
      <c r="T839" s="165"/>
      <c r="U839" s="165"/>
      <c r="V839" s="165"/>
      <c r="W839" s="165"/>
      <c r="X839" s="165"/>
      <c r="Y839" s="165"/>
      <c r="Z839" s="165"/>
    </row>
    <row r="840">
      <c r="A840" s="165"/>
      <c r="B840" s="165"/>
      <c r="C840" s="165"/>
      <c r="D840" s="165"/>
      <c r="E840" s="165"/>
      <c r="F840" s="165"/>
      <c r="G840" s="165"/>
      <c r="H840" s="165"/>
      <c r="I840" s="165"/>
      <c r="J840" s="165"/>
      <c r="K840" s="165"/>
      <c r="L840" s="165"/>
      <c r="M840" s="165"/>
      <c r="N840" s="165"/>
      <c r="O840" s="165"/>
      <c r="P840" s="165"/>
      <c r="Q840" s="165"/>
      <c r="R840" s="165"/>
      <c r="S840" s="165"/>
      <c r="T840" s="165"/>
      <c r="U840" s="165"/>
      <c r="V840" s="165"/>
      <c r="W840" s="165"/>
      <c r="X840" s="165"/>
      <c r="Y840" s="165"/>
      <c r="Z840" s="165"/>
    </row>
    <row r="841">
      <c r="A841" s="165"/>
      <c r="B841" s="165"/>
      <c r="C841" s="165"/>
      <c r="D841" s="165"/>
      <c r="E841" s="165"/>
      <c r="F841" s="165"/>
      <c r="G841" s="165"/>
      <c r="H841" s="165"/>
      <c r="I841" s="165"/>
      <c r="J841" s="165"/>
      <c r="K841" s="165"/>
      <c r="L841" s="165"/>
      <c r="M841" s="165"/>
      <c r="N841" s="165"/>
      <c r="O841" s="165"/>
      <c r="P841" s="165"/>
      <c r="Q841" s="165"/>
      <c r="R841" s="165"/>
      <c r="S841" s="165"/>
      <c r="T841" s="165"/>
      <c r="U841" s="165"/>
      <c r="V841" s="165"/>
      <c r="W841" s="165"/>
      <c r="X841" s="165"/>
      <c r="Y841" s="165"/>
      <c r="Z841" s="165"/>
    </row>
    <row r="842">
      <c r="A842" s="165"/>
      <c r="B842" s="165"/>
      <c r="C842" s="165"/>
      <c r="D842" s="165"/>
      <c r="E842" s="165"/>
      <c r="F842" s="165"/>
      <c r="G842" s="165"/>
      <c r="H842" s="165"/>
      <c r="I842" s="165"/>
      <c r="J842" s="165"/>
      <c r="K842" s="165"/>
      <c r="L842" s="165"/>
      <c r="M842" s="165"/>
      <c r="N842" s="165"/>
      <c r="O842" s="165"/>
      <c r="P842" s="165"/>
      <c r="Q842" s="165"/>
      <c r="R842" s="165"/>
      <c r="S842" s="165"/>
      <c r="T842" s="165"/>
      <c r="U842" s="165"/>
      <c r="V842" s="165"/>
      <c r="W842" s="165"/>
      <c r="X842" s="165"/>
      <c r="Y842" s="165"/>
      <c r="Z842" s="165"/>
    </row>
    <row r="843">
      <c r="A843" s="165"/>
      <c r="B843" s="165"/>
      <c r="C843" s="165"/>
      <c r="D843" s="165"/>
      <c r="E843" s="165"/>
      <c r="F843" s="165"/>
      <c r="G843" s="165"/>
      <c r="H843" s="165"/>
      <c r="I843" s="165"/>
      <c r="J843" s="165"/>
      <c r="K843" s="165"/>
      <c r="L843" s="165"/>
      <c r="M843" s="165"/>
      <c r="N843" s="165"/>
      <c r="O843" s="165"/>
      <c r="P843" s="165"/>
      <c r="Q843" s="165"/>
      <c r="R843" s="165"/>
      <c r="S843" s="165"/>
      <c r="T843" s="165"/>
      <c r="U843" s="165"/>
      <c r="V843" s="165"/>
      <c r="W843" s="165"/>
      <c r="X843" s="165"/>
      <c r="Y843" s="165"/>
      <c r="Z843" s="165"/>
    </row>
    <row r="844">
      <c r="A844" s="165"/>
      <c r="B844" s="165"/>
      <c r="C844" s="165"/>
      <c r="D844" s="165"/>
      <c r="E844" s="165"/>
      <c r="F844" s="165"/>
      <c r="G844" s="165"/>
      <c r="H844" s="165"/>
      <c r="I844" s="165"/>
      <c r="J844" s="165"/>
      <c r="K844" s="165"/>
      <c r="L844" s="165"/>
      <c r="M844" s="165"/>
      <c r="N844" s="165"/>
      <c r="O844" s="165"/>
      <c r="P844" s="165"/>
      <c r="Q844" s="165"/>
      <c r="R844" s="165"/>
      <c r="S844" s="165"/>
      <c r="T844" s="165"/>
      <c r="U844" s="165"/>
      <c r="V844" s="165"/>
      <c r="W844" s="165"/>
      <c r="X844" s="165"/>
      <c r="Y844" s="165"/>
      <c r="Z844" s="165"/>
    </row>
    <row r="845">
      <c r="A845" s="165"/>
      <c r="B845" s="165"/>
      <c r="C845" s="165"/>
      <c r="D845" s="165"/>
      <c r="E845" s="165"/>
      <c r="F845" s="165"/>
      <c r="G845" s="165"/>
      <c r="H845" s="165"/>
      <c r="I845" s="165"/>
      <c r="J845" s="165"/>
      <c r="K845" s="165"/>
      <c r="L845" s="165"/>
      <c r="M845" s="165"/>
      <c r="N845" s="165"/>
      <c r="O845" s="165"/>
      <c r="P845" s="165"/>
      <c r="Q845" s="165"/>
      <c r="R845" s="165"/>
      <c r="S845" s="165"/>
      <c r="T845" s="165"/>
      <c r="U845" s="165"/>
      <c r="V845" s="165"/>
      <c r="W845" s="165"/>
      <c r="X845" s="165"/>
      <c r="Y845" s="165"/>
      <c r="Z845" s="165"/>
    </row>
    <row r="846">
      <c r="A846" s="165"/>
      <c r="B846" s="165"/>
      <c r="C846" s="165"/>
      <c r="D846" s="165"/>
      <c r="E846" s="165"/>
      <c r="F846" s="165"/>
      <c r="G846" s="165"/>
      <c r="H846" s="165"/>
      <c r="I846" s="165"/>
      <c r="J846" s="165"/>
      <c r="K846" s="165"/>
      <c r="L846" s="165"/>
      <c r="M846" s="165"/>
      <c r="N846" s="165"/>
      <c r="O846" s="165"/>
      <c r="P846" s="165"/>
      <c r="Q846" s="165"/>
      <c r="R846" s="165"/>
      <c r="S846" s="165"/>
      <c r="T846" s="165"/>
      <c r="U846" s="165"/>
      <c r="V846" s="165"/>
      <c r="W846" s="165"/>
      <c r="X846" s="165"/>
      <c r="Y846" s="165"/>
      <c r="Z846" s="165"/>
    </row>
    <row r="847">
      <c r="A847" s="165"/>
      <c r="B847" s="165"/>
      <c r="C847" s="165"/>
      <c r="D847" s="165"/>
      <c r="E847" s="165"/>
      <c r="F847" s="165"/>
      <c r="G847" s="165"/>
      <c r="H847" s="165"/>
      <c r="I847" s="165"/>
      <c r="J847" s="165"/>
      <c r="K847" s="165"/>
      <c r="L847" s="165"/>
      <c r="M847" s="165"/>
      <c r="N847" s="165"/>
      <c r="O847" s="165"/>
      <c r="P847" s="165"/>
      <c r="Q847" s="165"/>
      <c r="R847" s="165"/>
      <c r="S847" s="165"/>
      <c r="T847" s="165"/>
      <c r="U847" s="165"/>
      <c r="V847" s="165"/>
      <c r="W847" s="165"/>
      <c r="X847" s="165"/>
      <c r="Y847" s="165"/>
      <c r="Z847" s="165"/>
    </row>
    <row r="848">
      <c r="A848" s="165"/>
      <c r="B848" s="165"/>
      <c r="C848" s="165"/>
      <c r="D848" s="165"/>
      <c r="E848" s="165"/>
      <c r="F848" s="165"/>
      <c r="G848" s="165"/>
      <c r="H848" s="165"/>
      <c r="I848" s="165"/>
      <c r="J848" s="165"/>
      <c r="K848" s="165"/>
      <c r="L848" s="165"/>
      <c r="M848" s="165"/>
      <c r="N848" s="165"/>
      <c r="O848" s="165"/>
      <c r="P848" s="165"/>
      <c r="Q848" s="165"/>
      <c r="R848" s="165"/>
      <c r="S848" s="165"/>
      <c r="T848" s="165"/>
      <c r="U848" s="165"/>
      <c r="V848" s="165"/>
      <c r="W848" s="165"/>
      <c r="X848" s="165"/>
      <c r="Y848" s="165"/>
      <c r="Z848" s="165"/>
    </row>
    <row r="849">
      <c r="A849" s="165"/>
      <c r="B849" s="165"/>
      <c r="C849" s="165"/>
      <c r="D849" s="165"/>
      <c r="E849" s="165"/>
      <c r="F849" s="165"/>
      <c r="G849" s="165"/>
      <c r="H849" s="165"/>
      <c r="I849" s="165"/>
      <c r="J849" s="165"/>
      <c r="K849" s="165"/>
      <c r="L849" s="165"/>
      <c r="M849" s="165"/>
      <c r="N849" s="165"/>
      <c r="O849" s="165"/>
      <c r="P849" s="165"/>
      <c r="Q849" s="165"/>
      <c r="R849" s="165"/>
      <c r="S849" s="165"/>
      <c r="T849" s="165"/>
      <c r="U849" s="165"/>
      <c r="V849" s="165"/>
      <c r="W849" s="165"/>
      <c r="X849" s="165"/>
      <c r="Y849" s="165"/>
      <c r="Z849" s="165"/>
    </row>
    <row r="850">
      <c r="A850" s="165"/>
      <c r="B850" s="165"/>
      <c r="C850" s="165"/>
      <c r="D850" s="165"/>
      <c r="E850" s="165"/>
      <c r="F850" s="165"/>
      <c r="G850" s="165"/>
      <c r="H850" s="165"/>
      <c r="I850" s="165"/>
      <c r="J850" s="165"/>
      <c r="K850" s="165"/>
      <c r="L850" s="165"/>
      <c r="M850" s="165"/>
      <c r="N850" s="165"/>
      <c r="O850" s="165"/>
      <c r="P850" s="165"/>
      <c r="Q850" s="165"/>
      <c r="R850" s="165"/>
      <c r="S850" s="165"/>
      <c r="T850" s="165"/>
      <c r="U850" s="165"/>
      <c r="V850" s="165"/>
      <c r="W850" s="165"/>
      <c r="X850" s="165"/>
      <c r="Y850" s="165"/>
      <c r="Z850" s="165"/>
    </row>
    <row r="851">
      <c r="A851" s="165"/>
      <c r="B851" s="165"/>
      <c r="C851" s="165"/>
      <c r="D851" s="165"/>
      <c r="E851" s="165"/>
      <c r="F851" s="165"/>
      <c r="G851" s="165"/>
      <c r="H851" s="165"/>
      <c r="I851" s="165"/>
      <c r="J851" s="165"/>
      <c r="K851" s="165"/>
      <c r="L851" s="165"/>
      <c r="M851" s="165"/>
      <c r="N851" s="165"/>
      <c r="O851" s="165"/>
      <c r="P851" s="165"/>
      <c r="Q851" s="165"/>
      <c r="R851" s="165"/>
      <c r="S851" s="165"/>
      <c r="T851" s="165"/>
      <c r="U851" s="165"/>
      <c r="V851" s="165"/>
      <c r="W851" s="165"/>
      <c r="X851" s="165"/>
      <c r="Y851" s="165"/>
      <c r="Z851" s="165"/>
    </row>
    <row r="852">
      <c r="A852" s="165"/>
      <c r="B852" s="165"/>
      <c r="C852" s="165"/>
      <c r="D852" s="165"/>
      <c r="E852" s="165"/>
      <c r="F852" s="165"/>
      <c r="G852" s="165"/>
      <c r="H852" s="165"/>
      <c r="I852" s="165"/>
      <c r="J852" s="165"/>
      <c r="K852" s="165"/>
      <c r="L852" s="165"/>
      <c r="M852" s="165"/>
      <c r="N852" s="165"/>
      <c r="O852" s="165"/>
      <c r="P852" s="165"/>
      <c r="Q852" s="165"/>
      <c r="R852" s="165"/>
      <c r="S852" s="165"/>
      <c r="T852" s="165"/>
      <c r="U852" s="165"/>
      <c r="V852" s="165"/>
      <c r="W852" s="165"/>
      <c r="X852" s="165"/>
      <c r="Y852" s="165"/>
      <c r="Z852" s="165"/>
    </row>
    <row r="853">
      <c r="A853" s="165"/>
      <c r="B853" s="165"/>
      <c r="C853" s="165"/>
      <c r="D853" s="165"/>
      <c r="E853" s="165"/>
      <c r="F853" s="165"/>
      <c r="G853" s="165"/>
      <c r="H853" s="165"/>
      <c r="I853" s="165"/>
      <c r="J853" s="165"/>
      <c r="K853" s="165"/>
      <c r="L853" s="165"/>
      <c r="M853" s="165"/>
      <c r="N853" s="165"/>
      <c r="O853" s="165"/>
      <c r="P853" s="165"/>
      <c r="Q853" s="165"/>
      <c r="R853" s="165"/>
      <c r="S853" s="165"/>
      <c r="T853" s="165"/>
      <c r="U853" s="165"/>
      <c r="V853" s="165"/>
      <c r="W853" s="165"/>
      <c r="X853" s="165"/>
      <c r="Y853" s="165"/>
      <c r="Z853" s="165"/>
    </row>
    <row r="854">
      <c r="A854" s="165"/>
      <c r="B854" s="165"/>
      <c r="C854" s="165"/>
      <c r="D854" s="165"/>
      <c r="E854" s="165"/>
      <c r="F854" s="165"/>
      <c r="G854" s="165"/>
      <c r="H854" s="165"/>
      <c r="I854" s="165"/>
      <c r="J854" s="165"/>
      <c r="K854" s="165"/>
      <c r="L854" s="165"/>
      <c r="M854" s="165"/>
      <c r="N854" s="165"/>
      <c r="O854" s="165"/>
      <c r="P854" s="165"/>
      <c r="Q854" s="165"/>
      <c r="R854" s="165"/>
      <c r="S854" s="165"/>
      <c r="T854" s="165"/>
      <c r="U854" s="165"/>
      <c r="V854" s="165"/>
      <c r="W854" s="165"/>
      <c r="X854" s="165"/>
      <c r="Y854" s="165"/>
      <c r="Z854" s="165"/>
    </row>
    <row r="855">
      <c r="A855" s="165"/>
      <c r="B855" s="165"/>
      <c r="C855" s="165"/>
      <c r="D855" s="165"/>
      <c r="E855" s="165"/>
      <c r="F855" s="165"/>
      <c r="G855" s="165"/>
      <c r="H855" s="165"/>
      <c r="I855" s="165"/>
      <c r="J855" s="165"/>
      <c r="K855" s="165"/>
      <c r="L855" s="165"/>
      <c r="M855" s="165"/>
      <c r="N855" s="165"/>
      <c r="O855" s="165"/>
      <c r="P855" s="165"/>
      <c r="Q855" s="165"/>
      <c r="R855" s="165"/>
      <c r="S855" s="165"/>
      <c r="T855" s="165"/>
      <c r="U855" s="165"/>
      <c r="V855" s="165"/>
      <c r="W855" s="165"/>
      <c r="X855" s="165"/>
      <c r="Y855" s="165"/>
      <c r="Z855" s="165"/>
    </row>
    <row r="856">
      <c r="A856" s="165"/>
      <c r="B856" s="165"/>
      <c r="C856" s="165"/>
      <c r="D856" s="165"/>
      <c r="E856" s="165"/>
      <c r="F856" s="165"/>
      <c r="G856" s="165"/>
      <c r="H856" s="165"/>
      <c r="I856" s="165"/>
      <c r="J856" s="165"/>
      <c r="K856" s="165"/>
      <c r="L856" s="165"/>
      <c r="M856" s="165"/>
      <c r="N856" s="165"/>
      <c r="O856" s="165"/>
      <c r="P856" s="165"/>
      <c r="Q856" s="165"/>
      <c r="R856" s="165"/>
      <c r="S856" s="165"/>
      <c r="T856" s="165"/>
      <c r="U856" s="165"/>
      <c r="V856" s="165"/>
      <c r="W856" s="165"/>
      <c r="X856" s="165"/>
      <c r="Y856" s="165"/>
      <c r="Z856" s="165"/>
    </row>
    <row r="857">
      <c r="A857" s="165"/>
      <c r="B857" s="165"/>
      <c r="C857" s="165"/>
      <c r="D857" s="165"/>
      <c r="E857" s="165"/>
      <c r="F857" s="165"/>
      <c r="G857" s="165"/>
      <c r="H857" s="165"/>
      <c r="I857" s="165"/>
      <c r="J857" s="165"/>
      <c r="K857" s="165"/>
      <c r="L857" s="165"/>
      <c r="M857" s="165"/>
      <c r="N857" s="165"/>
      <c r="O857" s="165"/>
      <c r="P857" s="165"/>
      <c r="Q857" s="165"/>
      <c r="R857" s="165"/>
      <c r="S857" s="165"/>
      <c r="T857" s="165"/>
      <c r="U857" s="165"/>
      <c r="V857" s="165"/>
      <c r="W857" s="165"/>
      <c r="X857" s="165"/>
      <c r="Y857" s="165"/>
      <c r="Z857" s="165"/>
    </row>
    <row r="858">
      <c r="A858" s="165"/>
      <c r="B858" s="165"/>
      <c r="C858" s="165"/>
      <c r="D858" s="165"/>
      <c r="E858" s="165"/>
      <c r="F858" s="165"/>
      <c r="G858" s="165"/>
      <c r="H858" s="165"/>
      <c r="I858" s="165"/>
      <c r="J858" s="165"/>
      <c r="K858" s="165"/>
      <c r="L858" s="165"/>
      <c r="M858" s="165"/>
      <c r="N858" s="165"/>
      <c r="O858" s="165"/>
      <c r="P858" s="165"/>
      <c r="Q858" s="165"/>
      <c r="R858" s="165"/>
      <c r="S858" s="165"/>
      <c r="T858" s="165"/>
      <c r="U858" s="165"/>
      <c r="V858" s="165"/>
      <c r="W858" s="165"/>
      <c r="X858" s="165"/>
      <c r="Y858" s="165"/>
      <c r="Z858" s="165"/>
    </row>
    <row r="859">
      <c r="A859" s="165"/>
      <c r="B859" s="165"/>
      <c r="C859" s="165"/>
      <c r="D859" s="165"/>
      <c r="E859" s="165"/>
      <c r="F859" s="165"/>
      <c r="G859" s="165"/>
      <c r="H859" s="165"/>
      <c r="I859" s="165"/>
      <c r="J859" s="165"/>
      <c r="K859" s="165"/>
      <c r="L859" s="165"/>
      <c r="M859" s="165"/>
      <c r="N859" s="165"/>
      <c r="O859" s="165"/>
      <c r="P859" s="165"/>
      <c r="Q859" s="165"/>
      <c r="R859" s="165"/>
      <c r="S859" s="165"/>
      <c r="T859" s="165"/>
      <c r="U859" s="165"/>
      <c r="V859" s="165"/>
      <c r="W859" s="165"/>
      <c r="X859" s="165"/>
      <c r="Y859" s="165"/>
      <c r="Z859" s="165"/>
    </row>
    <row r="860">
      <c r="A860" s="165"/>
      <c r="B860" s="165"/>
      <c r="C860" s="165"/>
      <c r="D860" s="165"/>
      <c r="E860" s="165"/>
      <c r="F860" s="165"/>
      <c r="G860" s="165"/>
      <c r="H860" s="165"/>
      <c r="I860" s="165"/>
      <c r="J860" s="165"/>
      <c r="K860" s="165"/>
      <c r="L860" s="165"/>
      <c r="M860" s="165"/>
      <c r="N860" s="165"/>
      <c r="O860" s="165"/>
      <c r="P860" s="165"/>
      <c r="Q860" s="165"/>
      <c r="R860" s="165"/>
      <c r="S860" s="165"/>
      <c r="T860" s="165"/>
      <c r="U860" s="165"/>
      <c r="V860" s="165"/>
      <c r="W860" s="165"/>
      <c r="X860" s="165"/>
      <c r="Y860" s="165"/>
      <c r="Z860" s="165"/>
    </row>
    <row r="861">
      <c r="A861" s="165"/>
      <c r="B861" s="165"/>
      <c r="C861" s="165"/>
      <c r="D861" s="165"/>
      <c r="E861" s="165"/>
      <c r="F861" s="165"/>
      <c r="G861" s="165"/>
      <c r="H861" s="165"/>
      <c r="I861" s="165"/>
      <c r="J861" s="165"/>
      <c r="K861" s="165"/>
      <c r="L861" s="165"/>
      <c r="M861" s="165"/>
      <c r="N861" s="165"/>
      <c r="O861" s="165"/>
      <c r="P861" s="165"/>
      <c r="Q861" s="165"/>
      <c r="R861" s="165"/>
      <c r="S861" s="165"/>
      <c r="T861" s="165"/>
      <c r="U861" s="165"/>
      <c r="V861" s="165"/>
      <c r="W861" s="165"/>
      <c r="X861" s="165"/>
      <c r="Y861" s="165"/>
      <c r="Z861" s="165"/>
    </row>
    <row r="862">
      <c r="A862" s="165"/>
      <c r="B862" s="165"/>
      <c r="C862" s="165"/>
      <c r="D862" s="165"/>
      <c r="E862" s="165"/>
      <c r="F862" s="165"/>
      <c r="G862" s="165"/>
      <c r="H862" s="165"/>
      <c r="I862" s="165"/>
      <c r="J862" s="165"/>
      <c r="K862" s="165"/>
      <c r="L862" s="165"/>
      <c r="M862" s="165"/>
      <c r="N862" s="165"/>
      <c r="O862" s="165"/>
      <c r="P862" s="165"/>
      <c r="Q862" s="165"/>
      <c r="R862" s="165"/>
      <c r="S862" s="165"/>
      <c r="T862" s="165"/>
      <c r="U862" s="165"/>
      <c r="V862" s="165"/>
      <c r="W862" s="165"/>
      <c r="X862" s="165"/>
      <c r="Y862" s="165"/>
      <c r="Z862" s="165"/>
    </row>
    <row r="863">
      <c r="A863" s="165"/>
      <c r="B863" s="165"/>
      <c r="C863" s="165"/>
      <c r="D863" s="165"/>
      <c r="E863" s="165"/>
      <c r="F863" s="165"/>
      <c r="G863" s="165"/>
      <c r="H863" s="165"/>
      <c r="I863" s="165"/>
      <c r="J863" s="165"/>
      <c r="K863" s="165"/>
      <c r="L863" s="165"/>
      <c r="M863" s="165"/>
      <c r="N863" s="165"/>
      <c r="O863" s="165"/>
      <c r="P863" s="165"/>
      <c r="Q863" s="165"/>
      <c r="R863" s="165"/>
      <c r="S863" s="165"/>
      <c r="T863" s="165"/>
      <c r="U863" s="165"/>
      <c r="V863" s="165"/>
      <c r="W863" s="165"/>
      <c r="X863" s="165"/>
      <c r="Y863" s="165"/>
      <c r="Z863" s="165"/>
    </row>
    <row r="864">
      <c r="A864" s="165"/>
      <c r="B864" s="165"/>
      <c r="C864" s="165"/>
      <c r="D864" s="165"/>
      <c r="E864" s="165"/>
      <c r="F864" s="165"/>
      <c r="G864" s="165"/>
      <c r="H864" s="165"/>
      <c r="I864" s="165"/>
      <c r="J864" s="165"/>
      <c r="K864" s="165"/>
      <c r="L864" s="165"/>
      <c r="M864" s="165"/>
      <c r="N864" s="165"/>
      <c r="O864" s="165"/>
      <c r="P864" s="165"/>
      <c r="Q864" s="165"/>
      <c r="R864" s="165"/>
      <c r="S864" s="165"/>
      <c r="T864" s="165"/>
      <c r="U864" s="165"/>
      <c r="V864" s="165"/>
      <c r="W864" s="165"/>
      <c r="X864" s="165"/>
      <c r="Y864" s="165"/>
      <c r="Z864" s="165"/>
    </row>
    <row r="865">
      <c r="A865" s="165"/>
      <c r="B865" s="165"/>
      <c r="C865" s="165"/>
      <c r="D865" s="165"/>
      <c r="E865" s="165"/>
      <c r="F865" s="165"/>
      <c r="G865" s="165"/>
      <c r="H865" s="165"/>
      <c r="I865" s="165"/>
      <c r="J865" s="165"/>
      <c r="K865" s="165"/>
      <c r="L865" s="165"/>
      <c r="M865" s="165"/>
      <c r="N865" s="165"/>
      <c r="O865" s="165"/>
      <c r="P865" s="165"/>
      <c r="Q865" s="165"/>
      <c r="R865" s="165"/>
      <c r="S865" s="165"/>
      <c r="T865" s="165"/>
      <c r="U865" s="165"/>
      <c r="V865" s="165"/>
      <c r="W865" s="165"/>
      <c r="X865" s="165"/>
      <c r="Y865" s="165"/>
      <c r="Z865" s="165"/>
    </row>
    <row r="866">
      <c r="A866" s="165"/>
      <c r="B866" s="165"/>
      <c r="C866" s="165"/>
      <c r="D866" s="165"/>
      <c r="E866" s="165"/>
      <c r="F866" s="165"/>
      <c r="G866" s="165"/>
      <c r="H866" s="165"/>
      <c r="I866" s="165"/>
      <c r="J866" s="165"/>
      <c r="K866" s="165"/>
      <c r="L866" s="165"/>
      <c r="M866" s="165"/>
      <c r="N866" s="165"/>
      <c r="O866" s="165"/>
      <c r="P866" s="165"/>
      <c r="Q866" s="165"/>
      <c r="R866" s="165"/>
      <c r="S866" s="165"/>
      <c r="T866" s="165"/>
      <c r="U866" s="165"/>
      <c r="V866" s="165"/>
      <c r="W866" s="165"/>
      <c r="X866" s="165"/>
      <c r="Y866" s="165"/>
      <c r="Z866" s="165"/>
    </row>
    <row r="867">
      <c r="A867" s="165"/>
      <c r="B867" s="165"/>
      <c r="C867" s="165"/>
      <c r="D867" s="165"/>
      <c r="E867" s="165"/>
      <c r="F867" s="165"/>
      <c r="G867" s="165"/>
      <c r="H867" s="165"/>
      <c r="I867" s="165"/>
      <c r="J867" s="165"/>
      <c r="K867" s="165"/>
      <c r="L867" s="165"/>
      <c r="M867" s="165"/>
      <c r="N867" s="165"/>
      <c r="O867" s="165"/>
      <c r="P867" s="165"/>
      <c r="Q867" s="165"/>
      <c r="R867" s="165"/>
      <c r="S867" s="165"/>
      <c r="T867" s="165"/>
      <c r="U867" s="165"/>
      <c r="V867" s="165"/>
      <c r="W867" s="165"/>
      <c r="X867" s="165"/>
      <c r="Y867" s="165"/>
      <c r="Z867" s="165"/>
    </row>
    <row r="868">
      <c r="A868" s="165"/>
      <c r="B868" s="165"/>
      <c r="C868" s="165"/>
      <c r="D868" s="165"/>
      <c r="E868" s="165"/>
      <c r="F868" s="165"/>
      <c r="G868" s="165"/>
      <c r="H868" s="165"/>
      <c r="I868" s="165"/>
      <c r="J868" s="165"/>
      <c r="K868" s="165"/>
      <c r="L868" s="165"/>
      <c r="M868" s="165"/>
      <c r="N868" s="165"/>
      <c r="O868" s="165"/>
      <c r="P868" s="165"/>
      <c r="Q868" s="165"/>
      <c r="R868" s="165"/>
      <c r="S868" s="165"/>
      <c r="T868" s="165"/>
      <c r="U868" s="165"/>
      <c r="V868" s="165"/>
      <c r="W868" s="165"/>
      <c r="X868" s="165"/>
      <c r="Y868" s="165"/>
      <c r="Z868" s="165"/>
    </row>
    <row r="869">
      <c r="A869" s="165"/>
      <c r="B869" s="165"/>
      <c r="C869" s="165"/>
      <c r="D869" s="165"/>
      <c r="E869" s="165"/>
      <c r="F869" s="165"/>
      <c r="G869" s="165"/>
      <c r="H869" s="165"/>
      <c r="I869" s="165"/>
      <c r="J869" s="165"/>
      <c r="K869" s="165"/>
      <c r="L869" s="165"/>
      <c r="M869" s="165"/>
      <c r="N869" s="165"/>
      <c r="O869" s="165"/>
      <c r="P869" s="165"/>
      <c r="Q869" s="165"/>
      <c r="R869" s="165"/>
      <c r="S869" s="165"/>
      <c r="T869" s="165"/>
      <c r="U869" s="165"/>
      <c r="V869" s="165"/>
      <c r="W869" s="165"/>
      <c r="X869" s="165"/>
      <c r="Y869" s="165"/>
      <c r="Z869" s="165"/>
    </row>
    <row r="870">
      <c r="A870" s="165"/>
      <c r="B870" s="165"/>
      <c r="C870" s="165"/>
      <c r="D870" s="165"/>
      <c r="E870" s="165"/>
      <c r="F870" s="165"/>
      <c r="G870" s="165"/>
      <c r="H870" s="165"/>
      <c r="I870" s="165"/>
      <c r="J870" s="165"/>
      <c r="K870" s="165"/>
      <c r="L870" s="165"/>
      <c r="M870" s="165"/>
      <c r="N870" s="165"/>
      <c r="O870" s="165"/>
      <c r="P870" s="165"/>
      <c r="Q870" s="165"/>
      <c r="R870" s="165"/>
      <c r="S870" s="165"/>
      <c r="T870" s="165"/>
      <c r="U870" s="165"/>
      <c r="V870" s="165"/>
      <c r="W870" s="165"/>
      <c r="X870" s="165"/>
      <c r="Y870" s="165"/>
      <c r="Z870" s="165"/>
    </row>
    <row r="871">
      <c r="A871" s="165"/>
      <c r="B871" s="165"/>
      <c r="C871" s="165"/>
      <c r="D871" s="165"/>
      <c r="E871" s="165"/>
      <c r="F871" s="165"/>
      <c r="G871" s="165"/>
      <c r="H871" s="165"/>
      <c r="I871" s="165"/>
      <c r="J871" s="165"/>
      <c r="K871" s="165"/>
      <c r="L871" s="165"/>
      <c r="M871" s="165"/>
      <c r="N871" s="165"/>
      <c r="O871" s="165"/>
      <c r="P871" s="165"/>
      <c r="Q871" s="165"/>
      <c r="R871" s="165"/>
      <c r="S871" s="165"/>
      <c r="T871" s="165"/>
      <c r="U871" s="165"/>
      <c r="V871" s="165"/>
      <c r="W871" s="165"/>
      <c r="X871" s="165"/>
      <c r="Y871" s="165"/>
      <c r="Z871" s="165"/>
    </row>
    <row r="872">
      <c r="A872" s="165"/>
      <c r="B872" s="165"/>
      <c r="C872" s="165"/>
      <c r="D872" s="165"/>
      <c r="E872" s="165"/>
      <c r="F872" s="165"/>
      <c r="G872" s="165"/>
      <c r="H872" s="165"/>
      <c r="I872" s="165"/>
      <c r="J872" s="165"/>
      <c r="K872" s="165"/>
      <c r="L872" s="165"/>
      <c r="M872" s="165"/>
      <c r="N872" s="165"/>
      <c r="O872" s="165"/>
      <c r="P872" s="165"/>
      <c r="Q872" s="165"/>
      <c r="R872" s="165"/>
      <c r="S872" s="165"/>
      <c r="T872" s="165"/>
      <c r="U872" s="165"/>
      <c r="V872" s="165"/>
      <c r="W872" s="165"/>
      <c r="X872" s="165"/>
      <c r="Y872" s="165"/>
      <c r="Z872" s="165"/>
    </row>
    <row r="873">
      <c r="A873" s="165"/>
      <c r="B873" s="165"/>
      <c r="C873" s="165"/>
      <c r="D873" s="165"/>
      <c r="E873" s="165"/>
      <c r="F873" s="165"/>
      <c r="G873" s="165"/>
      <c r="H873" s="165"/>
      <c r="I873" s="165"/>
      <c r="J873" s="165"/>
      <c r="K873" s="165"/>
      <c r="L873" s="165"/>
      <c r="M873" s="165"/>
      <c r="N873" s="165"/>
      <c r="O873" s="165"/>
      <c r="P873" s="165"/>
      <c r="Q873" s="165"/>
      <c r="R873" s="165"/>
      <c r="S873" s="165"/>
      <c r="T873" s="165"/>
      <c r="U873" s="165"/>
      <c r="V873" s="165"/>
      <c r="W873" s="165"/>
      <c r="X873" s="165"/>
      <c r="Y873" s="165"/>
      <c r="Z873" s="165"/>
    </row>
    <row r="874">
      <c r="A874" s="165"/>
      <c r="B874" s="165"/>
      <c r="C874" s="165"/>
      <c r="D874" s="165"/>
      <c r="E874" s="165"/>
      <c r="F874" s="165"/>
      <c r="G874" s="165"/>
      <c r="H874" s="165"/>
      <c r="I874" s="165"/>
      <c r="J874" s="165"/>
      <c r="K874" s="165"/>
      <c r="L874" s="165"/>
      <c r="M874" s="165"/>
      <c r="N874" s="165"/>
      <c r="O874" s="165"/>
      <c r="P874" s="165"/>
      <c r="Q874" s="165"/>
      <c r="R874" s="165"/>
      <c r="S874" s="165"/>
      <c r="T874" s="165"/>
      <c r="U874" s="165"/>
      <c r="V874" s="165"/>
      <c r="W874" s="165"/>
      <c r="X874" s="165"/>
      <c r="Y874" s="165"/>
      <c r="Z874" s="165"/>
    </row>
    <row r="875">
      <c r="A875" s="165"/>
      <c r="B875" s="165"/>
      <c r="C875" s="165"/>
      <c r="D875" s="165"/>
      <c r="E875" s="165"/>
      <c r="F875" s="165"/>
      <c r="G875" s="165"/>
      <c r="H875" s="165"/>
      <c r="I875" s="165"/>
      <c r="J875" s="165"/>
      <c r="K875" s="165"/>
      <c r="L875" s="165"/>
      <c r="M875" s="165"/>
      <c r="N875" s="165"/>
      <c r="O875" s="165"/>
      <c r="P875" s="165"/>
      <c r="Q875" s="165"/>
      <c r="R875" s="165"/>
      <c r="S875" s="165"/>
      <c r="T875" s="165"/>
      <c r="U875" s="165"/>
      <c r="V875" s="165"/>
      <c r="W875" s="165"/>
      <c r="X875" s="165"/>
      <c r="Y875" s="165"/>
      <c r="Z875" s="165"/>
    </row>
    <row r="876">
      <c r="A876" s="165"/>
      <c r="B876" s="165"/>
      <c r="C876" s="165"/>
      <c r="D876" s="165"/>
      <c r="E876" s="165"/>
      <c r="F876" s="165"/>
      <c r="G876" s="165"/>
      <c r="H876" s="165"/>
      <c r="I876" s="165"/>
      <c r="J876" s="165"/>
      <c r="K876" s="165"/>
      <c r="L876" s="165"/>
      <c r="M876" s="165"/>
      <c r="N876" s="165"/>
      <c r="O876" s="165"/>
      <c r="P876" s="165"/>
      <c r="Q876" s="165"/>
      <c r="R876" s="165"/>
      <c r="S876" s="165"/>
      <c r="T876" s="165"/>
      <c r="U876" s="165"/>
      <c r="V876" s="165"/>
      <c r="W876" s="165"/>
      <c r="X876" s="165"/>
      <c r="Y876" s="165"/>
      <c r="Z876" s="165"/>
    </row>
    <row r="877">
      <c r="A877" s="165"/>
      <c r="B877" s="165"/>
      <c r="C877" s="165"/>
      <c r="D877" s="165"/>
      <c r="E877" s="165"/>
      <c r="F877" s="165"/>
      <c r="G877" s="165"/>
      <c r="H877" s="165"/>
      <c r="I877" s="165"/>
      <c r="J877" s="165"/>
      <c r="K877" s="165"/>
      <c r="L877" s="165"/>
      <c r="M877" s="165"/>
      <c r="N877" s="165"/>
      <c r="O877" s="165"/>
      <c r="P877" s="165"/>
      <c r="Q877" s="165"/>
      <c r="R877" s="165"/>
      <c r="S877" s="165"/>
      <c r="T877" s="165"/>
      <c r="U877" s="165"/>
      <c r="V877" s="165"/>
      <c r="W877" s="165"/>
      <c r="X877" s="165"/>
      <c r="Y877" s="165"/>
      <c r="Z877" s="165"/>
    </row>
    <row r="878">
      <c r="A878" s="165"/>
      <c r="B878" s="165"/>
      <c r="C878" s="165"/>
      <c r="D878" s="165"/>
      <c r="E878" s="165"/>
      <c r="F878" s="165"/>
      <c r="G878" s="165"/>
      <c r="H878" s="165"/>
      <c r="I878" s="165"/>
      <c r="J878" s="165"/>
      <c r="K878" s="165"/>
      <c r="L878" s="165"/>
      <c r="M878" s="165"/>
      <c r="N878" s="165"/>
      <c r="O878" s="165"/>
      <c r="P878" s="165"/>
      <c r="Q878" s="165"/>
      <c r="R878" s="165"/>
      <c r="S878" s="165"/>
      <c r="T878" s="165"/>
      <c r="U878" s="165"/>
      <c r="V878" s="165"/>
      <c r="W878" s="165"/>
      <c r="X878" s="165"/>
      <c r="Y878" s="165"/>
      <c r="Z878" s="165"/>
    </row>
    <row r="879">
      <c r="A879" s="165"/>
      <c r="B879" s="165"/>
      <c r="C879" s="165"/>
      <c r="D879" s="165"/>
      <c r="E879" s="165"/>
      <c r="F879" s="165"/>
      <c r="G879" s="165"/>
      <c r="H879" s="165"/>
      <c r="I879" s="165"/>
      <c r="J879" s="165"/>
      <c r="K879" s="165"/>
      <c r="L879" s="165"/>
      <c r="M879" s="165"/>
      <c r="N879" s="165"/>
      <c r="O879" s="165"/>
      <c r="P879" s="165"/>
      <c r="Q879" s="165"/>
      <c r="R879" s="165"/>
      <c r="S879" s="165"/>
      <c r="T879" s="165"/>
      <c r="U879" s="165"/>
      <c r="V879" s="165"/>
      <c r="W879" s="165"/>
      <c r="X879" s="165"/>
      <c r="Y879" s="165"/>
      <c r="Z879" s="165"/>
    </row>
    <row r="880">
      <c r="A880" s="165"/>
      <c r="B880" s="165"/>
      <c r="C880" s="165"/>
      <c r="D880" s="165"/>
      <c r="E880" s="165"/>
      <c r="F880" s="165"/>
      <c r="G880" s="165"/>
      <c r="H880" s="165"/>
      <c r="I880" s="165"/>
      <c r="J880" s="165"/>
      <c r="K880" s="165"/>
      <c r="L880" s="165"/>
      <c r="M880" s="165"/>
      <c r="N880" s="165"/>
      <c r="O880" s="165"/>
      <c r="P880" s="165"/>
      <c r="Q880" s="165"/>
      <c r="R880" s="165"/>
      <c r="S880" s="165"/>
      <c r="T880" s="165"/>
      <c r="U880" s="165"/>
      <c r="V880" s="165"/>
      <c r="W880" s="165"/>
      <c r="X880" s="165"/>
      <c r="Y880" s="165"/>
      <c r="Z880" s="165"/>
    </row>
    <row r="881">
      <c r="A881" s="165"/>
      <c r="B881" s="165"/>
      <c r="C881" s="165"/>
      <c r="D881" s="165"/>
      <c r="E881" s="165"/>
      <c r="F881" s="165"/>
      <c r="G881" s="165"/>
      <c r="H881" s="165"/>
      <c r="I881" s="165"/>
      <c r="J881" s="165"/>
      <c r="K881" s="165"/>
      <c r="L881" s="165"/>
      <c r="M881" s="165"/>
      <c r="N881" s="165"/>
      <c r="O881" s="165"/>
      <c r="P881" s="165"/>
      <c r="Q881" s="165"/>
      <c r="R881" s="165"/>
      <c r="S881" s="165"/>
      <c r="T881" s="165"/>
      <c r="U881" s="165"/>
      <c r="V881" s="165"/>
      <c r="W881" s="165"/>
      <c r="X881" s="165"/>
      <c r="Y881" s="165"/>
      <c r="Z881" s="165"/>
    </row>
    <row r="882">
      <c r="A882" s="165"/>
      <c r="B882" s="165"/>
      <c r="C882" s="165"/>
      <c r="D882" s="165"/>
      <c r="E882" s="165"/>
      <c r="F882" s="165"/>
      <c r="G882" s="165"/>
      <c r="H882" s="165"/>
      <c r="I882" s="165"/>
      <c r="J882" s="165"/>
      <c r="K882" s="165"/>
      <c r="L882" s="165"/>
      <c r="M882" s="165"/>
      <c r="N882" s="165"/>
      <c r="O882" s="165"/>
      <c r="P882" s="165"/>
      <c r="Q882" s="165"/>
      <c r="R882" s="165"/>
      <c r="S882" s="165"/>
      <c r="T882" s="165"/>
      <c r="U882" s="165"/>
      <c r="V882" s="165"/>
      <c r="W882" s="165"/>
      <c r="X882" s="165"/>
      <c r="Y882" s="165"/>
      <c r="Z882" s="165"/>
    </row>
    <row r="883">
      <c r="A883" s="165"/>
      <c r="B883" s="165"/>
      <c r="C883" s="165"/>
      <c r="D883" s="165"/>
      <c r="E883" s="165"/>
      <c r="F883" s="165"/>
      <c r="G883" s="165"/>
      <c r="H883" s="165"/>
      <c r="I883" s="165"/>
      <c r="J883" s="165"/>
      <c r="K883" s="165"/>
      <c r="L883" s="165"/>
      <c r="M883" s="165"/>
      <c r="N883" s="165"/>
      <c r="O883" s="165"/>
      <c r="P883" s="165"/>
      <c r="Q883" s="165"/>
      <c r="R883" s="165"/>
      <c r="S883" s="165"/>
      <c r="T883" s="165"/>
      <c r="U883" s="165"/>
      <c r="V883" s="165"/>
      <c r="W883" s="165"/>
      <c r="X883" s="165"/>
      <c r="Y883" s="165"/>
      <c r="Z883" s="165"/>
    </row>
    <row r="884">
      <c r="A884" s="165"/>
      <c r="B884" s="165"/>
      <c r="C884" s="165"/>
      <c r="D884" s="165"/>
      <c r="E884" s="165"/>
      <c r="F884" s="165"/>
      <c r="G884" s="165"/>
      <c r="H884" s="165"/>
      <c r="I884" s="165"/>
      <c r="J884" s="165"/>
      <c r="K884" s="165"/>
      <c r="L884" s="165"/>
      <c r="M884" s="165"/>
      <c r="N884" s="165"/>
      <c r="O884" s="165"/>
      <c r="P884" s="165"/>
      <c r="Q884" s="165"/>
      <c r="R884" s="165"/>
      <c r="S884" s="165"/>
      <c r="T884" s="165"/>
      <c r="U884" s="165"/>
      <c r="V884" s="165"/>
      <c r="W884" s="165"/>
      <c r="X884" s="165"/>
      <c r="Y884" s="165"/>
      <c r="Z884" s="165"/>
    </row>
    <row r="885">
      <c r="A885" s="165"/>
      <c r="B885" s="165"/>
      <c r="C885" s="165"/>
      <c r="D885" s="165"/>
      <c r="E885" s="165"/>
      <c r="F885" s="165"/>
      <c r="G885" s="165"/>
      <c r="H885" s="165"/>
      <c r="I885" s="165"/>
      <c r="J885" s="165"/>
      <c r="K885" s="165"/>
      <c r="L885" s="165"/>
      <c r="M885" s="165"/>
      <c r="N885" s="165"/>
      <c r="O885" s="165"/>
      <c r="P885" s="165"/>
      <c r="Q885" s="165"/>
      <c r="R885" s="165"/>
      <c r="S885" s="165"/>
      <c r="T885" s="165"/>
      <c r="U885" s="165"/>
      <c r="V885" s="165"/>
      <c r="W885" s="165"/>
      <c r="X885" s="165"/>
      <c r="Y885" s="165"/>
      <c r="Z885" s="165"/>
    </row>
    <row r="886">
      <c r="A886" s="165"/>
      <c r="B886" s="165"/>
      <c r="C886" s="165"/>
      <c r="D886" s="165"/>
      <c r="E886" s="165"/>
      <c r="F886" s="165"/>
      <c r="G886" s="165"/>
      <c r="H886" s="165"/>
      <c r="I886" s="165"/>
      <c r="J886" s="165"/>
      <c r="K886" s="165"/>
      <c r="L886" s="165"/>
      <c r="M886" s="165"/>
      <c r="N886" s="165"/>
      <c r="O886" s="165"/>
      <c r="P886" s="165"/>
      <c r="Q886" s="165"/>
      <c r="R886" s="165"/>
      <c r="S886" s="165"/>
      <c r="T886" s="165"/>
      <c r="U886" s="165"/>
      <c r="V886" s="165"/>
      <c r="W886" s="165"/>
      <c r="X886" s="165"/>
      <c r="Y886" s="165"/>
      <c r="Z886" s="165"/>
    </row>
    <row r="887">
      <c r="A887" s="165"/>
      <c r="B887" s="165"/>
      <c r="C887" s="165"/>
      <c r="D887" s="165"/>
      <c r="E887" s="165"/>
      <c r="F887" s="165"/>
      <c r="G887" s="165"/>
      <c r="H887" s="165"/>
      <c r="I887" s="165"/>
      <c r="J887" s="165"/>
      <c r="K887" s="165"/>
      <c r="L887" s="165"/>
      <c r="M887" s="165"/>
      <c r="N887" s="165"/>
      <c r="O887" s="165"/>
      <c r="P887" s="165"/>
      <c r="Q887" s="165"/>
      <c r="R887" s="165"/>
      <c r="S887" s="165"/>
      <c r="T887" s="165"/>
      <c r="U887" s="165"/>
      <c r="V887" s="165"/>
      <c r="W887" s="165"/>
      <c r="X887" s="165"/>
      <c r="Y887" s="165"/>
      <c r="Z887" s="165"/>
    </row>
    <row r="888">
      <c r="A888" s="165"/>
      <c r="B888" s="165"/>
      <c r="C888" s="165"/>
      <c r="D888" s="165"/>
      <c r="E888" s="165"/>
      <c r="F888" s="165"/>
      <c r="G888" s="165"/>
      <c r="H888" s="165"/>
      <c r="I888" s="165"/>
      <c r="J888" s="165"/>
      <c r="K888" s="165"/>
      <c r="L888" s="165"/>
      <c r="M888" s="165"/>
      <c r="N888" s="165"/>
      <c r="O888" s="165"/>
      <c r="P888" s="165"/>
      <c r="Q888" s="165"/>
      <c r="R888" s="165"/>
      <c r="S888" s="165"/>
      <c r="T888" s="165"/>
      <c r="U888" s="165"/>
      <c r="V888" s="165"/>
      <c r="W888" s="165"/>
      <c r="X888" s="165"/>
      <c r="Y888" s="165"/>
      <c r="Z888" s="165"/>
    </row>
    <row r="889">
      <c r="A889" s="165"/>
      <c r="B889" s="165"/>
      <c r="C889" s="165"/>
      <c r="D889" s="165"/>
      <c r="E889" s="165"/>
      <c r="F889" s="165"/>
      <c r="G889" s="165"/>
      <c r="H889" s="165"/>
      <c r="I889" s="165"/>
      <c r="J889" s="165"/>
      <c r="K889" s="165"/>
      <c r="L889" s="165"/>
      <c r="M889" s="165"/>
      <c r="N889" s="165"/>
      <c r="O889" s="165"/>
      <c r="P889" s="165"/>
      <c r="Q889" s="165"/>
      <c r="R889" s="165"/>
      <c r="S889" s="165"/>
      <c r="T889" s="165"/>
      <c r="U889" s="165"/>
      <c r="V889" s="165"/>
      <c r="W889" s="165"/>
      <c r="X889" s="165"/>
      <c r="Y889" s="165"/>
      <c r="Z889" s="165"/>
    </row>
    <row r="890">
      <c r="A890" s="165"/>
      <c r="B890" s="165"/>
      <c r="C890" s="165"/>
      <c r="D890" s="165"/>
      <c r="E890" s="165"/>
      <c r="F890" s="165"/>
      <c r="G890" s="165"/>
      <c r="H890" s="165"/>
      <c r="I890" s="165"/>
      <c r="J890" s="165"/>
      <c r="K890" s="165"/>
      <c r="L890" s="165"/>
      <c r="M890" s="165"/>
      <c r="N890" s="165"/>
      <c r="O890" s="165"/>
      <c r="P890" s="165"/>
      <c r="Q890" s="165"/>
      <c r="R890" s="165"/>
      <c r="S890" s="165"/>
      <c r="T890" s="165"/>
      <c r="U890" s="165"/>
      <c r="V890" s="165"/>
      <c r="W890" s="165"/>
      <c r="X890" s="165"/>
      <c r="Y890" s="165"/>
      <c r="Z890" s="165"/>
    </row>
    <row r="891">
      <c r="A891" s="165"/>
      <c r="B891" s="165"/>
      <c r="C891" s="165"/>
      <c r="D891" s="165"/>
      <c r="E891" s="165"/>
      <c r="F891" s="165"/>
      <c r="G891" s="165"/>
      <c r="H891" s="165"/>
      <c r="I891" s="165"/>
      <c r="J891" s="165"/>
      <c r="K891" s="165"/>
      <c r="L891" s="165"/>
      <c r="M891" s="165"/>
      <c r="N891" s="165"/>
      <c r="O891" s="165"/>
      <c r="P891" s="165"/>
      <c r="Q891" s="165"/>
      <c r="R891" s="165"/>
      <c r="S891" s="165"/>
      <c r="T891" s="165"/>
      <c r="U891" s="165"/>
      <c r="V891" s="165"/>
      <c r="W891" s="165"/>
      <c r="X891" s="165"/>
      <c r="Y891" s="165"/>
      <c r="Z891" s="165"/>
    </row>
    <row r="892">
      <c r="A892" s="165"/>
      <c r="B892" s="165"/>
      <c r="C892" s="165"/>
      <c r="D892" s="165"/>
      <c r="E892" s="165"/>
      <c r="F892" s="165"/>
      <c r="G892" s="165"/>
      <c r="H892" s="165"/>
      <c r="I892" s="165"/>
      <c r="J892" s="165"/>
      <c r="K892" s="165"/>
      <c r="L892" s="165"/>
      <c r="M892" s="165"/>
      <c r="N892" s="165"/>
      <c r="O892" s="165"/>
      <c r="P892" s="165"/>
      <c r="Q892" s="165"/>
      <c r="R892" s="165"/>
      <c r="S892" s="165"/>
      <c r="T892" s="165"/>
      <c r="U892" s="165"/>
      <c r="V892" s="165"/>
      <c r="W892" s="165"/>
      <c r="X892" s="165"/>
      <c r="Y892" s="165"/>
      <c r="Z892" s="165"/>
    </row>
    <row r="893">
      <c r="A893" s="165"/>
      <c r="B893" s="165"/>
      <c r="C893" s="165"/>
      <c r="D893" s="165"/>
      <c r="E893" s="165"/>
      <c r="F893" s="165"/>
      <c r="G893" s="165"/>
      <c r="H893" s="165"/>
      <c r="I893" s="165"/>
      <c r="J893" s="165"/>
      <c r="K893" s="165"/>
      <c r="L893" s="165"/>
      <c r="M893" s="165"/>
      <c r="N893" s="165"/>
      <c r="O893" s="165"/>
      <c r="P893" s="165"/>
      <c r="Q893" s="165"/>
      <c r="R893" s="165"/>
      <c r="S893" s="165"/>
      <c r="T893" s="165"/>
      <c r="U893" s="165"/>
      <c r="V893" s="165"/>
      <c r="W893" s="165"/>
      <c r="X893" s="165"/>
      <c r="Y893" s="165"/>
      <c r="Z893" s="165"/>
    </row>
    <row r="894">
      <c r="A894" s="165"/>
      <c r="B894" s="165"/>
      <c r="C894" s="165"/>
      <c r="D894" s="165"/>
      <c r="E894" s="165"/>
      <c r="F894" s="165"/>
      <c r="G894" s="165"/>
      <c r="H894" s="165"/>
      <c r="I894" s="165"/>
      <c r="J894" s="165"/>
      <c r="K894" s="165"/>
      <c r="L894" s="165"/>
      <c r="M894" s="165"/>
      <c r="N894" s="165"/>
      <c r="O894" s="165"/>
      <c r="P894" s="165"/>
      <c r="Q894" s="165"/>
      <c r="R894" s="165"/>
      <c r="S894" s="165"/>
      <c r="T894" s="165"/>
      <c r="U894" s="165"/>
      <c r="V894" s="165"/>
      <c r="W894" s="165"/>
      <c r="X894" s="165"/>
      <c r="Y894" s="165"/>
      <c r="Z894" s="165"/>
    </row>
    <row r="895">
      <c r="A895" s="165"/>
      <c r="B895" s="165"/>
      <c r="C895" s="165"/>
      <c r="D895" s="165"/>
      <c r="E895" s="165"/>
      <c r="F895" s="165"/>
      <c r="G895" s="165"/>
      <c r="H895" s="165"/>
      <c r="I895" s="165"/>
      <c r="J895" s="165"/>
      <c r="K895" s="165"/>
      <c r="L895" s="165"/>
      <c r="M895" s="165"/>
      <c r="N895" s="165"/>
      <c r="O895" s="165"/>
      <c r="P895" s="165"/>
      <c r="Q895" s="165"/>
      <c r="R895" s="165"/>
      <c r="S895" s="165"/>
      <c r="T895" s="165"/>
      <c r="U895" s="165"/>
      <c r="V895" s="165"/>
      <c r="W895" s="165"/>
      <c r="X895" s="165"/>
      <c r="Y895" s="165"/>
      <c r="Z895" s="165"/>
    </row>
    <row r="896">
      <c r="A896" s="165"/>
      <c r="B896" s="165"/>
      <c r="C896" s="165"/>
      <c r="D896" s="165"/>
      <c r="E896" s="165"/>
      <c r="F896" s="165"/>
      <c r="G896" s="165"/>
      <c r="H896" s="165"/>
      <c r="I896" s="165"/>
      <c r="J896" s="165"/>
      <c r="K896" s="165"/>
      <c r="L896" s="165"/>
      <c r="M896" s="165"/>
      <c r="N896" s="165"/>
      <c r="O896" s="165"/>
      <c r="P896" s="165"/>
      <c r="Q896" s="165"/>
      <c r="R896" s="165"/>
      <c r="S896" s="165"/>
      <c r="T896" s="165"/>
      <c r="U896" s="165"/>
      <c r="V896" s="165"/>
      <c r="W896" s="165"/>
      <c r="X896" s="165"/>
      <c r="Y896" s="165"/>
      <c r="Z896" s="165"/>
    </row>
    <row r="897">
      <c r="A897" s="165"/>
      <c r="B897" s="165"/>
      <c r="C897" s="165"/>
      <c r="D897" s="165"/>
      <c r="E897" s="165"/>
      <c r="F897" s="165"/>
      <c r="G897" s="165"/>
      <c r="H897" s="165"/>
      <c r="I897" s="165"/>
      <c r="J897" s="165"/>
      <c r="K897" s="165"/>
      <c r="L897" s="165"/>
      <c r="M897" s="165"/>
      <c r="N897" s="165"/>
      <c r="O897" s="165"/>
      <c r="P897" s="165"/>
      <c r="Q897" s="165"/>
      <c r="R897" s="165"/>
      <c r="S897" s="165"/>
      <c r="T897" s="165"/>
      <c r="U897" s="165"/>
      <c r="V897" s="165"/>
      <c r="W897" s="165"/>
      <c r="X897" s="165"/>
      <c r="Y897" s="165"/>
      <c r="Z897" s="165"/>
    </row>
    <row r="898">
      <c r="A898" s="165"/>
      <c r="B898" s="165"/>
      <c r="C898" s="165"/>
      <c r="D898" s="165"/>
      <c r="E898" s="165"/>
      <c r="F898" s="165"/>
      <c r="G898" s="165"/>
      <c r="H898" s="165"/>
      <c r="I898" s="165"/>
      <c r="J898" s="165"/>
      <c r="K898" s="165"/>
      <c r="L898" s="165"/>
      <c r="M898" s="165"/>
      <c r="N898" s="165"/>
      <c r="O898" s="165"/>
      <c r="P898" s="165"/>
      <c r="Q898" s="165"/>
      <c r="R898" s="165"/>
      <c r="S898" s="165"/>
      <c r="T898" s="165"/>
      <c r="U898" s="165"/>
      <c r="V898" s="165"/>
      <c r="W898" s="165"/>
      <c r="X898" s="165"/>
      <c r="Y898" s="165"/>
      <c r="Z898" s="165"/>
    </row>
    <row r="899">
      <c r="A899" s="165"/>
      <c r="B899" s="165"/>
      <c r="C899" s="165"/>
      <c r="D899" s="165"/>
      <c r="E899" s="165"/>
      <c r="F899" s="165"/>
      <c r="G899" s="165"/>
      <c r="H899" s="165"/>
      <c r="I899" s="165"/>
      <c r="J899" s="165"/>
      <c r="K899" s="165"/>
      <c r="L899" s="165"/>
      <c r="M899" s="165"/>
      <c r="N899" s="165"/>
      <c r="O899" s="165"/>
      <c r="P899" s="165"/>
      <c r="Q899" s="165"/>
      <c r="R899" s="165"/>
      <c r="S899" s="165"/>
      <c r="T899" s="165"/>
      <c r="U899" s="165"/>
      <c r="V899" s="165"/>
      <c r="W899" s="165"/>
      <c r="X899" s="165"/>
      <c r="Y899" s="165"/>
      <c r="Z899" s="165"/>
    </row>
    <row r="900">
      <c r="A900" s="165"/>
      <c r="B900" s="165"/>
      <c r="C900" s="165"/>
      <c r="D900" s="165"/>
      <c r="E900" s="165"/>
      <c r="F900" s="165"/>
      <c r="G900" s="165"/>
      <c r="H900" s="165"/>
      <c r="I900" s="165"/>
      <c r="J900" s="165"/>
      <c r="K900" s="165"/>
      <c r="L900" s="165"/>
      <c r="M900" s="165"/>
      <c r="N900" s="165"/>
      <c r="O900" s="165"/>
      <c r="P900" s="165"/>
      <c r="Q900" s="165"/>
      <c r="R900" s="165"/>
      <c r="S900" s="165"/>
      <c r="T900" s="165"/>
      <c r="U900" s="165"/>
      <c r="V900" s="165"/>
      <c r="W900" s="165"/>
      <c r="X900" s="165"/>
      <c r="Y900" s="165"/>
      <c r="Z900" s="165"/>
    </row>
    <row r="901">
      <c r="A901" s="165"/>
      <c r="B901" s="165"/>
      <c r="C901" s="165"/>
      <c r="D901" s="165"/>
      <c r="E901" s="165"/>
      <c r="F901" s="165"/>
      <c r="G901" s="165"/>
      <c r="H901" s="165"/>
      <c r="I901" s="165"/>
      <c r="J901" s="165"/>
      <c r="K901" s="165"/>
      <c r="L901" s="165"/>
      <c r="M901" s="165"/>
      <c r="N901" s="165"/>
      <c r="O901" s="165"/>
      <c r="P901" s="165"/>
      <c r="Q901" s="165"/>
      <c r="R901" s="165"/>
      <c r="S901" s="165"/>
      <c r="T901" s="165"/>
      <c r="U901" s="165"/>
      <c r="V901" s="165"/>
      <c r="W901" s="165"/>
      <c r="X901" s="165"/>
      <c r="Y901" s="165"/>
      <c r="Z901" s="165"/>
    </row>
    <row r="902">
      <c r="A902" s="165"/>
      <c r="B902" s="165"/>
      <c r="C902" s="165"/>
      <c r="D902" s="165"/>
      <c r="E902" s="165"/>
      <c r="F902" s="165"/>
      <c r="G902" s="165"/>
      <c r="H902" s="165"/>
      <c r="I902" s="165"/>
      <c r="J902" s="165"/>
      <c r="K902" s="165"/>
      <c r="L902" s="165"/>
      <c r="M902" s="165"/>
      <c r="N902" s="165"/>
      <c r="O902" s="165"/>
      <c r="P902" s="165"/>
      <c r="Q902" s="165"/>
      <c r="R902" s="165"/>
      <c r="S902" s="165"/>
      <c r="T902" s="165"/>
      <c r="U902" s="165"/>
      <c r="V902" s="165"/>
      <c r="W902" s="165"/>
      <c r="X902" s="165"/>
      <c r="Y902" s="165"/>
      <c r="Z902" s="165"/>
    </row>
    <row r="903">
      <c r="A903" s="165"/>
      <c r="B903" s="165"/>
      <c r="C903" s="165"/>
      <c r="D903" s="165"/>
      <c r="E903" s="165"/>
      <c r="F903" s="165"/>
      <c r="G903" s="165"/>
      <c r="H903" s="165"/>
      <c r="I903" s="165"/>
      <c r="J903" s="165"/>
      <c r="K903" s="165"/>
      <c r="L903" s="165"/>
      <c r="M903" s="165"/>
      <c r="N903" s="165"/>
      <c r="O903" s="165"/>
      <c r="P903" s="165"/>
      <c r="Q903" s="165"/>
      <c r="R903" s="165"/>
      <c r="S903" s="165"/>
      <c r="T903" s="165"/>
      <c r="U903" s="165"/>
      <c r="V903" s="165"/>
      <c r="W903" s="165"/>
      <c r="X903" s="165"/>
      <c r="Y903" s="165"/>
      <c r="Z903" s="165"/>
    </row>
    <row r="904">
      <c r="A904" s="165"/>
      <c r="B904" s="165"/>
      <c r="C904" s="165"/>
      <c r="D904" s="165"/>
      <c r="E904" s="165"/>
      <c r="F904" s="165"/>
      <c r="G904" s="165"/>
      <c r="H904" s="165"/>
      <c r="I904" s="165"/>
      <c r="J904" s="165"/>
      <c r="K904" s="165"/>
      <c r="L904" s="165"/>
      <c r="M904" s="165"/>
      <c r="N904" s="165"/>
      <c r="O904" s="165"/>
      <c r="P904" s="165"/>
      <c r="Q904" s="165"/>
      <c r="R904" s="165"/>
      <c r="S904" s="165"/>
      <c r="T904" s="165"/>
      <c r="U904" s="165"/>
      <c r="V904" s="165"/>
      <c r="W904" s="165"/>
      <c r="X904" s="165"/>
      <c r="Y904" s="165"/>
      <c r="Z904" s="165"/>
    </row>
    <row r="905">
      <c r="A905" s="165"/>
      <c r="B905" s="165"/>
      <c r="C905" s="165"/>
      <c r="D905" s="165"/>
      <c r="E905" s="165"/>
      <c r="F905" s="165"/>
      <c r="G905" s="165"/>
      <c r="H905" s="165"/>
      <c r="I905" s="165"/>
      <c r="J905" s="165"/>
      <c r="K905" s="165"/>
      <c r="L905" s="165"/>
      <c r="M905" s="165"/>
      <c r="N905" s="165"/>
      <c r="O905" s="165"/>
      <c r="P905" s="165"/>
      <c r="Q905" s="165"/>
      <c r="R905" s="165"/>
      <c r="S905" s="165"/>
      <c r="T905" s="165"/>
      <c r="U905" s="165"/>
      <c r="V905" s="165"/>
      <c r="W905" s="165"/>
      <c r="X905" s="165"/>
      <c r="Y905" s="165"/>
      <c r="Z905" s="165"/>
    </row>
    <row r="906">
      <c r="A906" s="165"/>
      <c r="B906" s="165"/>
      <c r="C906" s="165"/>
      <c r="D906" s="165"/>
      <c r="E906" s="165"/>
      <c r="F906" s="165"/>
      <c r="G906" s="165"/>
      <c r="H906" s="165"/>
      <c r="I906" s="165"/>
      <c r="J906" s="165"/>
      <c r="K906" s="165"/>
      <c r="L906" s="165"/>
      <c r="M906" s="165"/>
      <c r="N906" s="165"/>
      <c r="O906" s="165"/>
      <c r="P906" s="165"/>
      <c r="Q906" s="165"/>
      <c r="R906" s="165"/>
      <c r="S906" s="165"/>
      <c r="T906" s="165"/>
      <c r="U906" s="165"/>
      <c r="V906" s="165"/>
      <c r="W906" s="165"/>
      <c r="X906" s="165"/>
      <c r="Y906" s="165"/>
      <c r="Z906" s="165"/>
    </row>
    <row r="907">
      <c r="A907" s="165"/>
      <c r="B907" s="165"/>
      <c r="C907" s="165"/>
      <c r="D907" s="165"/>
      <c r="E907" s="165"/>
      <c r="F907" s="165"/>
      <c r="G907" s="165"/>
      <c r="H907" s="165"/>
      <c r="I907" s="165"/>
      <c r="J907" s="165"/>
      <c r="K907" s="165"/>
      <c r="L907" s="165"/>
      <c r="M907" s="165"/>
      <c r="N907" s="165"/>
      <c r="O907" s="165"/>
      <c r="P907" s="165"/>
      <c r="Q907" s="165"/>
      <c r="R907" s="165"/>
      <c r="S907" s="165"/>
      <c r="T907" s="165"/>
      <c r="U907" s="165"/>
      <c r="V907" s="165"/>
      <c r="W907" s="165"/>
      <c r="X907" s="165"/>
      <c r="Y907" s="165"/>
      <c r="Z907" s="165"/>
    </row>
    <row r="908">
      <c r="A908" s="165"/>
      <c r="B908" s="165"/>
      <c r="C908" s="165"/>
      <c r="D908" s="165"/>
      <c r="E908" s="165"/>
      <c r="F908" s="165"/>
      <c r="G908" s="165"/>
      <c r="H908" s="165"/>
      <c r="I908" s="165"/>
      <c r="J908" s="165"/>
      <c r="K908" s="165"/>
      <c r="L908" s="165"/>
      <c r="M908" s="165"/>
      <c r="N908" s="165"/>
      <c r="O908" s="165"/>
      <c r="P908" s="165"/>
      <c r="Q908" s="165"/>
      <c r="R908" s="165"/>
      <c r="S908" s="165"/>
      <c r="T908" s="165"/>
      <c r="U908" s="165"/>
      <c r="V908" s="165"/>
      <c r="W908" s="165"/>
      <c r="X908" s="165"/>
      <c r="Y908" s="165"/>
      <c r="Z908" s="165"/>
    </row>
    <row r="909">
      <c r="A909" s="165"/>
      <c r="B909" s="165"/>
      <c r="C909" s="165"/>
      <c r="D909" s="165"/>
      <c r="E909" s="165"/>
      <c r="F909" s="165"/>
      <c r="G909" s="165"/>
      <c r="H909" s="165"/>
      <c r="I909" s="165"/>
      <c r="J909" s="165"/>
      <c r="K909" s="165"/>
      <c r="L909" s="165"/>
      <c r="M909" s="165"/>
      <c r="N909" s="165"/>
      <c r="O909" s="165"/>
      <c r="P909" s="165"/>
      <c r="Q909" s="165"/>
      <c r="R909" s="165"/>
      <c r="S909" s="165"/>
      <c r="T909" s="165"/>
      <c r="U909" s="165"/>
      <c r="V909" s="165"/>
      <c r="W909" s="165"/>
      <c r="X909" s="165"/>
      <c r="Y909" s="165"/>
      <c r="Z909" s="165"/>
    </row>
    <row r="910">
      <c r="A910" s="165"/>
      <c r="B910" s="165"/>
      <c r="C910" s="165"/>
      <c r="D910" s="165"/>
      <c r="E910" s="165"/>
      <c r="F910" s="165"/>
      <c r="G910" s="165"/>
      <c r="H910" s="165"/>
      <c r="I910" s="165"/>
      <c r="J910" s="165"/>
      <c r="K910" s="165"/>
      <c r="L910" s="165"/>
      <c r="M910" s="165"/>
      <c r="N910" s="165"/>
      <c r="O910" s="165"/>
      <c r="P910" s="165"/>
      <c r="Q910" s="165"/>
      <c r="R910" s="165"/>
      <c r="S910" s="165"/>
      <c r="T910" s="165"/>
      <c r="U910" s="165"/>
      <c r="V910" s="165"/>
      <c r="W910" s="165"/>
      <c r="X910" s="165"/>
      <c r="Y910" s="165"/>
      <c r="Z910" s="165"/>
    </row>
    <row r="911">
      <c r="A911" s="165"/>
      <c r="B911" s="165"/>
      <c r="C911" s="165"/>
      <c r="D911" s="165"/>
      <c r="E911" s="165"/>
      <c r="F911" s="165"/>
      <c r="G911" s="165"/>
      <c r="H911" s="165"/>
      <c r="I911" s="165"/>
      <c r="J911" s="165"/>
      <c r="K911" s="165"/>
      <c r="L911" s="165"/>
      <c r="M911" s="165"/>
      <c r="N911" s="165"/>
      <c r="O911" s="165"/>
      <c r="P911" s="165"/>
      <c r="Q911" s="165"/>
      <c r="R911" s="165"/>
      <c r="S911" s="165"/>
      <c r="T911" s="165"/>
      <c r="U911" s="165"/>
      <c r="V911" s="165"/>
      <c r="W911" s="165"/>
      <c r="X911" s="165"/>
      <c r="Y911" s="165"/>
      <c r="Z911" s="165"/>
    </row>
    <row r="912">
      <c r="A912" s="165"/>
      <c r="B912" s="165"/>
      <c r="C912" s="165"/>
      <c r="D912" s="165"/>
      <c r="E912" s="165"/>
      <c r="F912" s="165"/>
      <c r="G912" s="165"/>
      <c r="H912" s="165"/>
      <c r="I912" s="165"/>
      <c r="J912" s="165"/>
      <c r="K912" s="165"/>
      <c r="L912" s="165"/>
      <c r="M912" s="165"/>
      <c r="N912" s="165"/>
      <c r="O912" s="165"/>
      <c r="P912" s="165"/>
      <c r="Q912" s="165"/>
      <c r="R912" s="165"/>
      <c r="S912" s="165"/>
      <c r="T912" s="165"/>
      <c r="U912" s="165"/>
      <c r="V912" s="165"/>
      <c r="W912" s="165"/>
      <c r="X912" s="165"/>
      <c r="Y912" s="165"/>
      <c r="Z912" s="165"/>
    </row>
    <row r="913">
      <c r="A913" s="165"/>
      <c r="B913" s="165"/>
      <c r="C913" s="165"/>
      <c r="D913" s="165"/>
      <c r="E913" s="165"/>
      <c r="F913" s="165"/>
      <c r="G913" s="165"/>
      <c r="H913" s="165"/>
      <c r="I913" s="165"/>
      <c r="J913" s="165"/>
      <c r="K913" s="165"/>
      <c r="L913" s="165"/>
      <c r="M913" s="165"/>
      <c r="N913" s="165"/>
      <c r="O913" s="165"/>
      <c r="P913" s="165"/>
      <c r="Q913" s="165"/>
      <c r="R913" s="165"/>
      <c r="S913" s="165"/>
      <c r="T913" s="165"/>
      <c r="U913" s="165"/>
      <c r="V913" s="165"/>
      <c r="W913" s="165"/>
      <c r="X913" s="165"/>
      <c r="Y913" s="165"/>
      <c r="Z913" s="165"/>
    </row>
    <row r="914">
      <c r="A914" s="165"/>
      <c r="B914" s="165"/>
      <c r="C914" s="165"/>
      <c r="D914" s="165"/>
      <c r="E914" s="165"/>
      <c r="F914" s="165"/>
      <c r="G914" s="165"/>
      <c r="H914" s="165"/>
      <c r="I914" s="165"/>
      <c r="J914" s="165"/>
      <c r="K914" s="165"/>
      <c r="L914" s="165"/>
      <c r="M914" s="165"/>
      <c r="N914" s="165"/>
      <c r="O914" s="165"/>
      <c r="P914" s="165"/>
      <c r="Q914" s="165"/>
      <c r="R914" s="165"/>
      <c r="S914" s="165"/>
      <c r="T914" s="165"/>
      <c r="U914" s="165"/>
      <c r="V914" s="165"/>
      <c r="W914" s="165"/>
      <c r="X914" s="165"/>
      <c r="Y914" s="165"/>
      <c r="Z914" s="165"/>
    </row>
    <row r="915">
      <c r="A915" s="165"/>
      <c r="B915" s="165"/>
      <c r="C915" s="165"/>
      <c r="D915" s="165"/>
      <c r="E915" s="165"/>
      <c r="F915" s="165"/>
      <c r="G915" s="165"/>
      <c r="H915" s="165"/>
      <c r="I915" s="165"/>
      <c r="J915" s="165"/>
      <c r="K915" s="165"/>
      <c r="L915" s="165"/>
      <c r="M915" s="165"/>
      <c r="N915" s="165"/>
      <c r="O915" s="165"/>
      <c r="P915" s="165"/>
      <c r="Q915" s="165"/>
      <c r="R915" s="165"/>
      <c r="S915" s="165"/>
      <c r="T915" s="165"/>
      <c r="U915" s="165"/>
      <c r="V915" s="165"/>
      <c r="W915" s="165"/>
      <c r="X915" s="165"/>
      <c r="Y915" s="165"/>
      <c r="Z915" s="165"/>
    </row>
    <row r="916">
      <c r="A916" s="165"/>
      <c r="B916" s="165"/>
      <c r="C916" s="165"/>
      <c r="D916" s="165"/>
      <c r="E916" s="165"/>
      <c r="F916" s="165"/>
      <c r="G916" s="165"/>
      <c r="H916" s="165"/>
      <c r="I916" s="165"/>
      <c r="J916" s="165"/>
      <c r="K916" s="165"/>
      <c r="L916" s="165"/>
      <c r="M916" s="165"/>
      <c r="N916" s="165"/>
      <c r="O916" s="165"/>
      <c r="P916" s="165"/>
      <c r="Q916" s="165"/>
      <c r="R916" s="165"/>
      <c r="S916" s="165"/>
      <c r="T916" s="165"/>
      <c r="U916" s="165"/>
      <c r="V916" s="165"/>
      <c r="W916" s="165"/>
      <c r="X916" s="165"/>
      <c r="Y916" s="165"/>
      <c r="Z916" s="165"/>
    </row>
    <row r="917">
      <c r="A917" s="165"/>
      <c r="B917" s="165"/>
      <c r="C917" s="165"/>
      <c r="D917" s="165"/>
      <c r="E917" s="165"/>
      <c r="F917" s="165"/>
      <c r="G917" s="165"/>
      <c r="H917" s="165"/>
      <c r="I917" s="165"/>
      <c r="J917" s="165"/>
      <c r="K917" s="165"/>
      <c r="L917" s="165"/>
      <c r="M917" s="165"/>
      <c r="N917" s="165"/>
      <c r="O917" s="165"/>
      <c r="P917" s="165"/>
      <c r="Q917" s="165"/>
      <c r="R917" s="165"/>
      <c r="S917" s="165"/>
      <c r="T917" s="165"/>
      <c r="U917" s="165"/>
      <c r="V917" s="165"/>
      <c r="W917" s="165"/>
      <c r="X917" s="165"/>
      <c r="Y917" s="165"/>
      <c r="Z917" s="165"/>
    </row>
    <row r="918">
      <c r="A918" s="165"/>
      <c r="B918" s="165"/>
      <c r="C918" s="165"/>
      <c r="D918" s="165"/>
      <c r="E918" s="165"/>
      <c r="F918" s="165"/>
      <c r="G918" s="165"/>
      <c r="H918" s="165"/>
      <c r="I918" s="165"/>
      <c r="J918" s="165"/>
      <c r="K918" s="165"/>
      <c r="L918" s="165"/>
      <c r="M918" s="165"/>
      <c r="N918" s="165"/>
      <c r="O918" s="165"/>
      <c r="P918" s="165"/>
      <c r="Q918" s="165"/>
      <c r="R918" s="165"/>
      <c r="S918" s="165"/>
      <c r="T918" s="165"/>
      <c r="U918" s="165"/>
      <c r="V918" s="165"/>
      <c r="W918" s="165"/>
      <c r="X918" s="165"/>
      <c r="Y918" s="165"/>
      <c r="Z918" s="165"/>
    </row>
    <row r="919">
      <c r="A919" s="165"/>
      <c r="B919" s="165"/>
      <c r="C919" s="165"/>
      <c r="D919" s="165"/>
      <c r="E919" s="165"/>
      <c r="F919" s="165"/>
      <c r="G919" s="165"/>
      <c r="H919" s="165"/>
      <c r="I919" s="165"/>
      <c r="J919" s="165"/>
      <c r="K919" s="165"/>
      <c r="L919" s="165"/>
      <c r="M919" s="165"/>
      <c r="N919" s="165"/>
      <c r="O919" s="165"/>
      <c r="P919" s="165"/>
      <c r="Q919" s="165"/>
      <c r="R919" s="165"/>
      <c r="S919" s="165"/>
      <c r="T919" s="165"/>
      <c r="U919" s="165"/>
      <c r="V919" s="165"/>
      <c r="W919" s="165"/>
      <c r="X919" s="165"/>
      <c r="Y919" s="165"/>
      <c r="Z919" s="165"/>
    </row>
    <row r="920">
      <c r="A920" s="165"/>
      <c r="B920" s="165"/>
      <c r="C920" s="165"/>
      <c r="D920" s="165"/>
      <c r="E920" s="165"/>
      <c r="F920" s="165"/>
      <c r="G920" s="165"/>
      <c r="H920" s="165"/>
      <c r="I920" s="165"/>
      <c r="J920" s="165"/>
      <c r="K920" s="165"/>
      <c r="L920" s="165"/>
      <c r="M920" s="165"/>
      <c r="N920" s="165"/>
      <c r="O920" s="165"/>
      <c r="P920" s="165"/>
      <c r="Q920" s="165"/>
      <c r="R920" s="165"/>
      <c r="S920" s="165"/>
      <c r="T920" s="165"/>
      <c r="U920" s="165"/>
      <c r="V920" s="165"/>
      <c r="W920" s="165"/>
      <c r="X920" s="165"/>
      <c r="Y920" s="165"/>
      <c r="Z920" s="165"/>
    </row>
    <row r="921">
      <c r="A921" s="165"/>
      <c r="B921" s="165"/>
      <c r="C921" s="165"/>
      <c r="D921" s="165"/>
      <c r="E921" s="165"/>
      <c r="F921" s="165"/>
      <c r="G921" s="165"/>
      <c r="H921" s="165"/>
      <c r="I921" s="165"/>
      <c r="J921" s="165"/>
      <c r="K921" s="165"/>
      <c r="L921" s="165"/>
      <c r="M921" s="165"/>
      <c r="N921" s="165"/>
      <c r="O921" s="165"/>
      <c r="P921" s="165"/>
      <c r="Q921" s="165"/>
      <c r="R921" s="165"/>
      <c r="S921" s="165"/>
      <c r="T921" s="165"/>
      <c r="U921" s="165"/>
      <c r="V921" s="165"/>
      <c r="W921" s="165"/>
      <c r="X921" s="165"/>
      <c r="Y921" s="165"/>
      <c r="Z921" s="165"/>
    </row>
    <row r="922">
      <c r="A922" s="165"/>
      <c r="B922" s="165"/>
      <c r="C922" s="165"/>
      <c r="D922" s="165"/>
      <c r="E922" s="165"/>
      <c r="F922" s="165"/>
      <c r="G922" s="165"/>
      <c r="H922" s="165"/>
      <c r="I922" s="165"/>
      <c r="J922" s="165"/>
      <c r="K922" s="165"/>
      <c r="L922" s="165"/>
      <c r="M922" s="165"/>
      <c r="N922" s="165"/>
      <c r="O922" s="165"/>
      <c r="P922" s="165"/>
      <c r="Q922" s="165"/>
      <c r="R922" s="165"/>
      <c r="S922" s="165"/>
      <c r="T922" s="165"/>
      <c r="U922" s="165"/>
      <c r="V922" s="165"/>
      <c r="W922" s="165"/>
      <c r="X922" s="165"/>
      <c r="Y922" s="165"/>
      <c r="Z922" s="165"/>
    </row>
    <row r="923">
      <c r="A923" s="165"/>
      <c r="B923" s="165"/>
      <c r="C923" s="165"/>
      <c r="D923" s="165"/>
      <c r="E923" s="165"/>
      <c r="F923" s="165"/>
      <c r="G923" s="165"/>
      <c r="H923" s="165"/>
      <c r="I923" s="165"/>
      <c r="J923" s="165"/>
      <c r="K923" s="165"/>
      <c r="L923" s="165"/>
      <c r="M923" s="165"/>
      <c r="N923" s="165"/>
      <c r="O923" s="165"/>
      <c r="P923" s="165"/>
      <c r="Q923" s="165"/>
      <c r="R923" s="165"/>
      <c r="S923" s="165"/>
      <c r="T923" s="165"/>
      <c r="U923" s="165"/>
      <c r="V923" s="165"/>
      <c r="W923" s="165"/>
      <c r="X923" s="165"/>
      <c r="Y923" s="165"/>
      <c r="Z923" s="165"/>
    </row>
    <row r="924">
      <c r="A924" s="165"/>
      <c r="B924" s="165"/>
      <c r="C924" s="165"/>
      <c r="D924" s="165"/>
      <c r="E924" s="165"/>
      <c r="F924" s="165"/>
      <c r="G924" s="165"/>
      <c r="H924" s="165"/>
      <c r="I924" s="165"/>
      <c r="J924" s="165"/>
      <c r="K924" s="165"/>
      <c r="L924" s="165"/>
      <c r="M924" s="165"/>
      <c r="N924" s="165"/>
      <c r="O924" s="165"/>
      <c r="P924" s="165"/>
      <c r="Q924" s="165"/>
      <c r="R924" s="165"/>
      <c r="S924" s="165"/>
      <c r="T924" s="165"/>
      <c r="U924" s="165"/>
      <c r="V924" s="165"/>
      <c r="W924" s="165"/>
      <c r="X924" s="165"/>
      <c r="Y924" s="165"/>
      <c r="Z924" s="165"/>
    </row>
    <row r="925">
      <c r="A925" s="165"/>
      <c r="B925" s="165"/>
      <c r="C925" s="165"/>
      <c r="D925" s="165"/>
      <c r="E925" s="165"/>
      <c r="F925" s="165"/>
      <c r="G925" s="165"/>
      <c r="H925" s="165"/>
      <c r="I925" s="165"/>
      <c r="J925" s="165"/>
      <c r="K925" s="165"/>
      <c r="L925" s="165"/>
      <c r="M925" s="165"/>
      <c r="N925" s="165"/>
      <c r="O925" s="165"/>
      <c r="P925" s="165"/>
      <c r="Q925" s="165"/>
      <c r="R925" s="165"/>
      <c r="S925" s="165"/>
      <c r="T925" s="165"/>
      <c r="U925" s="165"/>
      <c r="V925" s="165"/>
      <c r="W925" s="165"/>
      <c r="X925" s="165"/>
      <c r="Y925" s="165"/>
      <c r="Z925" s="165"/>
    </row>
    <row r="926">
      <c r="A926" s="165"/>
      <c r="B926" s="165"/>
      <c r="C926" s="165"/>
      <c r="D926" s="165"/>
      <c r="E926" s="165"/>
      <c r="F926" s="165"/>
      <c r="G926" s="165"/>
      <c r="H926" s="165"/>
      <c r="I926" s="165"/>
      <c r="J926" s="165"/>
      <c r="K926" s="165"/>
      <c r="L926" s="165"/>
      <c r="M926" s="165"/>
      <c r="N926" s="165"/>
      <c r="O926" s="165"/>
      <c r="P926" s="165"/>
      <c r="Q926" s="165"/>
      <c r="R926" s="165"/>
      <c r="S926" s="165"/>
      <c r="T926" s="165"/>
      <c r="U926" s="165"/>
      <c r="V926" s="165"/>
      <c r="W926" s="165"/>
      <c r="X926" s="165"/>
      <c r="Y926" s="165"/>
      <c r="Z926" s="165"/>
    </row>
    <row r="927">
      <c r="A927" s="165"/>
      <c r="B927" s="165"/>
      <c r="C927" s="165"/>
      <c r="D927" s="165"/>
      <c r="E927" s="165"/>
      <c r="F927" s="165"/>
      <c r="G927" s="165"/>
      <c r="H927" s="165"/>
      <c r="I927" s="165"/>
      <c r="J927" s="165"/>
      <c r="K927" s="165"/>
      <c r="L927" s="165"/>
      <c r="M927" s="165"/>
      <c r="N927" s="165"/>
      <c r="O927" s="165"/>
      <c r="P927" s="165"/>
      <c r="Q927" s="165"/>
      <c r="R927" s="165"/>
      <c r="S927" s="165"/>
      <c r="T927" s="165"/>
      <c r="U927" s="165"/>
      <c r="V927" s="165"/>
      <c r="W927" s="165"/>
      <c r="X927" s="165"/>
      <c r="Y927" s="165"/>
      <c r="Z927" s="165"/>
    </row>
    <row r="928">
      <c r="A928" s="165"/>
      <c r="B928" s="165"/>
      <c r="C928" s="165"/>
      <c r="D928" s="165"/>
      <c r="E928" s="165"/>
      <c r="F928" s="165"/>
      <c r="G928" s="165"/>
      <c r="H928" s="165"/>
      <c r="I928" s="165"/>
      <c r="J928" s="165"/>
      <c r="K928" s="165"/>
      <c r="L928" s="165"/>
      <c r="M928" s="165"/>
      <c r="N928" s="165"/>
      <c r="O928" s="165"/>
      <c r="P928" s="165"/>
      <c r="Q928" s="165"/>
      <c r="R928" s="165"/>
      <c r="S928" s="165"/>
      <c r="T928" s="165"/>
      <c r="U928" s="165"/>
      <c r="V928" s="165"/>
      <c r="W928" s="165"/>
      <c r="X928" s="165"/>
      <c r="Y928" s="165"/>
      <c r="Z928" s="165"/>
    </row>
    <row r="929">
      <c r="A929" s="165"/>
      <c r="B929" s="165"/>
      <c r="C929" s="165"/>
      <c r="D929" s="165"/>
      <c r="E929" s="165"/>
      <c r="F929" s="165"/>
      <c r="G929" s="165"/>
      <c r="H929" s="165"/>
      <c r="I929" s="165"/>
      <c r="J929" s="165"/>
      <c r="K929" s="165"/>
      <c r="L929" s="165"/>
      <c r="M929" s="165"/>
      <c r="N929" s="165"/>
      <c r="O929" s="165"/>
      <c r="P929" s="165"/>
      <c r="Q929" s="165"/>
      <c r="R929" s="165"/>
      <c r="S929" s="165"/>
      <c r="T929" s="165"/>
      <c r="U929" s="165"/>
      <c r="V929" s="165"/>
      <c r="W929" s="165"/>
      <c r="X929" s="165"/>
      <c r="Y929" s="165"/>
      <c r="Z929" s="165"/>
    </row>
    <row r="930">
      <c r="A930" s="165"/>
      <c r="B930" s="165"/>
      <c r="C930" s="165"/>
      <c r="D930" s="165"/>
      <c r="E930" s="165"/>
      <c r="F930" s="165"/>
      <c r="G930" s="165"/>
      <c r="H930" s="165"/>
      <c r="I930" s="165"/>
      <c r="J930" s="165"/>
      <c r="K930" s="165"/>
      <c r="L930" s="165"/>
      <c r="M930" s="165"/>
      <c r="N930" s="165"/>
      <c r="O930" s="165"/>
      <c r="P930" s="165"/>
      <c r="Q930" s="165"/>
      <c r="R930" s="165"/>
      <c r="S930" s="165"/>
      <c r="T930" s="165"/>
      <c r="U930" s="165"/>
      <c r="V930" s="165"/>
      <c r="W930" s="165"/>
      <c r="X930" s="165"/>
      <c r="Y930" s="165"/>
      <c r="Z930" s="165"/>
    </row>
    <row r="931">
      <c r="A931" s="165"/>
      <c r="B931" s="165"/>
      <c r="C931" s="165"/>
      <c r="D931" s="165"/>
      <c r="E931" s="165"/>
      <c r="F931" s="165"/>
      <c r="G931" s="165"/>
      <c r="H931" s="165"/>
      <c r="I931" s="165"/>
      <c r="J931" s="165"/>
      <c r="K931" s="165"/>
      <c r="L931" s="165"/>
      <c r="M931" s="165"/>
      <c r="N931" s="165"/>
      <c r="O931" s="165"/>
      <c r="P931" s="165"/>
      <c r="Q931" s="165"/>
      <c r="R931" s="165"/>
      <c r="S931" s="165"/>
      <c r="T931" s="165"/>
      <c r="U931" s="165"/>
      <c r="V931" s="165"/>
      <c r="W931" s="165"/>
      <c r="X931" s="165"/>
      <c r="Y931" s="165"/>
      <c r="Z931" s="165"/>
    </row>
    <row r="932">
      <c r="A932" s="165"/>
      <c r="B932" s="165"/>
      <c r="C932" s="165"/>
      <c r="D932" s="165"/>
      <c r="E932" s="165"/>
      <c r="F932" s="165"/>
      <c r="G932" s="165"/>
      <c r="H932" s="165"/>
      <c r="I932" s="165"/>
      <c r="J932" s="165"/>
      <c r="K932" s="165"/>
      <c r="L932" s="165"/>
      <c r="M932" s="165"/>
      <c r="N932" s="165"/>
      <c r="O932" s="165"/>
      <c r="P932" s="165"/>
      <c r="Q932" s="165"/>
      <c r="R932" s="165"/>
      <c r="S932" s="165"/>
      <c r="T932" s="165"/>
      <c r="U932" s="165"/>
      <c r="V932" s="165"/>
      <c r="W932" s="165"/>
      <c r="X932" s="165"/>
      <c r="Y932" s="165"/>
      <c r="Z932" s="165"/>
    </row>
    <row r="933">
      <c r="A933" s="165"/>
      <c r="B933" s="165"/>
      <c r="C933" s="165"/>
      <c r="D933" s="165"/>
      <c r="E933" s="165"/>
      <c r="F933" s="165"/>
      <c r="G933" s="165"/>
      <c r="H933" s="165"/>
      <c r="I933" s="165"/>
      <c r="J933" s="165"/>
      <c r="K933" s="165"/>
      <c r="L933" s="165"/>
      <c r="M933" s="165"/>
      <c r="N933" s="165"/>
      <c r="O933" s="165"/>
      <c r="P933" s="165"/>
      <c r="Q933" s="165"/>
      <c r="R933" s="165"/>
      <c r="S933" s="165"/>
      <c r="T933" s="165"/>
      <c r="U933" s="165"/>
      <c r="V933" s="165"/>
      <c r="W933" s="165"/>
      <c r="X933" s="165"/>
      <c r="Y933" s="165"/>
      <c r="Z933" s="165"/>
    </row>
    <row r="934">
      <c r="A934" s="165"/>
      <c r="B934" s="165"/>
      <c r="C934" s="165"/>
      <c r="D934" s="165"/>
      <c r="E934" s="165"/>
      <c r="F934" s="165"/>
      <c r="G934" s="165"/>
      <c r="H934" s="165"/>
      <c r="I934" s="165"/>
      <c r="J934" s="165"/>
      <c r="K934" s="165"/>
      <c r="L934" s="165"/>
      <c r="M934" s="165"/>
      <c r="N934" s="165"/>
      <c r="O934" s="165"/>
      <c r="P934" s="165"/>
      <c r="Q934" s="165"/>
      <c r="R934" s="165"/>
      <c r="S934" s="165"/>
      <c r="T934" s="165"/>
      <c r="U934" s="165"/>
      <c r="V934" s="165"/>
      <c r="W934" s="165"/>
      <c r="X934" s="165"/>
      <c r="Y934" s="165"/>
      <c r="Z934" s="165"/>
    </row>
    <row r="935">
      <c r="A935" s="165"/>
      <c r="B935" s="165"/>
      <c r="C935" s="165"/>
      <c r="D935" s="165"/>
      <c r="E935" s="165"/>
      <c r="F935" s="165"/>
      <c r="G935" s="165"/>
      <c r="H935" s="165"/>
      <c r="I935" s="165"/>
      <c r="J935" s="165"/>
      <c r="K935" s="165"/>
      <c r="L935" s="165"/>
      <c r="M935" s="165"/>
      <c r="N935" s="165"/>
      <c r="O935" s="165"/>
      <c r="P935" s="165"/>
      <c r="Q935" s="165"/>
      <c r="R935" s="165"/>
      <c r="S935" s="165"/>
      <c r="T935" s="165"/>
      <c r="U935" s="165"/>
      <c r="V935" s="165"/>
      <c r="W935" s="165"/>
      <c r="X935" s="165"/>
      <c r="Y935" s="165"/>
      <c r="Z935" s="165"/>
    </row>
    <row r="936">
      <c r="A936" s="165"/>
      <c r="B936" s="165"/>
      <c r="C936" s="165"/>
      <c r="D936" s="165"/>
      <c r="E936" s="165"/>
      <c r="F936" s="165"/>
      <c r="G936" s="165"/>
      <c r="H936" s="165"/>
      <c r="I936" s="165"/>
      <c r="J936" s="165"/>
      <c r="K936" s="165"/>
      <c r="L936" s="165"/>
      <c r="M936" s="165"/>
      <c r="N936" s="165"/>
      <c r="O936" s="165"/>
      <c r="P936" s="165"/>
      <c r="Q936" s="165"/>
      <c r="R936" s="165"/>
      <c r="S936" s="165"/>
      <c r="T936" s="165"/>
      <c r="U936" s="165"/>
      <c r="V936" s="165"/>
      <c r="W936" s="165"/>
      <c r="X936" s="165"/>
      <c r="Y936" s="165"/>
      <c r="Z936" s="165"/>
    </row>
    <row r="937">
      <c r="A937" s="165"/>
      <c r="B937" s="165"/>
      <c r="C937" s="165"/>
      <c r="D937" s="165"/>
      <c r="E937" s="165"/>
      <c r="F937" s="165"/>
      <c r="G937" s="165"/>
      <c r="H937" s="165"/>
      <c r="I937" s="165"/>
      <c r="J937" s="165"/>
      <c r="K937" s="165"/>
      <c r="L937" s="165"/>
      <c r="M937" s="165"/>
      <c r="N937" s="165"/>
      <c r="O937" s="165"/>
      <c r="P937" s="165"/>
      <c r="Q937" s="165"/>
      <c r="R937" s="165"/>
      <c r="S937" s="165"/>
      <c r="T937" s="165"/>
      <c r="U937" s="165"/>
      <c r="V937" s="165"/>
      <c r="W937" s="165"/>
      <c r="X937" s="165"/>
      <c r="Y937" s="165"/>
      <c r="Z937" s="165"/>
    </row>
    <row r="938">
      <c r="A938" s="165"/>
      <c r="B938" s="165"/>
      <c r="C938" s="165"/>
      <c r="D938" s="165"/>
      <c r="E938" s="165"/>
      <c r="F938" s="165"/>
      <c r="G938" s="165"/>
      <c r="H938" s="165"/>
      <c r="I938" s="165"/>
      <c r="J938" s="165"/>
      <c r="K938" s="165"/>
      <c r="L938" s="165"/>
      <c r="M938" s="165"/>
      <c r="N938" s="165"/>
      <c r="O938" s="165"/>
      <c r="P938" s="165"/>
      <c r="Q938" s="165"/>
      <c r="R938" s="165"/>
      <c r="S938" s="165"/>
      <c r="T938" s="165"/>
      <c r="U938" s="165"/>
      <c r="V938" s="165"/>
      <c r="W938" s="165"/>
      <c r="X938" s="165"/>
      <c r="Y938" s="165"/>
      <c r="Z938" s="165"/>
    </row>
    <row r="939">
      <c r="A939" s="165"/>
      <c r="B939" s="165"/>
      <c r="C939" s="165"/>
      <c r="D939" s="165"/>
      <c r="E939" s="165"/>
      <c r="F939" s="165"/>
      <c r="G939" s="165"/>
      <c r="H939" s="165"/>
      <c r="I939" s="165"/>
      <c r="J939" s="165"/>
      <c r="K939" s="165"/>
      <c r="L939" s="165"/>
      <c r="M939" s="165"/>
      <c r="N939" s="165"/>
      <c r="O939" s="165"/>
      <c r="P939" s="165"/>
      <c r="Q939" s="165"/>
      <c r="R939" s="165"/>
      <c r="S939" s="165"/>
      <c r="T939" s="165"/>
      <c r="U939" s="165"/>
      <c r="V939" s="165"/>
      <c r="W939" s="165"/>
      <c r="X939" s="165"/>
      <c r="Y939" s="165"/>
      <c r="Z939" s="165"/>
    </row>
    <row r="940">
      <c r="A940" s="165"/>
      <c r="B940" s="165"/>
      <c r="C940" s="165"/>
      <c r="D940" s="165"/>
      <c r="E940" s="165"/>
      <c r="F940" s="165"/>
      <c r="G940" s="165"/>
      <c r="H940" s="165"/>
      <c r="I940" s="165"/>
      <c r="J940" s="165"/>
      <c r="K940" s="165"/>
      <c r="L940" s="165"/>
      <c r="M940" s="165"/>
      <c r="N940" s="165"/>
      <c r="O940" s="165"/>
      <c r="P940" s="165"/>
      <c r="Q940" s="165"/>
      <c r="R940" s="165"/>
      <c r="S940" s="165"/>
      <c r="T940" s="165"/>
      <c r="U940" s="165"/>
      <c r="V940" s="165"/>
      <c r="W940" s="165"/>
      <c r="X940" s="165"/>
      <c r="Y940" s="165"/>
      <c r="Z940" s="165"/>
    </row>
    <row r="941">
      <c r="A941" s="165"/>
      <c r="B941" s="165"/>
      <c r="C941" s="165"/>
      <c r="D941" s="165"/>
      <c r="E941" s="165"/>
      <c r="F941" s="165"/>
      <c r="G941" s="165"/>
      <c r="H941" s="165"/>
      <c r="I941" s="165"/>
      <c r="J941" s="165"/>
      <c r="K941" s="165"/>
      <c r="L941" s="165"/>
      <c r="M941" s="165"/>
      <c r="N941" s="165"/>
      <c r="O941" s="165"/>
      <c r="P941" s="165"/>
      <c r="Q941" s="165"/>
      <c r="R941" s="165"/>
      <c r="S941" s="165"/>
      <c r="T941" s="165"/>
      <c r="U941" s="165"/>
      <c r="V941" s="165"/>
      <c r="W941" s="165"/>
      <c r="X941" s="165"/>
      <c r="Y941" s="165"/>
      <c r="Z941" s="165"/>
    </row>
    <row r="942">
      <c r="A942" s="165"/>
      <c r="B942" s="165"/>
      <c r="C942" s="165"/>
      <c r="D942" s="165"/>
      <c r="E942" s="165"/>
      <c r="F942" s="165"/>
      <c r="G942" s="165"/>
      <c r="H942" s="165"/>
      <c r="I942" s="165"/>
      <c r="J942" s="165"/>
      <c r="K942" s="165"/>
      <c r="L942" s="165"/>
      <c r="M942" s="165"/>
      <c r="N942" s="165"/>
      <c r="O942" s="165"/>
      <c r="P942" s="165"/>
      <c r="Q942" s="165"/>
      <c r="R942" s="165"/>
      <c r="S942" s="165"/>
      <c r="T942" s="165"/>
      <c r="U942" s="165"/>
      <c r="V942" s="165"/>
      <c r="W942" s="165"/>
      <c r="X942" s="165"/>
      <c r="Y942" s="165"/>
      <c r="Z942" s="165"/>
    </row>
    <row r="943">
      <c r="A943" s="165"/>
      <c r="B943" s="165"/>
      <c r="C943" s="165"/>
      <c r="D943" s="165"/>
      <c r="E943" s="165"/>
      <c r="F943" s="165"/>
      <c r="G943" s="165"/>
      <c r="H943" s="165"/>
      <c r="I943" s="165"/>
      <c r="J943" s="165"/>
      <c r="K943" s="165"/>
      <c r="L943" s="165"/>
      <c r="M943" s="165"/>
      <c r="N943" s="165"/>
      <c r="O943" s="165"/>
      <c r="P943" s="165"/>
      <c r="Q943" s="165"/>
      <c r="R943" s="165"/>
      <c r="S943" s="165"/>
      <c r="T943" s="165"/>
      <c r="U943" s="165"/>
      <c r="V943" s="165"/>
      <c r="W943" s="165"/>
      <c r="X943" s="165"/>
      <c r="Y943" s="165"/>
      <c r="Z943" s="165"/>
    </row>
    <row r="944">
      <c r="A944" s="165"/>
      <c r="B944" s="165"/>
      <c r="C944" s="165"/>
      <c r="D944" s="165"/>
      <c r="E944" s="165"/>
      <c r="F944" s="165"/>
      <c r="G944" s="165"/>
      <c r="H944" s="165"/>
      <c r="I944" s="165"/>
      <c r="J944" s="165"/>
      <c r="K944" s="165"/>
      <c r="L944" s="165"/>
      <c r="M944" s="165"/>
      <c r="N944" s="165"/>
      <c r="O944" s="165"/>
      <c r="P944" s="165"/>
      <c r="Q944" s="165"/>
      <c r="R944" s="165"/>
      <c r="S944" s="165"/>
      <c r="T944" s="165"/>
      <c r="U944" s="165"/>
      <c r="V944" s="165"/>
      <c r="W944" s="165"/>
      <c r="X944" s="165"/>
      <c r="Y944" s="165"/>
      <c r="Z944" s="165"/>
    </row>
    <row r="945">
      <c r="A945" s="165"/>
      <c r="B945" s="165"/>
      <c r="C945" s="165"/>
      <c r="D945" s="165"/>
      <c r="E945" s="165"/>
      <c r="F945" s="165"/>
      <c r="G945" s="165"/>
      <c r="H945" s="165"/>
      <c r="I945" s="165"/>
      <c r="J945" s="165"/>
      <c r="K945" s="165"/>
      <c r="L945" s="165"/>
      <c r="M945" s="165"/>
      <c r="N945" s="165"/>
      <c r="O945" s="165"/>
      <c r="P945" s="165"/>
      <c r="Q945" s="165"/>
      <c r="R945" s="165"/>
      <c r="S945" s="165"/>
      <c r="T945" s="165"/>
      <c r="U945" s="165"/>
      <c r="V945" s="165"/>
      <c r="W945" s="165"/>
      <c r="X945" s="165"/>
      <c r="Y945" s="165"/>
      <c r="Z945" s="165"/>
    </row>
    <row r="946">
      <c r="A946" s="165"/>
      <c r="B946" s="165"/>
      <c r="C946" s="165"/>
      <c r="D946" s="165"/>
      <c r="E946" s="165"/>
      <c r="F946" s="165"/>
      <c r="G946" s="165"/>
      <c r="H946" s="165"/>
      <c r="I946" s="165"/>
      <c r="J946" s="165"/>
      <c r="K946" s="165"/>
      <c r="L946" s="165"/>
      <c r="M946" s="165"/>
      <c r="N946" s="165"/>
      <c r="O946" s="165"/>
      <c r="P946" s="165"/>
      <c r="Q946" s="165"/>
      <c r="R946" s="165"/>
      <c r="S946" s="165"/>
      <c r="T946" s="165"/>
      <c r="U946" s="165"/>
      <c r="V946" s="165"/>
      <c r="W946" s="165"/>
      <c r="X946" s="165"/>
      <c r="Y946" s="165"/>
      <c r="Z946" s="165"/>
    </row>
    <row r="947">
      <c r="A947" s="165"/>
      <c r="B947" s="165"/>
      <c r="C947" s="165"/>
      <c r="D947" s="165"/>
      <c r="E947" s="165"/>
      <c r="F947" s="165"/>
      <c r="G947" s="165"/>
      <c r="H947" s="165"/>
      <c r="I947" s="165"/>
      <c r="J947" s="165"/>
      <c r="K947" s="165"/>
      <c r="L947" s="165"/>
      <c r="M947" s="165"/>
      <c r="N947" s="165"/>
      <c r="O947" s="165"/>
      <c r="P947" s="165"/>
      <c r="Q947" s="165"/>
      <c r="R947" s="165"/>
      <c r="S947" s="165"/>
      <c r="T947" s="165"/>
      <c r="U947" s="165"/>
      <c r="V947" s="165"/>
      <c r="W947" s="165"/>
      <c r="X947" s="165"/>
      <c r="Y947" s="165"/>
      <c r="Z947" s="165"/>
    </row>
    <row r="948">
      <c r="A948" s="165"/>
      <c r="B948" s="165"/>
      <c r="C948" s="165"/>
      <c r="D948" s="165"/>
      <c r="E948" s="165"/>
      <c r="F948" s="165"/>
      <c r="G948" s="165"/>
      <c r="H948" s="165"/>
      <c r="I948" s="165"/>
      <c r="J948" s="165"/>
      <c r="K948" s="165"/>
      <c r="L948" s="165"/>
      <c r="M948" s="165"/>
      <c r="N948" s="165"/>
      <c r="O948" s="165"/>
      <c r="P948" s="165"/>
      <c r="Q948" s="165"/>
      <c r="R948" s="165"/>
      <c r="S948" s="165"/>
      <c r="T948" s="165"/>
      <c r="U948" s="165"/>
      <c r="V948" s="165"/>
      <c r="W948" s="165"/>
      <c r="X948" s="165"/>
      <c r="Y948" s="165"/>
      <c r="Z948" s="165"/>
    </row>
    <row r="949">
      <c r="A949" s="165"/>
      <c r="B949" s="165"/>
      <c r="C949" s="165"/>
      <c r="D949" s="165"/>
      <c r="E949" s="165"/>
      <c r="F949" s="165"/>
      <c r="G949" s="165"/>
      <c r="H949" s="165"/>
      <c r="I949" s="165"/>
      <c r="J949" s="165"/>
      <c r="K949" s="165"/>
      <c r="L949" s="165"/>
      <c r="M949" s="165"/>
      <c r="N949" s="165"/>
      <c r="O949" s="165"/>
      <c r="P949" s="165"/>
      <c r="Q949" s="165"/>
      <c r="R949" s="165"/>
      <c r="S949" s="165"/>
      <c r="T949" s="165"/>
      <c r="U949" s="165"/>
      <c r="V949" s="165"/>
      <c r="W949" s="165"/>
      <c r="X949" s="165"/>
      <c r="Y949" s="165"/>
      <c r="Z949" s="165"/>
    </row>
    <row r="950">
      <c r="A950" s="165"/>
      <c r="B950" s="165"/>
      <c r="C950" s="165"/>
      <c r="D950" s="165"/>
      <c r="E950" s="165"/>
      <c r="F950" s="165"/>
      <c r="G950" s="165"/>
      <c r="H950" s="165"/>
      <c r="I950" s="165"/>
      <c r="J950" s="165"/>
      <c r="K950" s="165"/>
      <c r="L950" s="165"/>
      <c r="M950" s="165"/>
      <c r="N950" s="165"/>
      <c r="O950" s="165"/>
      <c r="P950" s="165"/>
      <c r="Q950" s="165"/>
      <c r="R950" s="165"/>
      <c r="S950" s="165"/>
      <c r="T950" s="165"/>
      <c r="U950" s="165"/>
      <c r="V950" s="165"/>
      <c r="W950" s="165"/>
      <c r="X950" s="165"/>
      <c r="Y950" s="165"/>
      <c r="Z950" s="165"/>
    </row>
    <row r="951">
      <c r="A951" s="165"/>
      <c r="B951" s="165"/>
      <c r="C951" s="165"/>
      <c r="D951" s="165"/>
      <c r="E951" s="165"/>
      <c r="F951" s="165"/>
      <c r="G951" s="165"/>
      <c r="H951" s="165"/>
      <c r="I951" s="165"/>
      <c r="J951" s="165"/>
      <c r="K951" s="165"/>
      <c r="L951" s="165"/>
      <c r="M951" s="165"/>
      <c r="N951" s="165"/>
      <c r="O951" s="165"/>
      <c r="P951" s="165"/>
      <c r="Q951" s="165"/>
      <c r="R951" s="165"/>
      <c r="S951" s="165"/>
      <c r="T951" s="165"/>
      <c r="U951" s="165"/>
      <c r="V951" s="165"/>
      <c r="W951" s="165"/>
      <c r="X951" s="165"/>
      <c r="Y951" s="165"/>
      <c r="Z951" s="165"/>
    </row>
    <row r="952">
      <c r="A952" s="165"/>
      <c r="B952" s="165"/>
      <c r="C952" s="165"/>
      <c r="D952" s="165"/>
      <c r="E952" s="165"/>
      <c r="F952" s="165"/>
      <c r="G952" s="165"/>
      <c r="H952" s="165"/>
      <c r="I952" s="165"/>
      <c r="J952" s="165"/>
      <c r="K952" s="165"/>
      <c r="L952" s="165"/>
      <c r="M952" s="165"/>
      <c r="N952" s="165"/>
      <c r="O952" s="165"/>
      <c r="P952" s="165"/>
      <c r="Q952" s="165"/>
      <c r="R952" s="165"/>
      <c r="S952" s="165"/>
      <c r="T952" s="165"/>
      <c r="U952" s="165"/>
      <c r="V952" s="165"/>
      <c r="W952" s="165"/>
      <c r="X952" s="165"/>
      <c r="Y952" s="165"/>
      <c r="Z952" s="165"/>
    </row>
    <row r="953">
      <c r="A953" s="165"/>
      <c r="B953" s="165"/>
      <c r="C953" s="165"/>
      <c r="D953" s="165"/>
      <c r="E953" s="165"/>
      <c r="F953" s="165"/>
      <c r="G953" s="165"/>
      <c r="H953" s="165"/>
      <c r="I953" s="165"/>
      <c r="J953" s="165"/>
      <c r="K953" s="165"/>
      <c r="L953" s="165"/>
      <c r="M953" s="165"/>
      <c r="N953" s="165"/>
      <c r="O953" s="165"/>
      <c r="P953" s="165"/>
      <c r="Q953" s="165"/>
      <c r="R953" s="165"/>
      <c r="S953" s="165"/>
      <c r="T953" s="165"/>
      <c r="U953" s="165"/>
      <c r="V953" s="165"/>
      <c r="W953" s="165"/>
      <c r="X953" s="165"/>
      <c r="Y953" s="165"/>
      <c r="Z953" s="165"/>
    </row>
    <row r="954">
      <c r="A954" s="165"/>
      <c r="B954" s="165"/>
      <c r="C954" s="165"/>
      <c r="D954" s="165"/>
      <c r="E954" s="165"/>
      <c r="F954" s="165"/>
      <c r="G954" s="165"/>
      <c r="H954" s="165"/>
      <c r="I954" s="165"/>
      <c r="J954" s="165"/>
      <c r="K954" s="165"/>
      <c r="L954" s="165"/>
      <c r="M954" s="165"/>
      <c r="N954" s="165"/>
      <c r="O954" s="165"/>
      <c r="P954" s="165"/>
      <c r="Q954" s="165"/>
      <c r="R954" s="165"/>
      <c r="S954" s="165"/>
      <c r="T954" s="165"/>
      <c r="U954" s="165"/>
      <c r="V954" s="165"/>
      <c r="W954" s="165"/>
      <c r="X954" s="165"/>
      <c r="Y954" s="165"/>
      <c r="Z954" s="165"/>
    </row>
    <row r="955">
      <c r="A955" s="165"/>
      <c r="B955" s="165"/>
      <c r="C955" s="165"/>
      <c r="D955" s="165"/>
      <c r="E955" s="165"/>
      <c r="F955" s="165"/>
      <c r="G955" s="165"/>
      <c r="H955" s="165"/>
      <c r="I955" s="165"/>
      <c r="J955" s="165"/>
      <c r="K955" s="165"/>
      <c r="L955" s="165"/>
      <c r="M955" s="165"/>
      <c r="N955" s="165"/>
      <c r="O955" s="165"/>
      <c r="P955" s="165"/>
      <c r="Q955" s="165"/>
      <c r="R955" s="165"/>
      <c r="S955" s="165"/>
      <c r="T955" s="165"/>
      <c r="U955" s="165"/>
      <c r="V955" s="165"/>
      <c r="W955" s="165"/>
      <c r="X955" s="165"/>
      <c r="Y955" s="165"/>
      <c r="Z955" s="165"/>
    </row>
    <row r="956">
      <c r="A956" s="165"/>
      <c r="B956" s="165"/>
      <c r="C956" s="165"/>
      <c r="D956" s="165"/>
      <c r="E956" s="165"/>
      <c r="F956" s="165"/>
      <c r="G956" s="165"/>
      <c r="H956" s="165"/>
      <c r="I956" s="165"/>
      <c r="J956" s="165"/>
      <c r="K956" s="165"/>
      <c r="L956" s="165"/>
      <c r="M956" s="165"/>
      <c r="N956" s="165"/>
      <c r="O956" s="165"/>
      <c r="P956" s="165"/>
      <c r="Q956" s="165"/>
      <c r="R956" s="165"/>
      <c r="S956" s="165"/>
      <c r="T956" s="165"/>
      <c r="U956" s="165"/>
      <c r="V956" s="165"/>
      <c r="W956" s="165"/>
      <c r="X956" s="165"/>
      <c r="Y956" s="165"/>
      <c r="Z956" s="165"/>
    </row>
    <row r="957">
      <c r="A957" s="165"/>
      <c r="B957" s="165"/>
      <c r="C957" s="165"/>
      <c r="D957" s="165"/>
      <c r="E957" s="165"/>
      <c r="F957" s="165"/>
      <c r="G957" s="165"/>
      <c r="H957" s="165"/>
      <c r="I957" s="165"/>
      <c r="J957" s="165"/>
      <c r="K957" s="165"/>
      <c r="L957" s="165"/>
      <c r="M957" s="165"/>
      <c r="N957" s="165"/>
      <c r="O957" s="165"/>
      <c r="P957" s="165"/>
      <c r="Q957" s="165"/>
      <c r="R957" s="165"/>
      <c r="S957" s="165"/>
      <c r="T957" s="165"/>
      <c r="U957" s="165"/>
      <c r="V957" s="165"/>
      <c r="W957" s="165"/>
      <c r="X957" s="165"/>
      <c r="Y957" s="165"/>
      <c r="Z957" s="165"/>
    </row>
    <row r="958">
      <c r="A958" s="165"/>
      <c r="B958" s="165"/>
      <c r="C958" s="165"/>
      <c r="D958" s="165"/>
      <c r="E958" s="165"/>
      <c r="F958" s="165"/>
      <c r="G958" s="165"/>
      <c r="H958" s="165"/>
      <c r="I958" s="165"/>
      <c r="J958" s="165"/>
      <c r="K958" s="165"/>
      <c r="L958" s="165"/>
      <c r="M958" s="165"/>
      <c r="N958" s="165"/>
      <c r="O958" s="165"/>
      <c r="P958" s="165"/>
      <c r="Q958" s="165"/>
      <c r="R958" s="165"/>
      <c r="S958" s="165"/>
      <c r="T958" s="165"/>
      <c r="U958" s="165"/>
      <c r="V958" s="165"/>
      <c r="W958" s="165"/>
      <c r="X958" s="165"/>
      <c r="Y958" s="165"/>
      <c r="Z958" s="165"/>
    </row>
    <row r="959">
      <c r="A959" s="165"/>
      <c r="B959" s="165"/>
      <c r="C959" s="165"/>
      <c r="D959" s="165"/>
      <c r="E959" s="165"/>
      <c r="F959" s="165"/>
      <c r="G959" s="165"/>
      <c r="H959" s="165"/>
      <c r="I959" s="165"/>
      <c r="J959" s="165"/>
      <c r="K959" s="165"/>
      <c r="L959" s="165"/>
      <c r="M959" s="165"/>
      <c r="N959" s="165"/>
      <c r="O959" s="165"/>
      <c r="P959" s="165"/>
      <c r="Q959" s="165"/>
      <c r="R959" s="165"/>
      <c r="S959" s="165"/>
      <c r="T959" s="165"/>
      <c r="U959" s="165"/>
      <c r="V959" s="165"/>
      <c r="W959" s="165"/>
      <c r="X959" s="165"/>
      <c r="Y959" s="165"/>
      <c r="Z959" s="165"/>
    </row>
    <row r="960">
      <c r="A960" s="165"/>
      <c r="B960" s="165"/>
      <c r="C960" s="165"/>
      <c r="D960" s="165"/>
      <c r="E960" s="165"/>
      <c r="F960" s="165"/>
      <c r="G960" s="165"/>
      <c r="H960" s="165"/>
      <c r="I960" s="165"/>
      <c r="J960" s="165"/>
      <c r="K960" s="165"/>
      <c r="L960" s="165"/>
      <c r="M960" s="165"/>
      <c r="N960" s="165"/>
      <c r="O960" s="165"/>
      <c r="P960" s="165"/>
      <c r="Q960" s="165"/>
      <c r="R960" s="165"/>
      <c r="S960" s="165"/>
      <c r="T960" s="165"/>
      <c r="U960" s="165"/>
      <c r="V960" s="165"/>
      <c r="W960" s="165"/>
      <c r="X960" s="165"/>
      <c r="Y960" s="165"/>
      <c r="Z960" s="165"/>
    </row>
    <row r="961">
      <c r="A961" s="165"/>
      <c r="B961" s="165"/>
      <c r="C961" s="165"/>
      <c r="D961" s="165"/>
      <c r="E961" s="165"/>
      <c r="F961" s="165"/>
      <c r="G961" s="165"/>
      <c r="H961" s="165"/>
      <c r="I961" s="165"/>
      <c r="J961" s="165"/>
      <c r="K961" s="165"/>
      <c r="L961" s="165"/>
      <c r="M961" s="165"/>
      <c r="N961" s="165"/>
      <c r="O961" s="165"/>
      <c r="P961" s="165"/>
      <c r="Q961" s="165"/>
      <c r="R961" s="165"/>
      <c r="S961" s="165"/>
      <c r="T961" s="165"/>
      <c r="U961" s="165"/>
      <c r="V961" s="165"/>
      <c r="W961" s="165"/>
      <c r="X961" s="165"/>
      <c r="Y961" s="165"/>
      <c r="Z961" s="165"/>
    </row>
    <row r="962">
      <c r="A962" s="165"/>
      <c r="B962" s="165"/>
      <c r="C962" s="165"/>
      <c r="D962" s="165"/>
      <c r="E962" s="165"/>
      <c r="F962" s="165"/>
      <c r="G962" s="165"/>
      <c r="H962" s="165"/>
      <c r="I962" s="165"/>
      <c r="J962" s="165"/>
      <c r="K962" s="165"/>
      <c r="L962" s="165"/>
      <c r="M962" s="165"/>
      <c r="N962" s="165"/>
      <c r="O962" s="165"/>
      <c r="P962" s="165"/>
      <c r="Q962" s="165"/>
      <c r="R962" s="165"/>
      <c r="S962" s="165"/>
      <c r="T962" s="165"/>
      <c r="U962" s="165"/>
      <c r="V962" s="165"/>
      <c r="W962" s="165"/>
      <c r="X962" s="165"/>
      <c r="Y962" s="165"/>
      <c r="Z962" s="165"/>
    </row>
    <row r="963">
      <c r="A963" s="165"/>
      <c r="B963" s="165"/>
      <c r="C963" s="165"/>
      <c r="D963" s="165"/>
      <c r="E963" s="165"/>
      <c r="F963" s="165"/>
      <c r="G963" s="165"/>
      <c r="H963" s="165"/>
      <c r="I963" s="165"/>
      <c r="J963" s="165"/>
      <c r="K963" s="165"/>
      <c r="L963" s="165"/>
      <c r="M963" s="165"/>
      <c r="N963" s="165"/>
      <c r="O963" s="165"/>
      <c r="P963" s="165"/>
      <c r="Q963" s="165"/>
      <c r="R963" s="165"/>
      <c r="S963" s="165"/>
      <c r="T963" s="165"/>
      <c r="U963" s="165"/>
      <c r="V963" s="165"/>
      <c r="W963" s="165"/>
      <c r="X963" s="165"/>
      <c r="Y963" s="165"/>
      <c r="Z963" s="165"/>
    </row>
    <row r="964">
      <c r="A964" s="165"/>
      <c r="B964" s="165"/>
      <c r="C964" s="165"/>
      <c r="D964" s="165"/>
      <c r="E964" s="165"/>
      <c r="F964" s="165"/>
      <c r="G964" s="165"/>
      <c r="H964" s="165"/>
      <c r="I964" s="165"/>
      <c r="J964" s="165"/>
      <c r="K964" s="165"/>
      <c r="L964" s="165"/>
      <c r="M964" s="165"/>
      <c r="N964" s="165"/>
      <c r="O964" s="165"/>
      <c r="P964" s="165"/>
      <c r="Q964" s="165"/>
      <c r="R964" s="165"/>
      <c r="S964" s="165"/>
      <c r="T964" s="165"/>
      <c r="U964" s="165"/>
      <c r="V964" s="165"/>
      <c r="W964" s="165"/>
      <c r="X964" s="165"/>
      <c r="Y964" s="165"/>
      <c r="Z964" s="165"/>
    </row>
    <row r="965">
      <c r="A965" s="165"/>
      <c r="B965" s="165"/>
      <c r="C965" s="165"/>
      <c r="D965" s="165"/>
      <c r="E965" s="165"/>
      <c r="F965" s="165"/>
      <c r="G965" s="165"/>
      <c r="H965" s="165"/>
      <c r="I965" s="165"/>
      <c r="J965" s="165"/>
      <c r="K965" s="165"/>
      <c r="L965" s="165"/>
      <c r="M965" s="165"/>
      <c r="N965" s="165"/>
      <c r="O965" s="165"/>
      <c r="P965" s="165"/>
      <c r="Q965" s="165"/>
      <c r="R965" s="165"/>
      <c r="S965" s="165"/>
      <c r="T965" s="165"/>
      <c r="U965" s="165"/>
      <c r="V965" s="165"/>
      <c r="W965" s="165"/>
      <c r="X965" s="165"/>
      <c r="Y965" s="165"/>
      <c r="Z965" s="165"/>
    </row>
    <row r="966">
      <c r="A966" s="165"/>
      <c r="B966" s="165"/>
      <c r="C966" s="165"/>
      <c r="D966" s="165"/>
      <c r="E966" s="165"/>
      <c r="F966" s="165"/>
      <c r="G966" s="165"/>
      <c r="H966" s="165"/>
      <c r="I966" s="165"/>
      <c r="J966" s="165"/>
      <c r="K966" s="165"/>
      <c r="L966" s="165"/>
      <c r="M966" s="165"/>
      <c r="N966" s="165"/>
      <c r="O966" s="165"/>
      <c r="P966" s="165"/>
      <c r="Q966" s="165"/>
      <c r="R966" s="165"/>
      <c r="S966" s="165"/>
      <c r="T966" s="165"/>
      <c r="U966" s="165"/>
      <c r="V966" s="165"/>
      <c r="W966" s="165"/>
      <c r="X966" s="165"/>
      <c r="Y966" s="165"/>
      <c r="Z966" s="165"/>
    </row>
    <row r="967">
      <c r="A967" s="165"/>
      <c r="B967" s="165"/>
      <c r="C967" s="165"/>
      <c r="D967" s="165"/>
      <c r="E967" s="165"/>
      <c r="F967" s="165"/>
      <c r="G967" s="165"/>
      <c r="H967" s="165"/>
      <c r="I967" s="165"/>
      <c r="J967" s="165"/>
      <c r="K967" s="165"/>
      <c r="L967" s="165"/>
      <c r="M967" s="165"/>
      <c r="N967" s="165"/>
      <c r="O967" s="165"/>
      <c r="P967" s="165"/>
      <c r="Q967" s="165"/>
      <c r="R967" s="165"/>
      <c r="S967" s="165"/>
      <c r="T967" s="165"/>
      <c r="U967" s="165"/>
      <c r="V967" s="165"/>
      <c r="W967" s="165"/>
      <c r="X967" s="165"/>
      <c r="Y967" s="165"/>
      <c r="Z967" s="165"/>
    </row>
    <row r="968">
      <c r="A968" s="165"/>
      <c r="B968" s="165"/>
      <c r="C968" s="165"/>
      <c r="D968" s="165"/>
      <c r="E968" s="165"/>
      <c r="F968" s="165"/>
      <c r="G968" s="165"/>
      <c r="H968" s="165"/>
      <c r="I968" s="165"/>
      <c r="J968" s="165"/>
      <c r="K968" s="165"/>
      <c r="L968" s="165"/>
      <c r="M968" s="165"/>
      <c r="N968" s="165"/>
      <c r="O968" s="165"/>
      <c r="P968" s="165"/>
      <c r="Q968" s="165"/>
      <c r="R968" s="165"/>
      <c r="S968" s="165"/>
      <c r="T968" s="165"/>
      <c r="U968" s="165"/>
      <c r="V968" s="165"/>
      <c r="W968" s="165"/>
      <c r="X968" s="165"/>
      <c r="Y968" s="165"/>
      <c r="Z968" s="165"/>
    </row>
    <row r="969">
      <c r="A969" s="165"/>
      <c r="B969" s="165"/>
      <c r="C969" s="165"/>
      <c r="D969" s="165"/>
      <c r="E969" s="165"/>
      <c r="F969" s="165"/>
      <c r="G969" s="165"/>
      <c r="H969" s="165"/>
      <c r="I969" s="165"/>
      <c r="J969" s="165"/>
      <c r="K969" s="165"/>
      <c r="L969" s="165"/>
      <c r="M969" s="165"/>
      <c r="N969" s="165"/>
      <c r="O969" s="165"/>
      <c r="P969" s="165"/>
      <c r="Q969" s="165"/>
      <c r="R969" s="165"/>
      <c r="S969" s="165"/>
      <c r="T969" s="165"/>
      <c r="U969" s="165"/>
      <c r="V969" s="165"/>
      <c r="W969" s="165"/>
      <c r="X969" s="165"/>
      <c r="Y969" s="165"/>
      <c r="Z969" s="165"/>
    </row>
    <row r="970">
      <c r="A970" s="165"/>
      <c r="B970" s="165"/>
      <c r="C970" s="165"/>
      <c r="D970" s="165"/>
      <c r="E970" s="165"/>
      <c r="F970" s="165"/>
      <c r="G970" s="165"/>
      <c r="H970" s="165"/>
      <c r="I970" s="165"/>
      <c r="J970" s="165"/>
      <c r="K970" s="165"/>
      <c r="L970" s="165"/>
      <c r="M970" s="165"/>
      <c r="N970" s="165"/>
      <c r="O970" s="165"/>
      <c r="P970" s="165"/>
      <c r="Q970" s="165"/>
      <c r="R970" s="165"/>
      <c r="S970" s="165"/>
      <c r="T970" s="165"/>
      <c r="U970" s="165"/>
      <c r="V970" s="165"/>
      <c r="W970" s="165"/>
      <c r="X970" s="165"/>
      <c r="Y970" s="165"/>
      <c r="Z970" s="165"/>
    </row>
    <row r="971">
      <c r="A971" s="165"/>
      <c r="B971" s="165"/>
      <c r="C971" s="165"/>
      <c r="D971" s="165"/>
      <c r="E971" s="165"/>
      <c r="F971" s="165"/>
      <c r="G971" s="165"/>
      <c r="H971" s="165"/>
      <c r="I971" s="165"/>
      <c r="J971" s="165"/>
      <c r="K971" s="165"/>
      <c r="L971" s="165"/>
      <c r="M971" s="165"/>
      <c r="N971" s="165"/>
      <c r="O971" s="165"/>
      <c r="P971" s="165"/>
      <c r="Q971" s="165"/>
      <c r="R971" s="165"/>
      <c r="S971" s="165"/>
      <c r="T971" s="165"/>
      <c r="U971" s="165"/>
      <c r="V971" s="165"/>
      <c r="W971" s="165"/>
      <c r="X971" s="165"/>
      <c r="Y971" s="165"/>
      <c r="Z971" s="165"/>
    </row>
    <row r="972">
      <c r="A972" s="165"/>
      <c r="B972" s="165"/>
      <c r="C972" s="165"/>
      <c r="D972" s="165"/>
      <c r="E972" s="165"/>
      <c r="F972" s="165"/>
      <c r="G972" s="165"/>
      <c r="H972" s="165"/>
      <c r="I972" s="165"/>
      <c r="J972" s="165"/>
      <c r="K972" s="165"/>
      <c r="L972" s="165"/>
      <c r="M972" s="165"/>
      <c r="N972" s="165"/>
      <c r="O972" s="165"/>
      <c r="P972" s="165"/>
      <c r="Q972" s="165"/>
      <c r="R972" s="165"/>
      <c r="S972" s="165"/>
      <c r="T972" s="165"/>
      <c r="U972" s="165"/>
      <c r="V972" s="165"/>
      <c r="W972" s="165"/>
      <c r="X972" s="165"/>
      <c r="Y972" s="165"/>
      <c r="Z972" s="165"/>
    </row>
    <row r="973">
      <c r="A973" s="165"/>
      <c r="B973" s="165"/>
      <c r="C973" s="165"/>
      <c r="D973" s="165"/>
      <c r="E973" s="165"/>
      <c r="F973" s="165"/>
      <c r="G973" s="165"/>
      <c r="H973" s="165"/>
      <c r="I973" s="165"/>
      <c r="J973" s="165"/>
      <c r="K973" s="165"/>
      <c r="L973" s="165"/>
      <c r="M973" s="165"/>
      <c r="N973" s="165"/>
      <c r="O973" s="165"/>
      <c r="P973" s="165"/>
      <c r="Q973" s="165"/>
      <c r="R973" s="165"/>
      <c r="S973" s="165"/>
      <c r="T973" s="165"/>
      <c r="U973" s="165"/>
      <c r="V973" s="165"/>
      <c r="W973" s="165"/>
      <c r="X973" s="165"/>
      <c r="Y973" s="165"/>
      <c r="Z973" s="165"/>
    </row>
    <row r="974">
      <c r="A974" s="165"/>
      <c r="B974" s="165"/>
      <c r="C974" s="165"/>
      <c r="D974" s="165"/>
      <c r="E974" s="165"/>
      <c r="F974" s="165"/>
      <c r="G974" s="165"/>
      <c r="H974" s="165"/>
      <c r="I974" s="165"/>
      <c r="J974" s="165"/>
      <c r="K974" s="165"/>
      <c r="L974" s="165"/>
      <c r="M974" s="165"/>
      <c r="N974" s="165"/>
      <c r="O974" s="165"/>
      <c r="P974" s="165"/>
      <c r="Q974" s="165"/>
      <c r="R974" s="165"/>
      <c r="S974" s="165"/>
      <c r="T974" s="165"/>
      <c r="U974" s="165"/>
      <c r="V974" s="165"/>
      <c r="W974" s="165"/>
      <c r="X974" s="165"/>
      <c r="Y974" s="165"/>
      <c r="Z974" s="165"/>
    </row>
    <row r="975">
      <c r="A975" s="165"/>
      <c r="B975" s="165"/>
      <c r="C975" s="165"/>
      <c r="D975" s="165"/>
      <c r="E975" s="165"/>
      <c r="F975" s="165"/>
      <c r="G975" s="165"/>
      <c r="H975" s="165"/>
      <c r="I975" s="165"/>
      <c r="J975" s="165"/>
      <c r="K975" s="165"/>
      <c r="L975" s="165"/>
      <c r="M975" s="165"/>
      <c r="N975" s="165"/>
      <c r="O975" s="165"/>
      <c r="P975" s="165"/>
      <c r="Q975" s="165"/>
      <c r="R975" s="165"/>
      <c r="S975" s="165"/>
      <c r="T975" s="165"/>
      <c r="U975" s="165"/>
      <c r="V975" s="165"/>
      <c r="W975" s="165"/>
      <c r="X975" s="165"/>
      <c r="Y975" s="165"/>
      <c r="Z975" s="165"/>
    </row>
    <row r="976">
      <c r="A976" s="165"/>
      <c r="B976" s="165"/>
      <c r="C976" s="165"/>
      <c r="D976" s="165"/>
      <c r="E976" s="165"/>
      <c r="F976" s="165"/>
      <c r="G976" s="165"/>
      <c r="H976" s="165"/>
      <c r="I976" s="165"/>
      <c r="J976" s="165"/>
      <c r="K976" s="165"/>
      <c r="L976" s="165"/>
      <c r="M976" s="165"/>
      <c r="N976" s="165"/>
      <c r="O976" s="165"/>
      <c r="P976" s="165"/>
      <c r="Q976" s="165"/>
      <c r="R976" s="165"/>
      <c r="S976" s="165"/>
      <c r="T976" s="165"/>
      <c r="U976" s="165"/>
      <c r="V976" s="165"/>
      <c r="W976" s="165"/>
      <c r="X976" s="165"/>
      <c r="Y976" s="165"/>
      <c r="Z976" s="165"/>
    </row>
    <row r="977">
      <c r="A977" s="165"/>
      <c r="B977" s="165"/>
      <c r="C977" s="165"/>
      <c r="D977" s="165"/>
      <c r="E977" s="165"/>
      <c r="F977" s="165"/>
      <c r="G977" s="165"/>
      <c r="H977" s="165"/>
      <c r="I977" s="165"/>
      <c r="J977" s="165"/>
      <c r="K977" s="165"/>
      <c r="L977" s="165"/>
      <c r="M977" s="165"/>
      <c r="N977" s="165"/>
      <c r="O977" s="165"/>
      <c r="P977" s="165"/>
      <c r="Q977" s="165"/>
      <c r="R977" s="165"/>
      <c r="S977" s="165"/>
      <c r="T977" s="165"/>
      <c r="U977" s="165"/>
      <c r="V977" s="165"/>
      <c r="W977" s="165"/>
      <c r="X977" s="165"/>
      <c r="Y977" s="165"/>
      <c r="Z977" s="165"/>
    </row>
    <row r="978">
      <c r="A978" s="165"/>
      <c r="B978" s="165"/>
      <c r="C978" s="165"/>
      <c r="D978" s="165"/>
      <c r="E978" s="165"/>
      <c r="F978" s="165"/>
      <c r="G978" s="165"/>
      <c r="H978" s="165"/>
      <c r="I978" s="165"/>
      <c r="J978" s="165"/>
      <c r="K978" s="165"/>
      <c r="L978" s="165"/>
      <c r="M978" s="165"/>
      <c r="N978" s="165"/>
      <c r="O978" s="165"/>
      <c r="P978" s="165"/>
      <c r="Q978" s="165"/>
      <c r="R978" s="165"/>
      <c r="S978" s="165"/>
      <c r="T978" s="165"/>
      <c r="U978" s="165"/>
      <c r="V978" s="165"/>
      <c r="W978" s="165"/>
      <c r="X978" s="165"/>
      <c r="Y978" s="165"/>
      <c r="Z978" s="165"/>
    </row>
    <row r="979">
      <c r="A979" s="165"/>
      <c r="B979" s="165"/>
      <c r="C979" s="165"/>
      <c r="D979" s="165"/>
      <c r="E979" s="165"/>
      <c r="F979" s="165"/>
      <c r="G979" s="165"/>
      <c r="H979" s="165"/>
      <c r="I979" s="165"/>
      <c r="J979" s="165"/>
      <c r="K979" s="165"/>
      <c r="L979" s="165"/>
      <c r="M979" s="165"/>
      <c r="N979" s="165"/>
      <c r="O979" s="165"/>
      <c r="P979" s="165"/>
      <c r="Q979" s="165"/>
      <c r="R979" s="165"/>
      <c r="S979" s="165"/>
      <c r="T979" s="165"/>
      <c r="U979" s="165"/>
      <c r="V979" s="165"/>
      <c r="W979" s="165"/>
      <c r="X979" s="165"/>
      <c r="Y979" s="165"/>
      <c r="Z979" s="165"/>
    </row>
    <row r="980">
      <c r="A980" s="165"/>
      <c r="B980" s="165"/>
      <c r="C980" s="165"/>
      <c r="D980" s="165"/>
      <c r="E980" s="165"/>
      <c r="F980" s="165"/>
      <c r="G980" s="165"/>
      <c r="H980" s="165"/>
      <c r="I980" s="165"/>
      <c r="J980" s="165"/>
      <c r="K980" s="165"/>
      <c r="L980" s="165"/>
      <c r="M980" s="165"/>
      <c r="N980" s="165"/>
      <c r="O980" s="165"/>
      <c r="P980" s="165"/>
      <c r="Q980" s="165"/>
      <c r="R980" s="165"/>
      <c r="S980" s="165"/>
      <c r="T980" s="165"/>
      <c r="U980" s="165"/>
      <c r="V980" s="165"/>
      <c r="W980" s="165"/>
      <c r="X980" s="165"/>
      <c r="Y980" s="165"/>
      <c r="Z980" s="165"/>
    </row>
    <row r="981">
      <c r="A981" s="165"/>
      <c r="B981" s="165"/>
      <c r="C981" s="165"/>
      <c r="D981" s="165"/>
      <c r="E981" s="165"/>
      <c r="F981" s="165"/>
      <c r="G981" s="165"/>
      <c r="H981" s="165"/>
      <c r="I981" s="165"/>
      <c r="J981" s="165"/>
      <c r="K981" s="165"/>
      <c r="L981" s="165"/>
      <c r="M981" s="165"/>
      <c r="N981" s="165"/>
      <c r="O981" s="165"/>
      <c r="P981" s="165"/>
      <c r="Q981" s="165"/>
      <c r="R981" s="165"/>
      <c r="S981" s="165"/>
      <c r="T981" s="165"/>
      <c r="U981" s="165"/>
      <c r="V981" s="165"/>
      <c r="W981" s="165"/>
      <c r="X981" s="165"/>
      <c r="Y981" s="165"/>
      <c r="Z981" s="165"/>
    </row>
    <row r="982">
      <c r="A982" s="165"/>
      <c r="B982" s="165"/>
      <c r="C982" s="165"/>
      <c r="D982" s="165"/>
      <c r="E982" s="165"/>
      <c r="F982" s="165"/>
      <c r="G982" s="165"/>
      <c r="H982" s="165"/>
      <c r="I982" s="165"/>
      <c r="J982" s="165"/>
      <c r="K982" s="165"/>
      <c r="L982" s="165"/>
      <c r="M982" s="165"/>
      <c r="N982" s="165"/>
      <c r="O982" s="165"/>
      <c r="P982" s="165"/>
      <c r="Q982" s="165"/>
      <c r="R982" s="165"/>
      <c r="S982" s="165"/>
      <c r="T982" s="165"/>
      <c r="U982" s="165"/>
      <c r="V982" s="165"/>
      <c r="W982" s="165"/>
      <c r="X982" s="165"/>
      <c r="Y982" s="165"/>
      <c r="Z982" s="165"/>
    </row>
    <row r="983">
      <c r="A983" s="165"/>
      <c r="B983" s="165"/>
      <c r="C983" s="165"/>
      <c r="D983" s="165"/>
      <c r="E983" s="165"/>
      <c r="F983" s="165"/>
      <c r="G983" s="165"/>
      <c r="H983" s="165"/>
      <c r="I983" s="165"/>
      <c r="J983" s="165"/>
      <c r="K983" s="165"/>
      <c r="L983" s="165"/>
      <c r="M983" s="165"/>
      <c r="N983" s="165"/>
      <c r="O983" s="165"/>
      <c r="P983" s="165"/>
      <c r="Q983" s="165"/>
      <c r="R983" s="165"/>
      <c r="S983" s="165"/>
      <c r="T983" s="165"/>
      <c r="U983" s="165"/>
      <c r="V983" s="165"/>
      <c r="W983" s="165"/>
      <c r="X983" s="165"/>
      <c r="Y983" s="165"/>
      <c r="Z983" s="165"/>
    </row>
    <row r="984">
      <c r="A984" s="165"/>
      <c r="B984" s="165"/>
      <c r="C984" s="165"/>
      <c r="D984" s="165"/>
      <c r="E984" s="165"/>
      <c r="F984" s="165"/>
      <c r="G984" s="165"/>
      <c r="H984" s="165"/>
      <c r="I984" s="165"/>
      <c r="J984" s="165"/>
      <c r="K984" s="165"/>
      <c r="L984" s="165"/>
      <c r="M984" s="165"/>
      <c r="N984" s="165"/>
      <c r="O984" s="165"/>
      <c r="P984" s="165"/>
      <c r="Q984" s="165"/>
      <c r="R984" s="165"/>
      <c r="S984" s="165"/>
      <c r="T984" s="165"/>
      <c r="U984" s="165"/>
      <c r="V984" s="165"/>
      <c r="W984" s="165"/>
      <c r="X984" s="165"/>
      <c r="Y984" s="165"/>
      <c r="Z984" s="165"/>
    </row>
    <row r="985">
      <c r="A985" s="165"/>
      <c r="B985" s="165"/>
      <c r="C985" s="165"/>
      <c r="D985" s="165"/>
      <c r="E985" s="165"/>
      <c r="F985" s="165"/>
      <c r="G985" s="165"/>
      <c r="H985" s="165"/>
      <c r="I985" s="165"/>
      <c r="J985" s="165"/>
      <c r="K985" s="165"/>
      <c r="L985" s="165"/>
      <c r="M985" s="165"/>
      <c r="N985" s="165"/>
      <c r="O985" s="165"/>
      <c r="P985" s="165"/>
      <c r="Q985" s="165"/>
      <c r="R985" s="165"/>
      <c r="S985" s="165"/>
      <c r="T985" s="165"/>
      <c r="U985" s="165"/>
      <c r="V985" s="165"/>
      <c r="W985" s="165"/>
      <c r="X985" s="165"/>
      <c r="Y985" s="165"/>
      <c r="Z985" s="165"/>
    </row>
    <row r="986">
      <c r="A986" s="165"/>
      <c r="B986" s="165"/>
      <c r="C986" s="165"/>
      <c r="D986" s="165"/>
      <c r="E986" s="165"/>
      <c r="F986" s="165"/>
      <c r="G986" s="165"/>
      <c r="H986" s="165"/>
      <c r="I986" s="165"/>
      <c r="J986" s="165"/>
      <c r="K986" s="165"/>
      <c r="L986" s="165"/>
      <c r="M986" s="165"/>
      <c r="N986" s="165"/>
      <c r="O986" s="165"/>
      <c r="P986" s="165"/>
      <c r="Q986" s="165"/>
      <c r="R986" s="165"/>
      <c r="S986" s="165"/>
      <c r="T986" s="165"/>
      <c r="U986" s="165"/>
      <c r="V986" s="165"/>
      <c r="W986" s="165"/>
      <c r="X986" s="165"/>
      <c r="Y986" s="165"/>
      <c r="Z986" s="165"/>
    </row>
    <row r="987">
      <c r="A987" s="165"/>
      <c r="B987" s="165"/>
      <c r="C987" s="165"/>
      <c r="D987" s="165"/>
      <c r="E987" s="165"/>
      <c r="F987" s="165"/>
      <c r="G987" s="165"/>
      <c r="H987" s="165"/>
      <c r="I987" s="165"/>
      <c r="J987" s="165"/>
      <c r="K987" s="165"/>
      <c r="L987" s="165"/>
      <c r="M987" s="165"/>
      <c r="N987" s="165"/>
      <c r="O987" s="165"/>
      <c r="P987" s="165"/>
      <c r="Q987" s="165"/>
      <c r="R987" s="165"/>
      <c r="S987" s="165"/>
      <c r="T987" s="165"/>
      <c r="U987" s="165"/>
      <c r="V987" s="165"/>
      <c r="W987" s="165"/>
      <c r="X987" s="165"/>
      <c r="Y987" s="165"/>
      <c r="Z987" s="165"/>
    </row>
    <row r="988">
      <c r="A988" s="165"/>
      <c r="B988" s="165"/>
      <c r="C988" s="165"/>
      <c r="D988" s="165"/>
      <c r="E988" s="165"/>
      <c r="F988" s="165"/>
      <c r="G988" s="165"/>
      <c r="H988" s="165"/>
      <c r="I988" s="165"/>
      <c r="J988" s="165"/>
      <c r="K988" s="165"/>
      <c r="L988" s="165"/>
      <c r="M988" s="165"/>
      <c r="N988" s="165"/>
      <c r="O988" s="165"/>
      <c r="P988" s="165"/>
      <c r="Q988" s="165"/>
      <c r="R988" s="165"/>
      <c r="S988" s="165"/>
      <c r="T988" s="165"/>
      <c r="U988" s="165"/>
      <c r="V988" s="165"/>
      <c r="W988" s="165"/>
      <c r="X988" s="165"/>
      <c r="Y988" s="165"/>
      <c r="Z988" s="165"/>
    </row>
    <row r="989">
      <c r="A989" s="165"/>
      <c r="B989" s="165"/>
      <c r="C989" s="165"/>
      <c r="D989" s="165"/>
      <c r="E989" s="165"/>
      <c r="F989" s="165"/>
      <c r="G989" s="165"/>
      <c r="H989" s="165"/>
      <c r="I989" s="165"/>
      <c r="J989" s="165"/>
      <c r="K989" s="165"/>
      <c r="L989" s="165"/>
      <c r="M989" s="165"/>
      <c r="N989" s="165"/>
      <c r="O989" s="165"/>
      <c r="P989" s="165"/>
      <c r="Q989" s="165"/>
      <c r="R989" s="165"/>
      <c r="S989" s="165"/>
      <c r="T989" s="165"/>
      <c r="U989" s="165"/>
      <c r="V989" s="165"/>
      <c r="W989" s="165"/>
      <c r="X989" s="165"/>
      <c r="Y989" s="165"/>
      <c r="Z989" s="165"/>
    </row>
    <row r="990">
      <c r="A990" s="165"/>
      <c r="B990" s="165"/>
      <c r="C990" s="165"/>
      <c r="D990" s="165"/>
      <c r="E990" s="165"/>
      <c r="F990" s="165"/>
      <c r="G990" s="165"/>
      <c r="H990" s="165"/>
      <c r="I990" s="165"/>
      <c r="J990" s="165"/>
      <c r="K990" s="165"/>
      <c r="L990" s="165"/>
      <c r="M990" s="165"/>
      <c r="N990" s="165"/>
      <c r="O990" s="165"/>
      <c r="P990" s="165"/>
      <c r="Q990" s="165"/>
      <c r="R990" s="165"/>
      <c r="S990" s="165"/>
      <c r="T990" s="165"/>
      <c r="U990" s="165"/>
      <c r="V990" s="165"/>
      <c r="W990" s="165"/>
      <c r="X990" s="165"/>
      <c r="Y990" s="165"/>
      <c r="Z990" s="165"/>
    </row>
    <row r="991">
      <c r="A991" s="165"/>
      <c r="B991" s="165"/>
      <c r="C991" s="165"/>
      <c r="D991" s="165"/>
      <c r="E991" s="165"/>
      <c r="F991" s="165"/>
      <c r="G991" s="165"/>
      <c r="H991" s="165"/>
      <c r="I991" s="165"/>
      <c r="J991" s="165"/>
      <c r="K991" s="165"/>
      <c r="L991" s="165"/>
      <c r="M991" s="165"/>
      <c r="N991" s="165"/>
      <c r="O991" s="165"/>
      <c r="P991" s="165"/>
      <c r="Q991" s="165"/>
      <c r="R991" s="165"/>
      <c r="S991" s="165"/>
      <c r="T991" s="165"/>
      <c r="U991" s="165"/>
      <c r="V991" s="165"/>
      <c r="W991" s="165"/>
      <c r="X991" s="165"/>
      <c r="Y991" s="165"/>
      <c r="Z991" s="165"/>
    </row>
    <row r="992">
      <c r="A992" s="165"/>
      <c r="B992" s="165"/>
      <c r="C992" s="165"/>
      <c r="D992" s="165"/>
      <c r="E992" s="165"/>
      <c r="F992" s="165"/>
      <c r="G992" s="165"/>
      <c r="H992" s="165"/>
      <c r="I992" s="165"/>
      <c r="J992" s="165"/>
      <c r="K992" s="165"/>
      <c r="L992" s="165"/>
      <c r="M992" s="165"/>
      <c r="N992" s="165"/>
      <c r="O992" s="165"/>
      <c r="P992" s="165"/>
      <c r="Q992" s="165"/>
      <c r="R992" s="165"/>
      <c r="S992" s="165"/>
      <c r="T992" s="165"/>
      <c r="U992" s="165"/>
      <c r="V992" s="165"/>
      <c r="W992" s="165"/>
      <c r="X992" s="165"/>
      <c r="Y992" s="165"/>
      <c r="Z992" s="165"/>
    </row>
    <row r="993">
      <c r="A993" s="165"/>
      <c r="B993" s="165"/>
      <c r="C993" s="165"/>
      <c r="D993" s="165"/>
      <c r="E993" s="165"/>
      <c r="F993" s="165"/>
      <c r="G993" s="165"/>
      <c r="H993" s="165"/>
      <c r="I993" s="165"/>
      <c r="J993" s="165"/>
      <c r="K993" s="165"/>
      <c r="L993" s="165"/>
      <c r="M993" s="165"/>
      <c r="N993" s="165"/>
      <c r="O993" s="165"/>
      <c r="P993" s="165"/>
      <c r="Q993" s="165"/>
      <c r="R993" s="165"/>
      <c r="S993" s="165"/>
      <c r="T993" s="165"/>
      <c r="U993" s="165"/>
      <c r="V993" s="165"/>
      <c r="W993" s="165"/>
      <c r="X993" s="165"/>
      <c r="Y993" s="165"/>
      <c r="Z993" s="165"/>
    </row>
    <row r="994">
      <c r="A994" s="165"/>
      <c r="B994" s="165"/>
      <c r="C994" s="165"/>
      <c r="D994" s="165"/>
      <c r="E994" s="165"/>
      <c r="F994" s="165"/>
      <c r="G994" s="165"/>
      <c r="H994" s="165"/>
      <c r="I994" s="165"/>
      <c r="J994" s="165"/>
      <c r="K994" s="165"/>
      <c r="L994" s="165"/>
      <c r="M994" s="165"/>
      <c r="N994" s="165"/>
      <c r="O994" s="165"/>
      <c r="P994" s="165"/>
      <c r="Q994" s="165"/>
      <c r="R994" s="165"/>
      <c r="S994" s="165"/>
      <c r="T994" s="165"/>
      <c r="U994" s="165"/>
      <c r="V994" s="165"/>
      <c r="W994" s="165"/>
      <c r="X994" s="165"/>
      <c r="Y994" s="165"/>
      <c r="Z994" s="165"/>
    </row>
    <row r="995">
      <c r="A995" s="165"/>
      <c r="B995" s="165"/>
      <c r="C995" s="165"/>
      <c r="D995" s="165"/>
      <c r="E995" s="165"/>
      <c r="F995" s="165"/>
      <c r="G995" s="165"/>
      <c r="H995" s="165"/>
      <c r="I995" s="165"/>
      <c r="J995" s="165"/>
      <c r="K995" s="165"/>
      <c r="L995" s="165"/>
      <c r="M995" s="165"/>
      <c r="N995" s="165"/>
      <c r="O995" s="165"/>
      <c r="P995" s="165"/>
      <c r="Q995" s="165"/>
      <c r="R995" s="165"/>
      <c r="S995" s="165"/>
      <c r="T995" s="165"/>
      <c r="U995" s="165"/>
      <c r="V995" s="165"/>
      <c r="W995" s="165"/>
      <c r="X995" s="165"/>
      <c r="Y995" s="165"/>
      <c r="Z995" s="165"/>
    </row>
    <row r="996">
      <c r="A996" s="165"/>
      <c r="B996" s="165"/>
      <c r="C996" s="165"/>
      <c r="D996" s="165"/>
      <c r="E996" s="165"/>
      <c r="F996" s="165"/>
      <c r="G996" s="165"/>
      <c r="H996" s="165"/>
      <c r="I996" s="165"/>
      <c r="J996" s="165"/>
      <c r="K996" s="165"/>
      <c r="L996" s="165"/>
      <c r="M996" s="165"/>
      <c r="N996" s="165"/>
      <c r="O996" s="165"/>
      <c r="P996" s="165"/>
      <c r="Q996" s="165"/>
      <c r="R996" s="165"/>
      <c r="S996" s="165"/>
      <c r="T996" s="165"/>
      <c r="U996" s="165"/>
      <c r="V996" s="165"/>
      <c r="W996" s="165"/>
      <c r="X996" s="165"/>
      <c r="Y996" s="165"/>
      <c r="Z996" s="165"/>
    </row>
    <row r="997">
      <c r="A997" s="165"/>
      <c r="B997" s="165"/>
      <c r="C997" s="165"/>
      <c r="D997" s="165"/>
      <c r="E997" s="165"/>
      <c r="F997" s="165"/>
      <c r="G997" s="165"/>
      <c r="H997" s="165"/>
      <c r="I997" s="165"/>
      <c r="J997" s="165"/>
      <c r="K997" s="165"/>
      <c r="L997" s="165"/>
      <c r="M997" s="165"/>
      <c r="N997" s="165"/>
      <c r="O997" s="165"/>
      <c r="P997" s="165"/>
      <c r="Q997" s="165"/>
      <c r="R997" s="165"/>
      <c r="S997" s="165"/>
      <c r="T997" s="165"/>
      <c r="U997" s="165"/>
      <c r="V997" s="165"/>
      <c r="W997" s="165"/>
      <c r="X997" s="165"/>
      <c r="Y997" s="165"/>
      <c r="Z997" s="165"/>
    </row>
    <row r="998">
      <c r="A998" s="165"/>
      <c r="B998" s="165"/>
      <c r="C998" s="165"/>
      <c r="D998" s="165"/>
      <c r="E998" s="165"/>
      <c r="F998" s="165"/>
      <c r="G998" s="165"/>
      <c r="H998" s="165"/>
      <c r="I998" s="165"/>
      <c r="J998" s="165"/>
      <c r="K998" s="165"/>
      <c r="L998" s="165"/>
      <c r="M998" s="165"/>
      <c r="N998" s="165"/>
      <c r="O998" s="165"/>
      <c r="P998" s="165"/>
      <c r="Q998" s="165"/>
      <c r="R998" s="165"/>
      <c r="S998" s="165"/>
      <c r="T998" s="165"/>
      <c r="U998" s="165"/>
      <c r="V998" s="165"/>
      <c r="W998" s="165"/>
      <c r="X998" s="165"/>
      <c r="Y998" s="165"/>
      <c r="Z998" s="165"/>
    </row>
    <row r="999">
      <c r="A999" s="165"/>
      <c r="B999" s="165"/>
      <c r="C999" s="165"/>
      <c r="D999" s="165"/>
      <c r="E999" s="165"/>
      <c r="F999" s="165"/>
      <c r="G999" s="165"/>
      <c r="H999" s="165"/>
      <c r="I999" s="165"/>
      <c r="J999" s="165"/>
      <c r="K999" s="165"/>
      <c r="L999" s="165"/>
      <c r="M999" s="165"/>
      <c r="N999" s="165"/>
      <c r="O999" s="165"/>
      <c r="P999" s="165"/>
      <c r="Q999" s="165"/>
      <c r="R999" s="165"/>
      <c r="S999" s="165"/>
      <c r="T999" s="165"/>
      <c r="U999" s="165"/>
      <c r="V999" s="165"/>
      <c r="W999" s="165"/>
      <c r="X999" s="165"/>
      <c r="Y999" s="165"/>
      <c r="Z999" s="165"/>
    </row>
    <row r="1000">
      <c r="A1000" s="165"/>
      <c r="B1000" s="165"/>
      <c r="C1000" s="165"/>
      <c r="D1000" s="165"/>
      <c r="E1000" s="165"/>
      <c r="F1000" s="165"/>
      <c r="G1000" s="165"/>
      <c r="H1000" s="165"/>
      <c r="I1000" s="165"/>
      <c r="J1000" s="165"/>
      <c r="K1000" s="165"/>
      <c r="L1000" s="165"/>
      <c r="M1000" s="165"/>
      <c r="N1000" s="165"/>
      <c r="O1000" s="165"/>
      <c r="P1000" s="165"/>
      <c r="Q1000" s="165"/>
      <c r="R1000" s="165"/>
      <c r="S1000" s="165"/>
      <c r="T1000" s="165"/>
      <c r="U1000" s="165"/>
      <c r="V1000" s="165"/>
      <c r="W1000" s="165"/>
      <c r="X1000" s="165"/>
      <c r="Y1000" s="165"/>
      <c r="Z1000" s="165"/>
    </row>
    <row r="1001">
      <c r="A1001" s="165"/>
      <c r="B1001" s="165"/>
      <c r="C1001" s="165"/>
      <c r="D1001" s="165"/>
      <c r="E1001" s="165"/>
      <c r="F1001" s="165"/>
      <c r="G1001" s="165"/>
      <c r="H1001" s="165"/>
      <c r="I1001" s="165"/>
      <c r="J1001" s="165"/>
      <c r="K1001" s="165"/>
      <c r="L1001" s="165"/>
      <c r="M1001" s="165"/>
      <c r="N1001" s="165"/>
      <c r="O1001" s="165"/>
      <c r="P1001" s="165"/>
      <c r="Q1001" s="165"/>
      <c r="R1001" s="165"/>
      <c r="S1001" s="165"/>
      <c r="T1001" s="165"/>
      <c r="U1001" s="165"/>
      <c r="V1001" s="165"/>
      <c r="W1001" s="165"/>
      <c r="X1001" s="165"/>
      <c r="Y1001" s="165"/>
      <c r="Z1001" s="165"/>
    </row>
    <row r="1002">
      <c r="A1002" s="165"/>
      <c r="B1002" s="165"/>
      <c r="C1002" s="165"/>
      <c r="D1002" s="165"/>
      <c r="E1002" s="165"/>
      <c r="F1002" s="165"/>
      <c r="G1002" s="165"/>
      <c r="H1002" s="165"/>
      <c r="I1002" s="165"/>
      <c r="J1002" s="165"/>
      <c r="K1002" s="165"/>
      <c r="L1002" s="165"/>
      <c r="M1002" s="165"/>
      <c r="N1002" s="165"/>
      <c r="O1002" s="165"/>
      <c r="P1002" s="165"/>
      <c r="Q1002" s="165"/>
      <c r="R1002" s="165"/>
      <c r="S1002" s="165"/>
      <c r="T1002" s="165"/>
      <c r="U1002" s="165"/>
      <c r="V1002" s="165"/>
      <c r="W1002" s="165"/>
      <c r="X1002" s="165"/>
      <c r="Y1002" s="165"/>
      <c r="Z1002" s="165"/>
    </row>
    <row r="1003">
      <c r="A1003" s="165"/>
      <c r="B1003" s="165"/>
      <c r="C1003" s="165"/>
      <c r="D1003" s="165"/>
      <c r="E1003" s="165"/>
      <c r="F1003" s="165"/>
      <c r="G1003" s="165"/>
      <c r="H1003" s="165"/>
      <c r="I1003" s="165"/>
      <c r="J1003" s="165"/>
      <c r="K1003" s="165"/>
      <c r="L1003" s="165"/>
      <c r="M1003" s="165"/>
      <c r="N1003" s="165"/>
      <c r="O1003" s="165"/>
      <c r="P1003" s="165"/>
      <c r="Q1003" s="165"/>
      <c r="R1003" s="165"/>
      <c r="S1003" s="165"/>
      <c r="T1003" s="165"/>
      <c r="U1003" s="165"/>
      <c r="V1003" s="165"/>
      <c r="W1003" s="165"/>
      <c r="X1003" s="165"/>
      <c r="Y1003" s="165"/>
      <c r="Z1003" s="165"/>
    </row>
  </sheetData>
  <autoFilter ref="$A$1:$U$13"/>
  <dataValidations>
    <dataValidation type="list" allowBlank="1" showErrorMessage="1" sqref="Q2:Q12">
      <formula1>"EN ALMACEN 11,PENDIENTE,DIRECTO A CLIENTE,PARCIAL,ENVIADA,-"</formula1>
    </dataValidation>
    <dataValidation type="list" allowBlank="1" showErrorMessage="1" sqref="J2:J12 M2:M12">
      <formula1>"MPC,CEO,Gamit,ITH,Manprec,N/A"</formula1>
    </dataValidation>
    <dataValidation type="list" allowBlank="1" showErrorMessage="1" sqref="L2:L12">
      <formula1>"EURO,MXN,USD"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26.5"/>
    <col customWidth="1" min="16" max="16" width="24.38"/>
    <col customWidth="1" min="17" max="17" width="17.25"/>
  </cols>
  <sheetData>
    <row r="1">
      <c r="A1" s="75" t="s">
        <v>3</v>
      </c>
      <c r="B1" s="75" t="s">
        <v>12</v>
      </c>
      <c r="C1" s="75" t="s">
        <v>7</v>
      </c>
      <c r="D1" s="55" t="s">
        <v>13</v>
      </c>
      <c r="E1" s="55" t="s">
        <v>14</v>
      </c>
      <c r="F1" s="75" t="s">
        <v>15</v>
      </c>
      <c r="G1" s="75" t="s">
        <v>16</v>
      </c>
      <c r="H1" s="56" t="s">
        <v>17</v>
      </c>
      <c r="I1" s="75" t="s">
        <v>19</v>
      </c>
      <c r="J1" s="75" t="s">
        <v>20</v>
      </c>
      <c r="K1" s="78" t="s">
        <v>21</v>
      </c>
      <c r="L1" s="75" t="s">
        <v>27</v>
      </c>
      <c r="M1" s="75" t="s">
        <v>28</v>
      </c>
      <c r="N1" s="75" t="s">
        <v>29</v>
      </c>
      <c r="O1" s="81" t="s">
        <v>30</v>
      </c>
      <c r="P1" s="59" t="s">
        <v>34</v>
      </c>
      <c r="Q1" s="61" t="s">
        <v>37</v>
      </c>
      <c r="R1" s="59" t="s">
        <v>38</v>
      </c>
      <c r="S1" s="59" t="s">
        <v>39</v>
      </c>
      <c r="T1" s="59" t="s">
        <v>40</v>
      </c>
      <c r="U1" s="59" t="s">
        <v>39</v>
      </c>
    </row>
    <row r="2">
      <c r="A2" s="154" t="s">
        <v>902</v>
      </c>
      <c r="B2" s="27">
        <v>1.0</v>
      </c>
      <c r="C2" s="200" t="s">
        <v>903</v>
      </c>
      <c r="D2" s="69">
        <v>1.0</v>
      </c>
      <c r="E2" s="63" t="s">
        <v>575</v>
      </c>
      <c r="F2" s="83"/>
      <c r="G2" s="83"/>
      <c r="H2" s="64" t="s">
        <v>818</v>
      </c>
      <c r="I2" s="33" t="s">
        <v>35</v>
      </c>
      <c r="J2" s="33" t="s">
        <v>401</v>
      </c>
      <c r="K2" s="89">
        <v>4485.76</v>
      </c>
      <c r="L2" s="33" t="s">
        <v>363</v>
      </c>
      <c r="M2" s="33" t="s">
        <v>166</v>
      </c>
      <c r="N2" s="33" t="s">
        <v>904</v>
      </c>
      <c r="O2" s="39" t="b">
        <v>0</v>
      </c>
      <c r="P2" s="42"/>
      <c r="Q2" s="42" t="s">
        <v>595</v>
      </c>
      <c r="R2" s="42" t="s">
        <v>905</v>
      </c>
      <c r="S2" s="42" t="b">
        <v>1</v>
      </c>
      <c r="T2" s="42" t="s">
        <v>906</v>
      </c>
      <c r="U2" s="42" t="b">
        <v>1</v>
      </c>
    </row>
    <row r="3">
      <c r="A3" s="201"/>
      <c r="B3" s="201"/>
      <c r="C3" s="202" t="s">
        <v>31</v>
      </c>
      <c r="D3" s="70">
        <v>1.0</v>
      </c>
      <c r="E3" s="63" t="s">
        <v>575</v>
      </c>
      <c r="F3" s="201"/>
      <c r="G3" s="201"/>
      <c r="H3" s="70">
        <v>867246.0</v>
      </c>
      <c r="I3" s="33" t="s">
        <v>35</v>
      </c>
      <c r="J3" s="33" t="s">
        <v>401</v>
      </c>
      <c r="K3" s="89">
        <v>553.2</v>
      </c>
      <c r="L3" s="33" t="s">
        <v>363</v>
      </c>
      <c r="M3" s="33" t="s">
        <v>166</v>
      </c>
      <c r="N3" s="33" t="s">
        <v>822</v>
      </c>
      <c r="O3" s="33" t="b">
        <v>1</v>
      </c>
      <c r="P3" s="73"/>
      <c r="Q3" s="42" t="s">
        <v>595</v>
      </c>
      <c r="R3" s="42" t="s">
        <v>905</v>
      </c>
      <c r="S3" s="42" t="b">
        <v>1</v>
      </c>
      <c r="T3" s="42" t="s">
        <v>906</v>
      </c>
      <c r="U3" s="42" t="b">
        <v>1</v>
      </c>
    </row>
    <row r="4">
      <c r="A4" s="201"/>
      <c r="B4" s="201"/>
      <c r="C4" s="202" t="s">
        <v>47</v>
      </c>
      <c r="D4" s="70">
        <v>1.0</v>
      </c>
      <c r="E4" s="63" t="s">
        <v>575</v>
      </c>
      <c r="F4" s="201"/>
      <c r="G4" s="201"/>
      <c r="H4" s="70">
        <v>867248.0</v>
      </c>
      <c r="I4" s="33" t="s">
        <v>35</v>
      </c>
      <c r="J4" s="33" t="s">
        <v>401</v>
      </c>
      <c r="K4" s="89">
        <v>601.8</v>
      </c>
      <c r="L4" s="33" t="s">
        <v>363</v>
      </c>
      <c r="M4" s="33" t="s">
        <v>166</v>
      </c>
      <c r="N4" s="33" t="s">
        <v>822</v>
      </c>
      <c r="O4" s="33" t="b">
        <v>1</v>
      </c>
      <c r="P4" s="73"/>
      <c r="Q4" s="42" t="s">
        <v>595</v>
      </c>
      <c r="R4" s="42" t="s">
        <v>905</v>
      </c>
      <c r="S4" s="42" t="b">
        <v>1</v>
      </c>
      <c r="T4" s="42" t="s">
        <v>906</v>
      </c>
      <c r="U4" s="42" t="b">
        <v>1</v>
      </c>
    </row>
    <row r="5">
      <c r="A5" s="201"/>
      <c r="B5" s="201"/>
      <c r="C5" s="202" t="s">
        <v>411</v>
      </c>
      <c r="D5" s="70">
        <v>1.0</v>
      </c>
      <c r="E5" s="63" t="s">
        <v>575</v>
      </c>
      <c r="F5" s="201"/>
      <c r="G5" s="201"/>
      <c r="H5" s="70">
        <v>9.89803143411E11</v>
      </c>
      <c r="I5" s="33" t="s">
        <v>35</v>
      </c>
      <c r="J5" s="33" t="s">
        <v>401</v>
      </c>
      <c r="K5" s="89">
        <v>114.0</v>
      </c>
      <c r="L5" s="33" t="s">
        <v>363</v>
      </c>
      <c r="M5" s="33" t="s">
        <v>166</v>
      </c>
      <c r="N5" s="33" t="s">
        <v>238</v>
      </c>
      <c r="O5" s="39" t="b">
        <v>0</v>
      </c>
      <c r="P5" s="73"/>
      <c r="Q5" s="42" t="s">
        <v>595</v>
      </c>
      <c r="R5" s="42" t="s">
        <v>905</v>
      </c>
      <c r="S5" s="42" t="b">
        <v>1</v>
      </c>
      <c r="T5" s="42" t="s">
        <v>906</v>
      </c>
      <c r="U5" s="42" t="b">
        <v>1</v>
      </c>
    </row>
    <row r="6">
      <c r="A6" s="201"/>
      <c r="B6" s="201"/>
      <c r="C6" s="202" t="s">
        <v>907</v>
      </c>
      <c r="D6" s="70">
        <v>2.0</v>
      </c>
      <c r="E6" s="63" t="s">
        <v>575</v>
      </c>
      <c r="F6" s="201"/>
      <c r="G6" s="201"/>
      <c r="H6" s="70" t="s">
        <v>414</v>
      </c>
      <c r="I6" s="33" t="s">
        <v>315</v>
      </c>
      <c r="J6" s="33" t="s">
        <v>401</v>
      </c>
      <c r="K6" s="89">
        <v>136.5</v>
      </c>
      <c r="L6" s="33" t="s">
        <v>227</v>
      </c>
      <c r="M6" s="33" t="s">
        <v>166</v>
      </c>
      <c r="N6" s="33" t="s">
        <v>238</v>
      </c>
      <c r="O6" s="39" t="b">
        <v>0</v>
      </c>
      <c r="P6" s="73"/>
      <c r="Q6" s="42" t="s">
        <v>595</v>
      </c>
      <c r="R6" s="42" t="s">
        <v>905</v>
      </c>
      <c r="S6" s="42" t="b">
        <v>1</v>
      </c>
      <c r="T6" s="42" t="s">
        <v>906</v>
      </c>
      <c r="U6" s="42" t="b">
        <v>1</v>
      </c>
    </row>
    <row r="7">
      <c r="A7" s="201"/>
      <c r="B7" s="201"/>
      <c r="C7" s="202" t="s">
        <v>733</v>
      </c>
      <c r="D7" s="70">
        <v>1.0</v>
      </c>
      <c r="E7" s="63" t="s">
        <v>575</v>
      </c>
      <c r="F7" s="201"/>
      <c r="G7" s="201"/>
      <c r="H7" s="70" t="s">
        <v>908</v>
      </c>
      <c r="I7" s="33" t="s">
        <v>35</v>
      </c>
      <c r="J7" s="33" t="s">
        <v>401</v>
      </c>
      <c r="K7" s="89">
        <v>407.4</v>
      </c>
      <c r="L7" s="33" t="s">
        <v>363</v>
      </c>
      <c r="M7" s="33" t="s">
        <v>401</v>
      </c>
      <c r="N7" s="33" t="s">
        <v>238</v>
      </c>
      <c r="O7" s="39" t="b">
        <v>0</v>
      </c>
      <c r="P7" s="73"/>
      <c r="Q7" s="42" t="s">
        <v>595</v>
      </c>
      <c r="R7" s="42" t="s">
        <v>242</v>
      </c>
      <c r="S7" s="42" t="b">
        <v>1</v>
      </c>
      <c r="T7" s="42" t="s">
        <v>242</v>
      </c>
      <c r="U7" s="42" t="b">
        <v>1</v>
      </c>
    </row>
    <row r="8">
      <c r="A8" s="201"/>
      <c r="B8" s="201"/>
      <c r="C8" s="202" t="s">
        <v>909</v>
      </c>
      <c r="D8" s="70">
        <v>1.0</v>
      </c>
      <c r="E8" s="70" t="s">
        <v>910</v>
      </c>
      <c r="F8" s="201"/>
      <c r="G8" s="201"/>
      <c r="H8" s="70" t="s">
        <v>184</v>
      </c>
      <c r="I8" s="33" t="s">
        <v>35</v>
      </c>
      <c r="J8" s="33" t="s">
        <v>401</v>
      </c>
      <c r="K8" s="89">
        <v>120.0</v>
      </c>
      <c r="L8" s="33" t="s">
        <v>363</v>
      </c>
      <c r="M8" s="33" t="s">
        <v>166</v>
      </c>
      <c r="N8" s="33" t="s">
        <v>238</v>
      </c>
      <c r="O8" s="39" t="b">
        <v>0</v>
      </c>
      <c r="P8" s="73"/>
      <c r="Q8" s="42" t="s">
        <v>595</v>
      </c>
      <c r="R8" s="42" t="s">
        <v>905</v>
      </c>
      <c r="S8" s="42" t="b">
        <v>0</v>
      </c>
      <c r="T8" s="42" t="s">
        <v>906</v>
      </c>
      <c r="U8" s="42" t="b">
        <v>1</v>
      </c>
    </row>
    <row r="9">
      <c r="D9" s="54"/>
      <c r="E9" s="54"/>
      <c r="H9" s="54"/>
      <c r="J9" s="39"/>
      <c r="K9" s="100"/>
      <c r="L9" s="39"/>
      <c r="M9" s="39"/>
      <c r="N9" s="39"/>
      <c r="O9" s="39" t="b">
        <v>0</v>
      </c>
      <c r="P9" s="73"/>
      <c r="Q9" s="42" t="s">
        <v>425</v>
      </c>
      <c r="R9" s="42"/>
      <c r="S9" s="42" t="b">
        <v>0</v>
      </c>
      <c r="T9" s="73"/>
      <c r="U9" s="42" t="b">
        <v>0</v>
      </c>
    </row>
    <row r="10">
      <c r="D10" s="54"/>
      <c r="E10" s="54"/>
      <c r="H10" s="54"/>
      <c r="J10" s="39"/>
      <c r="K10" s="100"/>
      <c r="L10" s="39"/>
      <c r="M10" s="39"/>
      <c r="N10" s="39"/>
      <c r="O10" s="39" t="b">
        <v>0</v>
      </c>
      <c r="P10" s="73"/>
      <c r="Q10" s="42" t="s">
        <v>425</v>
      </c>
      <c r="R10" s="42"/>
      <c r="S10" s="42" t="b">
        <v>0</v>
      </c>
      <c r="T10" s="73"/>
      <c r="U10" s="42" t="b">
        <v>0</v>
      </c>
    </row>
    <row r="11">
      <c r="D11" s="54"/>
      <c r="E11" s="54"/>
      <c r="H11" s="54"/>
      <c r="J11" s="39"/>
      <c r="K11" s="100"/>
      <c r="L11" s="39"/>
      <c r="M11" s="39"/>
      <c r="N11" s="39"/>
      <c r="O11" s="39" t="b">
        <v>0</v>
      </c>
      <c r="P11" s="73"/>
      <c r="Q11" s="42" t="s">
        <v>425</v>
      </c>
      <c r="R11" s="42"/>
      <c r="S11" s="42" t="b">
        <v>0</v>
      </c>
      <c r="T11" s="73"/>
      <c r="U11" s="42" t="b">
        <v>0</v>
      </c>
    </row>
    <row r="12">
      <c r="D12" s="54"/>
      <c r="E12" s="54"/>
      <c r="H12" s="54"/>
      <c r="J12" s="39"/>
      <c r="K12" s="100"/>
      <c r="L12" s="39"/>
      <c r="M12" s="39"/>
      <c r="N12" s="39"/>
      <c r="O12" s="39" t="b">
        <v>0</v>
      </c>
      <c r="P12" s="73"/>
      <c r="Q12" s="42" t="s">
        <v>425</v>
      </c>
      <c r="R12" s="42"/>
      <c r="S12" s="42" t="b">
        <v>0</v>
      </c>
      <c r="T12" s="73"/>
      <c r="U12" s="42" t="b">
        <v>0</v>
      </c>
    </row>
    <row r="13">
      <c r="D13" s="54"/>
      <c r="E13" s="54"/>
      <c r="H13" s="54"/>
      <c r="J13" s="39"/>
      <c r="K13" s="100"/>
      <c r="L13" s="39"/>
      <c r="M13" s="39"/>
      <c r="N13" s="39"/>
      <c r="O13" s="39" t="b">
        <v>0</v>
      </c>
      <c r="P13" s="73"/>
      <c r="Q13" s="42" t="s">
        <v>425</v>
      </c>
      <c r="R13" s="42"/>
      <c r="S13" s="42" t="b">
        <v>0</v>
      </c>
      <c r="T13" s="73"/>
      <c r="U13" s="42" t="b">
        <v>0</v>
      </c>
    </row>
    <row r="14">
      <c r="D14" s="54"/>
      <c r="E14" s="54"/>
      <c r="H14" s="54"/>
      <c r="J14" s="39"/>
      <c r="K14" s="100"/>
      <c r="L14" s="39"/>
      <c r="M14" s="39"/>
      <c r="N14" s="39"/>
      <c r="O14" s="39" t="b">
        <v>0</v>
      </c>
      <c r="P14" s="73"/>
      <c r="Q14" s="42" t="s">
        <v>425</v>
      </c>
      <c r="R14" s="42"/>
      <c r="S14" s="42" t="b">
        <v>0</v>
      </c>
      <c r="T14" s="73"/>
      <c r="U14" s="42" t="b">
        <v>0</v>
      </c>
    </row>
    <row r="15">
      <c r="D15" s="54"/>
      <c r="E15" s="54"/>
      <c r="H15" s="54"/>
      <c r="J15" s="39"/>
      <c r="K15" s="100"/>
      <c r="L15" s="39"/>
      <c r="M15" s="39"/>
      <c r="N15" s="39"/>
      <c r="O15" s="39" t="b">
        <v>0</v>
      </c>
      <c r="P15" s="73"/>
      <c r="Q15" s="42" t="s">
        <v>425</v>
      </c>
      <c r="R15" s="42"/>
      <c r="S15" s="42" t="b">
        <v>0</v>
      </c>
      <c r="T15" s="73"/>
      <c r="U15" s="42" t="b">
        <v>0</v>
      </c>
    </row>
    <row r="16">
      <c r="D16" s="54"/>
      <c r="E16" s="54"/>
      <c r="H16" s="54"/>
      <c r="J16" s="39"/>
      <c r="K16" s="100"/>
      <c r="L16" s="39"/>
      <c r="M16" s="39"/>
      <c r="N16" s="39"/>
      <c r="O16" s="39" t="b">
        <v>0</v>
      </c>
      <c r="P16" s="73"/>
      <c r="Q16" s="42" t="s">
        <v>425</v>
      </c>
      <c r="R16" s="42"/>
      <c r="S16" s="42" t="b">
        <v>0</v>
      </c>
      <c r="T16" s="73"/>
      <c r="U16" s="42" t="b">
        <v>0</v>
      </c>
    </row>
    <row r="17">
      <c r="D17" s="54"/>
      <c r="E17" s="54"/>
      <c r="H17" s="54"/>
    </row>
    <row r="18">
      <c r="D18" s="54"/>
      <c r="E18" s="54"/>
      <c r="H18" s="54"/>
    </row>
    <row r="19">
      <c r="D19" s="54"/>
      <c r="E19" s="54"/>
      <c r="H19" s="54"/>
    </row>
    <row r="20">
      <c r="D20" s="54"/>
      <c r="E20" s="54"/>
      <c r="H20" s="54"/>
    </row>
    <row r="21">
      <c r="D21" s="54"/>
      <c r="E21" s="54"/>
      <c r="H21" s="54"/>
    </row>
    <row r="22">
      <c r="D22" s="54"/>
      <c r="E22" s="54"/>
      <c r="H22" s="54"/>
    </row>
    <row r="23">
      <c r="D23" s="54"/>
      <c r="E23" s="54"/>
      <c r="H23" s="54"/>
    </row>
    <row r="24">
      <c r="D24" s="54"/>
      <c r="E24" s="54"/>
      <c r="H24" s="54"/>
    </row>
    <row r="25">
      <c r="D25" s="54"/>
      <c r="E25" s="54"/>
      <c r="H25" s="54"/>
    </row>
    <row r="26">
      <c r="D26" s="54"/>
      <c r="E26" s="54"/>
      <c r="H26" s="54"/>
    </row>
    <row r="27">
      <c r="D27" s="54"/>
      <c r="E27" s="54"/>
      <c r="H27" s="54"/>
    </row>
    <row r="28">
      <c r="D28" s="54"/>
      <c r="E28" s="54"/>
      <c r="H28" s="54"/>
    </row>
    <row r="29">
      <c r="D29" s="54"/>
      <c r="E29" s="54"/>
      <c r="H29" s="54"/>
    </row>
    <row r="30">
      <c r="D30" s="54"/>
      <c r="E30" s="54"/>
      <c r="H30" s="54"/>
    </row>
    <row r="31">
      <c r="D31" s="54"/>
      <c r="E31" s="54"/>
      <c r="H31" s="54"/>
    </row>
    <row r="32">
      <c r="D32" s="54"/>
      <c r="E32" s="54"/>
      <c r="H32" s="54"/>
    </row>
    <row r="33">
      <c r="D33" s="54"/>
      <c r="E33" s="54"/>
      <c r="H33" s="54"/>
    </row>
    <row r="34">
      <c r="D34" s="54"/>
      <c r="E34" s="54"/>
      <c r="H34" s="54"/>
    </row>
    <row r="35">
      <c r="D35" s="54"/>
      <c r="E35" s="54"/>
      <c r="H35" s="54"/>
    </row>
    <row r="36">
      <c r="D36" s="54"/>
      <c r="E36" s="54"/>
      <c r="H36" s="54"/>
    </row>
    <row r="37">
      <c r="D37" s="54"/>
      <c r="E37" s="54"/>
      <c r="H37" s="54"/>
    </row>
    <row r="38">
      <c r="D38" s="54"/>
      <c r="E38" s="54"/>
      <c r="H38" s="54"/>
    </row>
    <row r="39">
      <c r="D39" s="54"/>
      <c r="E39" s="54"/>
      <c r="H39" s="54"/>
    </row>
    <row r="40">
      <c r="D40" s="54"/>
      <c r="E40" s="54"/>
      <c r="H40" s="54"/>
    </row>
    <row r="41">
      <c r="D41" s="54"/>
      <c r="E41" s="54"/>
      <c r="H41" s="54"/>
    </row>
    <row r="42">
      <c r="D42" s="54"/>
      <c r="E42" s="54"/>
      <c r="H42" s="54"/>
    </row>
    <row r="43">
      <c r="D43" s="54"/>
      <c r="E43" s="54"/>
      <c r="H43" s="54"/>
    </row>
    <row r="44">
      <c r="D44" s="54"/>
      <c r="E44" s="54"/>
      <c r="H44" s="54"/>
    </row>
    <row r="45">
      <c r="D45" s="54"/>
      <c r="E45" s="54"/>
      <c r="H45" s="54"/>
    </row>
    <row r="46">
      <c r="D46" s="54"/>
      <c r="E46" s="54"/>
      <c r="H46" s="54"/>
    </row>
    <row r="47">
      <c r="D47" s="54"/>
      <c r="E47" s="54"/>
      <c r="H47" s="54"/>
    </row>
    <row r="48">
      <c r="D48" s="54"/>
      <c r="E48" s="54"/>
      <c r="H48" s="54"/>
    </row>
    <row r="49">
      <c r="D49" s="54"/>
      <c r="E49" s="54"/>
      <c r="H49" s="54"/>
    </row>
    <row r="50">
      <c r="D50" s="54"/>
      <c r="E50" s="54"/>
      <c r="H50" s="54"/>
    </row>
    <row r="51">
      <c r="D51" s="54"/>
      <c r="E51" s="54"/>
      <c r="H51" s="54"/>
    </row>
    <row r="52">
      <c r="D52" s="54"/>
      <c r="E52" s="54"/>
      <c r="H52" s="54"/>
    </row>
    <row r="53">
      <c r="D53" s="54"/>
      <c r="E53" s="54"/>
      <c r="H53" s="54"/>
    </row>
    <row r="54">
      <c r="D54" s="54"/>
      <c r="E54" s="54"/>
      <c r="H54" s="54"/>
    </row>
    <row r="55">
      <c r="D55" s="54"/>
      <c r="E55" s="54"/>
      <c r="H55" s="54"/>
    </row>
    <row r="56">
      <c r="D56" s="54"/>
      <c r="E56" s="54"/>
      <c r="H56" s="54"/>
    </row>
    <row r="57">
      <c r="D57" s="54"/>
      <c r="E57" s="54"/>
      <c r="H57" s="54"/>
    </row>
    <row r="58">
      <c r="D58" s="54"/>
      <c r="E58" s="54"/>
      <c r="H58" s="54"/>
    </row>
    <row r="59">
      <c r="D59" s="54"/>
      <c r="E59" s="54"/>
      <c r="H59" s="54"/>
    </row>
    <row r="60">
      <c r="D60" s="54"/>
      <c r="E60" s="54"/>
      <c r="H60" s="54"/>
    </row>
    <row r="61">
      <c r="D61" s="54"/>
      <c r="E61" s="54"/>
      <c r="H61" s="54"/>
    </row>
    <row r="62">
      <c r="D62" s="54"/>
      <c r="E62" s="54"/>
      <c r="H62" s="54"/>
    </row>
    <row r="63">
      <c r="D63" s="54"/>
      <c r="E63" s="54"/>
      <c r="H63" s="54"/>
    </row>
    <row r="64">
      <c r="D64" s="54"/>
      <c r="E64" s="54"/>
      <c r="H64" s="54"/>
    </row>
    <row r="65">
      <c r="D65" s="54"/>
      <c r="E65" s="54"/>
      <c r="H65" s="54"/>
    </row>
    <row r="66">
      <c r="D66" s="54"/>
      <c r="E66" s="54"/>
      <c r="H66" s="54"/>
    </row>
    <row r="67">
      <c r="D67" s="54"/>
      <c r="E67" s="54"/>
      <c r="H67" s="54"/>
    </row>
    <row r="68">
      <c r="D68" s="54"/>
      <c r="E68" s="54"/>
      <c r="H68" s="54"/>
    </row>
    <row r="69">
      <c r="D69" s="54"/>
      <c r="E69" s="54"/>
      <c r="H69" s="54"/>
    </row>
    <row r="70">
      <c r="D70" s="54"/>
      <c r="E70" s="54"/>
      <c r="H70" s="54"/>
    </row>
    <row r="71">
      <c r="D71" s="54"/>
      <c r="E71" s="54"/>
      <c r="H71" s="54"/>
    </row>
    <row r="72">
      <c r="D72" s="54"/>
      <c r="E72" s="54"/>
      <c r="H72" s="54"/>
    </row>
    <row r="73">
      <c r="D73" s="54"/>
      <c r="E73" s="54"/>
      <c r="H73" s="54"/>
    </row>
    <row r="74">
      <c r="D74" s="54"/>
      <c r="E74" s="54"/>
      <c r="H74" s="54"/>
    </row>
    <row r="75">
      <c r="D75" s="54"/>
      <c r="E75" s="54"/>
      <c r="H75" s="54"/>
    </row>
    <row r="76">
      <c r="D76" s="54"/>
      <c r="E76" s="54"/>
      <c r="H76" s="54"/>
    </row>
    <row r="77">
      <c r="D77" s="54"/>
      <c r="E77" s="54"/>
      <c r="H77" s="54"/>
    </row>
    <row r="78">
      <c r="D78" s="54"/>
      <c r="E78" s="54"/>
      <c r="H78" s="54"/>
    </row>
    <row r="79">
      <c r="D79" s="54"/>
      <c r="E79" s="54"/>
      <c r="H79" s="54"/>
    </row>
    <row r="80">
      <c r="D80" s="54"/>
      <c r="E80" s="54"/>
      <c r="H80" s="54"/>
    </row>
    <row r="81">
      <c r="D81" s="54"/>
      <c r="E81" s="54"/>
      <c r="H81" s="54"/>
    </row>
    <row r="82">
      <c r="D82" s="54"/>
      <c r="E82" s="54"/>
      <c r="H82" s="54"/>
    </row>
    <row r="83">
      <c r="D83" s="54"/>
      <c r="E83" s="54"/>
      <c r="H83" s="54"/>
    </row>
    <row r="84">
      <c r="D84" s="54"/>
      <c r="E84" s="54"/>
      <c r="H84" s="54"/>
    </row>
    <row r="85">
      <c r="D85" s="54"/>
      <c r="E85" s="54"/>
      <c r="H85" s="54"/>
    </row>
    <row r="86">
      <c r="D86" s="54"/>
      <c r="E86" s="54"/>
      <c r="H86" s="54"/>
    </row>
    <row r="87">
      <c r="D87" s="54"/>
      <c r="E87" s="54"/>
      <c r="H87" s="54"/>
    </row>
    <row r="88">
      <c r="D88" s="54"/>
      <c r="E88" s="54"/>
      <c r="H88" s="54"/>
    </row>
    <row r="89">
      <c r="D89" s="54"/>
      <c r="E89" s="54"/>
      <c r="H89" s="54"/>
    </row>
    <row r="90">
      <c r="D90" s="54"/>
      <c r="E90" s="54"/>
      <c r="H90" s="54"/>
    </row>
    <row r="91">
      <c r="D91" s="54"/>
      <c r="E91" s="54"/>
      <c r="H91" s="54"/>
    </row>
    <row r="92">
      <c r="D92" s="54"/>
      <c r="E92" s="54"/>
      <c r="H92" s="54"/>
    </row>
    <row r="93">
      <c r="D93" s="54"/>
      <c r="E93" s="54"/>
      <c r="H93" s="54"/>
    </row>
    <row r="94">
      <c r="D94" s="54"/>
      <c r="E94" s="54"/>
      <c r="H94" s="54"/>
    </row>
    <row r="95">
      <c r="D95" s="54"/>
      <c r="E95" s="54"/>
      <c r="H95" s="54"/>
    </row>
    <row r="96">
      <c r="D96" s="54"/>
      <c r="E96" s="54"/>
      <c r="H96" s="54"/>
    </row>
    <row r="97">
      <c r="D97" s="54"/>
      <c r="E97" s="54"/>
      <c r="H97" s="54"/>
    </row>
    <row r="98">
      <c r="D98" s="54"/>
      <c r="E98" s="54"/>
      <c r="H98" s="54"/>
    </row>
    <row r="99">
      <c r="D99" s="54"/>
      <c r="E99" s="54"/>
      <c r="H99" s="54"/>
    </row>
    <row r="100">
      <c r="D100" s="54"/>
      <c r="E100" s="54"/>
      <c r="H100" s="54"/>
    </row>
    <row r="101">
      <c r="D101" s="54"/>
      <c r="E101" s="54"/>
      <c r="H101" s="54"/>
    </row>
    <row r="102">
      <c r="D102" s="54"/>
      <c r="E102" s="54"/>
      <c r="H102" s="54"/>
    </row>
    <row r="103">
      <c r="D103" s="54"/>
      <c r="E103" s="54"/>
      <c r="H103" s="54"/>
    </row>
    <row r="104">
      <c r="D104" s="54"/>
      <c r="E104" s="54"/>
      <c r="H104" s="54"/>
    </row>
    <row r="105">
      <c r="D105" s="54"/>
      <c r="E105" s="54"/>
      <c r="H105" s="54"/>
    </row>
    <row r="106">
      <c r="D106" s="54"/>
      <c r="E106" s="54"/>
      <c r="H106" s="54"/>
    </row>
    <row r="107">
      <c r="D107" s="54"/>
      <c r="E107" s="54"/>
      <c r="H107" s="54"/>
    </row>
    <row r="108">
      <c r="D108" s="54"/>
      <c r="E108" s="54"/>
      <c r="H108" s="54"/>
    </row>
    <row r="109">
      <c r="D109" s="54"/>
      <c r="E109" s="54"/>
      <c r="H109" s="54"/>
    </row>
    <row r="110">
      <c r="D110" s="54"/>
      <c r="E110" s="54"/>
      <c r="H110" s="54"/>
    </row>
    <row r="111">
      <c r="D111" s="54"/>
      <c r="E111" s="54"/>
      <c r="H111" s="54"/>
    </row>
    <row r="112">
      <c r="D112" s="54"/>
      <c r="E112" s="54"/>
      <c r="H112" s="54"/>
    </row>
    <row r="113">
      <c r="D113" s="54"/>
      <c r="E113" s="54"/>
      <c r="H113" s="54"/>
    </row>
    <row r="114">
      <c r="D114" s="54"/>
      <c r="E114" s="54"/>
      <c r="H114" s="54"/>
    </row>
    <row r="115">
      <c r="D115" s="54"/>
      <c r="E115" s="54"/>
      <c r="H115" s="54"/>
    </row>
    <row r="116">
      <c r="D116" s="54"/>
      <c r="E116" s="54"/>
      <c r="H116" s="54"/>
    </row>
    <row r="117">
      <c r="D117" s="54"/>
      <c r="E117" s="54"/>
      <c r="H117" s="54"/>
    </row>
    <row r="118">
      <c r="D118" s="54"/>
      <c r="E118" s="54"/>
      <c r="H118" s="54"/>
    </row>
    <row r="119">
      <c r="D119" s="54"/>
      <c r="E119" s="54"/>
      <c r="H119" s="54"/>
    </row>
    <row r="120">
      <c r="D120" s="54"/>
      <c r="E120" s="54"/>
      <c r="H120" s="54"/>
    </row>
    <row r="121">
      <c r="D121" s="54"/>
      <c r="E121" s="54"/>
      <c r="H121" s="54"/>
    </row>
    <row r="122">
      <c r="D122" s="54"/>
      <c r="E122" s="54"/>
      <c r="H122" s="54"/>
    </row>
    <row r="123">
      <c r="D123" s="54"/>
      <c r="E123" s="54"/>
      <c r="H123" s="54"/>
    </row>
    <row r="124">
      <c r="D124" s="54"/>
      <c r="E124" s="54"/>
      <c r="H124" s="54"/>
    </row>
    <row r="125">
      <c r="D125" s="54"/>
      <c r="E125" s="54"/>
      <c r="H125" s="54"/>
    </row>
    <row r="126">
      <c r="D126" s="54"/>
      <c r="E126" s="54"/>
      <c r="H126" s="54"/>
    </row>
    <row r="127">
      <c r="D127" s="54"/>
      <c r="E127" s="54"/>
      <c r="H127" s="54"/>
    </row>
    <row r="128">
      <c r="D128" s="54"/>
      <c r="E128" s="54"/>
      <c r="H128" s="54"/>
    </row>
    <row r="129">
      <c r="D129" s="54"/>
      <c r="E129" s="54"/>
      <c r="H129" s="54"/>
    </row>
    <row r="130">
      <c r="D130" s="54"/>
      <c r="E130" s="54"/>
      <c r="H130" s="54"/>
    </row>
    <row r="131">
      <c r="D131" s="54"/>
      <c r="E131" s="54"/>
      <c r="H131" s="54"/>
    </row>
    <row r="132">
      <c r="D132" s="54"/>
      <c r="E132" s="54"/>
      <c r="H132" s="54"/>
    </row>
    <row r="133">
      <c r="D133" s="54"/>
      <c r="E133" s="54"/>
      <c r="H133" s="54"/>
    </row>
    <row r="134">
      <c r="D134" s="54"/>
      <c r="E134" s="54"/>
      <c r="H134" s="54"/>
    </row>
    <row r="135">
      <c r="D135" s="54"/>
      <c r="E135" s="54"/>
      <c r="H135" s="54"/>
    </row>
    <row r="136">
      <c r="D136" s="54"/>
      <c r="E136" s="54"/>
      <c r="H136" s="54"/>
    </row>
    <row r="137">
      <c r="D137" s="54"/>
      <c r="E137" s="54"/>
      <c r="H137" s="54"/>
    </row>
    <row r="138">
      <c r="D138" s="54"/>
      <c r="E138" s="54"/>
      <c r="H138" s="54"/>
    </row>
    <row r="139">
      <c r="D139" s="54"/>
      <c r="E139" s="54"/>
      <c r="H139" s="54"/>
    </row>
    <row r="140">
      <c r="D140" s="54"/>
      <c r="E140" s="54"/>
      <c r="H140" s="54"/>
    </row>
    <row r="141">
      <c r="D141" s="54"/>
      <c r="E141" s="54"/>
      <c r="H141" s="54"/>
    </row>
    <row r="142">
      <c r="D142" s="54"/>
      <c r="E142" s="54"/>
      <c r="H142" s="54"/>
    </row>
    <row r="143">
      <c r="D143" s="54"/>
      <c r="E143" s="54"/>
      <c r="H143" s="54"/>
    </row>
    <row r="144">
      <c r="D144" s="54"/>
      <c r="E144" s="54"/>
      <c r="H144" s="54"/>
    </row>
    <row r="145">
      <c r="D145" s="54"/>
      <c r="E145" s="54"/>
      <c r="H145" s="54"/>
    </row>
    <row r="146">
      <c r="D146" s="54"/>
      <c r="E146" s="54"/>
      <c r="H146" s="54"/>
    </row>
    <row r="147">
      <c r="D147" s="54"/>
      <c r="E147" s="54"/>
      <c r="H147" s="54"/>
    </row>
    <row r="148">
      <c r="D148" s="54"/>
      <c r="E148" s="54"/>
      <c r="H148" s="54"/>
    </row>
    <row r="149">
      <c r="D149" s="54"/>
      <c r="E149" s="54"/>
      <c r="H149" s="54"/>
    </row>
    <row r="150">
      <c r="D150" s="54"/>
      <c r="E150" s="54"/>
      <c r="H150" s="54"/>
    </row>
    <row r="151">
      <c r="D151" s="54"/>
      <c r="E151" s="54"/>
      <c r="H151" s="54"/>
    </row>
    <row r="152">
      <c r="D152" s="54"/>
      <c r="E152" s="54"/>
      <c r="H152" s="54"/>
    </row>
    <row r="153">
      <c r="D153" s="54"/>
      <c r="E153" s="54"/>
      <c r="H153" s="54"/>
    </row>
    <row r="154">
      <c r="D154" s="54"/>
      <c r="E154" s="54"/>
      <c r="H154" s="54"/>
    </row>
    <row r="155">
      <c r="D155" s="54"/>
      <c r="E155" s="54"/>
      <c r="H155" s="54"/>
    </row>
    <row r="156">
      <c r="D156" s="54"/>
      <c r="E156" s="54"/>
      <c r="H156" s="54"/>
    </row>
    <row r="157">
      <c r="D157" s="54"/>
      <c r="E157" s="54"/>
      <c r="H157" s="54"/>
    </row>
    <row r="158">
      <c r="D158" s="54"/>
      <c r="E158" s="54"/>
      <c r="H158" s="54"/>
    </row>
    <row r="159">
      <c r="D159" s="54"/>
      <c r="E159" s="54"/>
      <c r="H159" s="54"/>
    </row>
    <row r="160">
      <c r="D160" s="54"/>
      <c r="E160" s="54"/>
      <c r="H160" s="54"/>
    </row>
    <row r="161">
      <c r="D161" s="54"/>
      <c r="E161" s="54"/>
      <c r="H161" s="54"/>
    </row>
    <row r="162">
      <c r="D162" s="54"/>
      <c r="E162" s="54"/>
      <c r="H162" s="54"/>
    </row>
    <row r="163">
      <c r="D163" s="54"/>
      <c r="E163" s="54"/>
      <c r="H163" s="54"/>
    </row>
    <row r="164">
      <c r="D164" s="54"/>
      <c r="E164" s="54"/>
      <c r="H164" s="54"/>
    </row>
    <row r="165">
      <c r="D165" s="54"/>
      <c r="E165" s="54"/>
      <c r="H165" s="54"/>
    </row>
    <row r="166">
      <c r="D166" s="54"/>
      <c r="E166" s="54"/>
      <c r="H166" s="54"/>
    </row>
    <row r="167">
      <c r="D167" s="54"/>
      <c r="E167" s="54"/>
      <c r="H167" s="54"/>
    </row>
    <row r="168">
      <c r="D168" s="54"/>
      <c r="E168" s="54"/>
      <c r="H168" s="54"/>
    </row>
    <row r="169">
      <c r="D169" s="54"/>
      <c r="E169" s="54"/>
      <c r="H169" s="54"/>
    </row>
    <row r="170">
      <c r="D170" s="54"/>
      <c r="E170" s="54"/>
      <c r="H170" s="54"/>
    </row>
    <row r="171">
      <c r="D171" s="54"/>
      <c r="E171" s="54"/>
      <c r="H171" s="54"/>
    </row>
    <row r="172">
      <c r="D172" s="54"/>
      <c r="E172" s="54"/>
      <c r="H172" s="54"/>
    </row>
    <row r="173">
      <c r="D173" s="54"/>
      <c r="E173" s="54"/>
      <c r="H173" s="54"/>
    </row>
    <row r="174">
      <c r="D174" s="54"/>
      <c r="E174" s="54"/>
      <c r="H174" s="54"/>
    </row>
    <row r="175">
      <c r="D175" s="54"/>
      <c r="E175" s="54"/>
      <c r="H175" s="54"/>
    </row>
    <row r="176">
      <c r="D176" s="54"/>
      <c r="E176" s="54"/>
      <c r="H176" s="54"/>
    </row>
    <row r="177">
      <c r="D177" s="54"/>
      <c r="E177" s="54"/>
      <c r="H177" s="54"/>
    </row>
    <row r="178">
      <c r="D178" s="54"/>
      <c r="E178" s="54"/>
      <c r="H178" s="54"/>
    </row>
    <row r="179">
      <c r="D179" s="54"/>
      <c r="E179" s="54"/>
      <c r="H179" s="54"/>
    </row>
    <row r="180">
      <c r="D180" s="54"/>
      <c r="E180" s="54"/>
      <c r="H180" s="54"/>
    </row>
    <row r="181">
      <c r="D181" s="54"/>
      <c r="E181" s="54"/>
      <c r="H181" s="54"/>
    </row>
    <row r="182">
      <c r="D182" s="54"/>
      <c r="E182" s="54"/>
      <c r="H182" s="54"/>
    </row>
    <row r="183">
      <c r="D183" s="54"/>
      <c r="E183" s="54"/>
      <c r="H183" s="54"/>
    </row>
    <row r="184">
      <c r="D184" s="54"/>
      <c r="E184" s="54"/>
      <c r="H184" s="54"/>
    </row>
    <row r="185">
      <c r="D185" s="54"/>
      <c r="E185" s="54"/>
      <c r="H185" s="54"/>
    </row>
    <row r="186">
      <c r="D186" s="54"/>
      <c r="E186" s="54"/>
      <c r="H186" s="54"/>
    </row>
    <row r="187">
      <c r="D187" s="54"/>
      <c r="E187" s="54"/>
      <c r="H187" s="54"/>
    </row>
    <row r="188">
      <c r="D188" s="54"/>
      <c r="E188" s="54"/>
      <c r="H188" s="54"/>
    </row>
    <row r="189">
      <c r="D189" s="54"/>
      <c r="E189" s="54"/>
      <c r="H189" s="54"/>
    </row>
    <row r="190">
      <c r="D190" s="54"/>
      <c r="E190" s="54"/>
      <c r="H190" s="54"/>
    </row>
    <row r="191">
      <c r="D191" s="54"/>
      <c r="E191" s="54"/>
      <c r="H191" s="54"/>
    </row>
    <row r="192">
      <c r="D192" s="54"/>
      <c r="E192" s="54"/>
      <c r="H192" s="54"/>
    </row>
    <row r="193">
      <c r="D193" s="54"/>
      <c r="E193" s="54"/>
      <c r="H193" s="54"/>
    </row>
    <row r="194">
      <c r="D194" s="54"/>
      <c r="E194" s="54"/>
      <c r="H194" s="54"/>
    </row>
    <row r="195">
      <c r="D195" s="54"/>
      <c r="E195" s="54"/>
      <c r="H195" s="54"/>
    </row>
    <row r="196">
      <c r="D196" s="54"/>
      <c r="E196" s="54"/>
      <c r="H196" s="54"/>
    </row>
    <row r="197">
      <c r="D197" s="54"/>
      <c r="E197" s="54"/>
      <c r="H197" s="54"/>
    </row>
    <row r="198">
      <c r="D198" s="54"/>
      <c r="E198" s="54"/>
      <c r="H198" s="54"/>
    </row>
    <row r="199">
      <c r="D199" s="54"/>
      <c r="E199" s="54"/>
      <c r="H199" s="54"/>
    </row>
    <row r="200">
      <c r="D200" s="54"/>
      <c r="E200" s="54"/>
      <c r="H200" s="54"/>
    </row>
    <row r="201">
      <c r="D201" s="54"/>
      <c r="E201" s="54"/>
      <c r="H201" s="54"/>
    </row>
    <row r="202">
      <c r="D202" s="54"/>
      <c r="E202" s="54"/>
      <c r="H202" s="54"/>
    </row>
    <row r="203">
      <c r="D203" s="54"/>
      <c r="E203" s="54"/>
      <c r="H203" s="54"/>
    </row>
    <row r="204">
      <c r="D204" s="54"/>
      <c r="E204" s="54"/>
      <c r="H204" s="54"/>
    </row>
    <row r="205">
      <c r="D205" s="54"/>
      <c r="E205" s="54"/>
      <c r="H205" s="54"/>
    </row>
    <row r="206">
      <c r="D206" s="54"/>
      <c r="E206" s="54"/>
      <c r="H206" s="54"/>
    </row>
    <row r="207">
      <c r="D207" s="54"/>
      <c r="E207" s="54"/>
      <c r="H207" s="54"/>
    </row>
    <row r="208">
      <c r="D208" s="54"/>
      <c r="E208" s="54"/>
      <c r="H208" s="54"/>
    </row>
    <row r="209">
      <c r="D209" s="54"/>
      <c r="E209" s="54"/>
      <c r="H209" s="54"/>
    </row>
    <row r="210">
      <c r="D210" s="54"/>
      <c r="E210" s="54"/>
      <c r="H210" s="54"/>
    </row>
    <row r="211">
      <c r="D211" s="54"/>
      <c r="E211" s="54"/>
      <c r="H211" s="54"/>
    </row>
    <row r="212">
      <c r="D212" s="54"/>
      <c r="E212" s="54"/>
      <c r="H212" s="54"/>
    </row>
    <row r="213">
      <c r="D213" s="54"/>
      <c r="E213" s="54"/>
      <c r="H213" s="54"/>
    </row>
    <row r="214">
      <c r="D214" s="54"/>
      <c r="E214" s="54"/>
      <c r="H214" s="54"/>
    </row>
    <row r="215">
      <c r="D215" s="54"/>
      <c r="E215" s="54"/>
      <c r="H215" s="54"/>
    </row>
    <row r="216">
      <c r="D216" s="54"/>
      <c r="E216" s="54"/>
      <c r="H216" s="54"/>
    </row>
    <row r="217">
      <c r="D217" s="54"/>
      <c r="E217" s="54"/>
      <c r="H217" s="54"/>
    </row>
    <row r="218">
      <c r="D218" s="54"/>
      <c r="E218" s="54"/>
      <c r="H218" s="54"/>
    </row>
    <row r="219">
      <c r="D219" s="54"/>
      <c r="E219" s="54"/>
      <c r="H219" s="54"/>
    </row>
    <row r="220">
      <c r="D220" s="54"/>
      <c r="E220" s="54"/>
      <c r="H220" s="54"/>
    </row>
    <row r="221">
      <c r="D221" s="54"/>
      <c r="E221" s="54"/>
      <c r="H221" s="54"/>
    </row>
    <row r="222">
      <c r="D222" s="54"/>
      <c r="E222" s="54"/>
      <c r="H222" s="54"/>
    </row>
    <row r="223">
      <c r="D223" s="54"/>
      <c r="E223" s="54"/>
      <c r="H223" s="54"/>
    </row>
    <row r="224">
      <c r="D224" s="54"/>
      <c r="E224" s="54"/>
      <c r="H224" s="54"/>
    </row>
    <row r="225">
      <c r="D225" s="54"/>
      <c r="E225" s="54"/>
      <c r="H225" s="54"/>
    </row>
    <row r="226">
      <c r="D226" s="54"/>
      <c r="E226" s="54"/>
      <c r="H226" s="54"/>
    </row>
    <row r="227">
      <c r="D227" s="54"/>
      <c r="E227" s="54"/>
      <c r="H227" s="54"/>
    </row>
    <row r="228">
      <c r="D228" s="54"/>
      <c r="E228" s="54"/>
      <c r="H228" s="54"/>
    </row>
    <row r="229">
      <c r="D229" s="54"/>
      <c r="E229" s="54"/>
      <c r="H229" s="54"/>
    </row>
    <row r="230">
      <c r="D230" s="54"/>
      <c r="E230" s="54"/>
      <c r="H230" s="54"/>
    </row>
    <row r="231">
      <c r="D231" s="54"/>
      <c r="E231" s="54"/>
      <c r="H231" s="54"/>
    </row>
    <row r="232">
      <c r="D232" s="54"/>
      <c r="E232" s="54"/>
      <c r="H232" s="54"/>
    </row>
    <row r="233">
      <c r="D233" s="54"/>
      <c r="E233" s="54"/>
      <c r="H233" s="54"/>
    </row>
    <row r="234">
      <c r="D234" s="54"/>
      <c r="E234" s="54"/>
      <c r="H234" s="54"/>
    </row>
    <row r="235">
      <c r="D235" s="54"/>
      <c r="E235" s="54"/>
      <c r="H235" s="54"/>
    </row>
    <row r="236">
      <c r="D236" s="54"/>
      <c r="E236" s="54"/>
      <c r="H236" s="54"/>
    </row>
    <row r="237">
      <c r="D237" s="54"/>
      <c r="E237" s="54"/>
      <c r="H237" s="54"/>
    </row>
    <row r="238">
      <c r="D238" s="54"/>
      <c r="E238" s="54"/>
      <c r="H238" s="54"/>
    </row>
    <row r="239">
      <c r="D239" s="54"/>
      <c r="E239" s="54"/>
      <c r="H239" s="54"/>
    </row>
    <row r="240">
      <c r="D240" s="54"/>
      <c r="E240" s="54"/>
      <c r="H240" s="54"/>
    </row>
    <row r="241">
      <c r="D241" s="54"/>
      <c r="E241" s="54"/>
      <c r="H241" s="54"/>
    </row>
    <row r="242">
      <c r="D242" s="54"/>
      <c r="E242" s="54"/>
      <c r="H242" s="54"/>
    </row>
    <row r="243">
      <c r="D243" s="54"/>
      <c r="E243" s="54"/>
      <c r="H243" s="54"/>
    </row>
    <row r="244">
      <c r="D244" s="54"/>
      <c r="E244" s="54"/>
      <c r="H244" s="54"/>
    </row>
    <row r="245">
      <c r="D245" s="54"/>
      <c r="E245" s="54"/>
      <c r="H245" s="54"/>
    </row>
    <row r="246">
      <c r="D246" s="54"/>
      <c r="E246" s="54"/>
      <c r="H246" s="54"/>
    </row>
    <row r="247">
      <c r="D247" s="54"/>
      <c r="E247" s="54"/>
      <c r="H247" s="54"/>
    </row>
    <row r="248">
      <c r="D248" s="54"/>
      <c r="E248" s="54"/>
      <c r="H248" s="54"/>
    </row>
    <row r="249">
      <c r="D249" s="54"/>
      <c r="E249" s="54"/>
      <c r="H249" s="54"/>
    </row>
    <row r="250">
      <c r="D250" s="54"/>
      <c r="E250" s="54"/>
      <c r="H250" s="54"/>
    </row>
    <row r="251">
      <c r="D251" s="54"/>
      <c r="E251" s="54"/>
      <c r="H251" s="54"/>
    </row>
    <row r="252">
      <c r="D252" s="54"/>
      <c r="E252" s="54"/>
      <c r="H252" s="54"/>
    </row>
    <row r="253">
      <c r="D253" s="54"/>
      <c r="E253" s="54"/>
      <c r="H253" s="54"/>
    </row>
    <row r="254">
      <c r="D254" s="54"/>
      <c r="E254" s="54"/>
      <c r="H254" s="54"/>
    </row>
    <row r="255">
      <c r="D255" s="54"/>
      <c r="E255" s="54"/>
      <c r="H255" s="54"/>
    </row>
    <row r="256">
      <c r="D256" s="54"/>
      <c r="E256" s="54"/>
      <c r="H256" s="54"/>
    </row>
    <row r="257">
      <c r="D257" s="54"/>
      <c r="E257" s="54"/>
      <c r="H257" s="54"/>
    </row>
    <row r="258">
      <c r="D258" s="54"/>
      <c r="E258" s="54"/>
      <c r="H258" s="54"/>
    </row>
    <row r="259">
      <c r="D259" s="54"/>
      <c r="E259" s="54"/>
      <c r="H259" s="54"/>
    </row>
    <row r="260">
      <c r="D260" s="54"/>
      <c r="E260" s="54"/>
      <c r="H260" s="54"/>
    </row>
    <row r="261">
      <c r="D261" s="54"/>
      <c r="E261" s="54"/>
      <c r="H261" s="54"/>
    </row>
    <row r="262">
      <c r="D262" s="54"/>
      <c r="E262" s="54"/>
      <c r="H262" s="54"/>
    </row>
    <row r="263">
      <c r="D263" s="54"/>
      <c r="E263" s="54"/>
      <c r="H263" s="54"/>
    </row>
    <row r="264">
      <c r="D264" s="54"/>
      <c r="E264" s="54"/>
      <c r="H264" s="54"/>
    </row>
    <row r="265">
      <c r="D265" s="54"/>
      <c r="E265" s="54"/>
      <c r="H265" s="54"/>
    </row>
    <row r="266">
      <c r="D266" s="54"/>
      <c r="E266" s="54"/>
      <c r="H266" s="54"/>
    </row>
    <row r="267">
      <c r="D267" s="54"/>
      <c r="E267" s="54"/>
      <c r="H267" s="54"/>
    </row>
    <row r="268">
      <c r="D268" s="54"/>
      <c r="E268" s="54"/>
      <c r="H268" s="54"/>
    </row>
    <row r="269">
      <c r="D269" s="54"/>
      <c r="E269" s="54"/>
      <c r="H269" s="54"/>
    </row>
    <row r="270">
      <c r="D270" s="54"/>
      <c r="E270" s="54"/>
      <c r="H270" s="54"/>
    </row>
    <row r="271">
      <c r="D271" s="54"/>
      <c r="E271" s="54"/>
      <c r="H271" s="54"/>
    </row>
    <row r="272">
      <c r="D272" s="54"/>
      <c r="E272" s="54"/>
      <c r="H272" s="54"/>
    </row>
    <row r="273">
      <c r="D273" s="54"/>
      <c r="E273" s="54"/>
      <c r="H273" s="54"/>
    </row>
    <row r="274">
      <c r="D274" s="54"/>
      <c r="E274" s="54"/>
      <c r="H274" s="54"/>
    </row>
    <row r="275">
      <c r="D275" s="54"/>
      <c r="E275" s="54"/>
      <c r="H275" s="54"/>
    </row>
    <row r="276">
      <c r="D276" s="54"/>
      <c r="E276" s="54"/>
      <c r="H276" s="54"/>
    </row>
    <row r="277">
      <c r="D277" s="54"/>
      <c r="E277" s="54"/>
      <c r="H277" s="54"/>
    </row>
    <row r="278">
      <c r="D278" s="54"/>
      <c r="E278" s="54"/>
      <c r="H278" s="54"/>
    </row>
    <row r="279">
      <c r="D279" s="54"/>
      <c r="E279" s="54"/>
      <c r="H279" s="54"/>
    </row>
    <row r="280">
      <c r="D280" s="54"/>
      <c r="E280" s="54"/>
      <c r="H280" s="54"/>
    </row>
    <row r="281">
      <c r="D281" s="54"/>
      <c r="E281" s="54"/>
      <c r="H281" s="54"/>
    </row>
    <row r="282">
      <c r="D282" s="54"/>
      <c r="E282" s="54"/>
      <c r="H282" s="54"/>
    </row>
    <row r="283">
      <c r="D283" s="54"/>
      <c r="E283" s="54"/>
      <c r="H283" s="54"/>
    </row>
    <row r="284">
      <c r="D284" s="54"/>
      <c r="E284" s="54"/>
      <c r="H284" s="54"/>
    </row>
    <row r="285">
      <c r="D285" s="54"/>
      <c r="E285" s="54"/>
      <c r="H285" s="54"/>
    </row>
    <row r="286">
      <c r="D286" s="54"/>
      <c r="E286" s="54"/>
      <c r="H286" s="54"/>
    </row>
    <row r="287">
      <c r="D287" s="54"/>
      <c r="E287" s="54"/>
      <c r="H287" s="54"/>
    </row>
    <row r="288">
      <c r="D288" s="54"/>
      <c r="E288" s="54"/>
      <c r="H288" s="54"/>
    </row>
    <row r="289">
      <c r="D289" s="54"/>
      <c r="E289" s="54"/>
      <c r="H289" s="54"/>
    </row>
    <row r="290">
      <c r="D290" s="54"/>
      <c r="E290" s="54"/>
      <c r="H290" s="54"/>
    </row>
    <row r="291">
      <c r="D291" s="54"/>
      <c r="E291" s="54"/>
      <c r="H291" s="54"/>
    </row>
    <row r="292">
      <c r="D292" s="54"/>
      <c r="E292" s="54"/>
      <c r="H292" s="54"/>
    </row>
    <row r="293">
      <c r="D293" s="54"/>
      <c r="E293" s="54"/>
      <c r="H293" s="54"/>
    </row>
    <row r="294">
      <c r="D294" s="54"/>
      <c r="E294" s="54"/>
      <c r="H294" s="54"/>
    </row>
    <row r="295">
      <c r="D295" s="54"/>
      <c r="E295" s="54"/>
      <c r="H295" s="54"/>
    </row>
    <row r="296">
      <c r="D296" s="54"/>
      <c r="E296" s="54"/>
      <c r="H296" s="54"/>
    </row>
    <row r="297">
      <c r="D297" s="54"/>
      <c r="E297" s="54"/>
      <c r="H297" s="54"/>
    </row>
    <row r="298">
      <c r="D298" s="54"/>
      <c r="E298" s="54"/>
      <c r="H298" s="54"/>
    </row>
    <row r="299">
      <c r="D299" s="54"/>
      <c r="E299" s="54"/>
      <c r="H299" s="54"/>
    </row>
    <row r="300">
      <c r="D300" s="54"/>
      <c r="E300" s="54"/>
      <c r="H300" s="54"/>
    </row>
    <row r="301">
      <c r="D301" s="54"/>
      <c r="E301" s="54"/>
      <c r="H301" s="54"/>
    </row>
    <row r="302">
      <c r="D302" s="54"/>
      <c r="E302" s="54"/>
      <c r="H302" s="54"/>
    </row>
    <row r="303">
      <c r="D303" s="54"/>
      <c r="E303" s="54"/>
      <c r="H303" s="54"/>
    </row>
    <row r="304">
      <c r="D304" s="54"/>
      <c r="E304" s="54"/>
      <c r="H304" s="54"/>
    </row>
    <row r="305">
      <c r="D305" s="54"/>
      <c r="E305" s="54"/>
      <c r="H305" s="54"/>
    </row>
    <row r="306">
      <c r="D306" s="54"/>
      <c r="E306" s="54"/>
      <c r="H306" s="54"/>
    </row>
    <row r="307">
      <c r="D307" s="54"/>
      <c r="E307" s="54"/>
      <c r="H307" s="54"/>
    </row>
    <row r="308">
      <c r="D308" s="54"/>
      <c r="E308" s="54"/>
      <c r="H308" s="54"/>
    </row>
    <row r="309">
      <c r="D309" s="54"/>
      <c r="E309" s="54"/>
      <c r="H309" s="54"/>
    </row>
    <row r="310">
      <c r="D310" s="54"/>
      <c r="E310" s="54"/>
      <c r="H310" s="54"/>
    </row>
    <row r="311">
      <c r="D311" s="54"/>
      <c r="E311" s="54"/>
      <c r="H311" s="54"/>
    </row>
    <row r="312">
      <c r="D312" s="54"/>
      <c r="E312" s="54"/>
      <c r="H312" s="54"/>
    </row>
    <row r="313">
      <c r="D313" s="54"/>
      <c r="E313" s="54"/>
      <c r="H313" s="54"/>
    </row>
    <row r="314">
      <c r="D314" s="54"/>
      <c r="E314" s="54"/>
      <c r="H314" s="54"/>
    </row>
    <row r="315">
      <c r="D315" s="54"/>
      <c r="E315" s="54"/>
      <c r="H315" s="54"/>
    </row>
    <row r="316">
      <c r="D316" s="54"/>
      <c r="E316" s="54"/>
      <c r="H316" s="54"/>
    </row>
    <row r="317">
      <c r="D317" s="54"/>
      <c r="E317" s="54"/>
      <c r="H317" s="54"/>
    </row>
    <row r="318">
      <c r="D318" s="54"/>
      <c r="E318" s="54"/>
      <c r="H318" s="54"/>
    </row>
    <row r="319">
      <c r="D319" s="54"/>
      <c r="E319" s="54"/>
      <c r="H319" s="54"/>
    </row>
    <row r="320">
      <c r="D320" s="54"/>
      <c r="E320" s="54"/>
      <c r="H320" s="54"/>
    </row>
    <row r="321">
      <c r="D321" s="54"/>
      <c r="E321" s="54"/>
      <c r="H321" s="54"/>
    </row>
    <row r="322">
      <c r="D322" s="54"/>
      <c r="E322" s="54"/>
      <c r="H322" s="54"/>
    </row>
    <row r="323">
      <c r="D323" s="54"/>
      <c r="E323" s="54"/>
      <c r="H323" s="54"/>
    </row>
    <row r="324">
      <c r="D324" s="54"/>
      <c r="E324" s="54"/>
      <c r="H324" s="54"/>
    </row>
    <row r="325">
      <c r="D325" s="54"/>
      <c r="E325" s="54"/>
      <c r="H325" s="54"/>
    </row>
    <row r="326">
      <c r="D326" s="54"/>
      <c r="E326" s="54"/>
      <c r="H326" s="54"/>
    </row>
    <row r="327">
      <c r="D327" s="54"/>
      <c r="E327" s="54"/>
      <c r="H327" s="54"/>
    </row>
    <row r="328">
      <c r="D328" s="54"/>
      <c r="E328" s="54"/>
      <c r="H328" s="54"/>
    </row>
    <row r="329">
      <c r="D329" s="54"/>
      <c r="E329" s="54"/>
      <c r="H329" s="54"/>
    </row>
    <row r="330">
      <c r="D330" s="54"/>
      <c r="E330" s="54"/>
      <c r="H330" s="54"/>
    </row>
    <row r="331">
      <c r="D331" s="54"/>
      <c r="E331" s="54"/>
      <c r="H331" s="54"/>
    </row>
    <row r="332">
      <c r="D332" s="54"/>
      <c r="E332" s="54"/>
      <c r="H332" s="54"/>
    </row>
    <row r="333">
      <c r="D333" s="54"/>
      <c r="E333" s="54"/>
      <c r="H333" s="54"/>
    </row>
    <row r="334">
      <c r="D334" s="54"/>
      <c r="E334" s="54"/>
      <c r="H334" s="54"/>
    </row>
    <row r="335">
      <c r="D335" s="54"/>
      <c r="E335" s="54"/>
      <c r="H335" s="54"/>
    </row>
    <row r="336">
      <c r="D336" s="54"/>
      <c r="E336" s="54"/>
      <c r="H336" s="54"/>
    </row>
    <row r="337">
      <c r="D337" s="54"/>
      <c r="E337" s="54"/>
      <c r="H337" s="54"/>
    </row>
    <row r="338">
      <c r="D338" s="54"/>
      <c r="E338" s="54"/>
      <c r="H338" s="54"/>
    </row>
    <row r="339">
      <c r="D339" s="54"/>
      <c r="E339" s="54"/>
      <c r="H339" s="54"/>
    </row>
    <row r="340">
      <c r="D340" s="54"/>
      <c r="E340" s="54"/>
      <c r="H340" s="54"/>
    </row>
    <row r="341">
      <c r="D341" s="54"/>
      <c r="E341" s="54"/>
      <c r="H341" s="54"/>
    </row>
    <row r="342">
      <c r="D342" s="54"/>
      <c r="E342" s="54"/>
      <c r="H342" s="54"/>
    </row>
    <row r="343">
      <c r="D343" s="54"/>
      <c r="E343" s="54"/>
      <c r="H343" s="54"/>
    </row>
    <row r="344">
      <c r="D344" s="54"/>
      <c r="E344" s="54"/>
      <c r="H344" s="54"/>
    </row>
    <row r="345">
      <c r="D345" s="54"/>
      <c r="E345" s="54"/>
      <c r="H345" s="54"/>
    </row>
    <row r="346">
      <c r="D346" s="54"/>
      <c r="E346" s="54"/>
      <c r="H346" s="54"/>
    </row>
    <row r="347">
      <c r="D347" s="54"/>
      <c r="E347" s="54"/>
      <c r="H347" s="54"/>
    </row>
    <row r="348">
      <c r="D348" s="54"/>
      <c r="E348" s="54"/>
      <c r="H348" s="54"/>
    </row>
    <row r="349">
      <c r="D349" s="54"/>
      <c r="E349" s="54"/>
      <c r="H349" s="54"/>
    </row>
    <row r="350">
      <c r="D350" s="54"/>
      <c r="E350" s="54"/>
      <c r="H350" s="54"/>
    </row>
    <row r="351">
      <c r="D351" s="54"/>
      <c r="E351" s="54"/>
      <c r="H351" s="54"/>
    </row>
    <row r="352">
      <c r="D352" s="54"/>
      <c r="E352" s="54"/>
      <c r="H352" s="54"/>
    </row>
    <row r="353">
      <c r="D353" s="54"/>
      <c r="E353" s="54"/>
      <c r="H353" s="54"/>
    </row>
    <row r="354">
      <c r="D354" s="54"/>
      <c r="E354" s="54"/>
      <c r="H354" s="54"/>
    </row>
    <row r="355">
      <c r="D355" s="54"/>
      <c r="E355" s="54"/>
      <c r="H355" s="54"/>
    </row>
    <row r="356">
      <c r="D356" s="54"/>
      <c r="E356" s="54"/>
      <c r="H356" s="54"/>
    </row>
    <row r="357">
      <c r="D357" s="54"/>
      <c r="E357" s="54"/>
      <c r="H357" s="54"/>
    </row>
    <row r="358">
      <c r="D358" s="54"/>
      <c r="E358" s="54"/>
      <c r="H358" s="54"/>
    </row>
    <row r="359">
      <c r="D359" s="54"/>
      <c r="E359" s="54"/>
      <c r="H359" s="54"/>
    </row>
    <row r="360">
      <c r="D360" s="54"/>
      <c r="E360" s="54"/>
      <c r="H360" s="54"/>
    </row>
    <row r="361">
      <c r="D361" s="54"/>
      <c r="E361" s="54"/>
      <c r="H361" s="54"/>
    </row>
    <row r="362">
      <c r="D362" s="54"/>
      <c r="E362" s="54"/>
      <c r="H362" s="54"/>
    </row>
    <row r="363">
      <c r="D363" s="54"/>
      <c r="E363" s="54"/>
      <c r="H363" s="54"/>
    </row>
    <row r="364">
      <c r="D364" s="54"/>
      <c r="E364" s="54"/>
      <c r="H364" s="54"/>
    </row>
    <row r="365">
      <c r="D365" s="54"/>
      <c r="E365" s="54"/>
      <c r="H365" s="54"/>
    </row>
    <row r="366">
      <c r="D366" s="54"/>
      <c r="E366" s="54"/>
      <c r="H366" s="54"/>
    </row>
    <row r="367">
      <c r="D367" s="54"/>
      <c r="E367" s="54"/>
      <c r="H367" s="54"/>
    </row>
    <row r="368">
      <c r="D368" s="54"/>
      <c r="E368" s="54"/>
      <c r="H368" s="54"/>
    </row>
    <row r="369">
      <c r="D369" s="54"/>
      <c r="E369" s="54"/>
      <c r="H369" s="54"/>
    </row>
    <row r="370">
      <c r="D370" s="54"/>
      <c r="E370" s="54"/>
      <c r="H370" s="54"/>
    </row>
    <row r="371">
      <c r="D371" s="54"/>
      <c r="E371" s="54"/>
      <c r="H371" s="54"/>
    </row>
    <row r="372">
      <c r="D372" s="54"/>
      <c r="E372" s="54"/>
      <c r="H372" s="54"/>
    </row>
    <row r="373">
      <c r="D373" s="54"/>
      <c r="E373" s="54"/>
      <c r="H373" s="54"/>
    </row>
    <row r="374">
      <c r="D374" s="54"/>
      <c r="E374" s="54"/>
      <c r="H374" s="54"/>
    </row>
    <row r="375">
      <c r="D375" s="54"/>
      <c r="E375" s="54"/>
      <c r="H375" s="54"/>
    </row>
    <row r="376">
      <c r="D376" s="54"/>
      <c r="E376" s="54"/>
      <c r="H376" s="54"/>
    </row>
    <row r="377">
      <c r="D377" s="54"/>
      <c r="E377" s="54"/>
      <c r="H377" s="54"/>
    </row>
    <row r="378">
      <c r="D378" s="54"/>
      <c r="E378" s="54"/>
      <c r="H378" s="54"/>
    </row>
    <row r="379">
      <c r="D379" s="54"/>
      <c r="E379" s="54"/>
      <c r="H379" s="54"/>
    </row>
    <row r="380">
      <c r="D380" s="54"/>
      <c r="E380" s="54"/>
      <c r="H380" s="54"/>
    </row>
    <row r="381">
      <c r="D381" s="54"/>
      <c r="E381" s="54"/>
      <c r="H381" s="54"/>
    </row>
    <row r="382">
      <c r="D382" s="54"/>
      <c r="E382" s="54"/>
      <c r="H382" s="54"/>
    </row>
    <row r="383">
      <c r="D383" s="54"/>
      <c r="E383" s="54"/>
      <c r="H383" s="54"/>
    </row>
    <row r="384">
      <c r="D384" s="54"/>
      <c r="E384" s="54"/>
      <c r="H384" s="54"/>
    </row>
    <row r="385">
      <c r="D385" s="54"/>
      <c r="E385" s="54"/>
      <c r="H385" s="54"/>
    </row>
    <row r="386">
      <c r="D386" s="54"/>
      <c r="E386" s="54"/>
      <c r="H386" s="54"/>
    </row>
    <row r="387">
      <c r="D387" s="54"/>
      <c r="E387" s="54"/>
      <c r="H387" s="54"/>
    </row>
    <row r="388">
      <c r="D388" s="54"/>
      <c r="E388" s="54"/>
      <c r="H388" s="54"/>
    </row>
    <row r="389">
      <c r="D389" s="54"/>
      <c r="E389" s="54"/>
      <c r="H389" s="54"/>
    </row>
    <row r="390">
      <c r="D390" s="54"/>
      <c r="E390" s="54"/>
      <c r="H390" s="54"/>
    </row>
    <row r="391">
      <c r="D391" s="54"/>
      <c r="E391" s="54"/>
      <c r="H391" s="54"/>
    </row>
    <row r="392">
      <c r="D392" s="54"/>
      <c r="E392" s="54"/>
      <c r="H392" s="54"/>
    </row>
    <row r="393">
      <c r="D393" s="54"/>
      <c r="E393" s="54"/>
      <c r="H393" s="54"/>
    </row>
    <row r="394">
      <c r="D394" s="54"/>
      <c r="E394" s="54"/>
      <c r="H394" s="54"/>
    </row>
    <row r="395">
      <c r="D395" s="54"/>
      <c r="E395" s="54"/>
      <c r="H395" s="54"/>
    </row>
    <row r="396">
      <c r="D396" s="54"/>
      <c r="E396" s="54"/>
      <c r="H396" s="54"/>
    </row>
    <row r="397">
      <c r="D397" s="54"/>
      <c r="E397" s="54"/>
      <c r="H397" s="54"/>
    </row>
    <row r="398">
      <c r="D398" s="54"/>
      <c r="E398" s="54"/>
      <c r="H398" s="54"/>
    </row>
    <row r="399">
      <c r="D399" s="54"/>
      <c r="E399" s="54"/>
      <c r="H399" s="54"/>
    </row>
    <row r="400">
      <c r="D400" s="54"/>
      <c r="E400" s="54"/>
      <c r="H400" s="54"/>
    </row>
    <row r="401">
      <c r="D401" s="54"/>
      <c r="E401" s="54"/>
      <c r="H401" s="54"/>
    </row>
    <row r="402">
      <c r="D402" s="54"/>
      <c r="E402" s="54"/>
      <c r="H402" s="54"/>
    </row>
    <row r="403">
      <c r="D403" s="54"/>
      <c r="E403" s="54"/>
      <c r="H403" s="54"/>
    </row>
    <row r="404">
      <c r="D404" s="54"/>
      <c r="E404" s="54"/>
      <c r="H404" s="54"/>
    </row>
    <row r="405">
      <c r="D405" s="54"/>
      <c r="E405" s="54"/>
      <c r="H405" s="54"/>
    </row>
    <row r="406">
      <c r="D406" s="54"/>
      <c r="E406" s="54"/>
      <c r="H406" s="54"/>
    </row>
    <row r="407">
      <c r="D407" s="54"/>
      <c r="E407" s="54"/>
      <c r="H407" s="54"/>
    </row>
    <row r="408">
      <c r="D408" s="54"/>
      <c r="E408" s="54"/>
      <c r="H408" s="54"/>
    </row>
    <row r="409">
      <c r="D409" s="54"/>
      <c r="E409" s="54"/>
      <c r="H409" s="54"/>
    </row>
    <row r="410">
      <c r="D410" s="54"/>
      <c r="E410" s="54"/>
      <c r="H410" s="54"/>
    </row>
    <row r="411">
      <c r="D411" s="54"/>
      <c r="E411" s="54"/>
      <c r="H411" s="54"/>
    </row>
    <row r="412">
      <c r="D412" s="54"/>
      <c r="E412" s="54"/>
      <c r="H412" s="54"/>
    </row>
    <row r="413">
      <c r="D413" s="54"/>
      <c r="E413" s="54"/>
      <c r="H413" s="54"/>
    </row>
    <row r="414">
      <c r="D414" s="54"/>
      <c r="E414" s="54"/>
      <c r="H414" s="54"/>
    </row>
    <row r="415">
      <c r="D415" s="54"/>
      <c r="E415" s="54"/>
      <c r="H415" s="54"/>
    </row>
    <row r="416">
      <c r="D416" s="54"/>
      <c r="E416" s="54"/>
      <c r="H416" s="54"/>
    </row>
    <row r="417">
      <c r="D417" s="54"/>
      <c r="E417" s="54"/>
      <c r="H417" s="54"/>
    </row>
    <row r="418">
      <c r="D418" s="54"/>
      <c r="E418" s="54"/>
      <c r="H418" s="54"/>
    </row>
    <row r="419">
      <c r="D419" s="54"/>
      <c r="E419" s="54"/>
      <c r="H419" s="54"/>
    </row>
    <row r="420">
      <c r="D420" s="54"/>
      <c r="E420" s="54"/>
      <c r="H420" s="54"/>
    </row>
    <row r="421">
      <c r="D421" s="54"/>
      <c r="E421" s="54"/>
      <c r="H421" s="54"/>
    </row>
    <row r="422">
      <c r="D422" s="54"/>
      <c r="E422" s="54"/>
      <c r="H422" s="54"/>
    </row>
    <row r="423">
      <c r="D423" s="54"/>
      <c r="E423" s="54"/>
      <c r="H423" s="54"/>
    </row>
    <row r="424">
      <c r="D424" s="54"/>
      <c r="E424" s="54"/>
      <c r="H424" s="54"/>
    </row>
    <row r="425">
      <c r="D425" s="54"/>
      <c r="E425" s="54"/>
      <c r="H425" s="54"/>
    </row>
    <row r="426">
      <c r="D426" s="54"/>
      <c r="E426" s="54"/>
      <c r="H426" s="54"/>
    </row>
    <row r="427">
      <c r="D427" s="54"/>
      <c r="E427" s="54"/>
      <c r="H427" s="54"/>
    </row>
    <row r="428">
      <c r="D428" s="54"/>
      <c r="E428" s="54"/>
      <c r="H428" s="54"/>
    </row>
    <row r="429">
      <c r="D429" s="54"/>
      <c r="E429" s="54"/>
      <c r="H429" s="54"/>
    </row>
    <row r="430">
      <c r="D430" s="54"/>
      <c r="E430" s="54"/>
      <c r="H430" s="54"/>
    </row>
    <row r="431">
      <c r="D431" s="54"/>
      <c r="E431" s="54"/>
      <c r="H431" s="54"/>
    </row>
    <row r="432">
      <c r="D432" s="54"/>
      <c r="E432" s="54"/>
      <c r="H432" s="54"/>
    </row>
    <row r="433">
      <c r="D433" s="54"/>
      <c r="E433" s="54"/>
      <c r="H433" s="54"/>
    </row>
    <row r="434">
      <c r="D434" s="54"/>
      <c r="E434" s="54"/>
      <c r="H434" s="54"/>
    </row>
    <row r="435">
      <c r="D435" s="54"/>
      <c r="E435" s="54"/>
      <c r="H435" s="54"/>
    </row>
    <row r="436">
      <c r="D436" s="54"/>
      <c r="E436" s="54"/>
      <c r="H436" s="54"/>
    </row>
    <row r="437">
      <c r="D437" s="54"/>
      <c r="E437" s="54"/>
      <c r="H437" s="54"/>
    </row>
    <row r="438">
      <c r="D438" s="54"/>
      <c r="E438" s="54"/>
      <c r="H438" s="54"/>
    </row>
    <row r="439">
      <c r="D439" s="54"/>
      <c r="E439" s="54"/>
      <c r="H439" s="54"/>
    </row>
    <row r="440">
      <c r="D440" s="54"/>
      <c r="E440" s="54"/>
      <c r="H440" s="54"/>
    </row>
    <row r="441">
      <c r="D441" s="54"/>
      <c r="E441" s="54"/>
      <c r="H441" s="54"/>
    </row>
    <row r="442">
      <c r="D442" s="54"/>
      <c r="E442" s="54"/>
      <c r="H442" s="54"/>
    </row>
    <row r="443">
      <c r="D443" s="54"/>
      <c r="E443" s="54"/>
      <c r="H443" s="54"/>
    </row>
    <row r="444">
      <c r="D444" s="54"/>
      <c r="E444" s="54"/>
      <c r="H444" s="54"/>
    </row>
    <row r="445">
      <c r="D445" s="54"/>
      <c r="E445" s="54"/>
      <c r="H445" s="54"/>
    </row>
    <row r="446">
      <c r="D446" s="54"/>
      <c r="E446" s="54"/>
      <c r="H446" s="54"/>
    </row>
    <row r="447">
      <c r="D447" s="54"/>
      <c r="E447" s="54"/>
      <c r="H447" s="54"/>
    </row>
    <row r="448">
      <c r="D448" s="54"/>
      <c r="E448" s="54"/>
      <c r="H448" s="54"/>
    </row>
    <row r="449">
      <c r="D449" s="54"/>
      <c r="E449" s="54"/>
      <c r="H449" s="54"/>
    </row>
    <row r="450">
      <c r="D450" s="54"/>
      <c r="E450" s="54"/>
      <c r="H450" s="54"/>
    </row>
    <row r="451">
      <c r="D451" s="54"/>
      <c r="E451" s="54"/>
      <c r="H451" s="54"/>
    </row>
    <row r="452">
      <c r="D452" s="54"/>
      <c r="E452" s="54"/>
      <c r="H452" s="54"/>
    </row>
    <row r="453">
      <c r="D453" s="54"/>
      <c r="E453" s="54"/>
      <c r="H453" s="54"/>
    </row>
    <row r="454">
      <c r="D454" s="54"/>
      <c r="E454" s="54"/>
      <c r="H454" s="54"/>
    </row>
    <row r="455">
      <c r="D455" s="54"/>
      <c r="E455" s="54"/>
      <c r="H455" s="54"/>
    </row>
    <row r="456">
      <c r="D456" s="54"/>
      <c r="E456" s="54"/>
      <c r="H456" s="54"/>
    </row>
    <row r="457">
      <c r="D457" s="54"/>
      <c r="E457" s="54"/>
      <c r="H457" s="54"/>
    </row>
    <row r="458">
      <c r="D458" s="54"/>
      <c r="E458" s="54"/>
      <c r="H458" s="54"/>
    </row>
    <row r="459">
      <c r="D459" s="54"/>
      <c r="E459" s="54"/>
      <c r="H459" s="54"/>
    </row>
    <row r="460">
      <c r="D460" s="54"/>
      <c r="E460" s="54"/>
      <c r="H460" s="54"/>
    </row>
    <row r="461">
      <c r="D461" s="54"/>
      <c r="E461" s="54"/>
      <c r="H461" s="54"/>
    </row>
    <row r="462">
      <c r="D462" s="54"/>
      <c r="E462" s="54"/>
      <c r="H462" s="54"/>
    </row>
    <row r="463">
      <c r="D463" s="54"/>
      <c r="E463" s="54"/>
      <c r="H463" s="54"/>
    </row>
    <row r="464">
      <c r="D464" s="54"/>
      <c r="E464" s="54"/>
      <c r="H464" s="54"/>
    </row>
    <row r="465">
      <c r="D465" s="54"/>
      <c r="E465" s="54"/>
      <c r="H465" s="54"/>
    </row>
    <row r="466">
      <c r="D466" s="54"/>
      <c r="E466" s="54"/>
      <c r="H466" s="54"/>
    </row>
    <row r="467">
      <c r="D467" s="54"/>
      <c r="E467" s="54"/>
      <c r="H467" s="54"/>
    </row>
    <row r="468">
      <c r="D468" s="54"/>
      <c r="E468" s="54"/>
      <c r="H468" s="54"/>
    </row>
    <row r="469">
      <c r="D469" s="54"/>
      <c r="E469" s="54"/>
      <c r="H469" s="54"/>
    </row>
    <row r="470">
      <c r="D470" s="54"/>
      <c r="E470" s="54"/>
      <c r="H470" s="54"/>
    </row>
    <row r="471">
      <c r="D471" s="54"/>
      <c r="E471" s="54"/>
      <c r="H471" s="54"/>
    </row>
    <row r="472">
      <c r="D472" s="54"/>
      <c r="E472" s="54"/>
      <c r="H472" s="54"/>
    </row>
    <row r="473">
      <c r="D473" s="54"/>
      <c r="E473" s="54"/>
      <c r="H473" s="54"/>
    </row>
    <row r="474">
      <c r="D474" s="54"/>
      <c r="E474" s="54"/>
      <c r="H474" s="54"/>
    </row>
    <row r="475">
      <c r="D475" s="54"/>
      <c r="E475" s="54"/>
      <c r="H475" s="54"/>
    </row>
    <row r="476">
      <c r="D476" s="54"/>
      <c r="E476" s="54"/>
      <c r="H476" s="54"/>
    </row>
    <row r="477">
      <c r="D477" s="54"/>
      <c r="E477" s="54"/>
      <c r="H477" s="54"/>
    </row>
    <row r="478">
      <c r="D478" s="54"/>
      <c r="E478" s="54"/>
      <c r="H478" s="54"/>
    </row>
    <row r="479">
      <c r="D479" s="54"/>
      <c r="E479" s="54"/>
      <c r="H479" s="54"/>
    </row>
    <row r="480">
      <c r="D480" s="54"/>
      <c r="E480" s="54"/>
      <c r="H480" s="54"/>
    </row>
    <row r="481">
      <c r="D481" s="54"/>
      <c r="E481" s="54"/>
      <c r="H481" s="54"/>
    </row>
    <row r="482">
      <c r="D482" s="54"/>
      <c r="E482" s="54"/>
      <c r="H482" s="54"/>
    </row>
    <row r="483">
      <c r="D483" s="54"/>
      <c r="E483" s="54"/>
      <c r="H483" s="54"/>
    </row>
    <row r="484">
      <c r="D484" s="54"/>
      <c r="E484" s="54"/>
      <c r="H484" s="54"/>
    </row>
    <row r="485">
      <c r="D485" s="54"/>
      <c r="E485" s="54"/>
      <c r="H485" s="54"/>
    </row>
    <row r="486">
      <c r="D486" s="54"/>
      <c r="E486" s="54"/>
      <c r="H486" s="54"/>
    </row>
    <row r="487">
      <c r="D487" s="54"/>
      <c r="E487" s="54"/>
      <c r="H487" s="54"/>
    </row>
    <row r="488">
      <c r="D488" s="54"/>
      <c r="E488" s="54"/>
      <c r="H488" s="54"/>
    </row>
    <row r="489">
      <c r="D489" s="54"/>
      <c r="E489" s="54"/>
      <c r="H489" s="54"/>
    </row>
    <row r="490">
      <c r="D490" s="54"/>
      <c r="E490" s="54"/>
      <c r="H490" s="54"/>
    </row>
    <row r="491">
      <c r="D491" s="54"/>
      <c r="E491" s="54"/>
      <c r="H491" s="54"/>
    </row>
    <row r="492">
      <c r="D492" s="54"/>
      <c r="E492" s="54"/>
      <c r="H492" s="54"/>
    </row>
    <row r="493">
      <c r="D493" s="54"/>
      <c r="E493" s="54"/>
      <c r="H493" s="54"/>
    </row>
    <row r="494">
      <c r="D494" s="54"/>
      <c r="E494" s="54"/>
      <c r="H494" s="54"/>
    </row>
    <row r="495">
      <c r="D495" s="54"/>
      <c r="E495" s="54"/>
      <c r="H495" s="54"/>
    </row>
    <row r="496">
      <c r="D496" s="54"/>
      <c r="E496" s="54"/>
      <c r="H496" s="54"/>
    </row>
    <row r="497">
      <c r="D497" s="54"/>
      <c r="E497" s="54"/>
      <c r="H497" s="54"/>
    </row>
    <row r="498">
      <c r="D498" s="54"/>
      <c r="E498" s="54"/>
      <c r="H498" s="54"/>
    </row>
    <row r="499">
      <c r="D499" s="54"/>
      <c r="E499" s="54"/>
      <c r="H499" s="54"/>
    </row>
    <row r="500">
      <c r="D500" s="54"/>
      <c r="E500" s="54"/>
      <c r="H500" s="54"/>
    </row>
    <row r="501">
      <c r="D501" s="54"/>
      <c r="E501" s="54"/>
      <c r="H501" s="54"/>
    </row>
    <row r="502">
      <c r="D502" s="54"/>
      <c r="E502" s="54"/>
      <c r="H502" s="54"/>
    </row>
    <row r="503">
      <c r="D503" s="54"/>
      <c r="E503" s="54"/>
      <c r="H503" s="54"/>
    </row>
    <row r="504">
      <c r="D504" s="54"/>
      <c r="E504" s="54"/>
      <c r="H504" s="54"/>
    </row>
    <row r="505">
      <c r="D505" s="54"/>
      <c r="E505" s="54"/>
      <c r="H505" s="54"/>
    </row>
    <row r="506">
      <c r="D506" s="54"/>
      <c r="E506" s="54"/>
      <c r="H506" s="54"/>
    </row>
    <row r="507">
      <c r="D507" s="54"/>
      <c r="E507" s="54"/>
      <c r="H507" s="54"/>
    </row>
    <row r="508">
      <c r="D508" s="54"/>
      <c r="E508" s="54"/>
      <c r="H508" s="54"/>
    </row>
    <row r="509">
      <c r="D509" s="54"/>
      <c r="E509" s="54"/>
      <c r="H509" s="54"/>
    </row>
    <row r="510">
      <c r="D510" s="54"/>
      <c r="E510" s="54"/>
      <c r="H510" s="54"/>
    </row>
    <row r="511">
      <c r="D511" s="54"/>
      <c r="E511" s="54"/>
      <c r="H511" s="54"/>
    </row>
    <row r="512">
      <c r="D512" s="54"/>
      <c r="E512" s="54"/>
      <c r="H512" s="54"/>
    </row>
    <row r="513">
      <c r="D513" s="54"/>
      <c r="E513" s="54"/>
      <c r="H513" s="54"/>
    </row>
    <row r="514">
      <c r="D514" s="54"/>
      <c r="E514" s="54"/>
      <c r="H514" s="54"/>
    </row>
    <row r="515">
      <c r="D515" s="54"/>
      <c r="E515" s="54"/>
      <c r="H515" s="54"/>
    </row>
    <row r="516">
      <c r="D516" s="54"/>
      <c r="E516" s="54"/>
      <c r="H516" s="54"/>
    </row>
    <row r="517">
      <c r="D517" s="54"/>
      <c r="E517" s="54"/>
      <c r="H517" s="54"/>
    </row>
    <row r="518">
      <c r="D518" s="54"/>
      <c r="E518" s="54"/>
      <c r="H518" s="54"/>
    </row>
    <row r="519">
      <c r="D519" s="54"/>
      <c r="E519" s="54"/>
      <c r="H519" s="54"/>
    </row>
    <row r="520">
      <c r="D520" s="54"/>
      <c r="E520" s="54"/>
      <c r="H520" s="54"/>
    </row>
    <row r="521">
      <c r="D521" s="54"/>
      <c r="E521" s="54"/>
      <c r="H521" s="54"/>
    </row>
    <row r="522">
      <c r="D522" s="54"/>
      <c r="E522" s="54"/>
      <c r="H522" s="54"/>
    </row>
    <row r="523">
      <c r="D523" s="54"/>
      <c r="E523" s="54"/>
      <c r="H523" s="54"/>
    </row>
    <row r="524">
      <c r="D524" s="54"/>
      <c r="E524" s="54"/>
      <c r="H524" s="54"/>
    </row>
    <row r="525">
      <c r="D525" s="54"/>
      <c r="E525" s="54"/>
      <c r="H525" s="54"/>
    </row>
    <row r="526">
      <c r="D526" s="54"/>
      <c r="E526" s="54"/>
      <c r="H526" s="54"/>
    </row>
    <row r="527">
      <c r="D527" s="54"/>
      <c r="E527" s="54"/>
      <c r="H527" s="54"/>
    </row>
    <row r="528">
      <c r="D528" s="54"/>
      <c r="E528" s="54"/>
      <c r="H528" s="54"/>
    </row>
    <row r="529">
      <c r="D529" s="54"/>
      <c r="E529" s="54"/>
      <c r="H529" s="54"/>
    </row>
    <row r="530">
      <c r="D530" s="54"/>
      <c r="E530" s="54"/>
      <c r="H530" s="54"/>
    </row>
    <row r="531">
      <c r="D531" s="54"/>
      <c r="E531" s="54"/>
      <c r="H531" s="54"/>
    </row>
    <row r="532">
      <c r="D532" s="54"/>
      <c r="E532" s="54"/>
      <c r="H532" s="54"/>
    </row>
    <row r="533">
      <c r="D533" s="54"/>
      <c r="E533" s="54"/>
      <c r="H533" s="54"/>
    </row>
    <row r="534">
      <c r="D534" s="54"/>
      <c r="E534" s="54"/>
      <c r="H534" s="54"/>
    </row>
    <row r="535">
      <c r="D535" s="54"/>
      <c r="E535" s="54"/>
      <c r="H535" s="54"/>
    </row>
    <row r="536">
      <c r="D536" s="54"/>
      <c r="E536" s="54"/>
      <c r="H536" s="54"/>
    </row>
    <row r="537">
      <c r="D537" s="54"/>
      <c r="E537" s="54"/>
      <c r="H537" s="54"/>
    </row>
    <row r="538">
      <c r="D538" s="54"/>
      <c r="E538" s="54"/>
      <c r="H538" s="54"/>
    </row>
    <row r="539">
      <c r="D539" s="54"/>
      <c r="E539" s="54"/>
      <c r="H539" s="54"/>
    </row>
    <row r="540">
      <c r="D540" s="54"/>
      <c r="E540" s="54"/>
      <c r="H540" s="54"/>
    </row>
    <row r="541">
      <c r="D541" s="54"/>
      <c r="E541" s="54"/>
      <c r="H541" s="54"/>
    </row>
    <row r="542">
      <c r="D542" s="54"/>
      <c r="E542" s="54"/>
      <c r="H542" s="54"/>
    </row>
    <row r="543">
      <c r="D543" s="54"/>
      <c r="E543" s="54"/>
      <c r="H543" s="54"/>
    </row>
    <row r="544">
      <c r="D544" s="54"/>
      <c r="E544" s="54"/>
      <c r="H544" s="54"/>
    </row>
    <row r="545">
      <c r="D545" s="54"/>
      <c r="E545" s="54"/>
      <c r="H545" s="54"/>
    </row>
    <row r="546">
      <c r="D546" s="54"/>
      <c r="E546" s="54"/>
      <c r="H546" s="54"/>
    </row>
    <row r="547">
      <c r="D547" s="54"/>
      <c r="E547" s="54"/>
      <c r="H547" s="54"/>
    </row>
    <row r="548">
      <c r="D548" s="54"/>
      <c r="E548" s="54"/>
      <c r="H548" s="54"/>
    </row>
    <row r="549">
      <c r="D549" s="54"/>
      <c r="E549" s="54"/>
      <c r="H549" s="54"/>
    </row>
    <row r="550">
      <c r="D550" s="54"/>
      <c r="E550" s="54"/>
      <c r="H550" s="54"/>
    </row>
    <row r="551">
      <c r="D551" s="54"/>
      <c r="E551" s="54"/>
      <c r="H551" s="54"/>
    </row>
    <row r="552">
      <c r="D552" s="54"/>
      <c r="E552" s="54"/>
      <c r="H552" s="54"/>
    </row>
    <row r="553">
      <c r="D553" s="54"/>
      <c r="E553" s="54"/>
      <c r="H553" s="54"/>
    </row>
    <row r="554">
      <c r="D554" s="54"/>
      <c r="E554" s="54"/>
      <c r="H554" s="54"/>
    </row>
    <row r="555">
      <c r="D555" s="54"/>
      <c r="E555" s="54"/>
      <c r="H555" s="54"/>
    </row>
    <row r="556">
      <c r="D556" s="54"/>
      <c r="E556" s="54"/>
      <c r="H556" s="54"/>
    </row>
    <row r="557">
      <c r="D557" s="54"/>
      <c r="E557" s="54"/>
      <c r="H557" s="54"/>
    </row>
    <row r="558">
      <c r="D558" s="54"/>
      <c r="E558" s="54"/>
      <c r="H558" s="54"/>
    </row>
    <row r="559">
      <c r="D559" s="54"/>
      <c r="E559" s="54"/>
      <c r="H559" s="54"/>
    </row>
    <row r="560">
      <c r="D560" s="54"/>
      <c r="E560" s="54"/>
      <c r="H560" s="54"/>
    </row>
    <row r="561">
      <c r="D561" s="54"/>
      <c r="E561" s="54"/>
      <c r="H561" s="54"/>
    </row>
    <row r="562">
      <c r="D562" s="54"/>
      <c r="E562" s="54"/>
      <c r="H562" s="54"/>
    </row>
    <row r="563">
      <c r="D563" s="54"/>
      <c r="E563" s="54"/>
      <c r="H563" s="54"/>
    </row>
    <row r="564">
      <c r="D564" s="54"/>
      <c r="E564" s="54"/>
      <c r="H564" s="54"/>
    </row>
    <row r="565">
      <c r="D565" s="54"/>
      <c r="E565" s="54"/>
      <c r="H565" s="54"/>
    </row>
    <row r="566">
      <c r="D566" s="54"/>
      <c r="E566" s="54"/>
      <c r="H566" s="54"/>
    </row>
    <row r="567">
      <c r="D567" s="54"/>
      <c r="E567" s="54"/>
      <c r="H567" s="54"/>
    </row>
    <row r="568">
      <c r="D568" s="54"/>
      <c r="E568" s="54"/>
      <c r="H568" s="54"/>
    </row>
    <row r="569">
      <c r="D569" s="54"/>
      <c r="E569" s="54"/>
      <c r="H569" s="54"/>
    </row>
    <row r="570">
      <c r="D570" s="54"/>
      <c r="E570" s="54"/>
      <c r="H570" s="54"/>
    </row>
    <row r="571">
      <c r="D571" s="54"/>
      <c r="E571" s="54"/>
      <c r="H571" s="54"/>
    </row>
    <row r="572">
      <c r="D572" s="54"/>
      <c r="E572" s="54"/>
      <c r="H572" s="54"/>
    </row>
    <row r="573">
      <c r="D573" s="54"/>
      <c r="E573" s="54"/>
      <c r="H573" s="54"/>
    </row>
    <row r="574">
      <c r="D574" s="54"/>
      <c r="E574" s="54"/>
      <c r="H574" s="54"/>
    </row>
    <row r="575">
      <c r="D575" s="54"/>
      <c r="E575" s="54"/>
      <c r="H575" s="54"/>
    </row>
    <row r="576">
      <c r="D576" s="54"/>
      <c r="E576" s="54"/>
      <c r="H576" s="54"/>
    </row>
    <row r="577">
      <c r="D577" s="54"/>
      <c r="E577" s="54"/>
      <c r="H577" s="54"/>
    </row>
    <row r="578">
      <c r="D578" s="54"/>
      <c r="E578" s="54"/>
      <c r="H578" s="54"/>
    </row>
    <row r="579">
      <c r="D579" s="54"/>
      <c r="E579" s="54"/>
      <c r="H579" s="54"/>
    </row>
    <row r="580">
      <c r="D580" s="54"/>
      <c r="E580" s="54"/>
      <c r="H580" s="54"/>
    </row>
    <row r="581">
      <c r="D581" s="54"/>
      <c r="E581" s="54"/>
      <c r="H581" s="54"/>
    </row>
    <row r="582">
      <c r="D582" s="54"/>
      <c r="E582" s="54"/>
      <c r="H582" s="54"/>
    </row>
    <row r="583">
      <c r="D583" s="54"/>
      <c r="E583" s="54"/>
      <c r="H583" s="54"/>
    </row>
    <row r="584">
      <c r="D584" s="54"/>
      <c r="E584" s="54"/>
      <c r="H584" s="54"/>
    </row>
    <row r="585">
      <c r="D585" s="54"/>
      <c r="E585" s="54"/>
      <c r="H585" s="54"/>
    </row>
    <row r="586">
      <c r="D586" s="54"/>
      <c r="E586" s="54"/>
      <c r="H586" s="54"/>
    </row>
    <row r="587">
      <c r="D587" s="54"/>
      <c r="E587" s="54"/>
      <c r="H587" s="54"/>
    </row>
    <row r="588">
      <c r="D588" s="54"/>
      <c r="E588" s="54"/>
      <c r="H588" s="54"/>
    </row>
    <row r="589">
      <c r="D589" s="54"/>
      <c r="E589" s="54"/>
      <c r="H589" s="54"/>
    </row>
    <row r="590">
      <c r="D590" s="54"/>
      <c r="E590" s="54"/>
      <c r="H590" s="54"/>
    </row>
    <row r="591">
      <c r="D591" s="54"/>
      <c r="E591" s="54"/>
      <c r="H591" s="54"/>
    </row>
    <row r="592">
      <c r="D592" s="54"/>
      <c r="E592" s="54"/>
      <c r="H592" s="54"/>
    </row>
    <row r="593">
      <c r="D593" s="54"/>
      <c r="E593" s="54"/>
      <c r="H593" s="54"/>
    </row>
    <row r="594">
      <c r="D594" s="54"/>
      <c r="E594" s="54"/>
      <c r="H594" s="54"/>
    </row>
    <row r="595">
      <c r="D595" s="54"/>
      <c r="E595" s="54"/>
      <c r="H595" s="54"/>
    </row>
    <row r="596">
      <c r="D596" s="54"/>
      <c r="E596" s="54"/>
      <c r="H596" s="54"/>
    </row>
    <row r="597">
      <c r="D597" s="54"/>
      <c r="E597" s="54"/>
      <c r="H597" s="54"/>
    </row>
    <row r="598">
      <c r="D598" s="54"/>
      <c r="E598" s="54"/>
      <c r="H598" s="54"/>
    </row>
    <row r="599">
      <c r="D599" s="54"/>
      <c r="E599" s="54"/>
      <c r="H599" s="54"/>
    </row>
    <row r="600">
      <c r="D600" s="54"/>
      <c r="E600" s="54"/>
      <c r="H600" s="54"/>
    </row>
    <row r="601">
      <c r="D601" s="54"/>
      <c r="E601" s="54"/>
      <c r="H601" s="54"/>
    </row>
    <row r="602">
      <c r="D602" s="54"/>
      <c r="E602" s="54"/>
      <c r="H602" s="54"/>
    </row>
    <row r="603">
      <c r="D603" s="54"/>
      <c r="E603" s="54"/>
      <c r="H603" s="54"/>
    </row>
    <row r="604">
      <c r="D604" s="54"/>
      <c r="E604" s="54"/>
      <c r="H604" s="54"/>
    </row>
    <row r="605">
      <c r="D605" s="54"/>
      <c r="E605" s="54"/>
      <c r="H605" s="54"/>
    </row>
    <row r="606">
      <c r="D606" s="54"/>
      <c r="E606" s="54"/>
      <c r="H606" s="54"/>
    </row>
    <row r="607">
      <c r="D607" s="54"/>
      <c r="E607" s="54"/>
      <c r="H607" s="54"/>
    </row>
    <row r="608">
      <c r="D608" s="54"/>
      <c r="E608" s="54"/>
      <c r="H608" s="54"/>
    </row>
    <row r="609">
      <c r="D609" s="54"/>
      <c r="E609" s="54"/>
      <c r="H609" s="54"/>
    </row>
    <row r="610">
      <c r="D610" s="54"/>
      <c r="E610" s="54"/>
      <c r="H610" s="54"/>
    </row>
    <row r="611">
      <c r="D611" s="54"/>
      <c r="E611" s="54"/>
      <c r="H611" s="54"/>
    </row>
    <row r="612">
      <c r="D612" s="54"/>
      <c r="E612" s="54"/>
      <c r="H612" s="54"/>
    </row>
    <row r="613">
      <c r="D613" s="54"/>
      <c r="E613" s="54"/>
      <c r="H613" s="54"/>
    </row>
    <row r="614">
      <c r="D614" s="54"/>
      <c r="E614" s="54"/>
      <c r="H614" s="54"/>
    </row>
    <row r="615">
      <c r="D615" s="54"/>
      <c r="E615" s="54"/>
      <c r="H615" s="54"/>
    </row>
    <row r="616">
      <c r="D616" s="54"/>
      <c r="E616" s="54"/>
      <c r="H616" s="54"/>
    </row>
    <row r="617">
      <c r="D617" s="54"/>
      <c r="E617" s="54"/>
      <c r="H617" s="54"/>
    </row>
    <row r="618">
      <c r="D618" s="54"/>
      <c r="E618" s="54"/>
      <c r="H618" s="54"/>
    </row>
    <row r="619">
      <c r="D619" s="54"/>
      <c r="E619" s="54"/>
      <c r="H619" s="54"/>
    </row>
    <row r="620">
      <c r="D620" s="54"/>
      <c r="E620" s="54"/>
      <c r="H620" s="54"/>
    </row>
    <row r="621">
      <c r="D621" s="54"/>
      <c r="E621" s="54"/>
      <c r="H621" s="54"/>
    </row>
    <row r="622">
      <c r="D622" s="54"/>
      <c r="E622" s="54"/>
      <c r="H622" s="54"/>
    </row>
    <row r="623">
      <c r="D623" s="54"/>
      <c r="E623" s="54"/>
      <c r="H623" s="54"/>
    </row>
    <row r="624">
      <c r="D624" s="54"/>
      <c r="E624" s="54"/>
      <c r="H624" s="54"/>
    </row>
    <row r="625">
      <c r="D625" s="54"/>
      <c r="E625" s="54"/>
      <c r="H625" s="54"/>
    </row>
    <row r="626">
      <c r="D626" s="54"/>
      <c r="E626" s="54"/>
      <c r="H626" s="54"/>
    </row>
    <row r="627">
      <c r="D627" s="54"/>
      <c r="E627" s="54"/>
      <c r="H627" s="54"/>
    </row>
    <row r="628">
      <c r="D628" s="54"/>
      <c r="E628" s="54"/>
      <c r="H628" s="54"/>
    </row>
    <row r="629">
      <c r="D629" s="54"/>
      <c r="E629" s="54"/>
      <c r="H629" s="54"/>
    </row>
    <row r="630">
      <c r="D630" s="54"/>
      <c r="E630" s="54"/>
      <c r="H630" s="54"/>
    </row>
    <row r="631">
      <c r="D631" s="54"/>
      <c r="E631" s="54"/>
      <c r="H631" s="54"/>
    </row>
    <row r="632">
      <c r="D632" s="54"/>
      <c r="E632" s="54"/>
      <c r="H632" s="54"/>
    </row>
    <row r="633">
      <c r="D633" s="54"/>
      <c r="E633" s="54"/>
      <c r="H633" s="54"/>
    </row>
    <row r="634">
      <c r="D634" s="54"/>
      <c r="E634" s="54"/>
      <c r="H634" s="54"/>
    </row>
    <row r="635">
      <c r="D635" s="54"/>
      <c r="E635" s="54"/>
      <c r="H635" s="54"/>
    </row>
    <row r="636">
      <c r="D636" s="54"/>
      <c r="E636" s="54"/>
      <c r="H636" s="54"/>
    </row>
    <row r="637">
      <c r="D637" s="54"/>
      <c r="E637" s="54"/>
      <c r="H637" s="54"/>
    </row>
    <row r="638">
      <c r="D638" s="54"/>
      <c r="E638" s="54"/>
      <c r="H638" s="54"/>
    </row>
    <row r="639">
      <c r="D639" s="54"/>
      <c r="E639" s="54"/>
      <c r="H639" s="54"/>
    </row>
    <row r="640">
      <c r="D640" s="54"/>
      <c r="E640" s="54"/>
      <c r="H640" s="54"/>
    </row>
    <row r="641">
      <c r="D641" s="54"/>
      <c r="E641" s="54"/>
      <c r="H641" s="54"/>
    </row>
    <row r="642">
      <c r="D642" s="54"/>
      <c r="E642" s="54"/>
      <c r="H642" s="54"/>
    </row>
    <row r="643">
      <c r="D643" s="54"/>
      <c r="E643" s="54"/>
      <c r="H643" s="54"/>
    </row>
    <row r="644">
      <c r="D644" s="54"/>
      <c r="E644" s="54"/>
      <c r="H644" s="54"/>
    </row>
    <row r="645">
      <c r="D645" s="54"/>
      <c r="E645" s="54"/>
      <c r="H645" s="54"/>
    </row>
    <row r="646">
      <c r="D646" s="54"/>
      <c r="E646" s="54"/>
      <c r="H646" s="54"/>
    </row>
    <row r="647">
      <c r="D647" s="54"/>
      <c r="E647" s="54"/>
      <c r="H647" s="54"/>
    </row>
    <row r="648">
      <c r="D648" s="54"/>
      <c r="E648" s="54"/>
      <c r="H648" s="54"/>
    </row>
    <row r="649">
      <c r="D649" s="54"/>
      <c r="E649" s="54"/>
      <c r="H649" s="54"/>
    </row>
    <row r="650">
      <c r="D650" s="54"/>
      <c r="E650" s="54"/>
      <c r="H650" s="54"/>
    </row>
    <row r="651">
      <c r="D651" s="54"/>
      <c r="E651" s="54"/>
      <c r="H651" s="54"/>
    </row>
    <row r="652">
      <c r="D652" s="54"/>
      <c r="E652" s="54"/>
      <c r="H652" s="54"/>
    </row>
    <row r="653">
      <c r="D653" s="54"/>
      <c r="E653" s="54"/>
      <c r="H653" s="54"/>
    </row>
    <row r="654">
      <c r="D654" s="54"/>
      <c r="E654" s="54"/>
      <c r="H654" s="54"/>
    </row>
    <row r="655">
      <c r="D655" s="54"/>
      <c r="E655" s="54"/>
      <c r="H655" s="54"/>
    </row>
    <row r="656">
      <c r="D656" s="54"/>
      <c r="E656" s="54"/>
      <c r="H656" s="54"/>
    </row>
    <row r="657">
      <c r="D657" s="54"/>
      <c r="E657" s="54"/>
      <c r="H657" s="54"/>
    </row>
    <row r="658">
      <c r="D658" s="54"/>
      <c r="E658" s="54"/>
      <c r="H658" s="54"/>
    </row>
    <row r="659">
      <c r="D659" s="54"/>
      <c r="E659" s="54"/>
      <c r="H659" s="54"/>
    </row>
    <row r="660">
      <c r="D660" s="54"/>
      <c r="E660" s="54"/>
      <c r="H660" s="54"/>
    </row>
    <row r="661">
      <c r="D661" s="54"/>
      <c r="E661" s="54"/>
      <c r="H661" s="54"/>
    </row>
    <row r="662">
      <c r="D662" s="54"/>
      <c r="E662" s="54"/>
      <c r="H662" s="54"/>
    </row>
    <row r="663">
      <c r="D663" s="54"/>
      <c r="E663" s="54"/>
      <c r="H663" s="54"/>
    </row>
    <row r="664">
      <c r="D664" s="54"/>
      <c r="E664" s="54"/>
      <c r="H664" s="54"/>
    </row>
    <row r="665">
      <c r="D665" s="54"/>
      <c r="E665" s="54"/>
      <c r="H665" s="54"/>
    </row>
    <row r="666">
      <c r="D666" s="54"/>
      <c r="E666" s="54"/>
      <c r="H666" s="54"/>
    </row>
    <row r="667">
      <c r="D667" s="54"/>
      <c r="E667" s="54"/>
      <c r="H667" s="54"/>
    </row>
    <row r="668">
      <c r="D668" s="54"/>
      <c r="E668" s="54"/>
      <c r="H668" s="54"/>
    </row>
    <row r="669">
      <c r="D669" s="54"/>
      <c r="E669" s="54"/>
      <c r="H669" s="54"/>
    </row>
    <row r="670">
      <c r="D670" s="54"/>
      <c r="E670" s="54"/>
      <c r="H670" s="54"/>
    </row>
    <row r="671">
      <c r="D671" s="54"/>
      <c r="E671" s="54"/>
      <c r="H671" s="54"/>
    </row>
    <row r="672">
      <c r="D672" s="54"/>
      <c r="E672" s="54"/>
      <c r="H672" s="54"/>
    </row>
    <row r="673">
      <c r="D673" s="54"/>
      <c r="E673" s="54"/>
      <c r="H673" s="54"/>
    </row>
    <row r="674">
      <c r="D674" s="54"/>
      <c r="E674" s="54"/>
      <c r="H674" s="54"/>
    </row>
    <row r="675">
      <c r="D675" s="54"/>
      <c r="E675" s="54"/>
      <c r="H675" s="54"/>
    </row>
    <row r="676">
      <c r="D676" s="54"/>
      <c r="E676" s="54"/>
      <c r="H676" s="54"/>
    </row>
    <row r="677">
      <c r="D677" s="54"/>
      <c r="E677" s="54"/>
      <c r="H677" s="54"/>
    </row>
    <row r="678">
      <c r="D678" s="54"/>
      <c r="E678" s="54"/>
      <c r="H678" s="54"/>
    </row>
    <row r="679">
      <c r="D679" s="54"/>
      <c r="E679" s="54"/>
      <c r="H679" s="54"/>
    </row>
    <row r="680">
      <c r="D680" s="54"/>
      <c r="E680" s="54"/>
      <c r="H680" s="54"/>
    </row>
    <row r="681">
      <c r="D681" s="54"/>
      <c r="E681" s="54"/>
      <c r="H681" s="54"/>
    </row>
    <row r="682">
      <c r="D682" s="54"/>
      <c r="E682" s="54"/>
      <c r="H682" s="54"/>
    </row>
    <row r="683">
      <c r="D683" s="54"/>
      <c r="E683" s="54"/>
      <c r="H683" s="54"/>
    </row>
    <row r="684">
      <c r="D684" s="54"/>
      <c r="E684" s="54"/>
      <c r="H684" s="54"/>
    </row>
    <row r="685">
      <c r="D685" s="54"/>
      <c r="E685" s="54"/>
      <c r="H685" s="54"/>
    </row>
    <row r="686">
      <c r="D686" s="54"/>
      <c r="E686" s="54"/>
      <c r="H686" s="54"/>
    </row>
    <row r="687">
      <c r="D687" s="54"/>
      <c r="E687" s="54"/>
      <c r="H687" s="54"/>
    </row>
    <row r="688">
      <c r="D688" s="54"/>
      <c r="E688" s="54"/>
      <c r="H688" s="54"/>
    </row>
    <row r="689">
      <c r="D689" s="54"/>
      <c r="E689" s="54"/>
      <c r="H689" s="54"/>
    </row>
    <row r="690">
      <c r="D690" s="54"/>
      <c r="E690" s="54"/>
      <c r="H690" s="54"/>
    </row>
    <row r="691">
      <c r="D691" s="54"/>
      <c r="E691" s="54"/>
      <c r="H691" s="54"/>
    </row>
    <row r="692">
      <c r="D692" s="54"/>
      <c r="E692" s="54"/>
      <c r="H692" s="54"/>
    </row>
    <row r="693">
      <c r="D693" s="54"/>
      <c r="E693" s="54"/>
      <c r="H693" s="54"/>
    </row>
    <row r="694">
      <c r="D694" s="54"/>
      <c r="E694" s="54"/>
      <c r="H694" s="54"/>
    </row>
    <row r="695">
      <c r="D695" s="54"/>
      <c r="E695" s="54"/>
      <c r="H695" s="54"/>
    </row>
    <row r="696">
      <c r="D696" s="54"/>
      <c r="E696" s="54"/>
      <c r="H696" s="54"/>
    </row>
    <row r="697">
      <c r="D697" s="54"/>
      <c r="E697" s="54"/>
      <c r="H697" s="54"/>
    </row>
    <row r="698">
      <c r="D698" s="54"/>
      <c r="E698" s="54"/>
      <c r="H698" s="54"/>
    </row>
    <row r="699">
      <c r="D699" s="54"/>
      <c r="E699" s="54"/>
      <c r="H699" s="54"/>
    </row>
    <row r="700">
      <c r="D700" s="54"/>
      <c r="E700" s="54"/>
      <c r="H700" s="54"/>
    </row>
    <row r="701">
      <c r="D701" s="54"/>
      <c r="E701" s="54"/>
      <c r="H701" s="54"/>
    </row>
    <row r="702">
      <c r="D702" s="54"/>
      <c r="E702" s="54"/>
      <c r="H702" s="54"/>
    </row>
    <row r="703">
      <c r="D703" s="54"/>
      <c r="E703" s="54"/>
      <c r="H703" s="54"/>
    </row>
    <row r="704">
      <c r="D704" s="54"/>
      <c r="E704" s="54"/>
      <c r="H704" s="54"/>
    </row>
    <row r="705">
      <c r="D705" s="54"/>
      <c r="E705" s="54"/>
      <c r="H705" s="54"/>
    </row>
    <row r="706">
      <c r="D706" s="54"/>
      <c r="E706" s="54"/>
      <c r="H706" s="54"/>
    </row>
    <row r="707">
      <c r="D707" s="54"/>
      <c r="E707" s="54"/>
      <c r="H707" s="54"/>
    </row>
    <row r="708">
      <c r="D708" s="54"/>
      <c r="E708" s="54"/>
      <c r="H708" s="54"/>
    </row>
    <row r="709">
      <c r="D709" s="54"/>
      <c r="E709" s="54"/>
      <c r="H709" s="54"/>
    </row>
    <row r="710">
      <c r="D710" s="54"/>
      <c r="E710" s="54"/>
      <c r="H710" s="54"/>
    </row>
    <row r="711">
      <c r="D711" s="54"/>
      <c r="E711" s="54"/>
      <c r="H711" s="54"/>
    </row>
    <row r="712">
      <c r="D712" s="54"/>
      <c r="E712" s="54"/>
      <c r="H712" s="54"/>
    </row>
    <row r="713">
      <c r="D713" s="54"/>
      <c r="E713" s="54"/>
      <c r="H713" s="54"/>
    </row>
    <row r="714">
      <c r="D714" s="54"/>
      <c r="E714" s="54"/>
      <c r="H714" s="54"/>
    </row>
    <row r="715">
      <c r="D715" s="54"/>
      <c r="E715" s="54"/>
      <c r="H715" s="54"/>
    </row>
    <row r="716">
      <c r="D716" s="54"/>
      <c r="E716" s="54"/>
      <c r="H716" s="54"/>
    </row>
    <row r="717">
      <c r="D717" s="54"/>
      <c r="E717" s="54"/>
      <c r="H717" s="54"/>
    </row>
    <row r="718">
      <c r="D718" s="54"/>
      <c r="E718" s="54"/>
      <c r="H718" s="54"/>
    </row>
    <row r="719">
      <c r="D719" s="54"/>
      <c r="E719" s="54"/>
      <c r="H719" s="54"/>
    </row>
    <row r="720">
      <c r="D720" s="54"/>
      <c r="E720" s="54"/>
      <c r="H720" s="54"/>
    </row>
    <row r="721">
      <c r="D721" s="54"/>
      <c r="E721" s="54"/>
      <c r="H721" s="54"/>
    </row>
    <row r="722">
      <c r="D722" s="54"/>
      <c r="E722" s="54"/>
      <c r="H722" s="54"/>
    </row>
    <row r="723">
      <c r="D723" s="54"/>
      <c r="E723" s="54"/>
      <c r="H723" s="54"/>
    </row>
    <row r="724">
      <c r="D724" s="54"/>
      <c r="E724" s="54"/>
      <c r="H724" s="54"/>
    </row>
    <row r="725">
      <c r="D725" s="54"/>
      <c r="E725" s="54"/>
      <c r="H725" s="54"/>
    </row>
    <row r="726">
      <c r="D726" s="54"/>
      <c r="E726" s="54"/>
      <c r="H726" s="54"/>
    </row>
    <row r="727">
      <c r="D727" s="54"/>
      <c r="E727" s="54"/>
      <c r="H727" s="54"/>
    </row>
    <row r="728">
      <c r="D728" s="54"/>
      <c r="E728" s="54"/>
      <c r="H728" s="54"/>
    </row>
    <row r="729">
      <c r="D729" s="54"/>
      <c r="E729" s="54"/>
      <c r="H729" s="54"/>
    </row>
    <row r="730">
      <c r="D730" s="54"/>
      <c r="E730" s="54"/>
      <c r="H730" s="54"/>
    </row>
    <row r="731">
      <c r="D731" s="54"/>
      <c r="E731" s="54"/>
      <c r="H731" s="54"/>
    </row>
    <row r="732">
      <c r="D732" s="54"/>
      <c r="E732" s="54"/>
      <c r="H732" s="54"/>
    </row>
    <row r="733">
      <c r="D733" s="54"/>
      <c r="E733" s="54"/>
      <c r="H733" s="54"/>
    </row>
    <row r="734">
      <c r="D734" s="54"/>
      <c r="E734" s="54"/>
      <c r="H734" s="54"/>
    </row>
    <row r="735">
      <c r="D735" s="54"/>
      <c r="E735" s="54"/>
      <c r="H735" s="54"/>
    </row>
    <row r="736">
      <c r="D736" s="54"/>
      <c r="E736" s="54"/>
      <c r="H736" s="54"/>
    </row>
    <row r="737">
      <c r="D737" s="54"/>
      <c r="E737" s="54"/>
      <c r="H737" s="54"/>
    </row>
    <row r="738">
      <c r="D738" s="54"/>
      <c r="E738" s="54"/>
      <c r="H738" s="54"/>
    </row>
    <row r="739">
      <c r="D739" s="54"/>
      <c r="E739" s="54"/>
      <c r="H739" s="54"/>
    </row>
    <row r="740">
      <c r="D740" s="54"/>
      <c r="E740" s="54"/>
      <c r="H740" s="54"/>
    </row>
    <row r="741">
      <c r="D741" s="54"/>
      <c r="E741" s="54"/>
      <c r="H741" s="54"/>
    </row>
    <row r="742">
      <c r="D742" s="54"/>
      <c r="E742" s="54"/>
      <c r="H742" s="54"/>
    </row>
    <row r="743">
      <c r="D743" s="54"/>
      <c r="E743" s="54"/>
      <c r="H743" s="54"/>
    </row>
    <row r="744">
      <c r="D744" s="54"/>
      <c r="E744" s="54"/>
      <c r="H744" s="54"/>
    </row>
    <row r="745">
      <c r="D745" s="54"/>
      <c r="E745" s="54"/>
      <c r="H745" s="54"/>
    </row>
    <row r="746">
      <c r="D746" s="54"/>
      <c r="E746" s="54"/>
      <c r="H746" s="54"/>
    </row>
    <row r="747">
      <c r="D747" s="54"/>
      <c r="E747" s="54"/>
      <c r="H747" s="54"/>
    </row>
    <row r="748">
      <c r="D748" s="54"/>
      <c r="E748" s="54"/>
      <c r="H748" s="54"/>
    </row>
    <row r="749">
      <c r="D749" s="54"/>
      <c r="E749" s="54"/>
      <c r="H749" s="54"/>
    </row>
    <row r="750">
      <c r="D750" s="54"/>
      <c r="E750" s="54"/>
      <c r="H750" s="54"/>
    </row>
    <row r="751">
      <c r="D751" s="54"/>
      <c r="E751" s="54"/>
      <c r="H751" s="54"/>
    </row>
    <row r="752">
      <c r="D752" s="54"/>
      <c r="E752" s="54"/>
      <c r="H752" s="54"/>
    </row>
    <row r="753">
      <c r="D753" s="54"/>
      <c r="E753" s="54"/>
      <c r="H753" s="54"/>
    </row>
    <row r="754">
      <c r="D754" s="54"/>
      <c r="E754" s="54"/>
      <c r="H754" s="54"/>
    </row>
    <row r="755">
      <c r="D755" s="54"/>
      <c r="E755" s="54"/>
      <c r="H755" s="54"/>
    </row>
    <row r="756">
      <c r="D756" s="54"/>
      <c r="E756" s="54"/>
      <c r="H756" s="54"/>
    </row>
    <row r="757">
      <c r="D757" s="54"/>
      <c r="E757" s="54"/>
      <c r="H757" s="54"/>
    </row>
    <row r="758">
      <c r="D758" s="54"/>
      <c r="E758" s="54"/>
      <c r="H758" s="54"/>
    </row>
    <row r="759">
      <c r="D759" s="54"/>
      <c r="E759" s="54"/>
      <c r="H759" s="54"/>
    </row>
    <row r="760">
      <c r="D760" s="54"/>
      <c r="E760" s="54"/>
      <c r="H760" s="54"/>
    </row>
    <row r="761">
      <c r="D761" s="54"/>
      <c r="E761" s="54"/>
      <c r="H761" s="54"/>
    </row>
    <row r="762">
      <c r="D762" s="54"/>
      <c r="E762" s="54"/>
      <c r="H762" s="54"/>
    </row>
    <row r="763">
      <c r="D763" s="54"/>
      <c r="E763" s="54"/>
      <c r="H763" s="54"/>
    </row>
    <row r="764">
      <c r="D764" s="54"/>
      <c r="E764" s="54"/>
      <c r="H764" s="54"/>
    </row>
    <row r="765">
      <c r="D765" s="54"/>
      <c r="E765" s="54"/>
      <c r="H765" s="54"/>
    </row>
    <row r="766">
      <c r="D766" s="54"/>
      <c r="E766" s="54"/>
      <c r="H766" s="54"/>
    </row>
    <row r="767">
      <c r="D767" s="54"/>
      <c r="E767" s="54"/>
      <c r="H767" s="54"/>
    </row>
    <row r="768">
      <c r="D768" s="54"/>
      <c r="E768" s="54"/>
      <c r="H768" s="54"/>
    </row>
    <row r="769">
      <c r="D769" s="54"/>
      <c r="E769" s="54"/>
      <c r="H769" s="54"/>
    </row>
    <row r="770">
      <c r="D770" s="54"/>
      <c r="E770" s="54"/>
      <c r="H770" s="54"/>
    </row>
    <row r="771">
      <c r="D771" s="54"/>
      <c r="E771" s="54"/>
      <c r="H771" s="54"/>
    </row>
    <row r="772">
      <c r="D772" s="54"/>
      <c r="E772" s="54"/>
      <c r="H772" s="54"/>
    </row>
    <row r="773">
      <c r="D773" s="54"/>
      <c r="E773" s="54"/>
      <c r="H773" s="54"/>
    </row>
    <row r="774">
      <c r="D774" s="54"/>
      <c r="E774" s="54"/>
      <c r="H774" s="54"/>
    </row>
    <row r="775">
      <c r="D775" s="54"/>
      <c r="E775" s="54"/>
      <c r="H775" s="54"/>
    </row>
    <row r="776">
      <c r="D776" s="54"/>
      <c r="E776" s="54"/>
      <c r="H776" s="54"/>
    </row>
    <row r="777">
      <c r="D777" s="54"/>
      <c r="E777" s="54"/>
      <c r="H777" s="54"/>
    </row>
    <row r="778">
      <c r="D778" s="54"/>
      <c r="E778" s="54"/>
      <c r="H778" s="54"/>
    </row>
    <row r="779">
      <c r="D779" s="54"/>
      <c r="E779" s="54"/>
      <c r="H779" s="54"/>
    </row>
    <row r="780">
      <c r="D780" s="54"/>
      <c r="E780" s="54"/>
      <c r="H780" s="54"/>
    </row>
    <row r="781">
      <c r="D781" s="54"/>
      <c r="E781" s="54"/>
      <c r="H781" s="54"/>
    </row>
    <row r="782">
      <c r="D782" s="54"/>
      <c r="E782" s="54"/>
      <c r="H782" s="54"/>
    </row>
    <row r="783">
      <c r="D783" s="54"/>
      <c r="E783" s="54"/>
      <c r="H783" s="54"/>
    </row>
    <row r="784">
      <c r="D784" s="54"/>
      <c r="E784" s="54"/>
      <c r="H784" s="54"/>
    </row>
    <row r="785">
      <c r="D785" s="54"/>
      <c r="E785" s="54"/>
      <c r="H785" s="54"/>
    </row>
    <row r="786">
      <c r="D786" s="54"/>
      <c r="E786" s="54"/>
      <c r="H786" s="54"/>
    </row>
    <row r="787">
      <c r="D787" s="54"/>
      <c r="E787" s="54"/>
      <c r="H787" s="54"/>
    </row>
    <row r="788">
      <c r="D788" s="54"/>
      <c r="E788" s="54"/>
      <c r="H788" s="54"/>
    </row>
    <row r="789">
      <c r="D789" s="54"/>
      <c r="E789" s="54"/>
      <c r="H789" s="54"/>
    </row>
    <row r="790">
      <c r="D790" s="54"/>
      <c r="E790" s="54"/>
      <c r="H790" s="54"/>
    </row>
    <row r="791">
      <c r="D791" s="54"/>
      <c r="E791" s="54"/>
      <c r="H791" s="54"/>
    </row>
    <row r="792">
      <c r="D792" s="54"/>
      <c r="E792" s="54"/>
      <c r="H792" s="54"/>
    </row>
    <row r="793">
      <c r="D793" s="54"/>
      <c r="E793" s="54"/>
      <c r="H793" s="54"/>
    </row>
    <row r="794">
      <c r="D794" s="54"/>
      <c r="E794" s="54"/>
      <c r="H794" s="54"/>
    </row>
    <row r="795">
      <c r="D795" s="54"/>
      <c r="E795" s="54"/>
      <c r="H795" s="54"/>
    </row>
    <row r="796">
      <c r="D796" s="54"/>
      <c r="E796" s="54"/>
      <c r="H796" s="54"/>
    </row>
    <row r="797">
      <c r="D797" s="54"/>
      <c r="E797" s="54"/>
      <c r="H797" s="54"/>
    </row>
    <row r="798">
      <c r="D798" s="54"/>
      <c r="E798" s="54"/>
      <c r="H798" s="54"/>
    </row>
    <row r="799">
      <c r="D799" s="54"/>
      <c r="E799" s="54"/>
      <c r="H799" s="54"/>
    </row>
    <row r="800">
      <c r="D800" s="54"/>
      <c r="E800" s="54"/>
      <c r="H800" s="54"/>
    </row>
    <row r="801">
      <c r="D801" s="54"/>
      <c r="E801" s="54"/>
      <c r="H801" s="54"/>
    </row>
    <row r="802">
      <c r="D802" s="54"/>
      <c r="E802" s="54"/>
      <c r="H802" s="54"/>
    </row>
    <row r="803">
      <c r="D803" s="54"/>
      <c r="E803" s="54"/>
      <c r="H803" s="54"/>
    </row>
    <row r="804">
      <c r="D804" s="54"/>
      <c r="E804" s="54"/>
      <c r="H804" s="54"/>
    </row>
    <row r="805">
      <c r="D805" s="54"/>
      <c r="E805" s="54"/>
      <c r="H805" s="54"/>
    </row>
    <row r="806">
      <c r="D806" s="54"/>
      <c r="E806" s="54"/>
      <c r="H806" s="54"/>
    </row>
    <row r="807">
      <c r="D807" s="54"/>
      <c r="E807" s="54"/>
      <c r="H807" s="54"/>
    </row>
    <row r="808">
      <c r="D808" s="54"/>
      <c r="E808" s="54"/>
      <c r="H808" s="54"/>
    </row>
    <row r="809">
      <c r="D809" s="54"/>
      <c r="E809" s="54"/>
      <c r="H809" s="54"/>
    </row>
    <row r="810">
      <c r="D810" s="54"/>
      <c r="E810" s="54"/>
      <c r="H810" s="54"/>
    </row>
    <row r="811">
      <c r="D811" s="54"/>
      <c r="E811" s="54"/>
      <c r="H811" s="54"/>
    </row>
    <row r="812">
      <c r="D812" s="54"/>
      <c r="E812" s="54"/>
      <c r="H812" s="54"/>
    </row>
    <row r="813">
      <c r="D813" s="54"/>
      <c r="E813" s="54"/>
      <c r="H813" s="54"/>
    </row>
    <row r="814">
      <c r="D814" s="54"/>
      <c r="E814" s="54"/>
      <c r="H814" s="54"/>
    </row>
    <row r="815">
      <c r="D815" s="54"/>
      <c r="E815" s="54"/>
      <c r="H815" s="54"/>
    </row>
    <row r="816">
      <c r="D816" s="54"/>
      <c r="E816" s="54"/>
      <c r="H816" s="54"/>
    </row>
    <row r="817">
      <c r="D817" s="54"/>
      <c r="E817" s="54"/>
      <c r="H817" s="54"/>
    </row>
    <row r="818">
      <c r="D818" s="54"/>
      <c r="E818" s="54"/>
      <c r="H818" s="54"/>
    </row>
    <row r="819">
      <c r="D819" s="54"/>
      <c r="E819" s="54"/>
      <c r="H819" s="54"/>
    </row>
    <row r="820">
      <c r="D820" s="54"/>
      <c r="E820" s="54"/>
      <c r="H820" s="54"/>
    </row>
    <row r="821">
      <c r="D821" s="54"/>
      <c r="E821" s="54"/>
      <c r="H821" s="54"/>
    </row>
    <row r="822">
      <c r="D822" s="54"/>
      <c r="E822" s="54"/>
      <c r="H822" s="54"/>
    </row>
    <row r="823">
      <c r="D823" s="54"/>
      <c r="E823" s="54"/>
      <c r="H823" s="54"/>
    </row>
    <row r="824">
      <c r="D824" s="54"/>
      <c r="E824" s="54"/>
      <c r="H824" s="54"/>
    </row>
    <row r="825">
      <c r="D825" s="54"/>
      <c r="E825" s="54"/>
      <c r="H825" s="54"/>
    </row>
    <row r="826">
      <c r="D826" s="54"/>
      <c r="E826" s="54"/>
      <c r="H826" s="54"/>
    </row>
    <row r="827">
      <c r="D827" s="54"/>
      <c r="E827" s="54"/>
      <c r="H827" s="54"/>
    </row>
    <row r="828">
      <c r="D828" s="54"/>
      <c r="E828" s="54"/>
      <c r="H828" s="54"/>
    </row>
    <row r="829">
      <c r="D829" s="54"/>
      <c r="E829" s="54"/>
      <c r="H829" s="54"/>
    </row>
    <row r="830">
      <c r="D830" s="54"/>
      <c r="E830" s="54"/>
      <c r="H830" s="54"/>
    </row>
    <row r="831">
      <c r="D831" s="54"/>
      <c r="E831" s="54"/>
      <c r="H831" s="54"/>
    </row>
    <row r="832">
      <c r="D832" s="54"/>
      <c r="E832" s="54"/>
      <c r="H832" s="54"/>
    </row>
    <row r="833">
      <c r="D833" s="54"/>
      <c r="E833" s="54"/>
      <c r="H833" s="54"/>
    </row>
    <row r="834">
      <c r="D834" s="54"/>
      <c r="E834" s="54"/>
      <c r="H834" s="54"/>
    </row>
    <row r="835">
      <c r="D835" s="54"/>
      <c r="E835" s="54"/>
      <c r="H835" s="54"/>
    </row>
    <row r="836">
      <c r="D836" s="54"/>
      <c r="E836" s="54"/>
      <c r="H836" s="54"/>
    </row>
    <row r="837">
      <c r="D837" s="54"/>
      <c r="E837" s="54"/>
      <c r="H837" s="54"/>
    </row>
    <row r="838">
      <c r="D838" s="54"/>
      <c r="E838" s="54"/>
      <c r="H838" s="54"/>
    </row>
    <row r="839">
      <c r="D839" s="54"/>
      <c r="E839" s="54"/>
      <c r="H839" s="54"/>
    </row>
    <row r="840">
      <c r="D840" s="54"/>
      <c r="E840" s="54"/>
      <c r="H840" s="54"/>
    </row>
    <row r="841">
      <c r="D841" s="54"/>
      <c r="E841" s="54"/>
      <c r="H841" s="54"/>
    </row>
    <row r="842">
      <c r="D842" s="54"/>
      <c r="E842" s="54"/>
      <c r="H842" s="54"/>
    </row>
    <row r="843">
      <c r="D843" s="54"/>
      <c r="E843" s="54"/>
      <c r="H843" s="54"/>
    </row>
    <row r="844">
      <c r="D844" s="54"/>
      <c r="E844" s="54"/>
      <c r="H844" s="54"/>
    </row>
    <row r="845">
      <c r="D845" s="54"/>
      <c r="E845" s="54"/>
      <c r="H845" s="54"/>
    </row>
    <row r="846">
      <c r="D846" s="54"/>
      <c r="E846" s="54"/>
      <c r="H846" s="54"/>
    </row>
    <row r="847">
      <c r="D847" s="54"/>
      <c r="E847" s="54"/>
      <c r="H847" s="54"/>
    </row>
    <row r="848">
      <c r="D848" s="54"/>
      <c r="E848" s="54"/>
      <c r="H848" s="54"/>
    </row>
    <row r="849">
      <c r="D849" s="54"/>
      <c r="E849" s="54"/>
      <c r="H849" s="54"/>
    </row>
    <row r="850">
      <c r="D850" s="54"/>
      <c r="E850" s="54"/>
      <c r="H850" s="54"/>
    </row>
    <row r="851">
      <c r="D851" s="54"/>
      <c r="E851" s="54"/>
      <c r="H851" s="54"/>
    </row>
    <row r="852">
      <c r="D852" s="54"/>
      <c r="E852" s="54"/>
      <c r="H852" s="54"/>
    </row>
    <row r="853">
      <c r="D853" s="54"/>
      <c r="E853" s="54"/>
      <c r="H853" s="54"/>
    </row>
    <row r="854">
      <c r="D854" s="54"/>
      <c r="E854" s="54"/>
      <c r="H854" s="54"/>
    </row>
    <row r="855">
      <c r="D855" s="54"/>
      <c r="E855" s="54"/>
      <c r="H855" s="54"/>
    </row>
    <row r="856">
      <c r="D856" s="54"/>
      <c r="E856" s="54"/>
      <c r="H856" s="54"/>
    </row>
    <row r="857">
      <c r="D857" s="54"/>
      <c r="E857" s="54"/>
      <c r="H857" s="54"/>
    </row>
    <row r="858">
      <c r="D858" s="54"/>
      <c r="E858" s="54"/>
      <c r="H858" s="54"/>
    </row>
    <row r="859">
      <c r="D859" s="54"/>
      <c r="E859" s="54"/>
      <c r="H859" s="54"/>
    </row>
    <row r="860">
      <c r="D860" s="54"/>
      <c r="E860" s="54"/>
      <c r="H860" s="54"/>
    </row>
    <row r="861">
      <c r="D861" s="54"/>
      <c r="E861" s="54"/>
      <c r="H861" s="54"/>
    </row>
    <row r="862">
      <c r="D862" s="54"/>
      <c r="E862" s="54"/>
      <c r="H862" s="54"/>
    </row>
    <row r="863">
      <c r="D863" s="54"/>
      <c r="E863" s="54"/>
      <c r="H863" s="54"/>
    </row>
    <row r="864">
      <c r="D864" s="54"/>
      <c r="E864" s="54"/>
      <c r="H864" s="54"/>
    </row>
    <row r="865">
      <c r="D865" s="54"/>
      <c r="E865" s="54"/>
      <c r="H865" s="54"/>
    </row>
    <row r="866">
      <c r="D866" s="54"/>
      <c r="E866" s="54"/>
      <c r="H866" s="54"/>
    </row>
    <row r="867">
      <c r="D867" s="54"/>
      <c r="E867" s="54"/>
      <c r="H867" s="54"/>
    </row>
    <row r="868">
      <c r="D868" s="54"/>
      <c r="E868" s="54"/>
      <c r="H868" s="54"/>
    </row>
    <row r="869">
      <c r="D869" s="54"/>
      <c r="E869" s="54"/>
      <c r="H869" s="54"/>
    </row>
    <row r="870">
      <c r="D870" s="54"/>
      <c r="E870" s="54"/>
      <c r="H870" s="54"/>
    </row>
    <row r="871">
      <c r="D871" s="54"/>
      <c r="E871" s="54"/>
      <c r="H871" s="54"/>
    </row>
    <row r="872">
      <c r="D872" s="54"/>
      <c r="E872" s="54"/>
      <c r="H872" s="54"/>
    </row>
    <row r="873">
      <c r="D873" s="54"/>
      <c r="E873" s="54"/>
      <c r="H873" s="54"/>
    </row>
    <row r="874">
      <c r="D874" s="54"/>
      <c r="E874" s="54"/>
      <c r="H874" s="54"/>
    </row>
    <row r="875">
      <c r="D875" s="54"/>
      <c r="E875" s="54"/>
      <c r="H875" s="54"/>
    </row>
    <row r="876">
      <c r="D876" s="54"/>
      <c r="E876" s="54"/>
      <c r="H876" s="54"/>
    </row>
    <row r="877">
      <c r="D877" s="54"/>
      <c r="E877" s="54"/>
      <c r="H877" s="54"/>
    </row>
    <row r="878">
      <c r="D878" s="54"/>
      <c r="E878" s="54"/>
      <c r="H878" s="54"/>
    </row>
    <row r="879">
      <c r="D879" s="54"/>
      <c r="E879" s="54"/>
      <c r="H879" s="54"/>
    </row>
    <row r="880">
      <c r="D880" s="54"/>
      <c r="E880" s="54"/>
      <c r="H880" s="54"/>
    </row>
    <row r="881">
      <c r="D881" s="54"/>
      <c r="E881" s="54"/>
      <c r="H881" s="54"/>
    </row>
    <row r="882">
      <c r="D882" s="54"/>
      <c r="E882" s="54"/>
      <c r="H882" s="54"/>
    </row>
    <row r="883">
      <c r="D883" s="54"/>
      <c r="E883" s="54"/>
      <c r="H883" s="54"/>
    </row>
    <row r="884">
      <c r="D884" s="54"/>
      <c r="E884" s="54"/>
      <c r="H884" s="54"/>
    </row>
    <row r="885">
      <c r="D885" s="54"/>
      <c r="E885" s="54"/>
      <c r="H885" s="54"/>
    </row>
    <row r="886">
      <c r="D886" s="54"/>
      <c r="E886" s="54"/>
      <c r="H886" s="54"/>
    </row>
    <row r="887">
      <c r="D887" s="54"/>
      <c r="E887" s="54"/>
      <c r="H887" s="54"/>
    </row>
    <row r="888">
      <c r="D888" s="54"/>
      <c r="E888" s="54"/>
      <c r="H888" s="54"/>
    </row>
    <row r="889">
      <c r="D889" s="54"/>
      <c r="E889" s="54"/>
      <c r="H889" s="54"/>
    </row>
    <row r="890">
      <c r="D890" s="54"/>
      <c r="E890" s="54"/>
      <c r="H890" s="54"/>
    </row>
    <row r="891">
      <c r="D891" s="54"/>
      <c r="E891" s="54"/>
      <c r="H891" s="54"/>
    </row>
    <row r="892">
      <c r="D892" s="54"/>
      <c r="E892" s="54"/>
      <c r="H892" s="54"/>
    </row>
    <row r="893">
      <c r="D893" s="54"/>
      <c r="E893" s="54"/>
      <c r="H893" s="54"/>
    </row>
    <row r="894">
      <c r="D894" s="54"/>
      <c r="E894" s="54"/>
      <c r="H894" s="54"/>
    </row>
    <row r="895">
      <c r="D895" s="54"/>
      <c r="E895" s="54"/>
      <c r="H895" s="54"/>
    </row>
    <row r="896">
      <c r="D896" s="54"/>
      <c r="E896" s="54"/>
      <c r="H896" s="54"/>
    </row>
    <row r="897">
      <c r="D897" s="54"/>
      <c r="E897" s="54"/>
      <c r="H897" s="54"/>
    </row>
    <row r="898">
      <c r="D898" s="54"/>
      <c r="E898" s="54"/>
      <c r="H898" s="54"/>
    </row>
    <row r="899">
      <c r="D899" s="54"/>
      <c r="E899" s="54"/>
      <c r="H899" s="54"/>
    </row>
    <row r="900">
      <c r="D900" s="54"/>
      <c r="E900" s="54"/>
      <c r="H900" s="54"/>
    </row>
    <row r="901">
      <c r="D901" s="54"/>
      <c r="E901" s="54"/>
      <c r="H901" s="54"/>
    </row>
    <row r="902">
      <c r="D902" s="54"/>
      <c r="E902" s="54"/>
      <c r="H902" s="54"/>
    </row>
    <row r="903">
      <c r="D903" s="54"/>
      <c r="E903" s="54"/>
      <c r="H903" s="54"/>
    </row>
    <row r="904">
      <c r="D904" s="54"/>
      <c r="E904" s="54"/>
      <c r="H904" s="54"/>
    </row>
    <row r="905">
      <c r="D905" s="54"/>
      <c r="E905" s="54"/>
      <c r="H905" s="54"/>
    </row>
    <row r="906">
      <c r="D906" s="54"/>
      <c r="E906" s="54"/>
      <c r="H906" s="54"/>
    </row>
    <row r="907">
      <c r="D907" s="54"/>
      <c r="E907" s="54"/>
      <c r="H907" s="54"/>
    </row>
    <row r="908">
      <c r="D908" s="54"/>
      <c r="E908" s="54"/>
      <c r="H908" s="54"/>
    </row>
    <row r="909">
      <c r="D909" s="54"/>
      <c r="E909" s="54"/>
      <c r="H909" s="54"/>
    </row>
    <row r="910">
      <c r="D910" s="54"/>
      <c r="E910" s="54"/>
      <c r="H910" s="54"/>
    </row>
    <row r="911">
      <c r="D911" s="54"/>
      <c r="E911" s="54"/>
      <c r="H911" s="54"/>
    </row>
    <row r="912">
      <c r="D912" s="54"/>
      <c r="E912" s="54"/>
      <c r="H912" s="54"/>
    </row>
    <row r="913">
      <c r="D913" s="54"/>
      <c r="E913" s="54"/>
      <c r="H913" s="54"/>
    </row>
    <row r="914">
      <c r="D914" s="54"/>
      <c r="E914" s="54"/>
      <c r="H914" s="54"/>
    </row>
    <row r="915">
      <c r="D915" s="54"/>
      <c r="E915" s="54"/>
      <c r="H915" s="54"/>
    </row>
    <row r="916">
      <c r="D916" s="54"/>
      <c r="E916" s="54"/>
      <c r="H916" s="54"/>
    </row>
    <row r="917">
      <c r="D917" s="54"/>
      <c r="E917" s="54"/>
      <c r="H917" s="54"/>
    </row>
    <row r="918">
      <c r="D918" s="54"/>
      <c r="E918" s="54"/>
      <c r="H918" s="54"/>
    </row>
    <row r="919">
      <c r="D919" s="54"/>
      <c r="E919" s="54"/>
      <c r="H919" s="54"/>
    </row>
    <row r="920">
      <c r="D920" s="54"/>
      <c r="E920" s="54"/>
      <c r="H920" s="54"/>
    </row>
    <row r="921">
      <c r="D921" s="54"/>
      <c r="E921" s="54"/>
      <c r="H921" s="54"/>
    </row>
    <row r="922">
      <c r="D922" s="54"/>
      <c r="E922" s="54"/>
      <c r="H922" s="54"/>
    </row>
    <row r="923">
      <c r="D923" s="54"/>
      <c r="E923" s="54"/>
      <c r="H923" s="54"/>
    </row>
    <row r="924">
      <c r="D924" s="54"/>
      <c r="E924" s="54"/>
      <c r="H924" s="54"/>
    </row>
    <row r="925">
      <c r="D925" s="54"/>
      <c r="E925" s="54"/>
      <c r="H925" s="54"/>
    </row>
    <row r="926">
      <c r="D926" s="54"/>
      <c r="E926" s="54"/>
      <c r="H926" s="54"/>
    </row>
    <row r="927">
      <c r="D927" s="54"/>
      <c r="E927" s="54"/>
      <c r="H927" s="54"/>
    </row>
    <row r="928">
      <c r="D928" s="54"/>
      <c r="E928" s="54"/>
      <c r="H928" s="54"/>
    </row>
    <row r="929">
      <c r="D929" s="54"/>
      <c r="E929" s="54"/>
      <c r="H929" s="54"/>
    </row>
    <row r="930">
      <c r="D930" s="54"/>
      <c r="E930" s="54"/>
      <c r="H930" s="54"/>
    </row>
    <row r="931">
      <c r="D931" s="54"/>
      <c r="E931" s="54"/>
      <c r="H931" s="54"/>
    </row>
    <row r="932">
      <c r="D932" s="54"/>
      <c r="E932" s="54"/>
      <c r="H932" s="54"/>
    </row>
    <row r="933">
      <c r="D933" s="54"/>
      <c r="E933" s="54"/>
      <c r="H933" s="54"/>
    </row>
    <row r="934">
      <c r="D934" s="54"/>
      <c r="E934" s="54"/>
      <c r="H934" s="54"/>
    </row>
    <row r="935">
      <c r="D935" s="54"/>
      <c r="E935" s="54"/>
      <c r="H935" s="54"/>
    </row>
    <row r="936">
      <c r="D936" s="54"/>
      <c r="E936" s="54"/>
      <c r="H936" s="54"/>
    </row>
    <row r="937">
      <c r="D937" s="54"/>
      <c r="E937" s="54"/>
      <c r="H937" s="54"/>
    </row>
    <row r="938">
      <c r="D938" s="54"/>
      <c r="E938" s="54"/>
      <c r="H938" s="54"/>
    </row>
    <row r="939">
      <c r="D939" s="54"/>
      <c r="E939" s="54"/>
      <c r="H939" s="54"/>
    </row>
    <row r="940">
      <c r="D940" s="54"/>
      <c r="E940" s="54"/>
      <c r="H940" s="54"/>
    </row>
    <row r="941">
      <c r="D941" s="54"/>
      <c r="E941" s="54"/>
      <c r="H941" s="54"/>
    </row>
    <row r="942">
      <c r="D942" s="54"/>
      <c r="E942" s="54"/>
      <c r="H942" s="54"/>
    </row>
    <row r="943">
      <c r="D943" s="54"/>
      <c r="E943" s="54"/>
      <c r="H943" s="54"/>
    </row>
    <row r="944">
      <c r="D944" s="54"/>
      <c r="E944" s="54"/>
      <c r="H944" s="54"/>
    </row>
    <row r="945">
      <c r="D945" s="54"/>
      <c r="E945" s="54"/>
      <c r="H945" s="54"/>
    </row>
    <row r="946">
      <c r="D946" s="54"/>
      <c r="E946" s="54"/>
      <c r="H946" s="54"/>
    </row>
    <row r="947">
      <c r="D947" s="54"/>
      <c r="E947" s="54"/>
      <c r="H947" s="54"/>
    </row>
    <row r="948">
      <c r="D948" s="54"/>
      <c r="E948" s="54"/>
      <c r="H948" s="54"/>
    </row>
    <row r="949">
      <c r="D949" s="54"/>
      <c r="E949" s="54"/>
      <c r="H949" s="54"/>
    </row>
    <row r="950">
      <c r="D950" s="54"/>
      <c r="E950" s="54"/>
      <c r="H950" s="54"/>
    </row>
    <row r="951">
      <c r="D951" s="54"/>
      <c r="E951" s="54"/>
      <c r="H951" s="54"/>
    </row>
    <row r="952">
      <c r="D952" s="54"/>
      <c r="E952" s="54"/>
      <c r="H952" s="54"/>
    </row>
    <row r="953">
      <c r="D953" s="54"/>
      <c r="E953" s="54"/>
      <c r="H953" s="54"/>
    </row>
    <row r="954">
      <c r="D954" s="54"/>
      <c r="E954" s="54"/>
      <c r="H954" s="54"/>
    </row>
    <row r="955">
      <c r="D955" s="54"/>
      <c r="E955" s="54"/>
      <c r="H955" s="54"/>
    </row>
    <row r="956">
      <c r="D956" s="54"/>
      <c r="E956" s="54"/>
      <c r="H956" s="54"/>
    </row>
    <row r="957">
      <c r="D957" s="54"/>
      <c r="E957" s="54"/>
      <c r="H957" s="54"/>
    </row>
    <row r="958">
      <c r="D958" s="54"/>
      <c r="E958" s="54"/>
      <c r="H958" s="54"/>
    </row>
    <row r="959">
      <c r="D959" s="54"/>
      <c r="E959" s="54"/>
      <c r="H959" s="54"/>
    </row>
    <row r="960">
      <c r="D960" s="54"/>
      <c r="E960" s="54"/>
      <c r="H960" s="54"/>
    </row>
    <row r="961">
      <c r="D961" s="54"/>
      <c r="E961" s="54"/>
      <c r="H961" s="54"/>
    </row>
    <row r="962">
      <c r="D962" s="54"/>
      <c r="E962" s="54"/>
      <c r="H962" s="54"/>
    </row>
    <row r="963">
      <c r="D963" s="54"/>
      <c r="E963" s="54"/>
      <c r="H963" s="54"/>
    </row>
    <row r="964">
      <c r="D964" s="54"/>
      <c r="E964" s="54"/>
      <c r="H964" s="54"/>
    </row>
    <row r="965">
      <c r="D965" s="54"/>
      <c r="E965" s="54"/>
      <c r="H965" s="54"/>
    </row>
    <row r="966">
      <c r="D966" s="54"/>
      <c r="E966" s="54"/>
      <c r="H966" s="54"/>
    </row>
    <row r="967">
      <c r="D967" s="54"/>
      <c r="E967" s="54"/>
      <c r="H967" s="54"/>
    </row>
    <row r="968">
      <c r="D968" s="54"/>
      <c r="E968" s="54"/>
      <c r="H968" s="54"/>
    </row>
    <row r="969">
      <c r="D969" s="54"/>
      <c r="E969" s="54"/>
      <c r="H969" s="54"/>
    </row>
    <row r="970">
      <c r="D970" s="54"/>
      <c r="E970" s="54"/>
      <c r="H970" s="54"/>
    </row>
    <row r="971">
      <c r="D971" s="54"/>
      <c r="E971" s="54"/>
      <c r="H971" s="54"/>
    </row>
    <row r="972">
      <c r="D972" s="54"/>
      <c r="E972" s="54"/>
      <c r="H972" s="54"/>
    </row>
    <row r="973">
      <c r="D973" s="54"/>
      <c r="E973" s="54"/>
      <c r="H973" s="54"/>
    </row>
    <row r="974">
      <c r="D974" s="54"/>
      <c r="E974" s="54"/>
      <c r="H974" s="54"/>
    </row>
    <row r="975">
      <c r="D975" s="54"/>
      <c r="E975" s="54"/>
      <c r="H975" s="54"/>
    </row>
    <row r="976">
      <c r="D976" s="54"/>
      <c r="E976" s="54"/>
      <c r="H976" s="54"/>
    </row>
    <row r="977">
      <c r="D977" s="54"/>
      <c r="E977" s="54"/>
      <c r="H977" s="54"/>
    </row>
    <row r="978">
      <c r="D978" s="54"/>
      <c r="E978" s="54"/>
      <c r="H978" s="54"/>
    </row>
    <row r="979">
      <c r="D979" s="54"/>
      <c r="E979" s="54"/>
      <c r="H979" s="54"/>
    </row>
    <row r="980">
      <c r="D980" s="54"/>
      <c r="E980" s="54"/>
      <c r="H980" s="54"/>
    </row>
    <row r="981">
      <c r="D981" s="54"/>
      <c r="E981" s="54"/>
      <c r="H981" s="54"/>
    </row>
    <row r="982">
      <c r="D982" s="54"/>
      <c r="E982" s="54"/>
      <c r="H982" s="54"/>
    </row>
    <row r="983">
      <c r="D983" s="54"/>
      <c r="E983" s="54"/>
      <c r="H983" s="54"/>
    </row>
    <row r="984">
      <c r="D984" s="54"/>
      <c r="E984" s="54"/>
      <c r="H984" s="54"/>
    </row>
    <row r="985">
      <c r="D985" s="54"/>
      <c r="E985" s="54"/>
      <c r="H985" s="54"/>
    </row>
    <row r="986">
      <c r="D986" s="54"/>
      <c r="E986" s="54"/>
      <c r="H986" s="54"/>
    </row>
    <row r="987">
      <c r="D987" s="54"/>
      <c r="E987" s="54"/>
      <c r="H987" s="54"/>
    </row>
    <row r="988">
      <c r="D988" s="54"/>
      <c r="E988" s="54"/>
      <c r="H988" s="54"/>
    </row>
    <row r="989">
      <c r="D989" s="54"/>
      <c r="E989" s="54"/>
      <c r="H989" s="54"/>
    </row>
    <row r="990">
      <c r="D990" s="54"/>
      <c r="E990" s="54"/>
      <c r="H990" s="54"/>
    </row>
    <row r="991">
      <c r="D991" s="54"/>
      <c r="E991" s="54"/>
      <c r="H991" s="54"/>
    </row>
    <row r="992">
      <c r="D992" s="54"/>
      <c r="E992" s="54"/>
      <c r="H992" s="54"/>
    </row>
    <row r="993">
      <c r="D993" s="54"/>
      <c r="E993" s="54"/>
      <c r="H993" s="54"/>
    </row>
    <row r="994">
      <c r="D994" s="54"/>
      <c r="E994" s="54"/>
      <c r="H994" s="54"/>
    </row>
  </sheetData>
  <autoFilter ref="$A$1:$U$16"/>
  <dataValidations>
    <dataValidation type="list" allowBlank="1" showErrorMessage="1" sqref="Q2:Q16">
      <formula1>"EN ALMACEN 11,PENDIENTE,DIRECTO A CLIENTE,PARCIAL,ENVIADA,-"</formula1>
    </dataValidation>
    <dataValidation type="list" allowBlank="1" showErrorMessage="1" sqref="J2:J16 M2:M16">
      <formula1>"MPC,CEO,Gamit,ITH,Manprec"</formula1>
    </dataValidation>
    <dataValidation type="list" allowBlank="1" showErrorMessage="1" sqref="L2:L16">
      <formula1>"EURO,MXN,USD"</formula1>
    </dataValidation>
  </dataValidations>
  <drawing r:id="rId4"/>
  <legacyDrawing r:id="rId5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31.0"/>
    <col customWidth="1" min="16" max="16" width="25.63"/>
    <col customWidth="1" min="17" max="17" width="30.38"/>
  </cols>
  <sheetData>
    <row r="1">
      <c r="A1" s="75" t="s">
        <v>3</v>
      </c>
      <c r="B1" s="75" t="s">
        <v>12</v>
      </c>
      <c r="C1" s="75" t="s">
        <v>7</v>
      </c>
      <c r="D1" s="75" t="s">
        <v>13</v>
      </c>
      <c r="E1" s="75" t="s">
        <v>14</v>
      </c>
      <c r="F1" s="75" t="s">
        <v>15</v>
      </c>
      <c r="G1" s="75" t="s">
        <v>16</v>
      </c>
      <c r="H1" s="77" t="s">
        <v>17</v>
      </c>
      <c r="I1" s="75" t="s">
        <v>19</v>
      </c>
      <c r="J1" s="75" t="s">
        <v>20</v>
      </c>
      <c r="K1" s="78" t="s">
        <v>21</v>
      </c>
      <c r="L1" s="75" t="s">
        <v>27</v>
      </c>
      <c r="M1" s="75" t="s">
        <v>28</v>
      </c>
      <c r="N1" s="75" t="s">
        <v>29</v>
      </c>
      <c r="O1" s="81" t="s">
        <v>30</v>
      </c>
      <c r="P1" s="59" t="s">
        <v>34</v>
      </c>
      <c r="Q1" s="61" t="s">
        <v>37</v>
      </c>
      <c r="R1" s="59" t="s">
        <v>38</v>
      </c>
      <c r="S1" s="59" t="s">
        <v>39</v>
      </c>
      <c r="T1" s="59" t="s">
        <v>40</v>
      </c>
      <c r="U1" s="59" t="s">
        <v>39</v>
      </c>
    </row>
    <row r="2">
      <c r="A2" s="154" t="s">
        <v>911</v>
      </c>
      <c r="B2" s="27">
        <v>1.0</v>
      </c>
      <c r="C2" s="200" t="s">
        <v>903</v>
      </c>
      <c r="D2" s="69">
        <v>2.0</v>
      </c>
      <c r="E2" s="63" t="s">
        <v>575</v>
      </c>
      <c r="F2" s="83"/>
      <c r="G2" s="83"/>
      <c r="H2" s="64" t="s">
        <v>818</v>
      </c>
      <c r="I2" s="27" t="s">
        <v>35</v>
      </c>
      <c r="J2" s="33" t="s">
        <v>166</v>
      </c>
      <c r="K2" s="89">
        <v>4485.76</v>
      </c>
      <c r="L2" s="33" t="s">
        <v>363</v>
      </c>
      <c r="M2" s="33" t="s">
        <v>166</v>
      </c>
      <c r="N2" s="33" t="s">
        <v>904</v>
      </c>
      <c r="O2" s="39" t="b">
        <v>0</v>
      </c>
      <c r="P2" s="42" t="s">
        <v>912</v>
      </c>
      <c r="Q2" s="42" t="s">
        <v>595</v>
      </c>
      <c r="R2" s="42" t="s">
        <v>242</v>
      </c>
      <c r="S2" s="42" t="b">
        <v>1</v>
      </c>
      <c r="T2" s="42" t="s">
        <v>242</v>
      </c>
      <c r="U2" s="42" t="b">
        <v>1</v>
      </c>
    </row>
    <row r="3">
      <c r="A3" s="201"/>
      <c r="B3" s="201"/>
      <c r="C3" s="202" t="s">
        <v>31</v>
      </c>
      <c r="D3" s="70">
        <v>2.0</v>
      </c>
      <c r="E3" s="63" t="s">
        <v>575</v>
      </c>
      <c r="F3" s="201"/>
      <c r="G3" s="201"/>
      <c r="H3" s="70">
        <v>867246.0</v>
      </c>
      <c r="I3" s="27" t="s">
        <v>35</v>
      </c>
      <c r="J3" s="33" t="s">
        <v>166</v>
      </c>
      <c r="K3" s="89">
        <v>553.2</v>
      </c>
      <c r="L3" s="33" t="s">
        <v>363</v>
      </c>
      <c r="M3" s="33" t="s">
        <v>166</v>
      </c>
      <c r="N3" s="33" t="s">
        <v>822</v>
      </c>
      <c r="O3" s="33" t="b">
        <v>1</v>
      </c>
      <c r="P3" s="42" t="s">
        <v>913</v>
      </c>
      <c r="Q3" s="42" t="s">
        <v>595</v>
      </c>
      <c r="R3" s="42" t="s">
        <v>242</v>
      </c>
      <c r="S3" s="42" t="b">
        <v>1</v>
      </c>
      <c r="T3" s="42" t="s">
        <v>242</v>
      </c>
      <c r="U3" s="42" t="b">
        <v>1</v>
      </c>
    </row>
    <row r="4">
      <c r="A4" s="201"/>
      <c r="B4" s="201"/>
      <c r="C4" s="202" t="s">
        <v>47</v>
      </c>
      <c r="D4" s="70">
        <v>2.0</v>
      </c>
      <c r="E4" s="63" t="s">
        <v>575</v>
      </c>
      <c r="F4" s="201"/>
      <c r="G4" s="201"/>
      <c r="H4" s="70">
        <v>867248.0</v>
      </c>
      <c r="I4" s="27" t="s">
        <v>35</v>
      </c>
      <c r="J4" s="33" t="s">
        <v>166</v>
      </c>
      <c r="K4" s="89">
        <v>601.8</v>
      </c>
      <c r="L4" s="33" t="s">
        <v>363</v>
      </c>
      <c r="M4" s="33" t="s">
        <v>166</v>
      </c>
      <c r="N4" s="33" t="s">
        <v>822</v>
      </c>
      <c r="O4" s="33" t="b">
        <v>1</v>
      </c>
      <c r="P4" s="42" t="s">
        <v>913</v>
      </c>
      <c r="Q4" s="42" t="s">
        <v>595</v>
      </c>
      <c r="R4" s="42" t="s">
        <v>242</v>
      </c>
      <c r="S4" s="42" t="b">
        <v>1</v>
      </c>
      <c r="T4" s="42" t="s">
        <v>242</v>
      </c>
      <c r="U4" s="42" t="b">
        <v>1</v>
      </c>
    </row>
    <row r="5">
      <c r="A5" s="201"/>
      <c r="B5" s="201"/>
      <c r="C5" s="202" t="s">
        <v>411</v>
      </c>
      <c r="D5" s="70">
        <v>2.0</v>
      </c>
      <c r="E5" s="63" t="s">
        <v>575</v>
      </c>
      <c r="F5" s="201"/>
      <c r="G5" s="201"/>
      <c r="H5" s="70">
        <v>9.89803143411E11</v>
      </c>
      <c r="I5" s="27" t="s">
        <v>35</v>
      </c>
      <c r="J5" s="33" t="s">
        <v>166</v>
      </c>
      <c r="K5" s="89">
        <v>114.0</v>
      </c>
      <c r="L5" s="33" t="s">
        <v>227</v>
      </c>
      <c r="M5" s="33" t="s">
        <v>166</v>
      </c>
      <c r="N5" s="33" t="s">
        <v>238</v>
      </c>
      <c r="O5" s="33" t="b">
        <v>1</v>
      </c>
      <c r="P5" s="73"/>
      <c r="Q5" s="42" t="s">
        <v>595</v>
      </c>
      <c r="R5" s="42" t="s">
        <v>242</v>
      </c>
      <c r="S5" s="42" t="b">
        <v>1</v>
      </c>
      <c r="T5" s="42" t="s">
        <v>242</v>
      </c>
      <c r="U5" s="42" t="b">
        <v>1</v>
      </c>
    </row>
    <row r="6">
      <c r="A6" s="201"/>
      <c r="B6" s="201"/>
      <c r="C6" s="202" t="s">
        <v>907</v>
      </c>
      <c r="D6" s="70">
        <v>4.0</v>
      </c>
      <c r="E6" s="63" t="s">
        <v>575</v>
      </c>
      <c r="F6" s="201"/>
      <c r="G6" s="201"/>
      <c r="H6" s="70" t="s">
        <v>414</v>
      </c>
      <c r="I6" s="27" t="s">
        <v>315</v>
      </c>
      <c r="J6" s="33" t="s">
        <v>166</v>
      </c>
      <c r="K6" s="89">
        <v>136.5</v>
      </c>
      <c r="L6" s="33" t="s">
        <v>363</v>
      </c>
      <c r="M6" s="33" t="s">
        <v>166</v>
      </c>
      <c r="N6" s="33" t="s">
        <v>238</v>
      </c>
      <c r="O6" s="39" t="b">
        <v>0</v>
      </c>
      <c r="P6" s="73"/>
      <c r="Q6" s="42" t="s">
        <v>595</v>
      </c>
      <c r="R6" s="42" t="s">
        <v>242</v>
      </c>
      <c r="S6" s="42" t="b">
        <v>1</v>
      </c>
      <c r="T6" s="42" t="s">
        <v>242</v>
      </c>
      <c r="U6" s="42" t="b">
        <v>1</v>
      </c>
    </row>
    <row r="7">
      <c r="A7" s="201"/>
      <c r="B7" s="201"/>
      <c r="C7" s="202" t="s">
        <v>733</v>
      </c>
      <c r="D7" s="70">
        <v>2.0</v>
      </c>
      <c r="E7" s="63" t="s">
        <v>575</v>
      </c>
      <c r="F7" s="201"/>
      <c r="G7" s="201"/>
      <c r="H7" s="70" t="s">
        <v>908</v>
      </c>
      <c r="I7" s="27" t="s">
        <v>35</v>
      </c>
      <c r="J7" s="33" t="s">
        <v>166</v>
      </c>
      <c r="K7" s="89">
        <v>407.4</v>
      </c>
      <c r="L7" s="33" t="s">
        <v>363</v>
      </c>
      <c r="M7" s="33" t="s">
        <v>401</v>
      </c>
      <c r="N7" s="33" t="s">
        <v>238</v>
      </c>
      <c r="O7" s="33" t="b">
        <v>0</v>
      </c>
      <c r="P7" s="42" t="s">
        <v>914</v>
      </c>
      <c r="Q7" s="42" t="s">
        <v>595</v>
      </c>
      <c r="R7" s="42" t="s">
        <v>915</v>
      </c>
      <c r="S7" s="42" t="b">
        <v>0</v>
      </c>
      <c r="T7" s="73"/>
      <c r="U7" s="42" t="b">
        <v>0</v>
      </c>
    </row>
    <row r="8">
      <c r="A8" s="201"/>
      <c r="B8" s="201"/>
      <c r="C8" s="202" t="s">
        <v>909</v>
      </c>
      <c r="D8" s="70">
        <v>2.0</v>
      </c>
      <c r="E8" s="70" t="s">
        <v>910</v>
      </c>
      <c r="F8" s="201"/>
      <c r="G8" s="201"/>
      <c r="H8" s="70" t="s">
        <v>184</v>
      </c>
      <c r="I8" s="27" t="s">
        <v>35</v>
      </c>
      <c r="J8" s="33" t="s">
        <v>166</v>
      </c>
      <c r="K8" s="89">
        <v>120.0</v>
      </c>
      <c r="L8" s="33" t="s">
        <v>363</v>
      </c>
      <c r="M8" s="33" t="s">
        <v>166</v>
      </c>
      <c r="N8" s="33" t="s">
        <v>238</v>
      </c>
      <c r="O8" s="33" t="b">
        <v>1</v>
      </c>
      <c r="P8" s="73"/>
      <c r="Q8" s="42" t="s">
        <v>595</v>
      </c>
      <c r="R8" s="203" t="s">
        <v>242</v>
      </c>
      <c r="S8" s="203" t="b">
        <v>1</v>
      </c>
      <c r="T8" s="131" t="s">
        <v>242</v>
      </c>
      <c r="U8" s="204" t="b">
        <v>1</v>
      </c>
    </row>
  </sheetData>
  <autoFilter ref="$A$1:$U$8"/>
  <dataValidations>
    <dataValidation type="list" allowBlank="1" showErrorMessage="1" sqref="Q2:Q8">
      <formula1>"EN ALMACEN 11,PENDIENTE,DIRECTO A CLIENTE,PARCIAL,ENVIADA,-"</formula1>
    </dataValidation>
    <dataValidation type="list" allowBlank="1" showErrorMessage="1" sqref="J2:J8 M2:M8">
      <formula1>"MPC,CEO,Gamit,ITH,Manprec,N/A"</formula1>
    </dataValidation>
    <dataValidation type="list" allowBlank="1" showErrorMessage="1" sqref="L2:L8">
      <formula1>"EURO,MXN,USD"</formula1>
    </dataValidation>
  </dataValidations>
  <drawing r:id="rId4"/>
  <legacy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50.5"/>
    <col customWidth="1" min="6" max="6" width="14.75"/>
    <col customWidth="1" min="9" max="9" width="18.25"/>
    <col customWidth="1" min="14" max="14" width="13.63"/>
    <col customWidth="1" min="16" max="16" width="24.75"/>
    <col customWidth="1" min="17" max="17" width="15.38"/>
  </cols>
  <sheetData>
    <row r="1">
      <c r="A1" s="55" t="s">
        <v>3</v>
      </c>
      <c r="B1" s="55" t="s">
        <v>12</v>
      </c>
      <c r="C1" s="55" t="s">
        <v>7</v>
      </c>
      <c r="D1" s="55" t="s">
        <v>13</v>
      </c>
      <c r="E1" s="55" t="s">
        <v>14</v>
      </c>
      <c r="F1" s="55" t="s">
        <v>15</v>
      </c>
      <c r="G1" s="55" t="s">
        <v>16</v>
      </c>
      <c r="H1" s="56" t="s">
        <v>17</v>
      </c>
      <c r="I1" s="55" t="s">
        <v>19</v>
      </c>
      <c r="J1" s="55" t="s">
        <v>20</v>
      </c>
      <c r="K1" s="60" t="s">
        <v>21</v>
      </c>
      <c r="L1" s="55" t="s">
        <v>27</v>
      </c>
      <c r="M1" s="55" t="s">
        <v>28</v>
      </c>
      <c r="N1" s="55" t="s">
        <v>29</v>
      </c>
      <c r="O1" s="58" t="s">
        <v>30</v>
      </c>
      <c r="P1" s="59" t="s">
        <v>34</v>
      </c>
      <c r="Q1" s="61" t="s">
        <v>37</v>
      </c>
      <c r="R1" s="59" t="s">
        <v>38</v>
      </c>
      <c r="S1" s="59" t="s">
        <v>39</v>
      </c>
      <c r="T1" s="59" t="s">
        <v>40</v>
      </c>
      <c r="U1" s="59" t="s">
        <v>39</v>
      </c>
      <c r="V1" s="47"/>
      <c r="W1" s="54"/>
      <c r="X1" s="54"/>
      <c r="Y1" s="54"/>
      <c r="Z1" s="54"/>
    </row>
    <row r="2">
      <c r="A2" s="154" t="s">
        <v>916</v>
      </c>
      <c r="B2" s="63">
        <v>1.0</v>
      </c>
      <c r="C2" s="167" t="s">
        <v>541</v>
      </c>
      <c r="D2" s="69">
        <v>2.0</v>
      </c>
      <c r="E2" s="63" t="s">
        <v>575</v>
      </c>
      <c r="F2" s="63" t="s">
        <v>542</v>
      </c>
      <c r="G2" s="63" t="s">
        <v>836</v>
      </c>
      <c r="H2" s="63">
        <v>5319819.0</v>
      </c>
      <c r="I2" s="63" t="s">
        <v>542</v>
      </c>
      <c r="J2" s="42" t="s">
        <v>401</v>
      </c>
      <c r="K2" s="128">
        <v>2300.0</v>
      </c>
      <c r="L2" s="42" t="s">
        <v>363</v>
      </c>
      <c r="M2" s="42" t="s">
        <v>166</v>
      </c>
      <c r="N2" s="42" t="s">
        <v>917</v>
      </c>
      <c r="O2" s="73" t="b">
        <v>0</v>
      </c>
      <c r="P2" s="73"/>
      <c r="Q2" s="42" t="s">
        <v>595</v>
      </c>
      <c r="R2" s="42" t="s">
        <v>918</v>
      </c>
      <c r="S2" s="42" t="b">
        <v>1</v>
      </c>
      <c r="T2" s="42" t="s">
        <v>918</v>
      </c>
      <c r="U2" s="42" t="b">
        <v>1</v>
      </c>
      <c r="V2" s="54"/>
      <c r="W2" s="54"/>
      <c r="X2" s="54"/>
      <c r="Y2" s="54"/>
      <c r="Z2" s="54"/>
    </row>
    <row r="3">
      <c r="A3" s="54"/>
      <c r="B3" s="54"/>
      <c r="C3" s="193" t="s">
        <v>544</v>
      </c>
      <c r="D3" s="47">
        <v>2.0</v>
      </c>
      <c r="E3" s="47" t="s">
        <v>575</v>
      </c>
      <c r="F3" s="47" t="s">
        <v>542</v>
      </c>
      <c r="G3" s="54"/>
      <c r="H3" s="205">
        <v>5154281.0</v>
      </c>
      <c r="I3" s="47" t="s">
        <v>542</v>
      </c>
      <c r="J3" s="42" t="s">
        <v>401</v>
      </c>
      <c r="K3" s="128">
        <v>1065.0</v>
      </c>
      <c r="L3" s="42" t="s">
        <v>363</v>
      </c>
      <c r="M3" s="42" t="s">
        <v>166</v>
      </c>
      <c r="N3" s="42" t="s">
        <v>917</v>
      </c>
      <c r="O3" s="73" t="b">
        <v>0</v>
      </c>
      <c r="P3" s="42" t="s">
        <v>919</v>
      </c>
      <c r="Q3" s="42" t="s">
        <v>595</v>
      </c>
      <c r="R3" s="42" t="s">
        <v>918</v>
      </c>
      <c r="S3" s="42" t="b">
        <v>1</v>
      </c>
      <c r="T3" s="42" t="s">
        <v>918</v>
      </c>
      <c r="U3" s="42" t="b">
        <v>1</v>
      </c>
      <c r="V3" s="54"/>
      <c r="W3" s="54"/>
      <c r="X3" s="54"/>
      <c r="Y3" s="54"/>
      <c r="Z3" s="54"/>
    </row>
    <row r="4">
      <c r="A4" s="74"/>
      <c r="B4" s="74"/>
      <c r="C4" s="182" t="s">
        <v>838</v>
      </c>
      <c r="D4" s="70">
        <v>2.0</v>
      </c>
      <c r="E4" s="70" t="s">
        <v>575</v>
      </c>
      <c r="F4" s="70" t="s">
        <v>542</v>
      </c>
      <c r="G4" s="74"/>
      <c r="H4" s="159">
        <v>5310727.0</v>
      </c>
      <c r="I4" s="70" t="s">
        <v>542</v>
      </c>
      <c r="J4" s="42" t="s">
        <v>401</v>
      </c>
      <c r="K4" s="128">
        <v>2704.0</v>
      </c>
      <c r="L4" s="42" t="s">
        <v>363</v>
      </c>
      <c r="M4" s="42" t="s">
        <v>166</v>
      </c>
      <c r="N4" s="42" t="s">
        <v>917</v>
      </c>
      <c r="O4" s="73" t="b">
        <v>0</v>
      </c>
      <c r="P4" s="73"/>
      <c r="Q4" s="42" t="s">
        <v>595</v>
      </c>
      <c r="R4" s="42" t="s">
        <v>918</v>
      </c>
      <c r="S4" s="42" t="b">
        <v>1</v>
      </c>
      <c r="T4" s="42" t="s">
        <v>918</v>
      </c>
      <c r="U4" s="42" t="b">
        <v>1</v>
      </c>
      <c r="V4" s="54"/>
      <c r="W4" s="54"/>
      <c r="X4" s="54"/>
      <c r="Y4" s="54"/>
      <c r="Z4" s="54"/>
    </row>
    <row r="5">
      <c r="A5" s="74"/>
      <c r="B5" s="74"/>
      <c r="C5" s="182" t="s">
        <v>546</v>
      </c>
      <c r="D5" s="70">
        <v>2.0</v>
      </c>
      <c r="E5" s="70" t="s">
        <v>575</v>
      </c>
      <c r="F5" s="74"/>
      <c r="G5" s="70"/>
      <c r="H5" s="159" t="s">
        <v>471</v>
      </c>
      <c r="I5" s="70" t="s">
        <v>472</v>
      </c>
      <c r="J5" s="42" t="s">
        <v>401</v>
      </c>
      <c r="K5" s="128">
        <v>2931.6</v>
      </c>
      <c r="L5" s="42" t="s">
        <v>227</v>
      </c>
      <c r="M5" s="42" t="s">
        <v>333</v>
      </c>
      <c r="N5" s="42" t="s">
        <v>920</v>
      </c>
      <c r="O5" s="73" t="b">
        <v>0</v>
      </c>
      <c r="P5" s="73"/>
      <c r="Q5" s="42" t="s">
        <v>595</v>
      </c>
      <c r="R5" s="42" t="s">
        <v>921</v>
      </c>
      <c r="S5" s="42" t="b">
        <v>1</v>
      </c>
      <c r="T5" s="42" t="s">
        <v>922</v>
      </c>
      <c r="U5" s="42" t="b">
        <v>1</v>
      </c>
      <c r="V5" s="54"/>
      <c r="W5" s="54"/>
      <c r="X5" s="54"/>
      <c r="Y5" s="54"/>
      <c r="Z5" s="54"/>
    </row>
    <row r="6">
      <c r="A6" s="74"/>
      <c r="B6" s="74"/>
      <c r="C6" s="182" t="s">
        <v>923</v>
      </c>
      <c r="D6" s="70">
        <v>2.0</v>
      </c>
      <c r="E6" s="70" t="s">
        <v>575</v>
      </c>
      <c r="F6" s="74"/>
      <c r="G6" s="70"/>
      <c r="H6" s="159" t="s">
        <v>479</v>
      </c>
      <c r="I6" s="70" t="s">
        <v>472</v>
      </c>
      <c r="J6" s="42" t="s">
        <v>401</v>
      </c>
      <c r="K6" s="128"/>
      <c r="L6" s="42" t="s">
        <v>227</v>
      </c>
      <c r="M6" s="42" t="s">
        <v>401</v>
      </c>
      <c r="N6" s="42" t="s">
        <v>238</v>
      </c>
      <c r="O6" s="73" t="b">
        <v>0</v>
      </c>
      <c r="P6" s="73"/>
      <c r="Q6" s="42" t="s">
        <v>595</v>
      </c>
      <c r="R6" s="42" t="s">
        <v>242</v>
      </c>
      <c r="S6" s="42" t="b">
        <v>1</v>
      </c>
      <c r="T6" s="42" t="s">
        <v>242</v>
      </c>
      <c r="U6" s="42" t="b">
        <v>1</v>
      </c>
      <c r="V6" s="54"/>
      <c r="W6" s="54"/>
      <c r="X6" s="54"/>
      <c r="Y6" s="54"/>
      <c r="Z6" s="54"/>
    </row>
    <row r="7">
      <c r="A7" s="74"/>
      <c r="B7" s="74"/>
      <c r="C7" s="182" t="s">
        <v>551</v>
      </c>
      <c r="D7" s="70">
        <v>2.0</v>
      </c>
      <c r="E7" s="70" t="s">
        <v>575</v>
      </c>
      <c r="F7" s="74"/>
      <c r="G7" s="70"/>
      <c r="H7" s="159" t="s">
        <v>550</v>
      </c>
      <c r="I7" s="70" t="s">
        <v>841</v>
      </c>
      <c r="J7" s="42" t="s">
        <v>401</v>
      </c>
      <c r="K7" s="128">
        <v>1679.99</v>
      </c>
      <c r="L7" s="42" t="s">
        <v>363</v>
      </c>
      <c r="M7" s="42" t="s">
        <v>401</v>
      </c>
      <c r="N7" s="42" t="s">
        <v>924</v>
      </c>
      <c r="O7" s="73" t="b">
        <v>0</v>
      </c>
      <c r="P7" s="42" t="s">
        <v>925</v>
      </c>
      <c r="Q7" s="42" t="s">
        <v>595</v>
      </c>
      <c r="R7" s="42" t="s">
        <v>242</v>
      </c>
      <c r="S7" s="42" t="b">
        <v>1</v>
      </c>
      <c r="T7" s="42" t="s">
        <v>242</v>
      </c>
      <c r="U7" s="42" t="b">
        <v>1</v>
      </c>
      <c r="V7" s="54"/>
      <c r="W7" s="54"/>
      <c r="X7" s="54"/>
      <c r="Y7" s="54"/>
      <c r="Z7" s="54"/>
    </row>
    <row r="8">
      <c r="A8" s="74"/>
      <c r="B8" s="74"/>
      <c r="C8" s="182" t="s">
        <v>843</v>
      </c>
      <c r="D8" s="70">
        <v>2.0</v>
      </c>
      <c r="E8" s="70" t="s">
        <v>575</v>
      </c>
      <c r="F8" s="74"/>
      <c r="G8" s="74"/>
      <c r="H8" s="159">
        <v>4.3231513E7</v>
      </c>
      <c r="I8" s="70" t="s">
        <v>926</v>
      </c>
      <c r="J8" s="42" t="s">
        <v>401</v>
      </c>
      <c r="K8" s="128">
        <v>2300.0</v>
      </c>
      <c r="L8" s="42" t="s">
        <v>227</v>
      </c>
      <c r="M8" s="42" t="s">
        <v>401</v>
      </c>
      <c r="N8" s="42" t="s">
        <v>927</v>
      </c>
      <c r="O8" s="73" t="b">
        <v>0</v>
      </c>
      <c r="P8" s="73"/>
      <c r="Q8" s="42" t="s">
        <v>595</v>
      </c>
      <c r="R8" s="42" t="s">
        <v>242</v>
      </c>
      <c r="S8" s="42" t="b">
        <v>1</v>
      </c>
      <c r="T8" s="42" t="s">
        <v>242</v>
      </c>
      <c r="U8" s="42" t="b">
        <v>1</v>
      </c>
      <c r="V8" s="54"/>
      <c r="W8" s="54"/>
      <c r="X8" s="54"/>
      <c r="Y8" s="54"/>
      <c r="Z8" s="54"/>
    </row>
    <row r="9">
      <c r="A9" s="74"/>
      <c r="B9" s="74"/>
      <c r="C9" s="182" t="s">
        <v>890</v>
      </c>
      <c r="D9" s="70">
        <v>2.0</v>
      </c>
      <c r="E9" s="70" t="s">
        <v>575</v>
      </c>
      <c r="F9" s="74"/>
      <c r="G9" s="70"/>
      <c r="H9" s="159">
        <v>5302.0</v>
      </c>
      <c r="I9" s="70" t="s">
        <v>549</v>
      </c>
      <c r="J9" s="42" t="s">
        <v>401</v>
      </c>
      <c r="K9" s="128">
        <v>51300.0</v>
      </c>
      <c r="L9" s="42" t="s">
        <v>227</v>
      </c>
      <c r="M9" s="42" t="s">
        <v>401</v>
      </c>
      <c r="N9" s="42" t="s">
        <v>928</v>
      </c>
      <c r="O9" s="73" t="b">
        <v>0</v>
      </c>
      <c r="P9" s="206" t="s">
        <v>929</v>
      </c>
      <c r="Q9" s="42" t="s">
        <v>595</v>
      </c>
      <c r="R9" s="42" t="s">
        <v>242</v>
      </c>
      <c r="S9" s="42" t="b">
        <v>1</v>
      </c>
      <c r="T9" s="42" t="s">
        <v>242</v>
      </c>
      <c r="U9" s="42" t="b">
        <v>1</v>
      </c>
      <c r="V9" s="54"/>
      <c r="W9" s="54"/>
      <c r="X9" s="54"/>
      <c r="Y9" s="54"/>
      <c r="Z9" s="54"/>
    </row>
    <row r="10">
      <c r="A10" s="74"/>
      <c r="B10" s="74"/>
      <c r="C10" s="182" t="s">
        <v>845</v>
      </c>
      <c r="D10" s="70">
        <v>200.0</v>
      </c>
      <c r="E10" s="70" t="s">
        <v>575</v>
      </c>
      <c r="F10" s="74"/>
      <c r="G10" s="74"/>
      <c r="H10" s="70" t="s">
        <v>846</v>
      </c>
      <c r="I10" s="70" t="s">
        <v>549</v>
      </c>
      <c r="J10" s="42" t="s">
        <v>401</v>
      </c>
      <c r="K10" s="128">
        <v>2500.0</v>
      </c>
      <c r="L10" s="42" t="s">
        <v>227</v>
      </c>
      <c r="M10" s="42" t="s">
        <v>401</v>
      </c>
      <c r="N10" s="42" t="s">
        <v>930</v>
      </c>
      <c r="O10" s="73" t="b">
        <v>0</v>
      </c>
      <c r="P10" s="73"/>
      <c r="Q10" s="42" t="s">
        <v>595</v>
      </c>
      <c r="R10" s="42" t="s">
        <v>242</v>
      </c>
      <c r="S10" s="42" t="b">
        <v>1</v>
      </c>
      <c r="T10" s="42" t="s">
        <v>242</v>
      </c>
      <c r="U10" s="42" t="b">
        <v>1</v>
      </c>
      <c r="V10" s="54"/>
      <c r="W10" s="54"/>
      <c r="X10" s="54"/>
      <c r="Y10" s="54"/>
      <c r="Z10" s="54"/>
    </row>
    <row r="11">
      <c r="A11" s="74"/>
      <c r="B11" s="74"/>
      <c r="C11" s="170" t="s">
        <v>892</v>
      </c>
      <c r="D11" s="70">
        <v>2.0</v>
      </c>
      <c r="E11" s="63" t="s">
        <v>45</v>
      </c>
      <c r="F11" s="74"/>
      <c r="G11" s="70"/>
      <c r="H11" s="63" t="s">
        <v>893</v>
      </c>
      <c r="I11" s="45" t="s">
        <v>488</v>
      </c>
      <c r="J11" s="42" t="s">
        <v>401</v>
      </c>
      <c r="K11" s="128">
        <v>721.55</v>
      </c>
      <c r="L11" s="42" t="s">
        <v>227</v>
      </c>
      <c r="M11" s="42" t="s">
        <v>401</v>
      </c>
      <c r="N11" s="42" t="s">
        <v>894</v>
      </c>
      <c r="O11" s="73" t="b">
        <v>0</v>
      </c>
      <c r="P11" s="73"/>
      <c r="Q11" s="42" t="s">
        <v>595</v>
      </c>
      <c r="R11" s="42" t="s">
        <v>242</v>
      </c>
      <c r="S11" s="42" t="b">
        <v>1</v>
      </c>
      <c r="T11" s="42" t="s">
        <v>242</v>
      </c>
      <c r="U11" s="42" t="b">
        <v>1</v>
      </c>
      <c r="V11" s="54"/>
      <c r="W11" s="54"/>
      <c r="X11" s="54"/>
      <c r="Y11" s="54"/>
      <c r="Z11" s="54"/>
    </row>
    <row r="12">
      <c r="A12" s="54"/>
      <c r="B12" s="54"/>
      <c r="C12" s="171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54"/>
      <c r="B13" s="54"/>
      <c r="C13" s="171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54"/>
      <c r="B14" s="54"/>
      <c r="C14" s="171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54"/>
      <c r="B15" s="54"/>
      <c r="C15" s="171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54"/>
      <c r="B16" s="54"/>
      <c r="C16" s="171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54"/>
      <c r="B17" s="54"/>
      <c r="C17" s="171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  <row r="1001">
      <c r="A1001" s="54"/>
      <c r="B1001" s="54"/>
      <c r="C1001" s="54"/>
      <c r="D1001" s="54"/>
      <c r="E1001" s="54"/>
      <c r="F1001" s="54"/>
      <c r="G1001" s="54"/>
      <c r="H1001" s="54"/>
      <c r="I1001" s="54"/>
      <c r="J1001" s="54"/>
      <c r="K1001" s="54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</row>
  </sheetData>
  <autoFilter ref="$A$1:$U$11"/>
  <dataValidations>
    <dataValidation type="list" allowBlank="1" showErrorMessage="1" sqref="Q2:Q11">
      <formula1>"EN ALMACEN 11,PENDIENTE,DIRECTO A CLIENTE,PARCIAL,ENVIADA,-"</formula1>
    </dataValidation>
    <dataValidation type="list" allowBlank="1" showErrorMessage="1" sqref="J2:J11 M2:M11">
      <formula1>"MPC,CEO,Gamit,ITH,Manprec,N/A"</formula1>
    </dataValidation>
    <dataValidation type="list" allowBlank="1" showErrorMessage="1" sqref="L2:L11">
      <formula1>"EURO,MXN,USD"</formula1>
    </dataValidation>
  </dataValidations>
  <drawing r:id="rId4"/>
  <legacy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50.0"/>
    <col customWidth="1" min="6" max="6" width="20.25"/>
    <col customWidth="1" min="8" max="8" width="19.38"/>
    <col customWidth="1" min="9" max="9" width="17.25"/>
    <col customWidth="1" min="17" max="17" width="15.38"/>
  </cols>
  <sheetData>
    <row r="1">
      <c r="A1" s="75" t="s">
        <v>3</v>
      </c>
      <c r="B1" s="75" t="s">
        <v>12</v>
      </c>
      <c r="C1" s="75" t="s">
        <v>7</v>
      </c>
      <c r="D1" s="75" t="s">
        <v>13</v>
      </c>
      <c r="E1" s="75" t="s">
        <v>14</v>
      </c>
      <c r="F1" s="75" t="s">
        <v>15</v>
      </c>
      <c r="G1" s="75" t="s">
        <v>16</v>
      </c>
      <c r="H1" s="77" t="s">
        <v>17</v>
      </c>
      <c r="I1" s="55" t="s">
        <v>19</v>
      </c>
      <c r="J1" s="75" t="s">
        <v>20</v>
      </c>
      <c r="K1" s="78" t="s">
        <v>21</v>
      </c>
      <c r="L1" s="75" t="s">
        <v>27</v>
      </c>
      <c r="M1" s="75" t="s">
        <v>28</v>
      </c>
      <c r="N1" s="75" t="s">
        <v>29</v>
      </c>
      <c r="O1" s="81" t="s">
        <v>30</v>
      </c>
      <c r="P1" s="59" t="s">
        <v>34</v>
      </c>
      <c r="Q1" s="61" t="s">
        <v>37</v>
      </c>
      <c r="R1" s="59" t="s">
        <v>38</v>
      </c>
      <c r="S1" s="59" t="s">
        <v>39</v>
      </c>
      <c r="T1" s="59" t="s">
        <v>40</v>
      </c>
      <c r="U1" s="59" t="s">
        <v>39</v>
      </c>
    </row>
    <row r="2">
      <c r="A2" s="207" t="s">
        <v>931</v>
      </c>
      <c r="B2" s="208">
        <v>11.0</v>
      </c>
      <c r="C2" s="209" t="s">
        <v>932</v>
      </c>
      <c r="D2" s="137">
        <v>2.0</v>
      </c>
      <c r="E2" s="137" t="s">
        <v>575</v>
      </c>
      <c r="F2" s="140" t="s">
        <v>35</v>
      </c>
      <c r="G2" s="137" t="s">
        <v>933</v>
      </c>
      <c r="H2" s="210" t="s">
        <v>934</v>
      </c>
      <c r="I2" s="137" t="s">
        <v>35</v>
      </c>
      <c r="J2" s="33" t="s">
        <v>401</v>
      </c>
      <c r="K2" s="89">
        <v>129000.0</v>
      </c>
      <c r="L2" s="33" t="s">
        <v>363</v>
      </c>
      <c r="M2" s="33" t="s">
        <v>166</v>
      </c>
      <c r="N2" s="33" t="s">
        <v>935</v>
      </c>
      <c r="O2" s="39" t="b">
        <v>0</v>
      </c>
      <c r="P2" s="73"/>
      <c r="Q2" s="42" t="s">
        <v>752</v>
      </c>
      <c r="R2" s="42" t="s">
        <v>936</v>
      </c>
      <c r="S2" s="42" t="b">
        <v>1</v>
      </c>
      <c r="T2" s="42" t="s">
        <v>937</v>
      </c>
      <c r="U2" s="42" t="b">
        <v>0</v>
      </c>
    </row>
    <row r="3">
      <c r="A3" s="211"/>
      <c r="B3" s="212">
        <v>2.2</v>
      </c>
      <c r="C3" s="213" t="s">
        <v>938</v>
      </c>
      <c r="D3" s="214">
        <v>100.0</v>
      </c>
      <c r="E3" s="214" t="s">
        <v>575</v>
      </c>
      <c r="F3" s="214" t="s">
        <v>315</v>
      </c>
      <c r="G3" s="215"/>
      <c r="H3" s="214" t="s">
        <v>939</v>
      </c>
      <c r="I3" s="214" t="s">
        <v>315</v>
      </c>
      <c r="J3" s="33" t="s">
        <v>401</v>
      </c>
      <c r="K3" s="100">
        <f>8880/20</f>
        <v>444</v>
      </c>
      <c r="L3" s="33" t="s">
        <v>227</v>
      </c>
      <c r="M3" s="33" t="s">
        <v>166</v>
      </c>
      <c r="N3" s="33" t="s">
        <v>773</v>
      </c>
      <c r="O3" s="39" t="b">
        <v>0</v>
      </c>
      <c r="P3" s="73"/>
      <c r="Q3" s="42" t="s">
        <v>940</v>
      </c>
      <c r="R3" s="42" t="s">
        <v>936</v>
      </c>
      <c r="S3" s="42" t="b">
        <v>1</v>
      </c>
      <c r="T3" s="42" t="s">
        <v>937</v>
      </c>
      <c r="U3" s="42" t="b">
        <v>0</v>
      </c>
    </row>
    <row r="4">
      <c r="A4" s="201"/>
      <c r="B4" s="27">
        <v>2.3</v>
      </c>
      <c r="C4" s="202" t="s">
        <v>941</v>
      </c>
      <c r="D4" s="70">
        <v>2.0</v>
      </c>
      <c r="E4" s="70" t="s">
        <v>575</v>
      </c>
      <c r="F4" s="70" t="s">
        <v>488</v>
      </c>
      <c r="G4" s="74"/>
      <c r="H4" s="70" t="s">
        <v>942</v>
      </c>
      <c r="I4" s="70" t="s">
        <v>488</v>
      </c>
      <c r="J4" s="33" t="s">
        <v>401</v>
      </c>
      <c r="K4" s="89">
        <v>392.0</v>
      </c>
      <c r="L4" s="33" t="s">
        <v>227</v>
      </c>
      <c r="M4" s="33" t="s">
        <v>401</v>
      </c>
      <c r="N4" s="33" t="s">
        <v>943</v>
      </c>
      <c r="O4" s="39" t="b">
        <v>0</v>
      </c>
      <c r="P4" s="73"/>
      <c r="Q4" s="42" t="s">
        <v>595</v>
      </c>
      <c r="R4" s="42" t="s">
        <v>242</v>
      </c>
      <c r="S4" s="42" t="b">
        <v>1</v>
      </c>
      <c r="T4" s="131" t="s">
        <v>242</v>
      </c>
      <c r="U4" s="132" t="b">
        <v>1</v>
      </c>
    </row>
    <row r="5">
      <c r="A5" s="201"/>
      <c r="B5" s="27">
        <v>2.4</v>
      </c>
      <c r="C5" s="216" t="s">
        <v>944</v>
      </c>
      <c r="D5" s="70">
        <v>4.0</v>
      </c>
      <c r="E5" s="70" t="s">
        <v>575</v>
      </c>
      <c r="F5" s="70" t="s">
        <v>472</v>
      </c>
      <c r="G5" s="74"/>
      <c r="H5" s="70" t="s">
        <v>471</v>
      </c>
      <c r="I5" s="70" t="s">
        <v>472</v>
      </c>
      <c r="J5" s="33" t="s">
        <v>401</v>
      </c>
      <c r="K5" s="89">
        <v>2931.6</v>
      </c>
      <c r="L5" s="33" t="s">
        <v>227</v>
      </c>
      <c r="M5" s="33" t="s">
        <v>333</v>
      </c>
      <c r="N5" s="33" t="s">
        <v>945</v>
      </c>
      <c r="O5" s="39" t="b">
        <v>0</v>
      </c>
      <c r="P5" s="73"/>
      <c r="Q5" s="42" t="s">
        <v>595</v>
      </c>
      <c r="R5" s="42" t="s">
        <v>946</v>
      </c>
      <c r="S5" s="42" t="b">
        <v>1</v>
      </c>
      <c r="T5" s="42" t="s">
        <v>947</v>
      </c>
      <c r="U5" s="42" t="b">
        <v>1</v>
      </c>
    </row>
    <row r="6">
      <c r="A6" s="201"/>
      <c r="B6" s="27">
        <v>2.5</v>
      </c>
      <c r="C6" s="216" t="s">
        <v>948</v>
      </c>
      <c r="D6" s="70">
        <v>4.0</v>
      </c>
      <c r="E6" s="70" t="s">
        <v>575</v>
      </c>
      <c r="F6" s="70" t="s">
        <v>472</v>
      </c>
      <c r="G6" s="74"/>
      <c r="H6" s="70" t="s">
        <v>476</v>
      </c>
      <c r="I6" s="70" t="s">
        <v>472</v>
      </c>
      <c r="J6" s="33" t="s">
        <v>401</v>
      </c>
      <c r="K6" s="89">
        <v>2981.0</v>
      </c>
      <c r="L6" s="33" t="s">
        <v>227</v>
      </c>
      <c r="M6" s="33" t="s">
        <v>333</v>
      </c>
      <c r="N6" s="33" t="s">
        <v>945</v>
      </c>
      <c r="O6" s="39" t="b">
        <v>0</v>
      </c>
      <c r="P6" s="73"/>
      <c r="Q6" s="42" t="s">
        <v>595</v>
      </c>
      <c r="R6" s="42" t="s">
        <v>946</v>
      </c>
      <c r="S6" s="42" t="b">
        <v>1</v>
      </c>
      <c r="T6" s="42" t="s">
        <v>947</v>
      </c>
      <c r="U6" s="42" t="b">
        <v>1</v>
      </c>
    </row>
    <row r="7">
      <c r="A7" s="201"/>
      <c r="B7" s="27">
        <v>2.6</v>
      </c>
      <c r="C7" s="216" t="s">
        <v>482</v>
      </c>
      <c r="D7" s="70">
        <v>4.0</v>
      </c>
      <c r="E7" s="70" t="s">
        <v>575</v>
      </c>
      <c r="F7" s="70" t="s">
        <v>472</v>
      </c>
      <c r="G7" s="74"/>
      <c r="H7" s="70" t="s">
        <v>483</v>
      </c>
      <c r="I7" s="70" t="s">
        <v>472</v>
      </c>
      <c r="J7" s="33" t="s">
        <v>401</v>
      </c>
      <c r="K7" s="89">
        <v>3731.6</v>
      </c>
      <c r="L7" s="33" t="s">
        <v>227</v>
      </c>
      <c r="M7" s="33" t="s">
        <v>333</v>
      </c>
      <c r="N7" s="33" t="s">
        <v>945</v>
      </c>
      <c r="O7" s="39" t="b">
        <v>0</v>
      </c>
      <c r="P7" s="73"/>
      <c r="Q7" s="42" t="s">
        <v>595</v>
      </c>
      <c r="R7" s="42" t="s">
        <v>946</v>
      </c>
      <c r="S7" s="42" t="b">
        <v>1</v>
      </c>
      <c r="T7" s="42" t="s">
        <v>947</v>
      </c>
      <c r="U7" s="42" t="b">
        <v>1</v>
      </c>
    </row>
    <row r="8">
      <c r="A8" s="201"/>
      <c r="B8" s="27">
        <v>2.7</v>
      </c>
      <c r="C8" s="216" t="s">
        <v>949</v>
      </c>
      <c r="D8" s="70">
        <v>2.0</v>
      </c>
      <c r="E8" s="70" t="s">
        <v>575</v>
      </c>
      <c r="F8" s="70" t="s">
        <v>950</v>
      </c>
      <c r="G8" s="74"/>
      <c r="H8" s="70" t="s">
        <v>491</v>
      </c>
      <c r="I8" s="70" t="s">
        <v>950</v>
      </c>
      <c r="J8" s="33" t="s">
        <v>401</v>
      </c>
      <c r="K8" s="89">
        <v>19885.0</v>
      </c>
      <c r="L8" s="33" t="s">
        <v>227</v>
      </c>
      <c r="M8" s="33" t="s">
        <v>401</v>
      </c>
      <c r="N8" s="33"/>
      <c r="O8" s="39" t="b">
        <v>0</v>
      </c>
      <c r="P8" s="73"/>
      <c r="Q8" s="42" t="s">
        <v>595</v>
      </c>
      <c r="R8" s="42" t="s">
        <v>242</v>
      </c>
      <c r="S8" s="42" t="b">
        <v>1</v>
      </c>
      <c r="T8" s="131" t="s">
        <v>242</v>
      </c>
      <c r="U8" s="132" t="b">
        <v>1</v>
      </c>
    </row>
    <row r="9">
      <c r="A9" s="217" t="s">
        <v>931</v>
      </c>
      <c r="B9" s="218">
        <v>15.0</v>
      </c>
      <c r="C9" s="219" t="s">
        <v>951</v>
      </c>
      <c r="D9" s="220">
        <v>15.0</v>
      </c>
      <c r="E9" s="220" t="s">
        <v>575</v>
      </c>
      <c r="F9" s="221" t="s">
        <v>35</v>
      </c>
      <c r="G9" s="220" t="s">
        <v>952</v>
      </c>
      <c r="H9" s="222" t="s">
        <v>953</v>
      </c>
      <c r="I9" s="220" t="s">
        <v>35</v>
      </c>
      <c r="J9" s="33" t="s">
        <v>401</v>
      </c>
      <c r="K9" s="89">
        <v>38376.0</v>
      </c>
      <c r="L9" s="33" t="s">
        <v>363</v>
      </c>
      <c r="M9" s="33" t="s">
        <v>401</v>
      </c>
      <c r="N9" s="33" t="s">
        <v>954</v>
      </c>
      <c r="O9" s="39" t="b">
        <v>0</v>
      </c>
      <c r="P9" s="73"/>
      <c r="Q9" s="42" t="s">
        <v>752</v>
      </c>
      <c r="R9" s="42" t="s">
        <v>242</v>
      </c>
      <c r="S9" s="42" t="b">
        <v>1</v>
      </c>
      <c r="T9" s="39" t="s">
        <v>242</v>
      </c>
      <c r="U9" s="132" t="b">
        <v>1</v>
      </c>
    </row>
    <row r="10">
      <c r="A10" s="223"/>
      <c r="B10" s="224">
        <v>2.8</v>
      </c>
      <c r="C10" s="225" t="s">
        <v>955</v>
      </c>
      <c r="D10" s="226">
        <v>15.0</v>
      </c>
      <c r="E10" s="226" t="s">
        <v>575</v>
      </c>
      <c r="F10" s="226" t="s">
        <v>856</v>
      </c>
      <c r="G10" s="227"/>
      <c r="H10" s="226" t="s">
        <v>956</v>
      </c>
      <c r="I10" s="226" t="s">
        <v>539</v>
      </c>
      <c r="J10" s="33" t="s">
        <v>401</v>
      </c>
      <c r="K10" s="89">
        <v>749.0</v>
      </c>
      <c r="L10" s="33" t="s">
        <v>363</v>
      </c>
      <c r="M10" s="33" t="s">
        <v>617</v>
      </c>
      <c r="N10" s="33" t="s">
        <v>800</v>
      </c>
      <c r="O10" s="39" t="b">
        <v>0</v>
      </c>
      <c r="P10" s="73"/>
      <c r="Q10" s="42" t="s">
        <v>595</v>
      </c>
      <c r="R10" s="42" t="s">
        <v>957</v>
      </c>
      <c r="S10" s="42" t="b">
        <v>1</v>
      </c>
      <c r="T10" s="42" t="s">
        <v>958</v>
      </c>
      <c r="U10" s="42" t="b">
        <v>0</v>
      </c>
    </row>
    <row r="11">
      <c r="A11" s="223"/>
      <c r="B11" s="224">
        <v>2.9</v>
      </c>
      <c r="C11" s="225" t="s">
        <v>959</v>
      </c>
      <c r="D11" s="226">
        <v>15.0</v>
      </c>
      <c r="E11" s="226" t="s">
        <v>575</v>
      </c>
      <c r="F11" s="226" t="s">
        <v>960</v>
      </c>
      <c r="G11" s="227"/>
      <c r="H11" s="226" t="s">
        <v>961</v>
      </c>
      <c r="I11" s="226" t="s">
        <v>488</v>
      </c>
      <c r="J11" s="33" t="s">
        <v>401</v>
      </c>
      <c r="K11" s="89">
        <v>2154.31</v>
      </c>
      <c r="L11" s="33" t="s">
        <v>227</v>
      </c>
      <c r="M11" s="33" t="s">
        <v>401</v>
      </c>
      <c r="N11" s="33" t="s">
        <v>962</v>
      </c>
      <c r="O11" s="39" t="b">
        <v>0</v>
      </c>
      <c r="P11" s="73"/>
      <c r="Q11" s="42" t="s">
        <v>595</v>
      </c>
      <c r="R11" s="42" t="s">
        <v>242</v>
      </c>
      <c r="S11" s="42" t="b">
        <v>1</v>
      </c>
      <c r="T11" s="39" t="s">
        <v>242</v>
      </c>
      <c r="U11" s="132" t="b">
        <v>1</v>
      </c>
    </row>
    <row r="12">
      <c r="A12" s="223"/>
      <c r="B12" s="224">
        <v>3.1</v>
      </c>
      <c r="C12" s="228" t="s">
        <v>963</v>
      </c>
      <c r="D12" s="226">
        <v>15.0</v>
      </c>
      <c r="E12" s="226" t="s">
        <v>575</v>
      </c>
      <c r="F12" s="226" t="s">
        <v>241</v>
      </c>
      <c r="G12" s="227"/>
      <c r="H12" s="226" t="s">
        <v>236</v>
      </c>
      <c r="I12" s="226" t="s">
        <v>241</v>
      </c>
      <c r="J12" s="33" t="s">
        <v>401</v>
      </c>
      <c r="K12" s="89">
        <v>450.83</v>
      </c>
      <c r="L12" s="33" t="s">
        <v>227</v>
      </c>
      <c r="M12" s="33" t="s">
        <v>401</v>
      </c>
      <c r="N12" s="33" t="s">
        <v>964</v>
      </c>
      <c r="O12" s="39" t="b">
        <v>0</v>
      </c>
      <c r="P12" s="73"/>
      <c r="Q12" s="42" t="s">
        <v>752</v>
      </c>
      <c r="R12" s="42" t="s">
        <v>242</v>
      </c>
      <c r="S12" s="42" t="b">
        <v>1</v>
      </c>
      <c r="T12" s="131" t="s">
        <v>242</v>
      </c>
      <c r="U12" s="132" t="b">
        <v>1</v>
      </c>
    </row>
    <row r="13">
      <c r="A13" s="223"/>
      <c r="B13" s="224">
        <v>3.1</v>
      </c>
      <c r="C13" s="228" t="s">
        <v>965</v>
      </c>
      <c r="D13" s="226">
        <v>15.0</v>
      </c>
      <c r="E13" s="226" t="s">
        <v>575</v>
      </c>
      <c r="F13" s="226" t="s">
        <v>241</v>
      </c>
      <c r="G13" s="227"/>
      <c r="H13" s="226" t="s">
        <v>426</v>
      </c>
      <c r="I13" s="226" t="s">
        <v>241</v>
      </c>
      <c r="J13" s="33" t="s">
        <v>401</v>
      </c>
      <c r="K13" s="89">
        <v>60.87</v>
      </c>
      <c r="L13" s="33" t="s">
        <v>227</v>
      </c>
      <c r="M13" s="33" t="s">
        <v>401</v>
      </c>
      <c r="N13" s="33" t="s">
        <v>964</v>
      </c>
      <c r="O13" s="39" t="b">
        <v>0</v>
      </c>
      <c r="P13" s="73"/>
      <c r="Q13" s="42" t="s">
        <v>752</v>
      </c>
      <c r="R13" s="42" t="s">
        <v>242</v>
      </c>
      <c r="S13" s="42" t="b">
        <v>1</v>
      </c>
      <c r="T13" s="39" t="s">
        <v>242</v>
      </c>
      <c r="U13" s="132" t="b">
        <v>1</v>
      </c>
    </row>
    <row r="14">
      <c r="A14" s="223"/>
      <c r="B14" s="224">
        <v>3.2</v>
      </c>
      <c r="C14" s="228" t="s">
        <v>513</v>
      </c>
      <c r="D14" s="226">
        <v>15.0</v>
      </c>
      <c r="E14" s="226" t="s">
        <v>486</v>
      </c>
      <c r="F14" s="226" t="s">
        <v>488</v>
      </c>
      <c r="G14" s="227"/>
      <c r="H14" s="226" t="s">
        <v>487</v>
      </c>
      <c r="I14" s="226" t="s">
        <v>488</v>
      </c>
      <c r="J14" s="33" t="s">
        <v>401</v>
      </c>
      <c r="K14" s="89">
        <v>604.49</v>
      </c>
      <c r="L14" s="33" t="s">
        <v>227</v>
      </c>
      <c r="M14" s="33" t="s">
        <v>401</v>
      </c>
      <c r="N14" s="33" t="s">
        <v>962</v>
      </c>
      <c r="O14" s="39" t="b">
        <v>0</v>
      </c>
      <c r="P14" s="73"/>
      <c r="Q14" s="42" t="s">
        <v>595</v>
      </c>
      <c r="R14" s="42" t="s">
        <v>242</v>
      </c>
      <c r="S14" s="42" t="b">
        <v>1</v>
      </c>
      <c r="T14" s="131" t="s">
        <v>242</v>
      </c>
      <c r="U14" s="132" t="b">
        <v>1</v>
      </c>
    </row>
    <row r="15">
      <c r="A15" s="223"/>
      <c r="B15" s="224">
        <v>3.2</v>
      </c>
      <c r="C15" s="228" t="s">
        <v>621</v>
      </c>
      <c r="D15" s="226">
        <v>15.0</v>
      </c>
      <c r="E15" s="226" t="s">
        <v>486</v>
      </c>
      <c r="F15" s="226" t="s">
        <v>488</v>
      </c>
      <c r="G15" s="227"/>
      <c r="H15" s="226" t="s">
        <v>966</v>
      </c>
      <c r="I15" s="226" t="s">
        <v>488</v>
      </c>
      <c r="J15" s="33" t="s">
        <v>401</v>
      </c>
      <c r="K15" s="89">
        <v>491.86</v>
      </c>
      <c r="L15" s="33" t="s">
        <v>227</v>
      </c>
      <c r="M15" s="33" t="s">
        <v>401</v>
      </c>
      <c r="N15" s="33" t="s">
        <v>962</v>
      </c>
      <c r="O15" s="39" t="b">
        <v>0</v>
      </c>
      <c r="P15" s="73"/>
      <c r="Q15" s="42" t="s">
        <v>595</v>
      </c>
      <c r="R15" s="42" t="s">
        <v>242</v>
      </c>
      <c r="S15" s="42" t="b">
        <v>1</v>
      </c>
      <c r="T15" s="39" t="s">
        <v>242</v>
      </c>
      <c r="U15" s="132" t="b">
        <v>1</v>
      </c>
    </row>
    <row r="16">
      <c r="A16" s="223"/>
      <c r="B16" s="224">
        <v>3.3</v>
      </c>
      <c r="C16" s="228" t="s">
        <v>967</v>
      </c>
      <c r="D16" s="226">
        <v>75.0</v>
      </c>
      <c r="E16" s="226" t="s">
        <v>575</v>
      </c>
      <c r="F16" s="226" t="s">
        <v>771</v>
      </c>
      <c r="G16" s="227"/>
      <c r="H16" s="226" t="s">
        <v>968</v>
      </c>
      <c r="I16" s="226" t="s">
        <v>969</v>
      </c>
      <c r="J16" s="33" t="s">
        <v>401</v>
      </c>
      <c r="K16" s="100">
        <f>3200/10</f>
        <v>320</v>
      </c>
      <c r="L16" s="33" t="s">
        <v>227</v>
      </c>
      <c r="M16" s="33" t="s">
        <v>166</v>
      </c>
      <c r="N16" s="33" t="s">
        <v>970</v>
      </c>
      <c r="O16" s="39" t="b">
        <v>0</v>
      </c>
      <c r="P16" s="73"/>
      <c r="Q16" s="42" t="s">
        <v>595</v>
      </c>
      <c r="R16" s="42" t="s">
        <v>936</v>
      </c>
      <c r="S16" s="42" t="b">
        <v>1</v>
      </c>
      <c r="T16" s="42" t="s">
        <v>937</v>
      </c>
      <c r="U16" s="42" t="b">
        <v>0</v>
      </c>
    </row>
    <row r="17">
      <c r="A17" s="223"/>
      <c r="B17" s="224">
        <v>3.4</v>
      </c>
      <c r="C17" s="228" t="s">
        <v>971</v>
      </c>
      <c r="D17" s="226">
        <f>200*15</f>
        <v>3000</v>
      </c>
      <c r="E17" s="226" t="s">
        <v>575</v>
      </c>
      <c r="F17" s="226" t="s">
        <v>241</v>
      </c>
      <c r="G17" s="227"/>
      <c r="H17" s="226" t="s">
        <v>972</v>
      </c>
      <c r="I17" s="226" t="s">
        <v>241</v>
      </c>
      <c r="J17" s="33" t="s">
        <v>401</v>
      </c>
      <c r="K17" s="89">
        <v>2.236111</v>
      </c>
      <c r="L17" s="33" t="s">
        <v>227</v>
      </c>
      <c r="M17" s="33" t="s">
        <v>401</v>
      </c>
      <c r="N17" s="33" t="s">
        <v>964</v>
      </c>
      <c r="O17" s="39" t="b">
        <v>0</v>
      </c>
      <c r="P17" s="73"/>
      <c r="Q17" s="42" t="s">
        <v>752</v>
      </c>
      <c r="R17" s="42" t="s">
        <v>242</v>
      </c>
      <c r="S17" s="42" t="b">
        <v>1</v>
      </c>
      <c r="T17" s="39" t="s">
        <v>242</v>
      </c>
      <c r="U17" s="132" t="b">
        <v>1</v>
      </c>
    </row>
    <row r="18">
      <c r="I18" s="54"/>
    </row>
    <row r="19">
      <c r="I19" s="54"/>
    </row>
    <row r="20">
      <c r="I20" s="54"/>
    </row>
    <row r="21">
      <c r="I21" s="54"/>
    </row>
    <row r="22">
      <c r="I22" s="54"/>
    </row>
    <row r="23">
      <c r="I23" s="54"/>
    </row>
    <row r="24">
      <c r="I24" s="54"/>
    </row>
    <row r="25">
      <c r="I25" s="54"/>
    </row>
    <row r="26">
      <c r="I26" s="54"/>
    </row>
    <row r="27">
      <c r="I27" s="54"/>
    </row>
    <row r="28">
      <c r="I28" s="54"/>
    </row>
    <row r="29">
      <c r="F29" s="44" t="s">
        <v>22</v>
      </c>
      <c r="I29" s="54"/>
    </row>
    <row r="30">
      <c r="F30" s="44">
        <v>20.0</v>
      </c>
      <c r="G30" s="26">
        <f>E30-F30</f>
        <v>55</v>
      </c>
      <c r="I30" s="54"/>
    </row>
    <row r="31">
      <c r="I31" s="54"/>
    </row>
    <row r="32">
      <c r="F32" s="44" t="s">
        <v>973</v>
      </c>
      <c r="G32" s="229" t="s">
        <v>974</v>
      </c>
      <c r="I32" s="54"/>
    </row>
    <row r="33">
      <c r="F33" s="44" t="s">
        <v>941</v>
      </c>
      <c r="G33" s="229" t="s">
        <v>975</v>
      </c>
      <c r="I33" s="54"/>
    </row>
    <row r="34">
      <c r="I34" s="54"/>
    </row>
    <row r="35">
      <c r="F35" s="44" t="s">
        <v>949</v>
      </c>
      <c r="G35" s="229" t="s">
        <v>976</v>
      </c>
      <c r="I35" s="54"/>
    </row>
    <row r="36">
      <c r="I36" s="54"/>
    </row>
    <row r="37">
      <c r="I37" s="54"/>
    </row>
    <row r="38">
      <c r="I38" s="54"/>
    </row>
    <row r="39">
      <c r="F39" s="44" t="s">
        <v>507</v>
      </c>
      <c r="G39" s="229" t="s">
        <v>977</v>
      </c>
      <c r="I39" s="54"/>
    </row>
    <row r="40">
      <c r="F40" s="44" t="s">
        <v>978</v>
      </c>
      <c r="G40" s="229" t="s">
        <v>979</v>
      </c>
      <c r="I40" s="54"/>
    </row>
    <row r="41">
      <c r="I41" s="54"/>
    </row>
    <row r="42">
      <c r="I42" s="54"/>
    </row>
    <row r="43">
      <c r="I43" s="54"/>
    </row>
    <row r="44">
      <c r="I44" s="54"/>
    </row>
    <row r="45">
      <c r="F45" s="44">
        <v>124.0</v>
      </c>
      <c r="G45" s="26">
        <f>E45-F45</f>
        <v>2876</v>
      </c>
      <c r="H45" s="44">
        <v>144.0</v>
      </c>
      <c r="I45" s="54">
        <f>G45/H45</f>
        <v>19.97222222</v>
      </c>
    </row>
    <row r="46">
      <c r="H46" s="26">
        <f>H45*20</f>
        <v>2880</v>
      </c>
      <c r="I46" s="54"/>
    </row>
    <row r="47">
      <c r="I47" s="54"/>
    </row>
    <row r="48">
      <c r="H48" s="26">
        <f>322/144</f>
        <v>2.236111111</v>
      </c>
      <c r="I48" s="54"/>
    </row>
    <row r="49">
      <c r="I49" s="54"/>
    </row>
    <row r="50">
      <c r="I50" s="54"/>
    </row>
    <row r="51">
      <c r="I51" s="54"/>
    </row>
    <row r="52">
      <c r="I52" s="54"/>
    </row>
    <row r="53">
      <c r="I53" s="54"/>
    </row>
    <row r="54">
      <c r="I54" s="54"/>
    </row>
    <row r="55">
      <c r="I55" s="54"/>
    </row>
    <row r="56">
      <c r="I56" s="54"/>
    </row>
    <row r="57">
      <c r="I57" s="54"/>
    </row>
    <row r="58">
      <c r="I58" s="54"/>
    </row>
    <row r="59">
      <c r="I59" s="54"/>
    </row>
    <row r="60">
      <c r="I60" s="54"/>
    </row>
    <row r="61">
      <c r="I61" s="54"/>
    </row>
    <row r="62">
      <c r="I62" s="54"/>
    </row>
    <row r="63">
      <c r="I63" s="54"/>
    </row>
    <row r="64">
      <c r="I64" s="54"/>
    </row>
    <row r="65">
      <c r="I65" s="54"/>
    </row>
    <row r="66">
      <c r="I66" s="54"/>
    </row>
    <row r="67">
      <c r="I67" s="54"/>
    </row>
    <row r="68">
      <c r="I68" s="54"/>
    </row>
    <row r="69">
      <c r="I69" s="54"/>
    </row>
    <row r="70">
      <c r="I70" s="54"/>
    </row>
    <row r="71">
      <c r="I71" s="54"/>
    </row>
    <row r="72">
      <c r="I72" s="54"/>
    </row>
    <row r="73">
      <c r="I73" s="54"/>
    </row>
    <row r="74">
      <c r="I74" s="54"/>
    </row>
    <row r="75">
      <c r="I75" s="54"/>
    </row>
    <row r="76">
      <c r="I76" s="54"/>
    </row>
    <row r="77">
      <c r="I77" s="54"/>
    </row>
    <row r="78">
      <c r="I78" s="54"/>
    </row>
    <row r="79">
      <c r="I79" s="54"/>
    </row>
    <row r="80">
      <c r="I80" s="54"/>
    </row>
    <row r="81">
      <c r="I81" s="54"/>
    </row>
    <row r="82">
      <c r="I82" s="54"/>
    </row>
    <row r="83">
      <c r="I83" s="54"/>
    </row>
    <row r="84">
      <c r="I84" s="54"/>
    </row>
    <row r="85">
      <c r="I85" s="54"/>
    </row>
    <row r="86">
      <c r="I86" s="54"/>
    </row>
    <row r="87">
      <c r="I87" s="54"/>
    </row>
    <row r="88">
      <c r="I88" s="54"/>
    </row>
    <row r="89">
      <c r="I89" s="54"/>
    </row>
    <row r="90">
      <c r="I90" s="54"/>
    </row>
    <row r="91">
      <c r="I91" s="54"/>
    </row>
    <row r="92">
      <c r="I92" s="54"/>
    </row>
    <row r="93">
      <c r="I93" s="54"/>
    </row>
    <row r="94">
      <c r="I94" s="54"/>
    </row>
    <row r="95">
      <c r="I95" s="54"/>
    </row>
    <row r="96">
      <c r="I96" s="54"/>
    </row>
    <row r="97">
      <c r="I97" s="54"/>
    </row>
    <row r="98">
      <c r="I98" s="54"/>
    </row>
    <row r="99">
      <c r="I99" s="54"/>
    </row>
    <row r="100">
      <c r="I100" s="54"/>
    </row>
    <row r="101">
      <c r="I101" s="54"/>
    </row>
    <row r="102">
      <c r="I102" s="54"/>
    </row>
    <row r="103">
      <c r="I103" s="54"/>
    </row>
    <row r="104">
      <c r="I104" s="54"/>
    </row>
    <row r="105">
      <c r="I105" s="54"/>
    </row>
    <row r="106">
      <c r="I106" s="54"/>
    </row>
    <row r="107">
      <c r="I107" s="54"/>
    </row>
    <row r="108">
      <c r="I108" s="54"/>
    </row>
    <row r="109">
      <c r="I109" s="54"/>
    </row>
    <row r="110">
      <c r="I110" s="54"/>
    </row>
    <row r="111">
      <c r="I111" s="54"/>
    </row>
    <row r="112">
      <c r="I112" s="54"/>
    </row>
    <row r="113">
      <c r="I113" s="54"/>
    </row>
    <row r="114">
      <c r="I114" s="54"/>
    </row>
    <row r="115">
      <c r="I115" s="54"/>
    </row>
    <row r="116">
      <c r="I116" s="54"/>
    </row>
    <row r="117">
      <c r="I117" s="54"/>
    </row>
    <row r="118">
      <c r="I118" s="54"/>
    </row>
    <row r="119">
      <c r="I119" s="54"/>
    </row>
    <row r="120">
      <c r="I120" s="54"/>
    </row>
    <row r="121">
      <c r="I121" s="54"/>
    </row>
    <row r="122">
      <c r="I122" s="54"/>
    </row>
    <row r="123">
      <c r="I123" s="54"/>
    </row>
    <row r="124">
      <c r="I124" s="54"/>
    </row>
    <row r="125">
      <c r="I125" s="54"/>
    </row>
    <row r="126">
      <c r="I126" s="54"/>
    </row>
    <row r="127">
      <c r="I127" s="54"/>
    </row>
    <row r="128">
      <c r="I128" s="54"/>
    </row>
    <row r="129">
      <c r="I129" s="54"/>
    </row>
    <row r="130">
      <c r="I130" s="54"/>
    </row>
    <row r="131">
      <c r="I131" s="54"/>
    </row>
    <row r="132">
      <c r="I132" s="54"/>
    </row>
    <row r="133">
      <c r="I133" s="54"/>
    </row>
    <row r="134">
      <c r="I134" s="54"/>
    </row>
    <row r="135">
      <c r="I135" s="54"/>
    </row>
    <row r="136">
      <c r="I136" s="54"/>
    </row>
    <row r="137">
      <c r="I137" s="54"/>
    </row>
    <row r="138">
      <c r="I138" s="54"/>
    </row>
    <row r="139">
      <c r="I139" s="54"/>
    </row>
    <row r="140">
      <c r="I140" s="54"/>
    </row>
    <row r="141">
      <c r="I141" s="54"/>
    </row>
    <row r="142">
      <c r="I142" s="54"/>
    </row>
    <row r="143">
      <c r="I143" s="54"/>
    </row>
    <row r="144">
      <c r="I144" s="54"/>
    </row>
    <row r="145">
      <c r="I145" s="54"/>
    </row>
    <row r="146">
      <c r="I146" s="54"/>
    </row>
    <row r="147">
      <c r="I147" s="54"/>
    </row>
    <row r="148">
      <c r="I148" s="54"/>
    </row>
    <row r="149">
      <c r="I149" s="54"/>
    </row>
    <row r="150">
      <c r="I150" s="54"/>
    </row>
    <row r="151">
      <c r="I151" s="54"/>
    </row>
    <row r="152">
      <c r="I152" s="54"/>
    </row>
    <row r="153">
      <c r="I153" s="54"/>
    </row>
    <row r="154">
      <c r="I154" s="54"/>
    </row>
    <row r="155">
      <c r="I155" s="54"/>
    </row>
    <row r="156">
      <c r="I156" s="54"/>
    </row>
    <row r="157">
      <c r="I157" s="54"/>
    </row>
    <row r="158">
      <c r="I158" s="54"/>
    </row>
    <row r="159">
      <c r="I159" s="54"/>
    </row>
    <row r="160">
      <c r="I160" s="54"/>
    </row>
    <row r="161">
      <c r="I161" s="54"/>
    </row>
    <row r="162">
      <c r="I162" s="54"/>
    </row>
    <row r="163">
      <c r="I163" s="54"/>
    </row>
    <row r="164">
      <c r="I164" s="54"/>
    </row>
    <row r="165">
      <c r="I165" s="54"/>
    </row>
    <row r="166">
      <c r="I166" s="54"/>
    </row>
    <row r="167">
      <c r="I167" s="54"/>
    </row>
    <row r="168">
      <c r="I168" s="54"/>
    </row>
    <row r="169">
      <c r="I169" s="54"/>
    </row>
    <row r="170">
      <c r="I170" s="54"/>
    </row>
    <row r="171">
      <c r="I171" s="54"/>
    </row>
    <row r="172">
      <c r="I172" s="54"/>
    </row>
    <row r="173">
      <c r="I173" s="54"/>
    </row>
    <row r="174">
      <c r="I174" s="54"/>
    </row>
    <row r="175">
      <c r="I175" s="54"/>
    </row>
    <row r="176">
      <c r="I176" s="54"/>
    </row>
    <row r="177">
      <c r="I177" s="54"/>
    </row>
    <row r="178">
      <c r="I178" s="54"/>
    </row>
    <row r="179">
      <c r="I179" s="54"/>
    </row>
    <row r="180">
      <c r="I180" s="54"/>
    </row>
    <row r="181">
      <c r="I181" s="54"/>
    </row>
    <row r="182">
      <c r="I182" s="54"/>
    </row>
    <row r="183">
      <c r="I183" s="54"/>
    </row>
    <row r="184">
      <c r="I184" s="54"/>
    </row>
    <row r="185">
      <c r="I185" s="54"/>
    </row>
    <row r="186">
      <c r="I186" s="54"/>
    </row>
    <row r="187">
      <c r="I187" s="54"/>
    </row>
    <row r="188">
      <c r="I188" s="54"/>
    </row>
    <row r="189">
      <c r="I189" s="54"/>
    </row>
    <row r="190">
      <c r="I190" s="54"/>
    </row>
    <row r="191">
      <c r="I191" s="54"/>
    </row>
    <row r="192">
      <c r="I192" s="54"/>
    </row>
    <row r="193">
      <c r="I193" s="54"/>
    </row>
    <row r="194">
      <c r="I194" s="54"/>
    </row>
    <row r="195">
      <c r="I195" s="54"/>
    </row>
    <row r="196">
      <c r="I196" s="54"/>
    </row>
    <row r="197">
      <c r="I197" s="54"/>
    </row>
    <row r="198">
      <c r="I198" s="54"/>
    </row>
    <row r="199">
      <c r="I199" s="54"/>
    </row>
    <row r="200">
      <c r="I200" s="54"/>
    </row>
    <row r="201">
      <c r="I201" s="54"/>
    </row>
    <row r="202">
      <c r="I202" s="54"/>
    </row>
    <row r="203">
      <c r="I203" s="54"/>
    </row>
    <row r="204">
      <c r="I204" s="54"/>
    </row>
    <row r="205">
      <c r="I205" s="54"/>
    </row>
    <row r="206">
      <c r="I206" s="54"/>
    </row>
    <row r="207">
      <c r="I207" s="54"/>
    </row>
    <row r="208">
      <c r="I208" s="54"/>
    </row>
    <row r="209">
      <c r="I209" s="54"/>
    </row>
    <row r="210">
      <c r="I210" s="54"/>
    </row>
    <row r="211">
      <c r="I211" s="54"/>
    </row>
    <row r="212">
      <c r="I212" s="54"/>
    </row>
    <row r="213">
      <c r="I213" s="54"/>
    </row>
    <row r="214">
      <c r="I214" s="54"/>
    </row>
    <row r="215">
      <c r="I215" s="54"/>
    </row>
    <row r="216">
      <c r="I216" s="54"/>
    </row>
    <row r="217">
      <c r="I217" s="54"/>
    </row>
    <row r="218">
      <c r="I218" s="54"/>
    </row>
    <row r="219">
      <c r="I219" s="54"/>
    </row>
    <row r="220">
      <c r="I220" s="54"/>
    </row>
    <row r="221">
      <c r="I221" s="54"/>
    </row>
    <row r="222">
      <c r="I222" s="54"/>
    </row>
    <row r="223">
      <c r="I223" s="54"/>
    </row>
    <row r="224">
      <c r="I224" s="54"/>
    </row>
    <row r="225">
      <c r="I225" s="54"/>
    </row>
    <row r="226">
      <c r="I226" s="54"/>
    </row>
    <row r="227">
      <c r="I227" s="54"/>
    </row>
    <row r="228">
      <c r="I228" s="54"/>
    </row>
    <row r="229">
      <c r="I229" s="54"/>
    </row>
    <row r="230">
      <c r="I230" s="54"/>
    </row>
    <row r="231">
      <c r="I231" s="54"/>
    </row>
    <row r="232">
      <c r="I232" s="54"/>
    </row>
    <row r="233">
      <c r="I233" s="54"/>
    </row>
    <row r="234">
      <c r="I234" s="54"/>
    </row>
    <row r="235">
      <c r="I235" s="54"/>
    </row>
    <row r="236">
      <c r="I236" s="54"/>
    </row>
    <row r="237">
      <c r="I237" s="54"/>
    </row>
    <row r="238">
      <c r="I238" s="54"/>
    </row>
    <row r="239">
      <c r="I239" s="54"/>
    </row>
    <row r="240">
      <c r="I240" s="54"/>
    </row>
    <row r="241">
      <c r="I241" s="54"/>
    </row>
    <row r="242">
      <c r="I242" s="54"/>
    </row>
    <row r="243">
      <c r="I243" s="54"/>
    </row>
    <row r="244">
      <c r="I244" s="54"/>
    </row>
    <row r="245">
      <c r="I245" s="54"/>
    </row>
    <row r="246">
      <c r="I246" s="54"/>
    </row>
    <row r="247">
      <c r="I247" s="54"/>
    </row>
    <row r="248">
      <c r="I248" s="54"/>
    </row>
    <row r="249">
      <c r="I249" s="54"/>
    </row>
    <row r="250">
      <c r="I250" s="54"/>
    </row>
    <row r="251">
      <c r="I251" s="54"/>
    </row>
    <row r="252">
      <c r="I252" s="54"/>
    </row>
    <row r="253">
      <c r="I253" s="54"/>
    </row>
    <row r="254">
      <c r="I254" s="54"/>
    </row>
    <row r="255">
      <c r="I255" s="54"/>
    </row>
    <row r="256">
      <c r="I256" s="54"/>
    </row>
    <row r="257">
      <c r="I257" s="54"/>
    </row>
    <row r="258">
      <c r="I258" s="54"/>
    </row>
    <row r="259">
      <c r="I259" s="54"/>
    </row>
    <row r="260">
      <c r="I260" s="54"/>
    </row>
    <row r="261">
      <c r="I261" s="54"/>
    </row>
    <row r="262">
      <c r="I262" s="54"/>
    </row>
    <row r="263">
      <c r="I263" s="54"/>
    </row>
    <row r="264">
      <c r="I264" s="54"/>
    </row>
    <row r="265">
      <c r="I265" s="54"/>
    </row>
    <row r="266">
      <c r="I266" s="54"/>
    </row>
    <row r="267">
      <c r="I267" s="54"/>
    </row>
    <row r="268">
      <c r="I268" s="54"/>
    </row>
    <row r="269">
      <c r="I269" s="54"/>
    </row>
    <row r="270">
      <c r="I270" s="54"/>
    </row>
    <row r="271">
      <c r="I271" s="54"/>
    </row>
    <row r="272">
      <c r="I272" s="54"/>
    </row>
    <row r="273">
      <c r="I273" s="54"/>
    </row>
    <row r="274">
      <c r="I274" s="54"/>
    </row>
    <row r="275">
      <c r="I275" s="54"/>
    </row>
    <row r="276">
      <c r="I276" s="54"/>
    </row>
    <row r="277">
      <c r="I277" s="54"/>
    </row>
    <row r="278">
      <c r="I278" s="54"/>
    </row>
    <row r="279">
      <c r="I279" s="54"/>
    </row>
    <row r="280">
      <c r="I280" s="54"/>
    </row>
    <row r="281">
      <c r="I281" s="54"/>
    </row>
    <row r="282">
      <c r="I282" s="54"/>
    </row>
    <row r="283">
      <c r="I283" s="54"/>
    </row>
    <row r="284">
      <c r="I284" s="54"/>
    </row>
    <row r="285">
      <c r="I285" s="54"/>
    </row>
    <row r="286">
      <c r="I286" s="54"/>
    </row>
    <row r="287">
      <c r="I287" s="54"/>
    </row>
    <row r="288">
      <c r="I288" s="54"/>
    </row>
    <row r="289">
      <c r="I289" s="54"/>
    </row>
    <row r="290">
      <c r="I290" s="54"/>
    </row>
    <row r="291">
      <c r="I291" s="54"/>
    </row>
    <row r="292">
      <c r="I292" s="54"/>
    </row>
    <row r="293">
      <c r="I293" s="54"/>
    </row>
    <row r="294">
      <c r="I294" s="54"/>
    </row>
    <row r="295">
      <c r="I295" s="54"/>
    </row>
    <row r="296">
      <c r="I296" s="54"/>
    </row>
    <row r="297">
      <c r="I297" s="54"/>
    </row>
    <row r="298">
      <c r="I298" s="54"/>
    </row>
    <row r="299">
      <c r="I299" s="54"/>
    </row>
    <row r="300">
      <c r="I300" s="54"/>
    </row>
    <row r="301">
      <c r="I301" s="54"/>
    </row>
    <row r="302">
      <c r="I302" s="54"/>
    </row>
    <row r="303">
      <c r="I303" s="54"/>
    </row>
    <row r="304">
      <c r="I304" s="54"/>
    </row>
    <row r="305">
      <c r="I305" s="54"/>
    </row>
    <row r="306">
      <c r="I306" s="54"/>
    </row>
    <row r="307">
      <c r="I307" s="54"/>
    </row>
    <row r="308">
      <c r="I308" s="54"/>
    </row>
    <row r="309">
      <c r="I309" s="54"/>
    </row>
    <row r="310">
      <c r="I310" s="54"/>
    </row>
    <row r="311">
      <c r="I311" s="54"/>
    </row>
    <row r="312">
      <c r="I312" s="54"/>
    </row>
    <row r="313">
      <c r="I313" s="54"/>
    </row>
    <row r="314">
      <c r="I314" s="54"/>
    </row>
    <row r="315">
      <c r="I315" s="54"/>
    </row>
    <row r="316">
      <c r="I316" s="54"/>
    </row>
    <row r="317">
      <c r="I317" s="54"/>
    </row>
    <row r="318">
      <c r="I318" s="54"/>
    </row>
    <row r="319">
      <c r="I319" s="54"/>
    </row>
    <row r="320">
      <c r="I320" s="54"/>
    </row>
    <row r="321">
      <c r="I321" s="54"/>
    </row>
    <row r="322">
      <c r="I322" s="54"/>
    </row>
    <row r="323">
      <c r="I323" s="54"/>
    </row>
    <row r="324">
      <c r="I324" s="54"/>
    </row>
    <row r="325">
      <c r="I325" s="54"/>
    </row>
    <row r="326">
      <c r="I326" s="54"/>
    </row>
    <row r="327">
      <c r="I327" s="54"/>
    </row>
    <row r="328">
      <c r="I328" s="54"/>
    </row>
    <row r="329">
      <c r="I329" s="54"/>
    </row>
    <row r="330">
      <c r="I330" s="54"/>
    </row>
    <row r="331">
      <c r="I331" s="54"/>
    </row>
    <row r="332">
      <c r="I332" s="54"/>
    </row>
    <row r="333">
      <c r="I333" s="54"/>
    </row>
    <row r="334">
      <c r="I334" s="54"/>
    </row>
    <row r="335">
      <c r="I335" s="54"/>
    </row>
    <row r="336">
      <c r="I336" s="54"/>
    </row>
    <row r="337">
      <c r="I337" s="54"/>
    </row>
    <row r="338">
      <c r="I338" s="54"/>
    </row>
    <row r="339">
      <c r="I339" s="54"/>
    </row>
    <row r="340">
      <c r="I340" s="54"/>
    </row>
    <row r="341">
      <c r="I341" s="54"/>
    </row>
    <row r="342">
      <c r="I342" s="54"/>
    </row>
    <row r="343">
      <c r="I343" s="54"/>
    </row>
    <row r="344">
      <c r="I344" s="54"/>
    </row>
    <row r="345">
      <c r="I345" s="54"/>
    </row>
    <row r="346">
      <c r="I346" s="54"/>
    </row>
    <row r="347">
      <c r="I347" s="54"/>
    </row>
    <row r="348">
      <c r="I348" s="54"/>
    </row>
    <row r="349">
      <c r="I349" s="54"/>
    </row>
    <row r="350">
      <c r="I350" s="54"/>
    </row>
    <row r="351">
      <c r="I351" s="54"/>
    </row>
    <row r="352">
      <c r="I352" s="54"/>
    </row>
    <row r="353">
      <c r="I353" s="54"/>
    </row>
    <row r="354">
      <c r="I354" s="54"/>
    </row>
    <row r="355">
      <c r="I355" s="54"/>
    </row>
    <row r="356">
      <c r="I356" s="54"/>
    </row>
    <row r="357">
      <c r="I357" s="54"/>
    </row>
    <row r="358">
      <c r="I358" s="54"/>
    </row>
    <row r="359">
      <c r="I359" s="54"/>
    </row>
    <row r="360">
      <c r="I360" s="54"/>
    </row>
    <row r="361">
      <c r="I361" s="54"/>
    </row>
    <row r="362">
      <c r="I362" s="54"/>
    </row>
    <row r="363">
      <c r="I363" s="54"/>
    </row>
    <row r="364">
      <c r="I364" s="54"/>
    </row>
    <row r="365">
      <c r="I365" s="54"/>
    </row>
    <row r="366">
      <c r="I366" s="54"/>
    </row>
    <row r="367">
      <c r="I367" s="54"/>
    </row>
    <row r="368">
      <c r="I368" s="54"/>
    </row>
    <row r="369">
      <c r="I369" s="54"/>
    </row>
    <row r="370">
      <c r="I370" s="54"/>
    </row>
    <row r="371">
      <c r="I371" s="54"/>
    </row>
    <row r="372">
      <c r="I372" s="54"/>
    </row>
    <row r="373">
      <c r="I373" s="54"/>
    </row>
    <row r="374">
      <c r="I374" s="54"/>
    </row>
    <row r="375">
      <c r="I375" s="54"/>
    </row>
    <row r="376">
      <c r="I376" s="54"/>
    </row>
    <row r="377">
      <c r="I377" s="54"/>
    </row>
    <row r="378">
      <c r="I378" s="54"/>
    </row>
    <row r="379">
      <c r="I379" s="54"/>
    </row>
    <row r="380">
      <c r="I380" s="54"/>
    </row>
    <row r="381">
      <c r="I381" s="54"/>
    </row>
    <row r="382">
      <c r="I382" s="54"/>
    </row>
    <row r="383">
      <c r="I383" s="54"/>
    </row>
    <row r="384">
      <c r="I384" s="54"/>
    </row>
    <row r="385">
      <c r="I385" s="54"/>
    </row>
    <row r="386">
      <c r="I386" s="54"/>
    </row>
    <row r="387">
      <c r="I387" s="54"/>
    </row>
    <row r="388">
      <c r="I388" s="54"/>
    </row>
    <row r="389">
      <c r="I389" s="54"/>
    </row>
    <row r="390">
      <c r="I390" s="54"/>
    </row>
    <row r="391">
      <c r="I391" s="54"/>
    </row>
    <row r="392">
      <c r="I392" s="54"/>
    </row>
    <row r="393">
      <c r="I393" s="54"/>
    </row>
    <row r="394">
      <c r="I394" s="54"/>
    </row>
    <row r="395">
      <c r="I395" s="54"/>
    </row>
    <row r="396">
      <c r="I396" s="54"/>
    </row>
    <row r="397">
      <c r="I397" s="54"/>
    </row>
    <row r="398">
      <c r="I398" s="54"/>
    </row>
    <row r="399">
      <c r="I399" s="54"/>
    </row>
    <row r="400">
      <c r="I400" s="54"/>
    </row>
    <row r="401">
      <c r="I401" s="54"/>
    </row>
    <row r="402">
      <c r="I402" s="54"/>
    </row>
    <row r="403">
      <c r="I403" s="54"/>
    </row>
    <row r="404">
      <c r="I404" s="54"/>
    </row>
    <row r="405">
      <c r="I405" s="54"/>
    </row>
    <row r="406">
      <c r="I406" s="54"/>
    </row>
    <row r="407">
      <c r="I407" s="54"/>
    </row>
    <row r="408">
      <c r="I408" s="54"/>
    </row>
    <row r="409">
      <c r="I409" s="54"/>
    </row>
    <row r="410">
      <c r="I410" s="54"/>
    </row>
    <row r="411">
      <c r="I411" s="54"/>
    </row>
    <row r="412">
      <c r="I412" s="54"/>
    </row>
    <row r="413">
      <c r="I413" s="54"/>
    </row>
    <row r="414">
      <c r="I414" s="54"/>
    </row>
    <row r="415">
      <c r="I415" s="54"/>
    </row>
    <row r="416">
      <c r="I416" s="54"/>
    </row>
    <row r="417">
      <c r="I417" s="54"/>
    </row>
    <row r="418">
      <c r="I418" s="54"/>
    </row>
    <row r="419">
      <c r="I419" s="54"/>
    </row>
    <row r="420">
      <c r="I420" s="54"/>
    </row>
    <row r="421">
      <c r="I421" s="54"/>
    </row>
    <row r="422">
      <c r="I422" s="54"/>
    </row>
    <row r="423">
      <c r="I423" s="54"/>
    </row>
    <row r="424">
      <c r="I424" s="54"/>
    </row>
    <row r="425">
      <c r="I425" s="54"/>
    </row>
    <row r="426">
      <c r="I426" s="54"/>
    </row>
    <row r="427">
      <c r="I427" s="54"/>
    </row>
    <row r="428">
      <c r="I428" s="54"/>
    </row>
    <row r="429">
      <c r="I429" s="54"/>
    </row>
    <row r="430">
      <c r="I430" s="54"/>
    </row>
    <row r="431">
      <c r="I431" s="54"/>
    </row>
    <row r="432">
      <c r="I432" s="54"/>
    </row>
    <row r="433">
      <c r="I433" s="54"/>
    </row>
    <row r="434">
      <c r="I434" s="54"/>
    </row>
    <row r="435">
      <c r="I435" s="54"/>
    </row>
    <row r="436">
      <c r="I436" s="54"/>
    </row>
    <row r="437">
      <c r="I437" s="54"/>
    </row>
    <row r="438">
      <c r="I438" s="54"/>
    </row>
    <row r="439">
      <c r="I439" s="54"/>
    </row>
    <row r="440">
      <c r="I440" s="54"/>
    </row>
    <row r="441">
      <c r="I441" s="54"/>
    </row>
    <row r="442">
      <c r="I442" s="54"/>
    </row>
    <row r="443">
      <c r="I443" s="54"/>
    </row>
    <row r="444">
      <c r="I444" s="54"/>
    </row>
    <row r="445">
      <c r="I445" s="54"/>
    </row>
    <row r="446">
      <c r="I446" s="54"/>
    </row>
    <row r="447">
      <c r="I447" s="54"/>
    </row>
    <row r="448">
      <c r="I448" s="54"/>
    </row>
    <row r="449">
      <c r="I449" s="54"/>
    </row>
    <row r="450">
      <c r="I450" s="54"/>
    </row>
    <row r="451">
      <c r="I451" s="54"/>
    </row>
    <row r="452">
      <c r="I452" s="54"/>
    </row>
    <row r="453">
      <c r="I453" s="54"/>
    </row>
    <row r="454">
      <c r="I454" s="54"/>
    </row>
    <row r="455">
      <c r="I455" s="54"/>
    </row>
    <row r="456">
      <c r="I456" s="54"/>
    </row>
    <row r="457">
      <c r="I457" s="54"/>
    </row>
    <row r="458">
      <c r="I458" s="54"/>
    </row>
    <row r="459">
      <c r="I459" s="54"/>
    </row>
    <row r="460">
      <c r="I460" s="54"/>
    </row>
    <row r="461">
      <c r="I461" s="54"/>
    </row>
    <row r="462">
      <c r="I462" s="54"/>
    </row>
    <row r="463">
      <c r="I463" s="54"/>
    </row>
    <row r="464">
      <c r="I464" s="54"/>
    </row>
    <row r="465">
      <c r="I465" s="54"/>
    </row>
    <row r="466">
      <c r="I466" s="54"/>
    </row>
    <row r="467">
      <c r="I467" s="54"/>
    </row>
    <row r="468">
      <c r="I468" s="54"/>
    </row>
    <row r="469">
      <c r="I469" s="54"/>
    </row>
    <row r="470">
      <c r="I470" s="54"/>
    </row>
    <row r="471">
      <c r="I471" s="54"/>
    </row>
    <row r="472">
      <c r="I472" s="54"/>
    </row>
    <row r="473">
      <c r="I473" s="54"/>
    </row>
    <row r="474">
      <c r="I474" s="54"/>
    </row>
    <row r="475">
      <c r="I475" s="54"/>
    </row>
    <row r="476">
      <c r="I476" s="54"/>
    </row>
    <row r="477">
      <c r="I477" s="54"/>
    </row>
    <row r="478">
      <c r="I478" s="54"/>
    </row>
    <row r="479">
      <c r="I479" s="54"/>
    </row>
    <row r="480">
      <c r="I480" s="54"/>
    </row>
    <row r="481">
      <c r="I481" s="54"/>
    </row>
    <row r="482">
      <c r="I482" s="54"/>
    </row>
    <row r="483">
      <c r="I483" s="54"/>
    </row>
    <row r="484">
      <c r="I484" s="54"/>
    </row>
    <row r="485">
      <c r="I485" s="54"/>
    </row>
    <row r="486">
      <c r="I486" s="54"/>
    </row>
    <row r="487">
      <c r="I487" s="54"/>
    </row>
    <row r="488">
      <c r="I488" s="54"/>
    </row>
    <row r="489">
      <c r="I489" s="54"/>
    </row>
    <row r="490">
      <c r="I490" s="54"/>
    </row>
    <row r="491">
      <c r="I491" s="54"/>
    </row>
    <row r="492">
      <c r="I492" s="54"/>
    </row>
    <row r="493">
      <c r="I493" s="54"/>
    </row>
    <row r="494">
      <c r="I494" s="54"/>
    </row>
    <row r="495">
      <c r="I495" s="54"/>
    </row>
    <row r="496">
      <c r="I496" s="54"/>
    </row>
    <row r="497">
      <c r="I497" s="54"/>
    </row>
    <row r="498">
      <c r="I498" s="54"/>
    </row>
    <row r="499">
      <c r="I499" s="54"/>
    </row>
    <row r="500">
      <c r="I500" s="54"/>
    </row>
    <row r="501">
      <c r="I501" s="54"/>
    </row>
    <row r="502">
      <c r="I502" s="54"/>
    </row>
    <row r="503">
      <c r="I503" s="54"/>
    </row>
    <row r="504">
      <c r="I504" s="54"/>
    </row>
    <row r="505">
      <c r="I505" s="54"/>
    </row>
    <row r="506">
      <c r="I506" s="54"/>
    </row>
    <row r="507">
      <c r="I507" s="54"/>
    </row>
    <row r="508">
      <c r="I508" s="54"/>
    </row>
    <row r="509">
      <c r="I509" s="54"/>
    </row>
    <row r="510">
      <c r="I510" s="54"/>
    </row>
    <row r="511">
      <c r="I511" s="54"/>
    </row>
    <row r="512">
      <c r="I512" s="54"/>
    </row>
    <row r="513">
      <c r="I513" s="54"/>
    </row>
    <row r="514">
      <c r="I514" s="54"/>
    </row>
    <row r="515">
      <c r="I515" s="54"/>
    </row>
    <row r="516">
      <c r="I516" s="54"/>
    </row>
    <row r="517">
      <c r="I517" s="54"/>
    </row>
    <row r="518">
      <c r="I518" s="54"/>
    </row>
    <row r="519">
      <c r="I519" s="54"/>
    </row>
    <row r="520">
      <c r="I520" s="54"/>
    </row>
    <row r="521">
      <c r="I521" s="54"/>
    </row>
    <row r="522">
      <c r="I522" s="54"/>
    </row>
    <row r="523">
      <c r="I523" s="54"/>
    </row>
    <row r="524">
      <c r="I524" s="54"/>
    </row>
    <row r="525">
      <c r="I525" s="54"/>
    </row>
    <row r="526">
      <c r="I526" s="54"/>
    </row>
    <row r="527">
      <c r="I527" s="54"/>
    </row>
    <row r="528">
      <c r="I528" s="54"/>
    </row>
    <row r="529">
      <c r="I529" s="54"/>
    </row>
    <row r="530">
      <c r="I530" s="54"/>
    </row>
    <row r="531">
      <c r="I531" s="54"/>
    </row>
    <row r="532">
      <c r="I532" s="54"/>
    </row>
    <row r="533">
      <c r="I533" s="54"/>
    </row>
    <row r="534">
      <c r="I534" s="54"/>
    </row>
    <row r="535">
      <c r="I535" s="54"/>
    </row>
    <row r="536">
      <c r="I536" s="54"/>
    </row>
    <row r="537">
      <c r="I537" s="54"/>
    </row>
    <row r="538">
      <c r="I538" s="54"/>
    </row>
    <row r="539">
      <c r="I539" s="54"/>
    </row>
    <row r="540">
      <c r="I540" s="54"/>
    </row>
    <row r="541">
      <c r="I541" s="54"/>
    </row>
    <row r="542">
      <c r="I542" s="54"/>
    </row>
    <row r="543">
      <c r="I543" s="54"/>
    </row>
    <row r="544">
      <c r="I544" s="54"/>
    </row>
    <row r="545">
      <c r="I545" s="54"/>
    </row>
    <row r="546">
      <c r="I546" s="54"/>
    </row>
    <row r="547">
      <c r="I547" s="54"/>
    </row>
    <row r="548">
      <c r="I548" s="54"/>
    </row>
    <row r="549">
      <c r="I549" s="54"/>
    </row>
    <row r="550">
      <c r="I550" s="54"/>
    </row>
    <row r="551">
      <c r="I551" s="54"/>
    </row>
    <row r="552">
      <c r="I552" s="54"/>
    </row>
    <row r="553">
      <c r="I553" s="54"/>
    </row>
    <row r="554">
      <c r="I554" s="54"/>
    </row>
    <row r="555">
      <c r="I555" s="54"/>
    </row>
    <row r="556">
      <c r="I556" s="54"/>
    </row>
    <row r="557">
      <c r="I557" s="54"/>
    </row>
    <row r="558">
      <c r="I558" s="54"/>
    </row>
    <row r="559">
      <c r="I559" s="54"/>
    </row>
    <row r="560">
      <c r="I560" s="54"/>
    </row>
    <row r="561">
      <c r="I561" s="54"/>
    </row>
    <row r="562">
      <c r="I562" s="54"/>
    </row>
    <row r="563">
      <c r="I563" s="54"/>
    </row>
    <row r="564">
      <c r="I564" s="54"/>
    </row>
    <row r="565">
      <c r="I565" s="54"/>
    </row>
    <row r="566">
      <c r="I566" s="54"/>
    </row>
    <row r="567">
      <c r="I567" s="54"/>
    </row>
    <row r="568">
      <c r="I568" s="54"/>
    </row>
    <row r="569">
      <c r="I569" s="54"/>
    </row>
    <row r="570">
      <c r="I570" s="54"/>
    </row>
    <row r="571">
      <c r="I571" s="54"/>
    </row>
    <row r="572">
      <c r="I572" s="54"/>
    </row>
    <row r="573">
      <c r="I573" s="54"/>
    </row>
    <row r="574">
      <c r="I574" s="54"/>
    </row>
    <row r="575">
      <c r="I575" s="54"/>
    </row>
    <row r="576">
      <c r="I576" s="54"/>
    </row>
    <row r="577">
      <c r="I577" s="54"/>
    </row>
    <row r="578">
      <c r="I578" s="54"/>
    </row>
    <row r="579">
      <c r="I579" s="54"/>
    </row>
    <row r="580">
      <c r="I580" s="54"/>
    </row>
    <row r="581">
      <c r="I581" s="54"/>
    </row>
    <row r="582">
      <c r="I582" s="54"/>
    </row>
    <row r="583">
      <c r="I583" s="54"/>
    </row>
    <row r="584">
      <c r="I584" s="54"/>
    </row>
    <row r="585">
      <c r="I585" s="54"/>
    </row>
    <row r="586">
      <c r="I586" s="54"/>
    </row>
    <row r="587">
      <c r="I587" s="54"/>
    </row>
    <row r="588">
      <c r="I588" s="54"/>
    </row>
    <row r="589">
      <c r="I589" s="54"/>
    </row>
    <row r="590">
      <c r="I590" s="54"/>
    </row>
    <row r="591">
      <c r="I591" s="54"/>
    </row>
    <row r="592">
      <c r="I592" s="54"/>
    </row>
    <row r="593">
      <c r="I593" s="54"/>
    </row>
    <row r="594">
      <c r="I594" s="54"/>
    </row>
    <row r="595">
      <c r="I595" s="54"/>
    </row>
    <row r="596">
      <c r="I596" s="54"/>
    </row>
    <row r="597">
      <c r="I597" s="54"/>
    </row>
    <row r="598">
      <c r="I598" s="54"/>
    </row>
    <row r="599">
      <c r="I599" s="54"/>
    </row>
    <row r="600">
      <c r="I600" s="54"/>
    </row>
    <row r="601">
      <c r="I601" s="54"/>
    </row>
    <row r="602">
      <c r="I602" s="54"/>
    </row>
    <row r="603">
      <c r="I603" s="54"/>
    </row>
    <row r="604">
      <c r="I604" s="54"/>
    </row>
    <row r="605">
      <c r="I605" s="54"/>
    </row>
    <row r="606">
      <c r="I606" s="54"/>
    </row>
    <row r="607">
      <c r="I607" s="54"/>
    </row>
    <row r="608">
      <c r="I608" s="54"/>
    </row>
    <row r="609">
      <c r="I609" s="54"/>
    </row>
    <row r="610">
      <c r="I610" s="54"/>
    </row>
    <row r="611">
      <c r="I611" s="54"/>
    </row>
    <row r="612">
      <c r="I612" s="54"/>
    </row>
    <row r="613">
      <c r="I613" s="54"/>
    </row>
    <row r="614">
      <c r="I614" s="54"/>
    </row>
    <row r="615">
      <c r="I615" s="54"/>
    </row>
    <row r="616">
      <c r="I616" s="54"/>
    </row>
    <row r="617">
      <c r="I617" s="54"/>
    </row>
    <row r="618">
      <c r="I618" s="54"/>
    </row>
    <row r="619">
      <c r="I619" s="54"/>
    </row>
    <row r="620">
      <c r="I620" s="54"/>
    </row>
    <row r="621">
      <c r="I621" s="54"/>
    </row>
    <row r="622">
      <c r="I622" s="54"/>
    </row>
    <row r="623">
      <c r="I623" s="54"/>
    </row>
    <row r="624">
      <c r="I624" s="54"/>
    </row>
    <row r="625">
      <c r="I625" s="54"/>
    </row>
    <row r="626">
      <c r="I626" s="54"/>
    </row>
    <row r="627">
      <c r="I627" s="54"/>
    </row>
    <row r="628">
      <c r="I628" s="54"/>
    </row>
    <row r="629">
      <c r="I629" s="54"/>
    </row>
    <row r="630">
      <c r="I630" s="54"/>
    </row>
    <row r="631">
      <c r="I631" s="54"/>
    </row>
    <row r="632">
      <c r="I632" s="54"/>
    </row>
    <row r="633">
      <c r="I633" s="54"/>
    </row>
    <row r="634">
      <c r="I634" s="54"/>
    </row>
    <row r="635">
      <c r="I635" s="54"/>
    </row>
    <row r="636">
      <c r="I636" s="54"/>
    </row>
    <row r="637">
      <c r="I637" s="54"/>
    </row>
    <row r="638">
      <c r="I638" s="54"/>
    </row>
    <row r="639">
      <c r="I639" s="54"/>
    </row>
    <row r="640">
      <c r="I640" s="54"/>
    </row>
    <row r="641">
      <c r="I641" s="54"/>
    </row>
    <row r="642">
      <c r="I642" s="54"/>
    </row>
    <row r="643">
      <c r="I643" s="54"/>
    </row>
    <row r="644">
      <c r="I644" s="54"/>
    </row>
    <row r="645">
      <c r="I645" s="54"/>
    </row>
    <row r="646">
      <c r="I646" s="54"/>
    </row>
    <row r="647">
      <c r="I647" s="54"/>
    </row>
    <row r="648">
      <c r="I648" s="54"/>
    </row>
    <row r="649">
      <c r="I649" s="54"/>
    </row>
    <row r="650">
      <c r="I650" s="54"/>
    </row>
    <row r="651">
      <c r="I651" s="54"/>
    </row>
    <row r="652">
      <c r="I652" s="54"/>
    </row>
    <row r="653">
      <c r="I653" s="54"/>
    </row>
    <row r="654">
      <c r="I654" s="54"/>
    </row>
    <row r="655">
      <c r="I655" s="54"/>
    </row>
    <row r="656">
      <c r="I656" s="54"/>
    </row>
    <row r="657">
      <c r="I657" s="54"/>
    </row>
    <row r="658">
      <c r="I658" s="54"/>
    </row>
    <row r="659">
      <c r="I659" s="54"/>
    </row>
    <row r="660">
      <c r="I660" s="54"/>
    </row>
    <row r="661">
      <c r="I661" s="54"/>
    </row>
    <row r="662">
      <c r="I662" s="54"/>
    </row>
    <row r="663">
      <c r="I663" s="54"/>
    </row>
    <row r="664">
      <c r="I664" s="54"/>
    </row>
    <row r="665">
      <c r="I665" s="54"/>
    </row>
    <row r="666">
      <c r="I666" s="54"/>
    </row>
    <row r="667">
      <c r="I667" s="54"/>
    </row>
    <row r="668">
      <c r="I668" s="54"/>
    </row>
    <row r="669">
      <c r="I669" s="54"/>
    </row>
    <row r="670">
      <c r="I670" s="54"/>
    </row>
    <row r="671">
      <c r="I671" s="54"/>
    </row>
    <row r="672">
      <c r="I672" s="54"/>
    </row>
    <row r="673">
      <c r="I673" s="54"/>
    </row>
    <row r="674">
      <c r="I674" s="54"/>
    </row>
    <row r="675">
      <c r="I675" s="54"/>
    </row>
    <row r="676">
      <c r="I676" s="54"/>
    </row>
    <row r="677">
      <c r="I677" s="54"/>
    </row>
    <row r="678">
      <c r="I678" s="54"/>
    </row>
    <row r="679">
      <c r="I679" s="54"/>
    </row>
    <row r="680">
      <c r="I680" s="54"/>
    </row>
    <row r="681">
      <c r="I681" s="54"/>
    </row>
    <row r="682">
      <c r="I682" s="54"/>
    </row>
    <row r="683">
      <c r="I683" s="54"/>
    </row>
    <row r="684">
      <c r="I684" s="54"/>
    </row>
    <row r="685">
      <c r="I685" s="54"/>
    </row>
    <row r="686">
      <c r="I686" s="54"/>
    </row>
    <row r="687">
      <c r="I687" s="54"/>
    </row>
    <row r="688">
      <c r="I688" s="54"/>
    </row>
    <row r="689">
      <c r="I689" s="54"/>
    </row>
    <row r="690">
      <c r="I690" s="54"/>
    </row>
    <row r="691">
      <c r="I691" s="54"/>
    </row>
    <row r="692">
      <c r="I692" s="54"/>
    </row>
    <row r="693">
      <c r="I693" s="54"/>
    </row>
    <row r="694">
      <c r="I694" s="54"/>
    </row>
    <row r="695">
      <c r="I695" s="54"/>
    </row>
    <row r="696">
      <c r="I696" s="54"/>
    </row>
    <row r="697">
      <c r="I697" s="54"/>
    </row>
    <row r="698">
      <c r="I698" s="54"/>
    </row>
    <row r="699">
      <c r="I699" s="54"/>
    </row>
    <row r="700">
      <c r="I700" s="54"/>
    </row>
    <row r="701">
      <c r="I701" s="54"/>
    </row>
    <row r="702">
      <c r="I702" s="54"/>
    </row>
    <row r="703">
      <c r="I703" s="54"/>
    </row>
    <row r="704">
      <c r="I704" s="54"/>
    </row>
    <row r="705">
      <c r="I705" s="54"/>
    </row>
    <row r="706">
      <c r="I706" s="54"/>
    </row>
    <row r="707">
      <c r="I707" s="54"/>
    </row>
    <row r="708">
      <c r="I708" s="54"/>
    </row>
    <row r="709">
      <c r="I709" s="54"/>
    </row>
    <row r="710">
      <c r="I710" s="54"/>
    </row>
    <row r="711">
      <c r="I711" s="54"/>
    </row>
    <row r="712">
      <c r="I712" s="54"/>
    </row>
    <row r="713">
      <c r="I713" s="54"/>
    </row>
    <row r="714">
      <c r="I714" s="54"/>
    </row>
    <row r="715">
      <c r="I715" s="54"/>
    </row>
    <row r="716">
      <c r="I716" s="54"/>
    </row>
    <row r="717">
      <c r="I717" s="54"/>
    </row>
    <row r="718">
      <c r="I718" s="54"/>
    </row>
    <row r="719">
      <c r="I719" s="54"/>
    </row>
    <row r="720">
      <c r="I720" s="54"/>
    </row>
    <row r="721">
      <c r="I721" s="54"/>
    </row>
    <row r="722">
      <c r="I722" s="54"/>
    </row>
    <row r="723">
      <c r="I723" s="54"/>
    </row>
    <row r="724">
      <c r="I724" s="54"/>
    </row>
    <row r="725">
      <c r="I725" s="54"/>
    </row>
    <row r="726">
      <c r="I726" s="54"/>
    </row>
    <row r="727">
      <c r="I727" s="54"/>
    </row>
    <row r="728">
      <c r="I728" s="54"/>
    </row>
    <row r="729">
      <c r="I729" s="54"/>
    </row>
    <row r="730">
      <c r="I730" s="54"/>
    </row>
    <row r="731">
      <c r="I731" s="54"/>
    </row>
    <row r="732">
      <c r="I732" s="54"/>
    </row>
    <row r="733">
      <c r="I733" s="54"/>
    </row>
    <row r="734">
      <c r="I734" s="54"/>
    </row>
    <row r="735">
      <c r="I735" s="54"/>
    </row>
    <row r="736">
      <c r="I736" s="54"/>
    </row>
    <row r="737">
      <c r="I737" s="54"/>
    </row>
    <row r="738">
      <c r="I738" s="54"/>
    </row>
    <row r="739">
      <c r="I739" s="54"/>
    </row>
    <row r="740">
      <c r="I740" s="54"/>
    </row>
    <row r="741">
      <c r="I741" s="54"/>
    </row>
    <row r="742">
      <c r="I742" s="54"/>
    </row>
    <row r="743">
      <c r="I743" s="54"/>
    </row>
    <row r="744">
      <c r="I744" s="54"/>
    </row>
    <row r="745">
      <c r="I745" s="54"/>
    </row>
    <row r="746">
      <c r="I746" s="54"/>
    </row>
    <row r="747">
      <c r="I747" s="54"/>
    </row>
    <row r="748">
      <c r="I748" s="54"/>
    </row>
    <row r="749">
      <c r="I749" s="54"/>
    </row>
    <row r="750">
      <c r="I750" s="54"/>
    </row>
    <row r="751">
      <c r="I751" s="54"/>
    </row>
    <row r="752">
      <c r="I752" s="54"/>
    </row>
    <row r="753">
      <c r="I753" s="54"/>
    </row>
    <row r="754">
      <c r="I754" s="54"/>
    </row>
    <row r="755">
      <c r="I755" s="54"/>
    </row>
    <row r="756">
      <c r="I756" s="54"/>
    </row>
    <row r="757">
      <c r="I757" s="54"/>
    </row>
    <row r="758">
      <c r="I758" s="54"/>
    </row>
    <row r="759">
      <c r="I759" s="54"/>
    </row>
    <row r="760">
      <c r="I760" s="54"/>
    </row>
    <row r="761">
      <c r="I761" s="54"/>
    </row>
    <row r="762">
      <c r="I762" s="54"/>
    </row>
    <row r="763">
      <c r="I763" s="54"/>
    </row>
    <row r="764">
      <c r="I764" s="54"/>
    </row>
    <row r="765">
      <c r="I765" s="54"/>
    </row>
    <row r="766">
      <c r="I766" s="54"/>
    </row>
    <row r="767">
      <c r="I767" s="54"/>
    </row>
    <row r="768">
      <c r="I768" s="54"/>
    </row>
    <row r="769">
      <c r="I769" s="54"/>
    </row>
    <row r="770">
      <c r="I770" s="54"/>
    </row>
    <row r="771">
      <c r="I771" s="54"/>
    </row>
    <row r="772">
      <c r="I772" s="54"/>
    </row>
    <row r="773">
      <c r="I773" s="54"/>
    </row>
    <row r="774">
      <c r="I774" s="54"/>
    </row>
    <row r="775">
      <c r="I775" s="54"/>
    </row>
    <row r="776">
      <c r="I776" s="54"/>
    </row>
    <row r="777">
      <c r="I777" s="54"/>
    </row>
    <row r="778">
      <c r="I778" s="54"/>
    </row>
    <row r="779">
      <c r="I779" s="54"/>
    </row>
    <row r="780">
      <c r="I780" s="54"/>
    </row>
    <row r="781">
      <c r="I781" s="54"/>
    </row>
    <row r="782">
      <c r="I782" s="54"/>
    </row>
    <row r="783">
      <c r="I783" s="54"/>
    </row>
    <row r="784">
      <c r="I784" s="54"/>
    </row>
    <row r="785">
      <c r="I785" s="54"/>
    </row>
    <row r="786">
      <c r="I786" s="54"/>
    </row>
    <row r="787">
      <c r="I787" s="54"/>
    </row>
    <row r="788">
      <c r="I788" s="54"/>
    </row>
    <row r="789">
      <c r="I789" s="54"/>
    </row>
    <row r="790">
      <c r="I790" s="54"/>
    </row>
    <row r="791">
      <c r="I791" s="54"/>
    </row>
    <row r="792">
      <c r="I792" s="54"/>
    </row>
    <row r="793">
      <c r="I793" s="54"/>
    </row>
    <row r="794">
      <c r="I794" s="54"/>
    </row>
    <row r="795">
      <c r="I795" s="54"/>
    </row>
    <row r="796">
      <c r="I796" s="54"/>
    </row>
    <row r="797">
      <c r="I797" s="54"/>
    </row>
    <row r="798">
      <c r="I798" s="54"/>
    </row>
    <row r="799">
      <c r="I799" s="54"/>
    </row>
    <row r="800">
      <c r="I800" s="54"/>
    </row>
    <row r="801">
      <c r="I801" s="54"/>
    </row>
    <row r="802">
      <c r="I802" s="54"/>
    </row>
    <row r="803">
      <c r="I803" s="54"/>
    </row>
    <row r="804">
      <c r="I804" s="54"/>
    </row>
    <row r="805">
      <c r="I805" s="54"/>
    </row>
    <row r="806">
      <c r="I806" s="54"/>
    </row>
    <row r="807">
      <c r="I807" s="54"/>
    </row>
    <row r="808">
      <c r="I808" s="54"/>
    </row>
    <row r="809">
      <c r="I809" s="54"/>
    </row>
    <row r="810">
      <c r="I810" s="54"/>
    </row>
    <row r="811">
      <c r="I811" s="54"/>
    </row>
    <row r="812">
      <c r="I812" s="54"/>
    </row>
    <row r="813">
      <c r="I813" s="54"/>
    </row>
    <row r="814">
      <c r="I814" s="54"/>
    </row>
    <row r="815">
      <c r="I815" s="54"/>
    </row>
    <row r="816">
      <c r="I816" s="54"/>
    </row>
    <row r="817">
      <c r="I817" s="54"/>
    </row>
    <row r="818">
      <c r="I818" s="54"/>
    </row>
    <row r="819">
      <c r="I819" s="54"/>
    </row>
    <row r="820">
      <c r="I820" s="54"/>
    </row>
    <row r="821">
      <c r="I821" s="54"/>
    </row>
    <row r="822">
      <c r="I822" s="54"/>
    </row>
    <row r="823">
      <c r="I823" s="54"/>
    </row>
    <row r="824">
      <c r="I824" s="54"/>
    </row>
    <row r="825">
      <c r="I825" s="54"/>
    </row>
    <row r="826">
      <c r="I826" s="54"/>
    </row>
    <row r="827">
      <c r="I827" s="54"/>
    </row>
    <row r="828">
      <c r="I828" s="54"/>
    </row>
    <row r="829">
      <c r="I829" s="54"/>
    </row>
    <row r="830">
      <c r="I830" s="54"/>
    </row>
    <row r="831">
      <c r="I831" s="54"/>
    </row>
    <row r="832">
      <c r="I832" s="54"/>
    </row>
    <row r="833">
      <c r="I833" s="54"/>
    </row>
    <row r="834">
      <c r="I834" s="54"/>
    </row>
    <row r="835">
      <c r="I835" s="54"/>
    </row>
    <row r="836">
      <c r="I836" s="54"/>
    </row>
    <row r="837">
      <c r="I837" s="54"/>
    </row>
    <row r="838">
      <c r="I838" s="54"/>
    </row>
    <row r="839">
      <c r="I839" s="54"/>
    </row>
    <row r="840">
      <c r="I840" s="54"/>
    </row>
    <row r="841">
      <c r="I841" s="54"/>
    </row>
    <row r="842">
      <c r="I842" s="54"/>
    </row>
    <row r="843">
      <c r="I843" s="54"/>
    </row>
    <row r="844">
      <c r="I844" s="54"/>
    </row>
    <row r="845">
      <c r="I845" s="54"/>
    </row>
    <row r="846">
      <c r="I846" s="54"/>
    </row>
    <row r="847">
      <c r="I847" s="54"/>
    </row>
    <row r="848">
      <c r="I848" s="54"/>
    </row>
    <row r="849">
      <c r="I849" s="54"/>
    </row>
    <row r="850">
      <c r="I850" s="54"/>
    </row>
    <row r="851">
      <c r="I851" s="54"/>
    </row>
    <row r="852">
      <c r="I852" s="54"/>
    </row>
    <row r="853">
      <c r="I853" s="54"/>
    </row>
    <row r="854">
      <c r="I854" s="54"/>
    </row>
    <row r="855">
      <c r="I855" s="54"/>
    </row>
    <row r="856">
      <c r="I856" s="54"/>
    </row>
    <row r="857">
      <c r="I857" s="54"/>
    </row>
    <row r="858">
      <c r="I858" s="54"/>
    </row>
    <row r="859">
      <c r="I859" s="54"/>
    </row>
    <row r="860">
      <c r="I860" s="54"/>
    </row>
    <row r="861">
      <c r="I861" s="54"/>
    </row>
    <row r="862">
      <c r="I862" s="54"/>
    </row>
    <row r="863">
      <c r="I863" s="54"/>
    </row>
    <row r="864">
      <c r="I864" s="54"/>
    </row>
    <row r="865">
      <c r="I865" s="54"/>
    </row>
    <row r="866">
      <c r="I866" s="54"/>
    </row>
    <row r="867">
      <c r="I867" s="54"/>
    </row>
    <row r="868">
      <c r="I868" s="54"/>
    </row>
    <row r="869">
      <c r="I869" s="54"/>
    </row>
    <row r="870">
      <c r="I870" s="54"/>
    </row>
    <row r="871">
      <c r="I871" s="54"/>
    </row>
    <row r="872">
      <c r="I872" s="54"/>
    </row>
    <row r="873">
      <c r="I873" s="54"/>
    </row>
    <row r="874">
      <c r="I874" s="54"/>
    </row>
    <row r="875">
      <c r="I875" s="54"/>
    </row>
    <row r="876">
      <c r="I876" s="54"/>
    </row>
    <row r="877">
      <c r="I877" s="54"/>
    </row>
    <row r="878">
      <c r="I878" s="54"/>
    </row>
    <row r="879">
      <c r="I879" s="54"/>
    </row>
    <row r="880">
      <c r="I880" s="54"/>
    </row>
    <row r="881">
      <c r="I881" s="54"/>
    </row>
    <row r="882">
      <c r="I882" s="54"/>
    </row>
    <row r="883">
      <c r="I883" s="54"/>
    </row>
    <row r="884">
      <c r="I884" s="54"/>
    </row>
    <row r="885">
      <c r="I885" s="54"/>
    </row>
    <row r="886">
      <c r="I886" s="54"/>
    </row>
    <row r="887">
      <c r="I887" s="54"/>
    </row>
    <row r="888">
      <c r="I888" s="54"/>
    </row>
    <row r="889">
      <c r="I889" s="54"/>
    </row>
    <row r="890">
      <c r="I890" s="54"/>
    </row>
    <row r="891">
      <c r="I891" s="54"/>
    </row>
    <row r="892">
      <c r="I892" s="54"/>
    </row>
    <row r="893">
      <c r="I893" s="54"/>
    </row>
    <row r="894">
      <c r="I894" s="54"/>
    </row>
    <row r="895">
      <c r="I895" s="54"/>
    </row>
    <row r="896">
      <c r="I896" s="54"/>
    </row>
    <row r="897">
      <c r="I897" s="54"/>
    </row>
    <row r="898">
      <c r="I898" s="54"/>
    </row>
    <row r="899">
      <c r="I899" s="54"/>
    </row>
    <row r="900">
      <c r="I900" s="54"/>
    </row>
    <row r="901">
      <c r="I901" s="54"/>
    </row>
    <row r="902">
      <c r="I902" s="54"/>
    </row>
    <row r="903">
      <c r="I903" s="54"/>
    </row>
    <row r="904">
      <c r="I904" s="54"/>
    </row>
    <row r="905">
      <c r="I905" s="54"/>
    </row>
    <row r="906">
      <c r="I906" s="54"/>
    </row>
    <row r="907">
      <c r="I907" s="54"/>
    </row>
    <row r="908">
      <c r="I908" s="54"/>
    </row>
    <row r="909">
      <c r="I909" s="54"/>
    </row>
    <row r="910">
      <c r="I910" s="54"/>
    </row>
    <row r="911">
      <c r="I911" s="54"/>
    </row>
    <row r="912">
      <c r="I912" s="54"/>
    </row>
    <row r="913">
      <c r="I913" s="54"/>
    </row>
    <row r="914">
      <c r="I914" s="54"/>
    </row>
    <row r="915">
      <c r="I915" s="54"/>
    </row>
    <row r="916">
      <c r="I916" s="54"/>
    </row>
    <row r="917">
      <c r="I917" s="54"/>
    </row>
    <row r="918">
      <c r="I918" s="54"/>
    </row>
    <row r="919">
      <c r="I919" s="54"/>
    </row>
    <row r="920">
      <c r="I920" s="54"/>
    </row>
    <row r="921">
      <c r="I921" s="54"/>
    </row>
    <row r="922">
      <c r="I922" s="54"/>
    </row>
    <row r="923">
      <c r="I923" s="54"/>
    </row>
    <row r="924">
      <c r="I924" s="54"/>
    </row>
    <row r="925">
      <c r="I925" s="54"/>
    </row>
    <row r="926">
      <c r="I926" s="54"/>
    </row>
    <row r="927">
      <c r="I927" s="54"/>
    </row>
    <row r="928">
      <c r="I928" s="54"/>
    </row>
    <row r="929">
      <c r="I929" s="54"/>
    </row>
    <row r="930">
      <c r="I930" s="54"/>
    </row>
    <row r="931">
      <c r="I931" s="54"/>
    </row>
    <row r="932">
      <c r="I932" s="54"/>
    </row>
    <row r="933">
      <c r="I933" s="54"/>
    </row>
    <row r="934">
      <c r="I934" s="54"/>
    </row>
    <row r="935">
      <c r="I935" s="54"/>
    </row>
    <row r="936">
      <c r="I936" s="54"/>
    </row>
    <row r="937">
      <c r="I937" s="54"/>
    </row>
    <row r="938">
      <c r="I938" s="54"/>
    </row>
    <row r="939">
      <c r="I939" s="54"/>
    </row>
    <row r="940">
      <c r="I940" s="54"/>
    </row>
    <row r="941">
      <c r="I941" s="54"/>
    </row>
    <row r="942">
      <c r="I942" s="54"/>
    </row>
    <row r="943">
      <c r="I943" s="54"/>
    </row>
    <row r="944">
      <c r="I944" s="54"/>
    </row>
    <row r="945">
      <c r="I945" s="54"/>
    </row>
    <row r="946">
      <c r="I946" s="54"/>
    </row>
    <row r="947">
      <c r="I947" s="54"/>
    </row>
    <row r="948">
      <c r="I948" s="54"/>
    </row>
    <row r="949">
      <c r="I949" s="54"/>
    </row>
    <row r="950">
      <c r="I950" s="54"/>
    </row>
    <row r="951">
      <c r="I951" s="54"/>
    </row>
    <row r="952">
      <c r="I952" s="54"/>
    </row>
    <row r="953">
      <c r="I953" s="54"/>
    </row>
    <row r="954">
      <c r="I954" s="54"/>
    </row>
    <row r="955">
      <c r="I955" s="54"/>
    </row>
    <row r="956">
      <c r="I956" s="54"/>
    </row>
    <row r="957">
      <c r="I957" s="54"/>
    </row>
    <row r="958">
      <c r="I958" s="54"/>
    </row>
    <row r="959">
      <c r="I959" s="54"/>
    </row>
    <row r="960">
      <c r="I960" s="54"/>
    </row>
    <row r="961">
      <c r="I961" s="54"/>
    </row>
    <row r="962">
      <c r="I962" s="54"/>
    </row>
    <row r="963">
      <c r="I963" s="54"/>
    </row>
    <row r="964">
      <c r="I964" s="54"/>
    </row>
    <row r="965">
      <c r="I965" s="54"/>
    </row>
    <row r="966">
      <c r="I966" s="54"/>
    </row>
    <row r="967">
      <c r="I967" s="54"/>
    </row>
    <row r="968">
      <c r="I968" s="54"/>
    </row>
    <row r="969">
      <c r="I969" s="54"/>
    </row>
    <row r="970">
      <c r="I970" s="54"/>
    </row>
    <row r="971">
      <c r="I971" s="54"/>
    </row>
    <row r="972">
      <c r="I972" s="54"/>
    </row>
    <row r="973">
      <c r="I973" s="54"/>
    </row>
    <row r="974">
      <c r="I974" s="54"/>
    </row>
    <row r="975">
      <c r="I975" s="54"/>
    </row>
    <row r="976">
      <c r="I976" s="54"/>
    </row>
    <row r="977">
      <c r="I977" s="54"/>
    </row>
    <row r="978">
      <c r="I978" s="54"/>
    </row>
    <row r="979">
      <c r="I979" s="54"/>
    </row>
    <row r="980">
      <c r="I980" s="54"/>
    </row>
    <row r="981">
      <c r="I981" s="54"/>
    </row>
    <row r="982">
      <c r="I982" s="54"/>
    </row>
    <row r="983">
      <c r="I983" s="54"/>
    </row>
    <row r="984">
      <c r="I984" s="54"/>
    </row>
    <row r="985">
      <c r="I985" s="54"/>
    </row>
    <row r="986">
      <c r="I986" s="54"/>
    </row>
    <row r="987">
      <c r="I987" s="54"/>
    </row>
    <row r="988">
      <c r="I988" s="54"/>
    </row>
    <row r="989">
      <c r="I989" s="54"/>
    </row>
    <row r="990">
      <c r="I990" s="54"/>
    </row>
    <row r="991">
      <c r="I991" s="54"/>
    </row>
    <row r="992">
      <c r="I992" s="54"/>
    </row>
    <row r="993">
      <c r="I993" s="54"/>
    </row>
    <row r="994">
      <c r="I994" s="54"/>
    </row>
    <row r="995">
      <c r="I995" s="54"/>
    </row>
  </sheetData>
  <autoFilter ref="$C$1:$U$17"/>
  <dataValidations>
    <dataValidation type="list" allowBlank="1" showErrorMessage="1" sqref="Q2:Q17">
      <formula1>"EN ALMACEN 11,PENDIENTE,DIRECTO A CLIENTE,PARCIAL,ENVIADA,-"</formula1>
    </dataValidation>
    <dataValidation type="list" allowBlank="1" showErrorMessage="1" sqref="J2:J17 M2:M17">
      <formula1>"MPC,CEO,Gamit,ITH,Manprec,N/A"</formula1>
    </dataValidation>
    <dataValidation type="list" allowBlank="1" showErrorMessage="1" sqref="L2:L17">
      <formula1>"EURO,MXN,USD"</formula1>
    </dataValidation>
  </dataValidations>
  <hyperlinks>
    <hyperlink r:id="rId5" ref="G32"/>
    <hyperlink r:id="rId6" ref="G33"/>
    <hyperlink r:id="rId7" location="polycard_client=search-desktop&amp;be_origin=backend&amp;searchVariation=199957060941&amp;search_layout=grid&amp;position=4&amp;type=item&amp;tracking_id=8909f169-1004-4604-bf84-b508564722c9&amp;sid=search" ref="G35"/>
    <hyperlink r:id="rId8" ref="G39"/>
    <hyperlink r:id="rId9" ref="G40"/>
  </hyperlinks>
  <drawing r:id="rId10"/>
  <legacyDrawing r:id="rId1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41.0"/>
    <col customWidth="1" min="7" max="7" width="16.25"/>
    <col customWidth="1" min="16" max="16" width="18.0"/>
    <col customWidth="1" min="17" max="17" width="18.88"/>
  </cols>
  <sheetData>
    <row r="1">
      <c r="A1" s="55" t="s">
        <v>3</v>
      </c>
      <c r="B1" s="55" t="s">
        <v>12</v>
      </c>
      <c r="C1" s="55" t="s">
        <v>7</v>
      </c>
      <c r="D1" s="55" t="s">
        <v>13</v>
      </c>
      <c r="E1" s="55" t="s">
        <v>14</v>
      </c>
      <c r="F1" s="55" t="s">
        <v>15</v>
      </c>
      <c r="G1" s="55" t="s">
        <v>16</v>
      </c>
      <c r="H1" s="56" t="s">
        <v>17</v>
      </c>
      <c r="I1" s="55" t="s">
        <v>19</v>
      </c>
      <c r="J1" s="55" t="s">
        <v>20</v>
      </c>
      <c r="K1" s="60" t="s">
        <v>21</v>
      </c>
      <c r="L1" s="55" t="s">
        <v>27</v>
      </c>
      <c r="M1" s="55" t="s">
        <v>28</v>
      </c>
      <c r="N1" s="55" t="s">
        <v>29</v>
      </c>
      <c r="O1" s="58" t="s">
        <v>30</v>
      </c>
      <c r="P1" s="59" t="s">
        <v>34</v>
      </c>
      <c r="Q1" s="61" t="s">
        <v>37</v>
      </c>
      <c r="R1" s="59" t="s">
        <v>38</v>
      </c>
      <c r="S1" s="59" t="s">
        <v>39</v>
      </c>
      <c r="T1" s="59" t="s">
        <v>40</v>
      </c>
      <c r="U1" s="59" t="s">
        <v>39</v>
      </c>
      <c r="V1" s="54"/>
      <c r="W1" s="54"/>
      <c r="X1" s="54"/>
      <c r="Y1" s="54"/>
      <c r="Z1" s="54"/>
    </row>
    <row r="2">
      <c r="A2" s="154" t="s">
        <v>980</v>
      </c>
      <c r="B2" s="162">
        <v>25.0</v>
      </c>
      <c r="C2" s="230" t="s">
        <v>981</v>
      </c>
      <c r="D2" s="162">
        <v>2.0</v>
      </c>
      <c r="E2" s="162"/>
      <c r="F2" s="74" t="s">
        <v>105</v>
      </c>
      <c r="G2" s="70" t="s">
        <v>982</v>
      </c>
      <c r="H2" s="70" t="s">
        <v>983</v>
      </c>
      <c r="I2" s="74" t="s">
        <v>105</v>
      </c>
      <c r="J2" s="42" t="s">
        <v>401</v>
      </c>
      <c r="K2" s="128">
        <v>226653.0</v>
      </c>
      <c r="L2" s="42" t="s">
        <v>227</v>
      </c>
      <c r="M2" s="42" t="s">
        <v>166</v>
      </c>
      <c r="N2" s="42" t="s">
        <v>985</v>
      </c>
      <c r="O2" s="73" t="b">
        <v>0</v>
      </c>
      <c r="P2" s="73"/>
      <c r="Q2" s="42" t="s">
        <v>595</v>
      </c>
      <c r="R2" s="42" t="s">
        <v>987</v>
      </c>
      <c r="S2" s="42" t="b">
        <v>1</v>
      </c>
      <c r="T2" s="42" t="s">
        <v>988</v>
      </c>
      <c r="U2" s="42" t="b">
        <v>1</v>
      </c>
      <c r="V2" s="54"/>
      <c r="W2" s="54"/>
      <c r="X2" s="54"/>
      <c r="Y2" s="54"/>
      <c r="Z2" s="54"/>
    </row>
    <row r="3">
      <c r="A3" s="74"/>
      <c r="B3" s="74"/>
      <c r="C3" s="182" t="s">
        <v>990</v>
      </c>
      <c r="D3" s="70">
        <v>2.0</v>
      </c>
      <c r="E3" s="74"/>
      <c r="F3" s="74"/>
      <c r="G3" s="74"/>
      <c r="H3" s="74" t="s">
        <v>993</v>
      </c>
      <c r="I3" s="74" t="s">
        <v>488</v>
      </c>
      <c r="J3" s="42" t="s">
        <v>401</v>
      </c>
      <c r="K3" s="128">
        <v>89.465</v>
      </c>
      <c r="L3" s="42" t="s">
        <v>227</v>
      </c>
      <c r="M3" s="42" t="s">
        <v>401</v>
      </c>
      <c r="N3" s="42" t="s">
        <v>994</v>
      </c>
      <c r="O3" s="73" t="b">
        <v>0</v>
      </c>
      <c r="P3" s="42"/>
      <c r="Q3" s="42" t="s">
        <v>595</v>
      </c>
      <c r="R3" s="42" t="s">
        <v>242</v>
      </c>
      <c r="S3" s="42" t="b">
        <v>1</v>
      </c>
      <c r="T3" s="42" t="s">
        <v>242</v>
      </c>
      <c r="U3" s="42" t="b">
        <v>1</v>
      </c>
      <c r="V3" s="54"/>
      <c r="W3" s="54"/>
      <c r="X3" s="54"/>
      <c r="Y3" s="54"/>
      <c r="Z3" s="54"/>
    </row>
    <row r="4">
      <c r="A4" s="74"/>
      <c r="B4" s="74"/>
      <c r="C4" s="182" t="s">
        <v>995</v>
      </c>
      <c r="D4" s="70">
        <v>2.0</v>
      </c>
      <c r="E4" s="74"/>
      <c r="F4" s="74"/>
      <c r="G4" s="74"/>
      <c r="H4" s="70" t="s">
        <v>996</v>
      </c>
      <c r="I4" s="70" t="s">
        <v>488</v>
      </c>
      <c r="J4" s="233" t="s">
        <v>401</v>
      </c>
      <c r="K4" s="183">
        <v>646.54</v>
      </c>
      <c r="L4" s="233" t="s">
        <v>227</v>
      </c>
      <c r="M4" s="233" t="s">
        <v>401</v>
      </c>
      <c r="N4" s="233" t="s">
        <v>997</v>
      </c>
      <c r="O4" s="234" t="b">
        <v>0</v>
      </c>
      <c r="P4" s="235"/>
      <c r="Q4" s="233" t="s">
        <v>595</v>
      </c>
      <c r="R4" s="233" t="s">
        <v>242</v>
      </c>
      <c r="S4" s="233" t="b">
        <v>1</v>
      </c>
      <c r="T4" s="233" t="s">
        <v>242</v>
      </c>
      <c r="U4" s="194" t="b">
        <v>1</v>
      </c>
      <c r="V4" s="54"/>
      <c r="W4" s="54"/>
      <c r="X4" s="54"/>
      <c r="Y4" s="54"/>
      <c r="Z4" s="54"/>
    </row>
    <row r="5">
      <c r="A5" s="74"/>
      <c r="B5" s="74"/>
      <c r="C5" s="182" t="s">
        <v>999</v>
      </c>
      <c r="D5" s="70">
        <v>2.0</v>
      </c>
      <c r="E5" s="74"/>
      <c r="F5" s="74"/>
      <c r="G5" s="74"/>
      <c r="H5" s="70" t="s">
        <v>1000</v>
      </c>
      <c r="I5" s="74" t="s">
        <v>488</v>
      </c>
      <c r="J5" s="42" t="s">
        <v>401</v>
      </c>
      <c r="K5" s="128">
        <v>6464.66</v>
      </c>
      <c r="L5" s="42" t="s">
        <v>227</v>
      </c>
      <c r="M5" s="42" t="s">
        <v>401</v>
      </c>
      <c r="N5" s="42" t="s">
        <v>962</v>
      </c>
      <c r="O5" s="73" t="b">
        <v>0</v>
      </c>
      <c r="P5" s="42"/>
      <c r="Q5" s="42" t="s">
        <v>595</v>
      </c>
      <c r="R5" s="42" t="s">
        <v>242</v>
      </c>
      <c r="S5" s="42" t="b">
        <v>1</v>
      </c>
      <c r="T5" s="42" t="s">
        <v>242</v>
      </c>
      <c r="U5" s="42" t="b">
        <v>1</v>
      </c>
      <c r="V5" s="54"/>
      <c r="W5" s="54"/>
      <c r="X5" s="54"/>
      <c r="Y5" s="54"/>
      <c r="Z5" s="54"/>
    </row>
    <row r="6">
      <c r="A6" s="154" t="s">
        <v>980</v>
      </c>
      <c r="B6" s="74">
        <v>35.0</v>
      </c>
      <c r="C6" s="237" t="s">
        <v>1001</v>
      </c>
      <c r="D6" s="74">
        <v>1.0</v>
      </c>
      <c r="E6" s="74"/>
      <c r="F6" s="74" t="s">
        <v>864</v>
      </c>
      <c r="G6" s="74" t="s">
        <v>1007</v>
      </c>
      <c r="H6" s="74">
        <v>2000261.0</v>
      </c>
      <c r="I6" s="74" t="s">
        <v>1008</v>
      </c>
      <c r="J6" s="42" t="s">
        <v>401</v>
      </c>
      <c r="K6" s="128">
        <v>1815.0</v>
      </c>
      <c r="L6" s="42" t="s">
        <v>328</v>
      </c>
      <c r="M6" s="42" t="s">
        <v>585</v>
      </c>
      <c r="N6" s="42" t="s">
        <v>1009</v>
      </c>
      <c r="O6" s="73" t="b">
        <v>0</v>
      </c>
      <c r="P6" s="73"/>
      <c r="Q6" s="42" t="s">
        <v>595</v>
      </c>
      <c r="R6" s="42" t="s">
        <v>1010</v>
      </c>
      <c r="S6" s="42" t="b">
        <v>1</v>
      </c>
      <c r="T6" s="42" t="s">
        <v>1011</v>
      </c>
      <c r="U6" s="42" t="b">
        <v>1</v>
      </c>
      <c r="V6" s="54"/>
      <c r="W6" s="54"/>
      <c r="X6" s="54"/>
      <c r="Y6" s="54"/>
      <c r="Z6" s="54"/>
    </row>
    <row r="7">
      <c r="A7" s="54"/>
      <c r="B7" s="54"/>
      <c r="C7" s="171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54"/>
      <c r="B8" s="54"/>
      <c r="C8" s="171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4"/>
      <c r="B9" s="54"/>
      <c r="C9" s="171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4"/>
      <c r="B10" s="54"/>
      <c r="C10" s="171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4"/>
      <c r="B11" s="54"/>
      <c r="C11" s="171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54"/>
      <c r="B12" s="54"/>
      <c r="C12" s="171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54"/>
      <c r="B13" s="54"/>
      <c r="C13" s="171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54"/>
      <c r="B14" s="54"/>
      <c r="C14" s="171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54"/>
      <c r="B15" s="54"/>
      <c r="C15" s="171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54"/>
      <c r="B16" s="54"/>
      <c r="C16" s="171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54"/>
      <c r="B17" s="54"/>
      <c r="C17" s="171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54"/>
      <c r="B18" s="54"/>
      <c r="C18" s="171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54"/>
      <c r="B19" s="54"/>
      <c r="C19" s="171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54"/>
      <c r="C20" s="171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4"/>
      <c r="B21" s="54"/>
      <c r="C21" s="171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54"/>
      <c r="B22" s="54"/>
      <c r="C22" s="171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54"/>
      <c r="B23" s="54"/>
      <c r="C23" s="171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54"/>
      <c r="B24" s="54"/>
      <c r="C24" s="171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54"/>
      <c r="B25" s="54"/>
      <c r="C25" s="171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54"/>
      <c r="B26" s="54"/>
      <c r="C26" s="171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54"/>
      <c r="B27" s="54"/>
      <c r="C27" s="171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54"/>
      <c r="B28" s="54"/>
      <c r="C28" s="171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54"/>
      <c r="C29" s="171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4"/>
      <c r="C30" s="171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4"/>
      <c r="C31" s="171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4"/>
      <c r="C32" s="171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4"/>
      <c r="C33" s="171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4"/>
      <c r="C34" s="171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54"/>
      <c r="C35" s="171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4"/>
      <c r="C36" s="171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171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171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171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</sheetData>
  <autoFilter ref="$A$1:$U$6"/>
  <dataValidations>
    <dataValidation type="list" allowBlank="1" showErrorMessage="1" sqref="Q2:Q6">
      <formula1>"EN ALMACEN 11,PENDIENTE,DIRECTO A CLIENTE,PARCIAL,ENVIADA,-"</formula1>
    </dataValidation>
    <dataValidation type="list" allowBlank="1" showErrorMessage="1" sqref="J2:J6 M2:M6">
      <formula1>"MPC,CEO,Gamit,ITH,Manprec,N/A"</formula1>
    </dataValidation>
    <dataValidation type="list" allowBlank="1" showErrorMessage="1" sqref="L2:L6">
      <formula1>"EURO,MXN,USD"</formula1>
    </dataValidation>
  </dataValidations>
  <drawing r:id="rId4"/>
  <legacyDrawing r:id="rId5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9.38"/>
    <col customWidth="1" min="3" max="3" width="53.5"/>
    <col customWidth="1" min="4" max="4" width="10.5"/>
    <col customWidth="1" min="5" max="5" width="6.5"/>
    <col customWidth="1" min="6" max="6" width="10.38"/>
    <col customWidth="1" min="7" max="7" width="11.25"/>
    <col customWidth="1" min="8" max="8" width="13.38"/>
    <col customWidth="1" min="9" max="9" width="12.0"/>
    <col customWidth="1" min="10" max="10" width="16.13"/>
    <col customWidth="1" min="11" max="11" width="9.38"/>
    <col customWidth="1" min="12" max="12" width="14.5"/>
    <col customWidth="1" min="13" max="13" width="19.63"/>
    <col customWidth="1" min="14" max="14" width="9.38"/>
    <col customWidth="1" min="15" max="15" width="6.13"/>
    <col customWidth="1" min="16" max="16" width="15.13"/>
    <col customWidth="1" min="17" max="17" width="20.63"/>
    <col customWidth="1" min="18" max="18" width="9.38"/>
    <col customWidth="1" min="19" max="19" width="18.25"/>
    <col customWidth="1" min="20" max="20" width="11.5"/>
    <col customWidth="1" min="21" max="21" width="18.25"/>
  </cols>
  <sheetData>
    <row r="1">
      <c r="A1" s="75" t="s">
        <v>3</v>
      </c>
      <c r="B1" s="75" t="s">
        <v>12</v>
      </c>
      <c r="C1" s="75" t="s">
        <v>7</v>
      </c>
      <c r="D1" s="75" t="s">
        <v>13</v>
      </c>
      <c r="E1" s="75" t="s">
        <v>14</v>
      </c>
      <c r="F1" s="75" t="s">
        <v>15</v>
      </c>
      <c r="G1" s="75" t="s">
        <v>16</v>
      </c>
      <c r="H1" s="77" t="s">
        <v>17</v>
      </c>
      <c r="I1" s="75" t="s">
        <v>19</v>
      </c>
      <c r="J1" s="75" t="s">
        <v>20</v>
      </c>
      <c r="K1" s="78" t="s">
        <v>21</v>
      </c>
      <c r="L1" s="75" t="s">
        <v>27</v>
      </c>
      <c r="M1" s="75" t="s">
        <v>28</v>
      </c>
      <c r="N1" s="75" t="s">
        <v>29</v>
      </c>
      <c r="O1" s="81" t="s">
        <v>30</v>
      </c>
      <c r="P1" s="59" t="s">
        <v>34</v>
      </c>
      <c r="Q1" s="61" t="s">
        <v>37</v>
      </c>
      <c r="R1" s="59" t="s">
        <v>38</v>
      </c>
      <c r="S1" s="59" t="s">
        <v>39</v>
      </c>
      <c r="T1" s="59" t="s">
        <v>40</v>
      </c>
      <c r="U1" s="59" t="s">
        <v>39</v>
      </c>
      <c r="V1" s="231" t="s">
        <v>984</v>
      </c>
      <c r="W1" s="231" t="s">
        <v>42</v>
      </c>
    </row>
    <row r="2">
      <c r="A2" s="232" t="s">
        <v>986</v>
      </c>
      <c r="B2" s="33">
        <v>31.0</v>
      </c>
      <c r="C2" s="33" t="s">
        <v>989</v>
      </c>
      <c r="D2" s="33">
        <v>1.0</v>
      </c>
      <c r="E2" s="33" t="s">
        <v>575</v>
      </c>
      <c r="F2" s="33" t="s">
        <v>991</v>
      </c>
      <c r="G2" s="26" t="s">
        <v>992</v>
      </c>
      <c r="H2" s="26" t="s">
        <v>992</v>
      </c>
      <c r="I2" s="26" t="s">
        <v>991</v>
      </c>
      <c r="J2" s="33" t="s">
        <v>401</v>
      </c>
      <c r="K2" s="89">
        <v>12216.4</v>
      </c>
      <c r="L2" s="33" t="s">
        <v>328</v>
      </c>
      <c r="M2" s="33" t="s">
        <v>585</v>
      </c>
      <c r="N2" s="33" t="s">
        <v>998</v>
      </c>
      <c r="O2" s="39" t="b">
        <v>0</v>
      </c>
      <c r="P2" s="73"/>
      <c r="Q2" s="236" t="s">
        <v>741</v>
      </c>
      <c r="R2" s="42" t="s">
        <v>1002</v>
      </c>
      <c r="S2" s="42" t="b">
        <v>1</v>
      </c>
      <c r="T2" s="42" t="s">
        <v>1003</v>
      </c>
      <c r="U2" s="42" t="b">
        <v>1</v>
      </c>
    </row>
    <row r="3">
      <c r="A3" s="223"/>
      <c r="B3" s="223"/>
      <c r="C3" s="228" t="s">
        <v>1004</v>
      </c>
      <c r="D3" s="224">
        <v>1.0</v>
      </c>
      <c r="E3" s="224" t="s">
        <v>575</v>
      </c>
      <c r="F3" s="224" t="s">
        <v>1005</v>
      </c>
      <c r="G3" s="223"/>
      <c r="H3" s="228" t="s">
        <v>1006</v>
      </c>
      <c r="I3" s="228" t="s">
        <v>539</v>
      </c>
      <c r="J3" s="33" t="s">
        <v>401</v>
      </c>
      <c r="K3" s="89">
        <v>576.0</v>
      </c>
      <c r="L3" s="33" t="s">
        <v>363</v>
      </c>
      <c r="M3" s="33" t="s">
        <v>617</v>
      </c>
      <c r="N3" s="33" t="s">
        <v>800</v>
      </c>
      <c r="O3" s="238" t="b">
        <v>0</v>
      </c>
      <c r="P3" s="94"/>
      <c r="Q3" s="33" t="s">
        <v>595</v>
      </c>
      <c r="R3" s="33" t="s">
        <v>1012</v>
      </c>
      <c r="S3" s="33" t="b">
        <v>1</v>
      </c>
      <c r="T3" s="42" t="s">
        <v>1013</v>
      </c>
      <c r="U3" s="33" t="b">
        <v>1</v>
      </c>
    </row>
  </sheetData>
  <autoFilter ref="$A$1:$U$3"/>
  <dataValidations>
    <dataValidation type="list" allowBlank="1" showErrorMessage="1" sqref="Q2:Q3">
      <formula1>"EN ALMACEN 11,PENDIENTE,DIRECTO A CLIENTE,PARCIAL,ENVIADA,-"</formula1>
    </dataValidation>
    <dataValidation type="list" allowBlank="1" showErrorMessage="1" sqref="J2:J3 M2:M3">
      <formula1>"MPC,CEO,Gamit,ITH,Manprec,N/A"</formula1>
    </dataValidation>
    <dataValidation type="list" allowBlank="1" showErrorMessage="1" sqref="L2:L3">
      <formula1>"EURO,MXN,USD"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43.13"/>
    <col customWidth="1" min="10" max="10" width="16.13"/>
    <col customWidth="1" min="16" max="16" width="21.5"/>
    <col customWidth="1" min="17" max="17" width="18.13"/>
  </cols>
  <sheetData>
    <row r="1">
      <c r="A1" s="55" t="s">
        <v>3</v>
      </c>
      <c r="B1" s="55" t="s">
        <v>12</v>
      </c>
      <c r="C1" s="55" t="s">
        <v>7</v>
      </c>
      <c r="D1" s="55" t="s">
        <v>13</v>
      </c>
      <c r="E1" s="55" t="s">
        <v>14</v>
      </c>
      <c r="F1" s="55" t="s">
        <v>15</v>
      </c>
      <c r="G1" s="55" t="s">
        <v>16</v>
      </c>
      <c r="H1" s="56" t="s">
        <v>17</v>
      </c>
      <c r="I1" s="55" t="s">
        <v>19</v>
      </c>
      <c r="J1" s="55" t="s">
        <v>20</v>
      </c>
      <c r="K1" s="60" t="s">
        <v>21</v>
      </c>
      <c r="L1" s="55" t="s">
        <v>27</v>
      </c>
      <c r="M1" s="55" t="s">
        <v>28</v>
      </c>
      <c r="N1" s="55" t="s">
        <v>29</v>
      </c>
      <c r="O1" s="58" t="s">
        <v>30</v>
      </c>
      <c r="P1" s="59" t="s">
        <v>34</v>
      </c>
      <c r="Q1" s="61" t="s">
        <v>37</v>
      </c>
      <c r="R1" s="59" t="s">
        <v>38</v>
      </c>
      <c r="S1" s="59" t="s">
        <v>39</v>
      </c>
      <c r="T1" s="59" t="s">
        <v>40</v>
      </c>
      <c r="U1" s="59" t="s">
        <v>39</v>
      </c>
      <c r="V1" s="54"/>
      <c r="W1" s="54"/>
      <c r="X1" s="54"/>
      <c r="Y1" s="54"/>
      <c r="Z1" s="54"/>
    </row>
    <row r="2">
      <c r="A2" s="239" t="s">
        <v>1014</v>
      </c>
      <c r="B2" s="240">
        <v>14.0</v>
      </c>
      <c r="C2" s="130" t="s">
        <v>1015</v>
      </c>
      <c r="D2" s="241">
        <v>2.0</v>
      </c>
      <c r="E2" s="42" t="s">
        <v>575</v>
      </c>
      <c r="F2" s="73" t="s">
        <v>1016</v>
      </c>
      <c r="G2" s="42">
        <v>8.3042046E7</v>
      </c>
      <c r="H2" s="42">
        <v>8.3042046E7</v>
      </c>
      <c r="I2" s="42" t="s">
        <v>693</v>
      </c>
      <c r="J2" s="42" t="s">
        <v>585</v>
      </c>
      <c r="K2" s="128">
        <v>6728.41</v>
      </c>
      <c r="L2" s="42" t="s">
        <v>363</v>
      </c>
      <c r="M2" s="42" t="s">
        <v>585</v>
      </c>
      <c r="N2" s="42" t="s">
        <v>1017</v>
      </c>
      <c r="O2" s="73" t="b">
        <v>0</v>
      </c>
      <c r="P2" s="73"/>
      <c r="Q2" s="42" t="s">
        <v>741</v>
      </c>
      <c r="R2" s="42" t="s">
        <v>242</v>
      </c>
      <c r="S2" s="42" t="b">
        <v>1</v>
      </c>
      <c r="T2" s="42" t="s">
        <v>242</v>
      </c>
      <c r="U2" s="42" t="b">
        <v>1</v>
      </c>
      <c r="V2" s="242"/>
      <c r="W2" s="54"/>
      <c r="X2" s="54"/>
      <c r="Y2" s="54"/>
      <c r="Z2" s="54"/>
    </row>
    <row r="3">
      <c r="A3" s="242"/>
      <c r="B3" s="240"/>
      <c r="C3" s="243" t="s">
        <v>1018</v>
      </c>
      <c r="D3" s="68">
        <v>2.0</v>
      </c>
      <c r="E3" s="68" t="s">
        <v>575</v>
      </c>
      <c r="F3" s="242"/>
      <c r="G3" s="42"/>
      <c r="H3" s="42">
        <v>3.0314822E7</v>
      </c>
      <c r="I3" s="68"/>
      <c r="J3" s="42" t="s">
        <v>585</v>
      </c>
      <c r="K3" s="128">
        <v>1095.0</v>
      </c>
      <c r="L3" s="42" t="s">
        <v>363</v>
      </c>
      <c r="M3" s="42" t="s">
        <v>585</v>
      </c>
      <c r="N3" s="42" t="s">
        <v>1017</v>
      </c>
      <c r="O3" s="73" t="b">
        <v>0</v>
      </c>
      <c r="P3" s="73"/>
      <c r="Q3" s="42" t="s">
        <v>741</v>
      </c>
      <c r="R3" s="42" t="s">
        <v>242</v>
      </c>
      <c r="S3" s="42" t="b">
        <v>1</v>
      </c>
      <c r="T3" s="42" t="s">
        <v>242</v>
      </c>
      <c r="U3" s="42" t="b">
        <v>1</v>
      </c>
      <c r="V3" s="242"/>
      <c r="W3" s="54"/>
      <c r="X3" s="54"/>
      <c r="Y3" s="54"/>
      <c r="Z3" s="54"/>
    </row>
    <row r="4">
      <c r="A4" s="242"/>
      <c r="B4" s="240"/>
      <c r="C4" s="243" t="s">
        <v>1019</v>
      </c>
      <c r="D4" s="68">
        <v>4.0</v>
      </c>
      <c r="E4" s="68" t="s">
        <v>1020</v>
      </c>
      <c r="F4" s="242"/>
      <c r="G4" s="42"/>
      <c r="H4" s="42">
        <v>3.0314852E7</v>
      </c>
      <c r="I4" s="68"/>
      <c r="J4" s="42" t="s">
        <v>585</v>
      </c>
      <c r="K4" s="146">
        <f t="shared" ref="K4:K6" si="1">499.32/2</f>
        <v>249.66</v>
      </c>
      <c r="L4" s="42" t="s">
        <v>363</v>
      </c>
      <c r="M4" s="42" t="s">
        <v>585</v>
      </c>
      <c r="N4" s="42" t="s">
        <v>1017</v>
      </c>
      <c r="O4" s="73" t="b">
        <v>0</v>
      </c>
      <c r="P4" s="73"/>
      <c r="Q4" s="42" t="s">
        <v>741</v>
      </c>
      <c r="R4" s="42" t="s">
        <v>242</v>
      </c>
      <c r="S4" s="42" t="b">
        <v>1</v>
      </c>
      <c r="T4" s="42" t="s">
        <v>242</v>
      </c>
      <c r="U4" s="42" t="b">
        <v>1</v>
      </c>
      <c r="V4" s="242"/>
      <c r="W4" s="54"/>
      <c r="X4" s="54"/>
      <c r="Y4" s="54"/>
      <c r="Z4" s="54"/>
    </row>
    <row r="5">
      <c r="A5" s="242"/>
      <c r="B5" s="240"/>
      <c r="C5" s="243" t="s">
        <v>1021</v>
      </c>
      <c r="D5" s="68">
        <v>4.0</v>
      </c>
      <c r="E5" s="68" t="s">
        <v>1020</v>
      </c>
      <c r="F5" s="242"/>
      <c r="G5" s="42"/>
      <c r="H5" s="42">
        <v>3.0314858E7</v>
      </c>
      <c r="I5" s="68"/>
      <c r="J5" s="42" t="s">
        <v>585</v>
      </c>
      <c r="K5" s="146">
        <f t="shared" si="1"/>
        <v>249.66</v>
      </c>
      <c r="L5" s="42" t="s">
        <v>363</v>
      </c>
      <c r="M5" s="42" t="s">
        <v>585</v>
      </c>
      <c r="N5" s="42" t="s">
        <v>1017</v>
      </c>
      <c r="O5" s="73" t="b">
        <v>0</v>
      </c>
      <c r="P5" s="73"/>
      <c r="Q5" s="42" t="s">
        <v>741</v>
      </c>
      <c r="R5" s="42" t="s">
        <v>242</v>
      </c>
      <c r="S5" s="42" t="b">
        <v>1</v>
      </c>
      <c r="T5" s="42" t="s">
        <v>242</v>
      </c>
      <c r="U5" s="42" t="b">
        <v>1</v>
      </c>
      <c r="V5" s="242"/>
      <c r="W5" s="54"/>
      <c r="X5" s="54"/>
      <c r="Y5" s="54"/>
      <c r="Z5" s="54"/>
    </row>
    <row r="6">
      <c r="A6" s="242"/>
      <c r="B6" s="240"/>
      <c r="C6" s="243" t="s">
        <v>1022</v>
      </c>
      <c r="D6" s="68">
        <v>4.0</v>
      </c>
      <c r="E6" s="68" t="s">
        <v>1020</v>
      </c>
      <c r="F6" s="242"/>
      <c r="G6" s="42"/>
      <c r="H6" s="42">
        <v>3.0314857E7</v>
      </c>
      <c r="I6" s="68"/>
      <c r="J6" s="42" t="s">
        <v>585</v>
      </c>
      <c r="K6" s="146">
        <f t="shared" si="1"/>
        <v>249.66</v>
      </c>
      <c r="L6" s="42" t="s">
        <v>363</v>
      </c>
      <c r="M6" s="42" t="s">
        <v>585</v>
      </c>
      <c r="N6" s="42" t="s">
        <v>1017</v>
      </c>
      <c r="O6" s="73" t="b">
        <v>0</v>
      </c>
      <c r="P6" s="73"/>
      <c r="Q6" s="42" t="s">
        <v>741</v>
      </c>
      <c r="R6" s="42" t="s">
        <v>242</v>
      </c>
      <c r="S6" s="42" t="b">
        <v>1</v>
      </c>
      <c r="T6" s="42" t="s">
        <v>242</v>
      </c>
      <c r="U6" s="42" t="b">
        <v>1</v>
      </c>
      <c r="V6" s="242"/>
      <c r="W6" s="54"/>
      <c r="X6" s="54"/>
      <c r="Y6" s="54"/>
      <c r="Z6" s="54"/>
    </row>
    <row r="7">
      <c r="A7" s="242"/>
      <c r="B7" s="240"/>
      <c r="C7" s="243" t="s">
        <v>1023</v>
      </c>
      <c r="D7" s="68">
        <v>4.0</v>
      </c>
      <c r="E7" s="68" t="s">
        <v>1020</v>
      </c>
      <c r="F7" s="242"/>
      <c r="G7" s="42"/>
      <c r="H7" s="42">
        <v>3.0314854E7</v>
      </c>
      <c r="I7" s="68"/>
      <c r="J7" s="42" t="s">
        <v>585</v>
      </c>
      <c r="K7" s="146">
        <f>532.102/2</f>
        <v>266.051</v>
      </c>
      <c r="L7" s="42" t="s">
        <v>363</v>
      </c>
      <c r="M7" s="42" t="s">
        <v>585</v>
      </c>
      <c r="N7" s="42" t="s">
        <v>1017</v>
      </c>
      <c r="O7" s="73" t="b">
        <v>0</v>
      </c>
      <c r="P7" s="73"/>
      <c r="Q7" s="42" t="s">
        <v>741</v>
      </c>
      <c r="R7" s="42" t="s">
        <v>242</v>
      </c>
      <c r="S7" s="42" t="b">
        <v>1</v>
      </c>
      <c r="T7" s="42" t="s">
        <v>242</v>
      </c>
      <c r="U7" s="42" t="b">
        <v>1</v>
      </c>
      <c r="V7" s="242"/>
      <c r="W7" s="54"/>
      <c r="X7" s="54"/>
      <c r="Y7" s="54"/>
      <c r="Z7" s="54"/>
    </row>
    <row r="8">
      <c r="A8" s="239" t="s">
        <v>1014</v>
      </c>
      <c r="B8" s="240">
        <v>26.0</v>
      </c>
      <c r="C8" s="243" t="s">
        <v>1024</v>
      </c>
      <c r="D8" s="68">
        <v>1.0</v>
      </c>
      <c r="E8" s="68" t="s">
        <v>575</v>
      </c>
      <c r="F8" s="242" t="s">
        <v>1025</v>
      </c>
      <c r="G8" s="42" t="s">
        <v>1026</v>
      </c>
      <c r="H8" s="42" t="s">
        <v>1026</v>
      </c>
      <c r="I8" s="68" t="s">
        <v>1025</v>
      </c>
      <c r="J8" s="42" t="s">
        <v>585</v>
      </c>
      <c r="K8" s="128">
        <v>58000.0</v>
      </c>
      <c r="L8" s="42" t="s">
        <v>328</v>
      </c>
      <c r="M8" s="42" t="s">
        <v>585</v>
      </c>
      <c r="N8" s="42" t="s">
        <v>1027</v>
      </c>
      <c r="O8" s="73" t="b">
        <v>0</v>
      </c>
      <c r="P8" s="73"/>
      <c r="Q8" s="42" t="s">
        <v>741</v>
      </c>
      <c r="R8" s="42" t="s">
        <v>242</v>
      </c>
      <c r="S8" s="42" t="b">
        <v>1</v>
      </c>
      <c r="T8" s="42" t="s">
        <v>242</v>
      </c>
      <c r="U8" s="42" t="b">
        <v>1</v>
      </c>
      <c r="V8" s="242"/>
      <c r="W8" s="54"/>
      <c r="X8" s="54"/>
      <c r="Y8" s="54"/>
      <c r="Z8" s="54"/>
    </row>
    <row r="9">
      <c r="A9" s="242"/>
      <c r="B9" s="240"/>
      <c r="C9" s="243" t="s">
        <v>546</v>
      </c>
      <c r="D9" s="68">
        <v>2.0</v>
      </c>
      <c r="E9" s="68"/>
      <c r="F9" s="242"/>
      <c r="G9" s="68"/>
      <c r="H9" s="68" t="s">
        <v>471</v>
      </c>
      <c r="I9" s="68" t="s">
        <v>472</v>
      </c>
      <c r="J9" s="42" t="s">
        <v>585</v>
      </c>
      <c r="K9" s="244">
        <v>2931.6</v>
      </c>
      <c r="L9" s="42" t="s">
        <v>227</v>
      </c>
      <c r="M9" s="42" t="s">
        <v>333</v>
      </c>
      <c r="N9" s="128" t="s">
        <v>920</v>
      </c>
      <c r="O9" s="73" t="b">
        <v>0</v>
      </c>
      <c r="P9" s="73"/>
      <c r="Q9" s="42" t="s">
        <v>595</v>
      </c>
      <c r="R9" s="42" t="s">
        <v>1028</v>
      </c>
      <c r="S9" s="42" t="b">
        <v>0</v>
      </c>
      <c r="T9" s="73"/>
      <c r="U9" s="42" t="b">
        <v>0</v>
      </c>
      <c r="V9" s="242"/>
      <c r="W9" s="54"/>
      <c r="X9" s="54"/>
      <c r="Y9" s="54"/>
      <c r="Z9" s="54"/>
    </row>
    <row r="10">
      <c r="A10" s="242"/>
      <c r="B10" s="240"/>
      <c r="C10" s="243" t="s">
        <v>1029</v>
      </c>
      <c r="D10" s="68">
        <v>2.0</v>
      </c>
      <c r="E10" s="68"/>
      <c r="F10" s="242"/>
      <c r="G10" s="68"/>
      <c r="H10" s="68" t="s">
        <v>476</v>
      </c>
      <c r="I10" s="68" t="s">
        <v>472</v>
      </c>
      <c r="J10" s="42" t="s">
        <v>585</v>
      </c>
      <c r="K10" s="244">
        <v>2981.0</v>
      </c>
      <c r="L10" s="42" t="s">
        <v>227</v>
      </c>
      <c r="M10" s="42" t="s">
        <v>333</v>
      </c>
      <c r="N10" s="128" t="s">
        <v>920</v>
      </c>
      <c r="O10" s="73" t="b">
        <v>0</v>
      </c>
      <c r="P10" s="73"/>
      <c r="Q10" s="42" t="s">
        <v>595</v>
      </c>
      <c r="R10" s="42" t="s">
        <v>1028</v>
      </c>
      <c r="S10" s="42" t="b">
        <v>0</v>
      </c>
      <c r="T10" s="73"/>
      <c r="U10" s="42" t="b">
        <v>0</v>
      </c>
      <c r="V10" s="242"/>
      <c r="W10" s="54"/>
      <c r="X10" s="54"/>
      <c r="Y10" s="54"/>
      <c r="Z10" s="54"/>
    </row>
    <row r="11">
      <c r="A11" s="242"/>
      <c r="B11" s="240"/>
      <c r="C11" s="243" t="s">
        <v>547</v>
      </c>
      <c r="D11" s="68">
        <v>2.0</v>
      </c>
      <c r="E11" s="68"/>
      <c r="F11" s="242"/>
      <c r="G11" s="68"/>
      <c r="H11" s="68" t="s">
        <v>479</v>
      </c>
      <c r="I11" s="68" t="s">
        <v>472</v>
      </c>
      <c r="J11" s="42" t="s">
        <v>585</v>
      </c>
      <c r="K11" s="244">
        <v>720.2</v>
      </c>
      <c r="L11" s="42" t="s">
        <v>227</v>
      </c>
      <c r="M11" s="42" t="s">
        <v>333</v>
      </c>
      <c r="N11" s="128" t="s">
        <v>920</v>
      </c>
      <c r="O11" s="73" t="b">
        <v>0</v>
      </c>
      <c r="P11" s="73"/>
      <c r="Q11" s="42" t="s">
        <v>595</v>
      </c>
      <c r="R11" s="42" t="s">
        <v>1028</v>
      </c>
      <c r="S11" s="42" t="b">
        <v>0</v>
      </c>
      <c r="T11" s="73"/>
      <c r="U11" s="42" t="b">
        <v>0</v>
      </c>
      <c r="V11" s="242"/>
      <c r="W11" s="54"/>
      <c r="X11" s="54"/>
      <c r="Y11" s="54"/>
      <c r="Z11" s="54"/>
    </row>
    <row r="12">
      <c r="A12" s="239" t="s">
        <v>1014</v>
      </c>
      <c r="B12" s="240">
        <v>35.0</v>
      </c>
      <c r="C12" s="243" t="s">
        <v>1030</v>
      </c>
      <c r="D12" s="68">
        <v>1.0</v>
      </c>
      <c r="E12" s="68" t="s">
        <v>575</v>
      </c>
      <c r="F12" s="242" t="s">
        <v>864</v>
      </c>
      <c r="G12" s="68">
        <v>3000868.0</v>
      </c>
      <c r="H12" s="68">
        <v>3000868.0</v>
      </c>
      <c r="I12" s="68" t="s">
        <v>1031</v>
      </c>
      <c r="J12" s="42" t="s">
        <v>585</v>
      </c>
      <c r="K12" s="128">
        <v>2665.0</v>
      </c>
      <c r="L12" s="42" t="s">
        <v>328</v>
      </c>
      <c r="M12" s="42" t="s">
        <v>585</v>
      </c>
      <c r="N12" s="42" t="s">
        <v>1032</v>
      </c>
      <c r="O12" s="73" t="b">
        <v>0</v>
      </c>
      <c r="P12" s="73"/>
      <c r="Q12" s="42" t="s">
        <v>741</v>
      </c>
      <c r="R12" s="203" t="s">
        <v>242</v>
      </c>
      <c r="S12" s="203" t="b">
        <v>1</v>
      </c>
      <c r="T12" s="131" t="s">
        <v>242</v>
      </c>
      <c r="U12" s="204" t="b">
        <v>1</v>
      </c>
      <c r="V12" s="242"/>
      <c r="W12" s="54"/>
      <c r="X12" s="54"/>
      <c r="Y12" s="54"/>
      <c r="Z12" s="54"/>
    </row>
    <row r="13">
      <c r="A13" s="242"/>
      <c r="B13" s="242"/>
      <c r="C13" s="245"/>
      <c r="D13" s="242"/>
      <c r="E13" s="242"/>
      <c r="F13" s="242"/>
      <c r="G13" s="242"/>
      <c r="H13" s="242"/>
      <c r="I13" s="242"/>
      <c r="J13" s="73"/>
      <c r="K13" s="146"/>
      <c r="L13" s="73"/>
      <c r="M13" s="73"/>
      <c r="N13" s="73"/>
      <c r="O13" s="73" t="b">
        <v>0</v>
      </c>
      <c r="P13" s="73"/>
      <c r="Q13" s="42" t="s">
        <v>425</v>
      </c>
      <c r="R13" s="42"/>
      <c r="S13" s="42" t="b">
        <v>0</v>
      </c>
      <c r="T13" s="73"/>
      <c r="U13" s="42" t="b">
        <v>0</v>
      </c>
      <c r="V13" s="242"/>
      <c r="W13" s="54"/>
      <c r="X13" s="54"/>
      <c r="Y13" s="54"/>
      <c r="Z13" s="54"/>
    </row>
    <row r="14">
      <c r="A14" s="242"/>
      <c r="B14" s="242"/>
      <c r="C14" s="245"/>
      <c r="D14" s="242"/>
      <c r="E14" s="242"/>
      <c r="F14" s="242"/>
      <c r="G14" s="242"/>
      <c r="H14" s="242"/>
      <c r="I14" s="242"/>
      <c r="J14" s="73"/>
      <c r="K14" s="146"/>
      <c r="L14" s="73"/>
      <c r="M14" s="73"/>
      <c r="N14" s="73"/>
      <c r="O14" s="73" t="b">
        <v>0</v>
      </c>
      <c r="P14" s="73"/>
      <c r="Q14" s="42" t="s">
        <v>425</v>
      </c>
      <c r="R14" s="42"/>
      <c r="S14" s="42" t="b">
        <v>0</v>
      </c>
      <c r="T14" s="73"/>
      <c r="U14" s="42" t="b">
        <v>0</v>
      </c>
      <c r="V14" s="242"/>
      <c r="W14" s="54"/>
      <c r="X14" s="54"/>
      <c r="Y14" s="54"/>
      <c r="Z14" s="54"/>
    </row>
    <row r="15">
      <c r="A15" s="242"/>
      <c r="B15" s="242"/>
      <c r="C15" s="245"/>
      <c r="D15" s="242"/>
      <c r="E15" s="242"/>
      <c r="F15" s="242"/>
      <c r="G15" s="242"/>
      <c r="H15" s="242"/>
      <c r="I15" s="242"/>
      <c r="J15" s="73"/>
      <c r="K15" s="146"/>
      <c r="L15" s="73"/>
      <c r="M15" s="73"/>
      <c r="N15" s="73"/>
      <c r="O15" s="73" t="b">
        <v>0</v>
      </c>
      <c r="P15" s="73"/>
      <c r="Q15" s="42" t="s">
        <v>425</v>
      </c>
      <c r="R15" s="42"/>
      <c r="S15" s="42" t="b">
        <v>0</v>
      </c>
      <c r="T15" s="73"/>
      <c r="U15" s="42" t="b">
        <v>0</v>
      </c>
      <c r="V15" s="242"/>
      <c r="W15" s="54"/>
      <c r="X15" s="54"/>
      <c r="Y15" s="54"/>
      <c r="Z15" s="54"/>
    </row>
    <row r="16">
      <c r="A16" s="242"/>
      <c r="B16" s="242"/>
      <c r="C16" s="245"/>
      <c r="D16" s="242"/>
      <c r="E16" s="242"/>
      <c r="F16" s="242"/>
      <c r="G16" s="242"/>
      <c r="H16" s="242"/>
      <c r="I16" s="242"/>
      <c r="J16" s="73"/>
      <c r="K16" s="146"/>
      <c r="L16" s="73"/>
      <c r="M16" s="73"/>
      <c r="N16" s="73"/>
      <c r="O16" s="73" t="b">
        <v>0</v>
      </c>
      <c r="P16" s="73"/>
      <c r="Q16" s="42" t="s">
        <v>425</v>
      </c>
      <c r="R16" s="42"/>
      <c r="S16" s="42" t="b">
        <v>0</v>
      </c>
      <c r="T16" s="73"/>
      <c r="U16" s="42" t="b">
        <v>0</v>
      </c>
      <c r="V16" s="242"/>
      <c r="W16" s="54"/>
      <c r="X16" s="54"/>
      <c r="Y16" s="54"/>
      <c r="Z16" s="54"/>
    </row>
    <row r="17">
      <c r="A17" s="242"/>
      <c r="B17" s="242"/>
      <c r="C17" s="245"/>
      <c r="D17" s="242"/>
      <c r="E17" s="242"/>
      <c r="F17" s="242"/>
      <c r="G17" s="242"/>
      <c r="H17" s="242"/>
      <c r="I17" s="242"/>
      <c r="J17" s="73"/>
      <c r="K17" s="146"/>
      <c r="L17" s="73"/>
      <c r="M17" s="73"/>
      <c r="N17" s="73"/>
      <c r="O17" s="73" t="b">
        <v>0</v>
      </c>
      <c r="P17" s="73"/>
      <c r="Q17" s="42" t="s">
        <v>425</v>
      </c>
      <c r="R17" s="42"/>
      <c r="S17" s="42" t="b">
        <v>0</v>
      </c>
      <c r="T17" s="73"/>
      <c r="U17" s="42" t="b">
        <v>0</v>
      </c>
      <c r="V17" s="242"/>
      <c r="W17" s="54"/>
      <c r="X17" s="54"/>
      <c r="Y17" s="54"/>
      <c r="Z17" s="54"/>
    </row>
    <row r="18">
      <c r="A18" s="242"/>
      <c r="B18" s="242"/>
      <c r="C18" s="245"/>
      <c r="D18" s="242"/>
      <c r="E18" s="242"/>
      <c r="F18" s="242"/>
      <c r="G18" s="242"/>
      <c r="H18" s="242"/>
      <c r="I18" s="242"/>
      <c r="J18" s="73"/>
      <c r="K18" s="146"/>
      <c r="L18" s="73"/>
      <c r="M18" s="73"/>
      <c r="N18" s="73"/>
      <c r="O18" s="73" t="b">
        <v>0</v>
      </c>
      <c r="P18" s="73"/>
      <c r="Q18" s="42" t="s">
        <v>425</v>
      </c>
      <c r="R18" s="42"/>
      <c r="S18" s="42" t="b">
        <v>0</v>
      </c>
      <c r="T18" s="73"/>
      <c r="U18" s="42" t="b">
        <v>0</v>
      </c>
      <c r="V18" s="242"/>
      <c r="W18" s="54"/>
      <c r="X18" s="54"/>
      <c r="Y18" s="54"/>
      <c r="Z18" s="54"/>
    </row>
    <row r="19">
      <c r="A19" s="242"/>
      <c r="B19" s="242"/>
      <c r="C19" s="245"/>
      <c r="D19" s="242"/>
      <c r="E19" s="242"/>
      <c r="F19" s="242"/>
      <c r="G19" s="242"/>
      <c r="H19" s="242"/>
      <c r="I19" s="242"/>
      <c r="J19" s="73"/>
      <c r="K19" s="146"/>
      <c r="L19" s="73"/>
      <c r="M19" s="73"/>
      <c r="N19" s="73"/>
      <c r="O19" s="73" t="b">
        <v>0</v>
      </c>
      <c r="P19" s="73"/>
      <c r="Q19" s="42" t="s">
        <v>425</v>
      </c>
      <c r="R19" s="42"/>
      <c r="S19" s="42" t="b">
        <v>0</v>
      </c>
      <c r="T19" s="73"/>
      <c r="U19" s="42" t="b">
        <v>0</v>
      </c>
      <c r="V19" s="242"/>
      <c r="W19" s="54"/>
      <c r="X19" s="54"/>
      <c r="Y19" s="54"/>
      <c r="Z19" s="54"/>
    </row>
    <row r="20">
      <c r="A20" s="242"/>
      <c r="B20" s="242"/>
      <c r="C20" s="245"/>
      <c r="D20" s="242"/>
      <c r="E20" s="242"/>
      <c r="F20" s="242"/>
      <c r="G20" s="242"/>
      <c r="H20" s="242"/>
      <c r="I20" s="242"/>
      <c r="J20" s="73"/>
      <c r="K20" s="146"/>
      <c r="L20" s="73"/>
      <c r="M20" s="73"/>
      <c r="N20" s="73"/>
      <c r="O20" s="73" t="b">
        <v>0</v>
      </c>
      <c r="P20" s="73"/>
      <c r="Q20" s="42" t="s">
        <v>425</v>
      </c>
      <c r="R20" s="42"/>
      <c r="S20" s="42" t="b">
        <v>0</v>
      </c>
      <c r="T20" s="73"/>
      <c r="U20" s="42" t="b">
        <v>0</v>
      </c>
      <c r="V20" s="242"/>
      <c r="W20" s="54"/>
      <c r="X20" s="54"/>
      <c r="Y20" s="54"/>
      <c r="Z20" s="54"/>
    </row>
    <row r="21">
      <c r="A21" s="242"/>
      <c r="B21" s="242"/>
      <c r="C21" s="245"/>
      <c r="D21" s="242"/>
      <c r="E21" s="242"/>
      <c r="F21" s="242"/>
      <c r="G21" s="242"/>
      <c r="H21" s="242"/>
      <c r="I21" s="242"/>
      <c r="J21" s="73"/>
      <c r="K21" s="146"/>
      <c r="L21" s="73"/>
      <c r="M21" s="73"/>
      <c r="N21" s="73"/>
      <c r="O21" s="73" t="b">
        <v>0</v>
      </c>
      <c r="P21" s="73"/>
      <c r="Q21" s="42" t="s">
        <v>425</v>
      </c>
      <c r="R21" s="42"/>
      <c r="S21" s="42" t="b">
        <v>0</v>
      </c>
      <c r="T21" s="73"/>
      <c r="U21" s="42" t="b">
        <v>0</v>
      </c>
      <c r="V21" s="242"/>
      <c r="W21" s="54"/>
      <c r="X21" s="54"/>
      <c r="Y21" s="54"/>
      <c r="Z21" s="54"/>
    </row>
    <row r="22">
      <c r="A22" s="242"/>
      <c r="B22" s="242"/>
      <c r="C22" s="245"/>
      <c r="D22" s="242"/>
      <c r="E22" s="242"/>
      <c r="F22" s="242"/>
      <c r="G22" s="242"/>
      <c r="H22" s="242"/>
      <c r="I22" s="242"/>
      <c r="J22" s="73"/>
      <c r="K22" s="146"/>
      <c r="L22" s="73"/>
      <c r="M22" s="73"/>
      <c r="N22" s="73"/>
      <c r="O22" s="73" t="b">
        <v>0</v>
      </c>
      <c r="P22" s="73"/>
      <c r="Q22" s="42" t="s">
        <v>425</v>
      </c>
      <c r="R22" s="42"/>
      <c r="S22" s="42" t="b">
        <v>0</v>
      </c>
      <c r="T22" s="73"/>
      <c r="U22" s="42" t="b">
        <v>0</v>
      </c>
      <c r="V22" s="242"/>
      <c r="W22" s="54"/>
      <c r="X22" s="54"/>
      <c r="Y22" s="54"/>
      <c r="Z22" s="54"/>
    </row>
    <row r="23">
      <c r="A23" s="54"/>
      <c r="B23" s="54"/>
      <c r="C23" s="171"/>
      <c r="D23" s="54"/>
      <c r="E23" s="54"/>
      <c r="F23" s="54"/>
      <c r="G23" s="54"/>
      <c r="H23" s="54"/>
      <c r="I23" s="54"/>
      <c r="J23" s="73"/>
      <c r="K23" s="146"/>
      <c r="L23" s="73"/>
      <c r="M23" s="73"/>
      <c r="N23" s="73"/>
      <c r="O23" s="73" t="b">
        <v>0</v>
      </c>
      <c r="P23" s="73"/>
      <c r="Q23" s="42" t="s">
        <v>425</v>
      </c>
      <c r="R23" s="42"/>
      <c r="S23" s="42" t="b">
        <v>0</v>
      </c>
      <c r="T23" s="73"/>
      <c r="U23" s="42" t="b">
        <v>0</v>
      </c>
      <c r="V23" s="54"/>
      <c r="W23" s="54"/>
      <c r="X23" s="54"/>
      <c r="Y23" s="54"/>
      <c r="Z23" s="54"/>
    </row>
    <row r="24">
      <c r="A24" s="54"/>
      <c r="B24" s="54"/>
      <c r="C24" s="171"/>
      <c r="D24" s="54"/>
      <c r="E24" s="54"/>
      <c r="F24" s="54"/>
      <c r="G24" s="54"/>
      <c r="H24" s="54"/>
      <c r="I24" s="54"/>
      <c r="J24" s="73"/>
      <c r="K24" s="146"/>
      <c r="L24" s="73"/>
      <c r="M24" s="73"/>
      <c r="N24" s="73"/>
      <c r="O24" s="73" t="b">
        <v>0</v>
      </c>
      <c r="P24" s="73"/>
      <c r="Q24" s="42" t="s">
        <v>425</v>
      </c>
      <c r="R24" s="42"/>
      <c r="S24" s="42" t="b">
        <v>0</v>
      </c>
      <c r="T24" s="73"/>
      <c r="U24" s="42" t="b">
        <v>0</v>
      </c>
      <c r="V24" s="54"/>
      <c r="W24" s="54"/>
      <c r="X24" s="54"/>
      <c r="Y24" s="54"/>
      <c r="Z24" s="54"/>
    </row>
    <row r="25">
      <c r="A25" s="54"/>
      <c r="B25" s="54"/>
      <c r="C25" s="171"/>
      <c r="D25" s="54"/>
      <c r="E25" s="54"/>
      <c r="F25" s="54"/>
      <c r="G25" s="54"/>
      <c r="H25" s="54"/>
      <c r="I25" s="54"/>
      <c r="J25" s="73"/>
      <c r="K25" s="146"/>
      <c r="L25" s="73"/>
      <c r="M25" s="73"/>
      <c r="N25" s="73"/>
      <c r="O25" s="73" t="b">
        <v>0</v>
      </c>
      <c r="P25" s="73"/>
      <c r="Q25" s="42" t="s">
        <v>425</v>
      </c>
      <c r="R25" s="42"/>
      <c r="S25" s="42" t="b">
        <v>0</v>
      </c>
      <c r="T25" s="73"/>
      <c r="U25" s="42" t="b">
        <v>0</v>
      </c>
      <c r="V25" s="54"/>
      <c r="W25" s="54"/>
      <c r="X25" s="54"/>
      <c r="Y25" s="54"/>
      <c r="Z25" s="54"/>
    </row>
    <row r="26">
      <c r="A26" s="54"/>
      <c r="B26" s="54"/>
      <c r="C26" s="171"/>
      <c r="D26" s="54"/>
      <c r="E26" s="54"/>
      <c r="F26" s="54"/>
      <c r="G26" s="54"/>
      <c r="H26" s="54"/>
      <c r="I26" s="54"/>
      <c r="J26" s="73"/>
      <c r="K26" s="146"/>
      <c r="L26" s="73"/>
      <c r="M26" s="73"/>
      <c r="N26" s="73"/>
      <c r="O26" s="73" t="b">
        <v>0</v>
      </c>
      <c r="P26" s="73"/>
      <c r="Q26" s="42" t="s">
        <v>425</v>
      </c>
      <c r="R26" s="42"/>
      <c r="S26" s="42" t="b">
        <v>0</v>
      </c>
      <c r="T26" s="73"/>
      <c r="U26" s="42" t="b">
        <v>0</v>
      </c>
      <c r="V26" s="54"/>
      <c r="W26" s="54"/>
      <c r="X26" s="54"/>
      <c r="Y26" s="54"/>
      <c r="Z26" s="54"/>
    </row>
    <row r="27">
      <c r="A27" s="54"/>
      <c r="B27" s="54"/>
      <c r="C27" s="171"/>
      <c r="D27" s="54"/>
      <c r="E27" s="54"/>
      <c r="F27" s="54"/>
      <c r="G27" s="54"/>
      <c r="H27" s="54"/>
      <c r="I27" s="54"/>
      <c r="J27" s="73"/>
      <c r="K27" s="146"/>
      <c r="L27" s="73"/>
      <c r="M27" s="73"/>
      <c r="N27" s="73"/>
      <c r="O27" s="73" t="b">
        <v>0</v>
      </c>
      <c r="P27" s="73"/>
      <c r="Q27" s="42" t="s">
        <v>425</v>
      </c>
      <c r="R27" s="42"/>
      <c r="S27" s="42" t="b">
        <v>0</v>
      </c>
      <c r="T27" s="73"/>
      <c r="U27" s="42" t="b">
        <v>0</v>
      </c>
      <c r="V27" s="54"/>
      <c r="W27" s="54"/>
      <c r="X27" s="54"/>
      <c r="Y27" s="54"/>
      <c r="Z27" s="54"/>
    </row>
    <row r="28">
      <c r="A28" s="54"/>
      <c r="B28" s="54"/>
      <c r="C28" s="171"/>
      <c r="D28" s="54"/>
      <c r="E28" s="54"/>
      <c r="F28" s="54"/>
      <c r="G28" s="54"/>
      <c r="H28" s="54"/>
      <c r="I28" s="54"/>
      <c r="J28" s="73"/>
      <c r="K28" s="146"/>
      <c r="L28" s="73"/>
      <c r="M28" s="73"/>
      <c r="N28" s="73"/>
      <c r="O28" s="73" t="b">
        <v>0</v>
      </c>
      <c r="P28" s="73"/>
      <c r="Q28" s="42" t="s">
        <v>425</v>
      </c>
      <c r="R28" s="42"/>
      <c r="S28" s="42" t="b">
        <v>0</v>
      </c>
      <c r="T28" s="73"/>
      <c r="U28" s="42" t="b">
        <v>0</v>
      </c>
      <c r="V28" s="54"/>
      <c r="W28" s="54"/>
      <c r="X28" s="54"/>
      <c r="Y28" s="54"/>
      <c r="Z28" s="54"/>
    </row>
    <row r="29">
      <c r="A29" s="54"/>
      <c r="B29" s="54"/>
      <c r="C29" s="171"/>
      <c r="D29" s="54"/>
      <c r="E29" s="54"/>
      <c r="F29" s="54"/>
      <c r="G29" s="54"/>
      <c r="H29" s="54"/>
      <c r="I29" s="54"/>
      <c r="J29" s="73"/>
      <c r="K29" s="146"/>
      <c r="L29" s="73"/>
      <c r="M29" s="73"/>
      <c r="N29" s="73"/>
      <c r="O29" s="73" t="b">
        <v>0</v>
      </c>
      <c r="P29" s="73"/>
      <c r="Q29" s="42" t="s">
        <v>425</v>
      </c>
      <c r="R29" s="42"/>
      <c r="S29" s="42" t="b">
        <v>0</v>
      </c>
      <c r="T29" s="73"/>
      <c r="U29" s="42" t="b">
        <v>0</v>
      </c>
      <c r="V29" s="54"/>
      <c r="W29" s="54"/>
      <c r="X29" s="54"/>
      <c r="Y29" s="54"/>
      <c r="Z29" s="54"/>
    </row>
    <row r="30">
      <c r="A30" s="54"/>
      <c r="B30" s="54"/>
      <c r="C30" s="171"/>
      <c r="D30" s="54"/>
      <c r="E30" s="54"/>
      <c r="F30" s="54"/>
      <c r="G30" s="54"/>
      <c r="H30" s="54"/>
      <c r="I30" s="54"/>
      <c r="J30" s="73"/>
      <c r="K30" s="146"/>
      <c r="L30" s="73"/>
      <c r="M30" s="73"/>
      <c r="N30" s="73"/>
      <c r="O30" s="73" t="b">
        <v>0</v>
      </c>
      <c r="P30" s="73"/>
      <c r="Q30" s="42" t="s">
        <v>425</v>
      </c>
      <c r="R30" s="42"/>
      <c r="S30" s="42" t="b">
        <v>0</v>
      </c>
      <c r="T30" s="73"/>
      <c r="U30" s="42" t="b">
        <v>0</v>
      </c>
      <c r="V30" s="54"/>
      <c r="W30" s="54"/>
      <c r="X30" s="54"/>
      <c r="Y30" s="54"/>
      <c r="Z30" s="54"/>
    </row>
    <row r="31">
      <c r="A31" s="54"/>
      <c r="B31" s="54"/>
      <c r="C31" s="171"/>
      <c r="D31" s="54"/>
      <c r="E31" s="54"/>
      <c r="F31" s="54"/>
      <c r="G31" s="54"/>
      <c r="H31" s="54"/>
      <c r="I31" s="54"/>
      <c r="J31" s="73"/>
      <c r="K31" s="146"/>
      <c r="L31" s="73"/>
      <c r="M31" s="73"/>
      <c r="N31" s="73"/>
      <c r="O31" s="73" t="b">
        <v>0</v>
      </c>
      <c r="P31" s="73"/>
      <c r="Q31" s="42" t="s">
        <v>425</v>
      </c>
      <c r="R31" s="42"/>
      <c r="S31" s="42" t="b">
        <v>0</v>
      </c>
      <c r="T31" s="73"/>
      <c r="U31" s="42" t="b">
        <v>0</v>
      </c>
      <c r="V31" s="54"/>
      <c r="W31" s="54"/>
      <c r="X31" s="54"/>
      <c r="Y31" s="54"/>
      <c r="Z31" s="54"/>
    </row>
    <row r="32">
      <c r="A32" s="54"/>
      <c r="B32" s="54"/>
      <c r="C32" s="171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4"/>
      <c r="C33" s="171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4"/>
      <c r="C34" s="171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54"/>
      <c r="C35" s="171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4"/>
      <c r="C36" s="171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171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171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171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171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171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4"/>
      <c r="C42" s="171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4"/>
      <c r="C43" s="171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171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171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171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171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171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171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171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171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171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171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171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171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171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171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171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171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171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171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171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171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171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171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171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171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171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171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171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171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171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171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171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171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171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171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171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171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171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171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171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171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171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171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171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171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  <row r="1001">
      <c r="A1001" s="54"/>
      <c r="B1001" s="54"/>
      <c r="C1001" s="54"/>
      <c r="D1001" s="54"/>
      <c r="E1001" s="54"/>
      <c r="F1001" s="54"/>
      <c r="G1001" s="54"/>
      <c r="H1001" s="54"/>
      <c r="I1001" s="54"/>
      <c r="J1001" s="54"/>
      <c r="K1001" s="54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</row>
    <row r="1002">
      <c r="A1002" s="54"/>
      <c r="B1002" s="54"/>
      <c r="C1002" s="54"/>
      <c r="D1002" s="54"/>
      <c r="E1002" s="54"/>
      <c r="F1002" s="54"/>
      <c r="G1002" s="54"/>
      <c r="H1002" s="54"/>
      <c r="I1002" s="54"/>
      <c r="J1002" s="54"/>
      <c r="K1002" s="54"/>
      <c r="L1002" s="54"/>
      <c r="M1002" s="54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</row>
    <row r="1003">
      <c r="A1003" s="54"/>
      <c r="B1003" s="54"/>
      <c r="C1003" s="54"/>
      <c r="D1003" s="54"/>
      <c r="E1003" s="54"/>
      <c r="F1003" s="54"/>
      <c r="G1003" s="54"/>
      <c r="H1003" s="54"/>
      <c r="I1003" s="54"/>
      <c r="J1003" s="54"/>
      <c r="K1003" s="54"/>
      <c r="L1003" s="54"/>
      <c r="M1003" s="54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</row>
    <row r="1004">
      <c r="A1004" s="54"/>
      <c r="B1004" s="54"/>
      <c r="C1004" s="54"/>
      <c r="D1004" s="54"/>
      <c r="E1004" s="54"/>
      <c r="F1004" s="54"/>
      <c r="G1004" s="54"/>
      <c r="H1004" s="54"/>
      <c r="I1004" s="54"/>
      <c r="J1004" s="54"/>
      <c r="K1004" s="54"/>
      <c r="L1004" s="54"/>
      <c r="M1004" s="54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</row>
    <row r="1005">
      <c r="A1005" s="54"/>
      <c r="B1005" s="54"/>
      <c r="C1005" s="54"/>
      <c r="D1005" s="54"/>
      <c r="E1005" s="54"/>
      <c r="F1005" s="54"/>
      <c r="G1005" s="54"/>
      <c r="H1005" s="54"/>
      <c r="I1005" s="54"/>
      <c r="J1005" s="54"/>
      <c r="K1005" s="54"/>
      <c r="L1005" s="54"/>
      <c r="M1005" s="54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</row>
    <row r="1006">
      <c r="A1006" s="54"/>
      <c r="B1006" s="54"/>
      <c r="C1006" s="54"/>
      <c r="D1006" s="54"/>
      <c r="E1006" s="54"/>
      <c r="F1006" s="54"/>
      <c r="G1006" s="54"/>
      <c r="H1006" s="54"/>
      <c r="I1006" s="54"/>
      <c r="J1006" s="54"/>
      <c r="K1006" s="54"/>
      <c r="L1006" s="54"/>
      <c r="M1006" s="54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</row>
    <row r="1007">
      <c r="A1007" s="54"/>
      <c r="B1007" s="54"/>
      <c r="C1007" s="54"/>
      <c r="D1007" s="54"/>
      <c r="E1007" s="54"/>
      <c r="F1007" s="54"/>
      <c r="G1007" s="54"/>
      <c r="H1007" s="54"/>
      <c r="I1007" s="54"/>
      <c r="J1007" s="54"/>
      <c r="K1007" s="54"/>
      <c r="L1007" s="54"/>
      <c r="M1007" s="54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</row>
    <row r="1008">
      <c r="A1008" s="54"/>
      <c r="B1008" s="54"/>
      <c r="C1008" s="54"/>
      <c r="D1008" s="54"/>
      <c r="E1008" s="54"/>
      <c r="F1008" s="54"/>
      <c r="G1008" s="54"/>
      <c r="H1008" s="54"/>
      <c r="I1008" s="54"/>
      <c r="J1008" s="54"/>
      <c r="K1008" s="54"/>
      <c r="L1008" s="54"/>
      <c r="M1008" s="54"/>
      <c r="N1008" s="54"/>
      <c r="O1008" s="54"/>
      <c r="P1008" s="54"/>
      <c r="Q1008" s="54"/>
      <c r="R1008" s="54"/>
      <c r="S1008" s="54"/>
      <c r="T1008" s="54"/>
      <c r="U1008" s="54"/>
      <c r="V1008" s="54"/>
      <c r="W1008" s="54"/>
      <c r="X1008" s="54"/>
      <c r="Y1008" s="54"/>
      <c r="Z1008" s="54"/>
    </row>
  </sheetData>
  <autoFilter ref="$A$1:$U$12"/>
  <dataValidations>
    <dataValidation type="list" allowBlank="1" showErrorMessage="1" sqref="Q2:Q31">
      <formula1>"EN ALMACEN 11,PENDIENTE,DIRECTO A CLIENTE,PARCIAL,ENVIADA,-"</formula1>
    </dataValidation>
    <dataValidation type="list" allowBlank="1" showErrorMessage="1" sqref="J2:J31 M2:M31">
      <formula1>"MPC,CEO,Gamit,ITH,Manprec,N/A"</formula1>
    </dataValidation>
    <dataValidation type="list" allowBlank="1" showErrorMessage="1" sqref="L2:L31">
      <formula1>"EURO,MXN,USD"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3" max="3" width="45.38"/>
    <col customWidth="1" min="7" max="7" width="18.5"/>
    <col customWidth="1" min="8" max="8" width="20.0"/>
    <col customWidth="1" min="9" max="9" width="24.5"/>
    <col customWidth="1" min="10" max="10" width="17.63"/>
    <col customWidth="1" min="11" max="11" width="12.5"/>
    <col customWidth="1" min="19" max="19" width="50.38"/>
    <col customWidth="1" min="20" max="20" width="17.75"/>
    <col customWidth="1" min="24" max="24" width="14.63"/>
    <col customWidth="1" min="25" max="25" width="13.25"/>
  </cols>
  <sheetData>
    <row r="1">
      <c r="A1" s="55" t="s">
        <v>3</v>
      </c>
      <c r="B1" s="55" t="s">
        <v>12</v>
      </c>
      <c r="C1" s="55" t="s">
        <v>7</v>
      </c>
      <c r="D1" s="55" t="s">
        <v>13</v>
      </c>
      <c r="E1" s="55" t="s">
        <v>14</v>
      </c>
      <c r="F1" s="55" t="s">
        <v>15</v>
      </c>
      <c r="G1" s="55" t="s">
        <v>16</v>
      </c>
      <c r="H1" s="246" t="s">
        <v>17</v>
      </c>
      <c r="I1" s="247" t="s">
        <v>1033</v>
      </c>
      <c r="J1" s="58" t="s">
        <v>1034</v>
      </c>
      <c r="K1" s="55" t="s">
        <v>19</v>
      </c>
      <c r="L1" s="55" t="s">
        <v>20</v>
      </c>
      <c r="M1" s="60" t="s">
        <v>21</v>
      </c>
      <c r="N1" s="55" t="s">
        <v>27</v>
      </c>
      <c r="O1" s="55" t="s">
        <v>28</v>
      </c>
      <c r="P1" s="58" t="s">
        <v>1035</v>
      </c>
      <c r="Q1" s="55" t="s">
        <v>29</v>
      </c>
      <c r="R1" s="58" t="s">
        <v>30</v>
      </c>
      <c r="S1" s="61" t="s">
        <v>1036</v>
      </c>
      <c r="T1" s="61" t="s">
        <v>37</v>
      </c>
      <c r="U1" s="59" t="s">
        <v>38</v>
      </c>
      <c r="V1" s="59" t="s">
        <v>39</v>
      </c>
      <c r="W1" s="59" t="s">
        <v>40</v>
      </c>
      <c r="X1" s="61" t="s">
        <v>1037</v>
      </c>
      <c r="Y1" s="61" t="s">
        <v>1038</v>
      </c>
      <c r="Z1" s="59" t="s">
        <v>39</v>
      </c>
      <c r="AA1" s="54"/>
      <c r="AB1" s="54"/>
      <c r="AC1" s="54"/>
      <c r="AD1" s="54"/>
      <c r="AE1" s="54"/>
    </row>
    <row r="2">
      <c r="A2" s="248" t="s">
        <v>1039</v>
      </c>
      <c r="B2" s="42">
        <v>1.0</v>
      </c>
      <c r="C2" s="249" t="s">
        <v>1040</v>
      </c>
      <c r="D2" s="241">
        <v>1.0</v>
      </c>
      <c r="E2" s="42" t="s">
        <v>575</v>
      </c>
      <c r="F2" s="42" t="s">
        <v>35</v>
      </c>
      <c r="G2" s="42">
        <v>5500.0</v>
      </c>
      <c r="H2" s="197" t="s">
        <v>1041</v>
      </c>
      <c r="I2" s="42" t="s">
        <v>1042</v>
      </c>
      <c r="J2" s="42"/>
      <c r="K2" s="42" t="s">
        <v>35</v>
      </c>
      <c r="L2" s="42" t="s">
        <v>166</v>
      </c>
      <c r="M2" s="128">
        <v>50000.0</v>
      </c>
      <c r="N2" s="42" t="s">
        <v>363</v>
      </c>
      <c r="O2" s="42" t="s">
        <v>166</v>
      </c>
      <c r="P2" s="250">
        <v>957447.0</v>
      </c>
      <c r="Q2" s="192" t="s">
        <v>1043</v>
      </c>
      <c r="R2" s="73" t="b">
        <v>0</v>
      </c>
      <c r="S2" s="42" t="s">
        <v>1044</v>
      </c>
      <c r="T2" s="42" t="s">
        <v>595</v>
      </c>
      <c r="U2" s="251" t="s">
        <v>1045</v>
      </c>
      <c r="V2" s="42" t="b">
        <v>0</v>
      </c>
      <c r="W2" s="73"/>
      <c r="X2" s="73"/>
      <c r="Y2" s="73"/>
      <c r="Z2" s="42" t="b">
        <v>0</v>
      </c>
      <c r="AA2" s="54"/>
      <c r="AB2" s="54"/>
      <c r="AC2" s="54"/>
      <c r="AD2" s="54"/>
      <c r="AE2" s="54"/>
    </row>
    <row r="3">
      <c r="A3" s="252"/>
      <c r="B3" s="47"/>
      <c r="C3" s="249" t="s">
        <v>1046</v>
      </c>
      <c r="D3" s="241">
        <v>1.0</v>
      </c>
      <c r="E3" s="42" t="s">
        <v>575</v>
      </c>
      <c r="F3" s="42" t="s">
        <v>35</v>
      </c>
      <c r="G3" s="42">
        <v>5500.0</v>
      </c>
      <c r="H3" s="253" t="s">
        <v>1047</v>
      </c>
      <c r="I3" s="253" t="s">
        <v>1047</v>
      </c>
      <c r="J3" s="42"/>
      <c r="K3" s="42" t="s">
        <v>35</v>
      </c>
      <c r="L3" s="42" t="s">
        <v>166</v>
      </c>
      <c r="M3" s="128">
        <v>27900.4</v>
      </c>
      <c r="N3" s="42" t="s">
        <v>363</v>
      </c>
      <c r="O3" s="42" t="s">
        <v>166</v>
      </c>
      <c r="P3" s="250">
        <v>534263.0</v>
      </c>
      <c r="Q3" s="254" t="s">
        <v>1048</v>
      </c>
      <c r="R3" s="73" t="b">
        <v>0</v>
      </c>
      <c r="S3" s="42"/>
      <c r="T3" s="42"/>
      <c r="U3" s="251" t="s">
        <v>1045</v>
      </c>
      <c r="V3" s="42" t="b">
        <v>0</v>
      </c>
      <c r="W3" s="73"/>
      <c r="X3" s="73"/>
      <c r="Y3" s="73"/>
      <c r="Z3" s="42" t="b">
        <v>0</v>
      </c>
      <c r="AA3" s="54"/>
      <c r="AB3" s="54"/>
      <c r="AC3" s="54"/>
      <c r="AD3" s="54"/>
      <c r="AE3" s="54"/>
    </row>
    <row r="4">
      <c r="A4" s="252"/>
      <c r="B4" s="47">
        <v>2.0</v>
      </c>
      <c r="C4" s="255" t="s">
        <v>1049</v>
      </c>
      <c r="D4" s="47">
        <v>1.0</v>
      </c>
      <c r="E4" s="47" t="s">
        <v>575</v>
      </c>
      <c r="F4" s="47" t="s">
        <v>35</v>
      </c>
      <c r="G4" s="47" t="s">
        <v>1050</v>
      </c>
      <c r="H4" s="205" t="s">
        <v>1051</v>
      </c>
      <c r="I4" s="47" t="s">
        <v>1052</v>
      </c>
      <c r="J4" s="47" t="s">
        <v>1053</v>
      </c>
      <c r="K4" s="47" t="s">
        <v>35</v>
      </c>
      <c r="L4" s="42" t="s">
        <v>166</v>
      </c>
      <c r="M4" s="128">
        <v>78000.0</v>
      </c>
      <c r="N4" s="42" t="s">
        <v>363</v>
      </c>
      <c r="O4" s="42" t="s">
        <v>166</v>
      </c>
      <c r="P4" s="250">
        <v>1493617.0</v>
      </c>
      <c r="Q4" s="192" t="s">
        <v>1043</v>
      </c>
      <c r="R4" s="73" t="b">
        <v>0</v>
      </c>
      <c r="S4" s="42" t="s">
        <v>1054</v>
      </c>
      <c r="T4" s="42" t="s">
        <v>752</v>
      </c>
      <c r="U4" s="251" t="s">
        <v>1045</v>
      </c>
      <c r="V4" s="42" t="b">
        <v>0</v>
      </c>
      <c r="W4" s="73"/>
      <c r="X4" s="73"/>
      <c r="Y4" s="73"/>
      <c r="Z4" s="42" t="b">
        <v>0</v>
      </c>
      <c r="AA4" s="54"/>
      <c r="AB4" s="54"/>
      <c r="AC4" s="54"/>
      <c r="AD4" s="54"/>
      <c r="AE4" s="54"/>
    </row>
    <row r="5">
      <c r="A5" s="54"/>
      <c r="B5" s="47"/>
      <c r="C5" s="255" t="s">
        <v>1055</v>
      </c>
      <c r="D5" s="47">
        <v>1.0</v>
      </c>
      <c r="E5" s="47" t="s">
        <v>575</v>
      </c>
      <c r="F5" s="47" t="s">
        <v>856</v>
      </c>
      <c r="G5" s="47"/>
      <c r="H5" s="196" t="s">
        <v>956</v>
      </c>
      <c r="I5" s="196" t="s">
        <v>1056</v>
      </c>
      <c r="J5" s="47" t="s">
        <v>1057</v>
      </c>
      <c r="K5" s="47" t="s">
        <v>539</v>
      </c>
      <c r="L5" s="42" t="s">
        <v>166</v>
      </c>
      <c r="M5" s="128">
        <v>749.0</v>
      </c>
      <c r="N5" s="42" t="s">
        <v>363</v>
      </c>
      <c r="O5" s="42" t="s">
        <v>617</v>
      </c>
      <c r="P5" s="256">
        <v>15408.0</v>
      </c>
      <c r="Q5" s="42" t="s">
        <v>800</v>
      </c>
      <c r="R5" s="73" t="b">
        <v>0</v>
      </c>
      <c r="S5" s="42" t="s">
        <v>595</v>
      </c>
      <c r="T5" s="42" t="s">
        <v>595</v>
      </c>
      <c r="U5" s="42" t="s">
        <v>1058</v>
      </c>
      <c r="V5" s="42" t="b">
        <v>0</v>
      </c>
      <c r="W5" s="73"/>
      <c r="X5" s="73"/>
      <c r="Y5" s="73"/>
      <c r="Z5" s="42" t="b">
        <v>0</v>
      </c>
      <c r="AA5" s="54"/>
      <c r="AB5" s="54"/>
      <c r="AC5" s="54"/>
      <c r="AD5" s="54"/>
      <c r="AE5" s="54"/>
    </row>
    <row r="6">
      <c r="A6" s="54"/>
      <c r="B6" s="47"/>
      <c r="C6" s="255" t="s">
        <v>1059</v>
      </c>
      <c r="D6" s="47">
        <v>1.0</v>
      </c>
      <c r="E6" s="47" t="s">
        <v>575</v>
      </c>
      <c r="F6" s="47" t="s">
        <v>960</v>
      </c>
      <c r="G6" s="47"/>
      <c r="H6" s="47" t="s">
        <v>961</v>
      </c>
      <c r="I6" s="47" t="s">
        <v>1060</v>
      </c>
      <c r="J6" s="47" t="s">
        <v>1061</v>
      </c>
      <c r="K6" s="47" t="s">
        <v>488</v>
      </c>
      <c r="L6" s="42" t="s">
        <v>166</v>
      </c>
      <c r="M6" s="128">
        <v>2154.31</v>
      </c>
      <c r="N6" s="42" t="s">
        <v>227</v>
      </c>
      <c r="O6" s="42" t="s">
        <v>401</v>
      </c>
      <c r="P6" s="146">
        <f>M6</f>
        <v>2154.31</v>
      </c>
      <c r="Q6" s="73"/>
      <c r="R6" s="73" t="b">
        <v>0</v>
      </c>
      <c r="S6" s="42" t="s">
        <v>1062</v>
      </c>
      <c r="T6" s="42" t="s">
        <v>752</v>
      </c>
      <c r="U6" s="257" t="s">
        <v>1063</v>
      </c>
      <c r="V6" s="42" t="b">
        <v>0</v>
      </c>
      <c r="W6" s="73"/>
      <c r="X6" s="73"/>
      <c r="Y6" s="73"/>
      <c r="Z6" s="42" t="b">
        <v>0</v>
      </c>
      <c r="AA6" s="54"/>
      <c r="AB6" s="54"/>
      <c r="AC6" s="54"/>
      <c r="AD6" s="54"/>
      <c r="AE6" s="54"/>
    </row>
    <row r="7">
      <c r="A7" s="54"/>
      <c r="B7" s="47">
        <v>3.0</v>
      </c>
      <c r="C7" s="255" t="s">
        <v>1064</v>
      </c>
      <c r="D7" s="47">
        <v>1.0</v>
      </c>
      <c r="E7" s="47" t="s">
        <v>575</v>
      </c>
      <c r="F7" s="47" t="s">
        <v>356</v>
      </c>
      <c r="G7" s="47" t="s">
        <v>1065</v>
      </c>
      <c r="H7" s="196" t="s">
        <v>1066</v>
      </c>
      <c r="I7" s="47" t="s">
        <v>1067</v>
      </c>
      <c r="J7" s="47">
        <v>35.01535</v>
      </c>
      <c r="K7" s="47" t="s">
        <v>356</v>
      </c>
      <c r="L7" s="42" t="s">
        <v>166</v>
      </c>
      <c r="M7" s="128">
        <v>18380.0</v>
      </c>
      <c r="N7" s="42" t="s">
        <v>363</v>
      </c>
      <c r="O7" s="42" t="s">
        <v>333</v>
      </c>
      <c r="P7" s="128">
        <v>350000.0</v>
      </c>
      <c r="Q7" s="42" t="s">
        <v>1068</v>
      </c>
      <c r="R7" s="73" t="b">
        <v>0</v>
      </c>
      <c r="S7" s="42" t="s">
        <v>1069</v>
      </c>
      <c r="T7" s="42" t="s">
        <v>752</v>
      </c>
      <c r="U7" s="42" t="s">
        <v>1070</v>
      </c>
      <c r="V7" s="42" t="b">
        <v>0</v>
      </c>
      <c r="W7" s="73"/>
      <c r="X7" s="73"/>
      <c r="Y7" s="73"/>
      <c r="Z7" s="42" t="b">
        <v>0</v>
      </c>
      <c r="AA7" s="54"/>
      <c r="AB7" s="54"/>
      <c r="AC7" s="54"/>
      <c r="AD7" s="54"/>
      <c r="AE7" s="54"/>
    </row>
    <row r="8">
      <c r="A8" s="54"/>
      <c r="B8" s="54"/>
      <c r="C8" s="255" t="s">
        <v>1071</v>
      </c>
      <c r="D8" s="47">
        <v>1.0</v>
      </c>
      <c r="E8" s="47" t="s">
        <v>575</v>
      </c>
      <c r="F8" s="47" t="s">
        <v>356</v>
      </c>
      <c r="G8" s="54"/>
      <c r="H8" s="196" t="s">
        <v>1072</v>
      </c>
      <c r="I8" s="47" t="s">
        <v>1073</v>
      </c>
      <c r="J8" s="47" t="s">
        <v>1074</v>
      </c>
      <c r="K8" s="47" t="s">
        <v>356</v>
      </c>
      <c r="L8" s="42" t="s">
        <v>166</v>
      </c>
      <c r="M8" s="128">
        <v>444.0</v>
      </c>
      <c r="N8" s="42" t="s">
        <v>363</v>
      </c>
      <c r="O8" s="42" t="s">
        <v>333</v>
      </c>
      <c r="P8" s="256">
        <v>843.0</v>
      </c>
      <c r="Q8" s="42" t="s">
        <v>1068</v>
      </c>
      <c r="R8" s="73" t="b">
        <v>0</v>
      </c>
      <c r="S8" s="42" t="s">
        <v>1069</v>
      </c>
      <c r="T8" s="42" t="s">
        <v>752</v>
      </c>
      <c r="U8" s="42" t="s">
        <v>1070</v>
      </c>
      <c r="V8" s="42" t="b">
        <v>0</v>
      </c>
      <c r="W8" s="73"/>
      <c r="X8" s="73"/>
      <c r="Y8" s="73"/>
      <c r="Z8" s="42" t="b">
        <v>0</v>
      </c>
      <c r="AA8" s="54"/>
      <c r="AB8" s="54"/>
      <c r="AC8" s="54"/>
      <c r="AD8" s="54"/>
      <c r="AE8" s="54"/>
    </row>
    <row r="9">
      <c r="A9" s="54"/>
      <c r="B9" s="54"/>
      <c r="C9" s="255" t="s">
        <v>1075</v>
      </c>
      <c r="D9" s="47">
        <v>1.0</v>
      </c>
      <c r="E9" s="47" t="s">
        <v>575</v>
      </c>
      <c r="F9" s="47" t="s">
        <v>356</v>
      </c>
      <c r="G9" s="54"/>
      <c r="H9" s="196" t="s">
        <v>1076</v>
      </c>
      <c r="I9" s="196" t="s">
        <v>1077</v>
      </c>
      <c r="J9" s="47">
        <v>310.04104</v>
      </c>
      <c r="K9" s="47" t="s">
        <v>356</v>
      </c>
      <c r="L9" s="42" t="s">
        <v>166</v>
      </c>
      <c r="M9" s="128">
        <v>3985.0</v>
      </c>
      <c r="N9" s="42" t="s">
        <v>363</v>
      </c>
      <c r="O9" s="42" t="s">
        <v>333</v>
      </c>
      <c r="P9" s="256">
        <v>76309.0</v>
      </c>
      <c r="Q9" s="42" t="s">
        <v>1068</v>
      </c>
      <c r="R9" s="73" t="b">
        <v>0</v>
      </c>
      <c r="S9" s="42" t="s">
        <v>1069</v>
      </c>
      <c r="T9" s="42" t="s">
        <v>752</v>
      </c>
      <c r="U9" s="42" t="s">
        <v>1070</v>
      </c>
      <c r="V9" s="42" t="b">
        <v>0</v>
      </c>
      <c r="W9" s="73"/>
      <c r="X9" s="73"/>
      <c r="Y9" s="73"/>
      <c r="Z9" s="42" t="b">
        <v>0</v>
      </c>
      <c r="AA9" s="54"/>
      <c r="AB9" s="54"/>
      <c r="AC9" s="54"/>
      <c r="AD9" s="54"/>
      <c r="AE9" s="54"/>
    </row>
    <row r="10">
      <c r="A10" s="54"/>
      <c r="B10" s="54"/>
      <c r="C10" s="255" t="s">
        <v>1078</v>
      </c>
      <c r="D10" s="47">
        <v>1.0</v>
      </c>
      <c r="E10" s="47" t="s">
        <v>575</v>
      </c>
      <c r="F10" s="54"/>
      <c r="G10" s="54"/>
      <c r="H10" s="196" t="s">
        <v>1079</v>
      </c>
      <c r="I10" s="196" t="s">
        <v>1080</v>
      </c>
      <c r="J10" s="47" t="s">
        <v>1081</v>
      </c>
      <c r="K10" s="47" t="s">
        <v>472</v>
      </c>
      <c r="L10" s="42" t="s">
        <v>166</v>
      </c>
      <c r="M10" s="128">
        <v>133316.2</v>
      </c>
      <c r="N10" s="42" t="s">
        <v>227</v>
      </c>
      <c r="O10" s="42" t="s">
        <v>333</v>
      </c>
      <c r="P10" s="256">
        <v>137473.0</v>
      </c>
      <c r="Q10" s="42" t="s">
        <v>1082</v>
      </c>
      <c r="R10" s="73" t="b">
        <v>0</v>
      </c>
      <c r="S10" s="42" t="s">
        <v>1069</v>
      </c>
      <c r="T10" s="42" t="s">
        <v>752</v>
      </c>
      <c r="U10" s="42" t="s">
        <v>1070</v>
      </c>
      <c r="V10" s="42" t="b">
        <v>0</v>
      </c>
      <c r="W10" s="73"/>
      <c r="X10" s="73"/>
      <c r="Y10" s="73"/>
      <c r="Z10" s="42" t="b">
        <v>0</v>
      </c>
      <c r="AA10" s="54"/>
      <c r="AB10" s="54"/>
      <c r="AC10" s="54"/>
      <c r="AD10" s="54"/>
      <c r="AE10" s="54"/>
    </row>
    <row r="11">
      <c r="A11" s="54"/>
      <c r="B11" s="54"/>
      <c r="C11" s="258" t="s">
        <v>1083</v>
      </c>
      <c r="D11" s="259">
        <v>1.0</v>
      </c>
      <c r="E11" s="47" t="s">
        <v>575</v>
      </c>
      <c r="F11" s="47" t="s">
        <v>356</v>
      </c>
      <c r="G11" s="260"/>
      <c r="H11" s="261">
        <v>2.310056</v>
      </c>
      <c r="I11" s="194" t="s">
        <v>1084</v>
      </c>
      <c r="J11" s="47"/>
      <c r="K11" s="47" t="s">
        <v>356</v>
      </c>
      <c r="L11" s="42" t="s">
        <v>166</v>
      </c>
      <c r="M11" s="128">
        <v>40.0</v>
      </c>
      <c r="N11" s="42" t="s">
        <v>363</v>
      </c>
      <c r="O11" s="42" t="s">
        <v>333</v>
      </c>
      <c r="P11" s="256">
        <v>766.0</v>
      </c>
      <c r="Q11" s="42" t="s">
        <v>1085</v>
      </c>
      <c r="R11" s="73" t="b">
        <v>0</v>
      </c>
      <c r="S11" s="42" t="s">
        <v>1086</v>
      </c>
      <c r="T11" s="42" t="s">
        <v>595</v>
      </c>
      <c r="U11" s="42" t="s">
        <v>1070</v>
      </c>
      <c r="V11" s="42" t="b">
        <v>0</v>
      </c>
      <c r="W11" s="73"/>
      <c r="X11" s="73"/>
      <c r="Y11" s="73"/>
      <c r="Z11" s="42" t="b">
        <v>0</v>
      </c>
      <c r="AA11" s="54"/>
      <c r="AB11" s="54"/>
      <c r="AC11" s="54"/>
      <c r="AD11" s="54"/>
      <c r="AE11" s="54"/>
    </row>
    <row r="12">
      <c r="A12" s="54"/>
      <c r="B12" s="54"/>
      <c r="C12" s="255" t="s">
        <v>1087</v>
      </c>
      <c r="D12" s="47">
        <v>30.0</v>
      </c>
      <c r="E12" s="47" t="s">
        <v>575</v>
      </c>
      <c r="F12" s="47" t="s">
        <v>356</v>
      </c>
      <c r="G12" s="54"/>
      <c r="H12" s="262" t="s">
        <v>433</v>
      </c>
      <c r="I12" s="196" t="s">
        <v>242</v>
      </c>
      <c r="J12" s="47"/>
      <c r="K12" s="47" t="s">
        <v>356</v>
      </c>
      <c r="L12" s="42" t="s">
        <v>166</v>
      </c>
      <c r="M12" s="128">
        <v>25.0</v>
      </c>
      <c r="N12" s="42" t="s">
        <v>363</v>
      </c>
      <c r="O12" s="42" t="s">
        <v>333</v>
      </c>
      <c r="P12" s="257"/>
      <c r="Q12" s="42" t="s">
        <v>1068</v>
      </c>
      <c r="R12" s="73" t="b">
        <v>0</v>
      </c>
      <c r="S12" s="42" t="s">
        <v>1069</v>
      </c>
      <c r="T12" s="42" t="s">
        <v>752</v>
      </c>
      <c r="U12" s="42" t="s">
        <v>1088</v>
      </c>
      <c r="V12" s="42" t="b">
        <v>0</v>
      </c>
      <c r="W12" s="73"/>
      <c r="X12" s="73"/>
      <c r="Y12" s="73"/>
      <c r="Z12" s="42" t="b">
        <v>0</v>
      </c>
      <c r="AA12" s="54"/>
      <c r="AB12" s="54"/>
      <c r="AC12" s="54"/>
      <c r="AD12" s="54"/>
      <c r="AE12" s="54"/>
    </row>
    <row r="13">
      <c r="A13" s="54"/>
      <c r="B13" s="54"/>
      <c r="C13" s="255" t="s">
        <v>1089</v>
      </c>
      <c r="D13" s="47">
        <v>1.0</v>
      </c>
      <c r="E13" s="47" t="s">
        <v>714</v>
      </c>
      <c r="F13" s="47" t="s">
        <v>767</v>
      </c>
      <c r="G13" s="54"/>
      <c r="H13" s="196" t="s">
        <v>439</v>
      </c>
      <c r="I13" s="196" t="s">
        <v>242</v>
      </c>
      <c r="J13" s="47"/>
      <c r="K13" s="47" t="s">
        <v>315</v>
      </c>
      <c r="L13" s="42" t="s">
        <v>166</v>
      </c>
      <c r="M13" s="128">
        <f>2464/10</f>
        <v>246.4</v>
      </c>
      <c r="N13" s="42" t="s">
        <v>227</v>
      </c>
      <c r="O13" s="42" t="s">
        <v>166</v>
      </c>
      <c r="P13" s="257" t="s">
        <v>1090</v>
      </c>
      <c r="Q13" s="73"/>
      <c r="R13" s="73" t="b">
        <v>0</v>
      </c>
      <c r="S13" s="42" t="s">
        <v>595</v>
      </c>
      <c r="T13" s="42" t="s">
        <v>595</v>
      </c>
      <c r="U13" s="251" t="s">
        <v>1045</v>
      </c>
      <c r="V13" s="42" t="b">
        <v>0</v>
      </c>
      <c r="W13" s="73"/>
      <c r="X13" s="73"/>
      <c r="Y13" s="73"/>
      <c r="Z13" s="42" t="b">
        <v>0</v>
      </c>
      <c r="AA13" s="54"/>
      <c r="AB13" s="54"/>
      <c r="AC13" s="54"/>
      <c r="AD13" s="54"/>
      <c r="AE13" s="54"/>
    </row>
    <row r="14">
      <c r="A14" s="54"/>
      <c r="B14" s="54"/>
      <c r="C14" s="255" t="s">
        <v>1091</v>
      </c>
      <c r="D14" s="47">
        <v>1.0</v>
      </c>
      <c r="E14" s="47" t="s">
        <v>575</v>
      </c>
      <c r="F14" s="47" t="s">
        <v>856</v>
      </c>
      <c r="G14" s="54"/>
      <c r="H14" s="205" t="s">
        <v>616</v>
      </c>
      <c r="I14" s="205" t="s">
        <v>1092</v>
      </c>
      <c r="J14" s="47">
        <v>2.51106030244E11</v>
      </c>
      <c r="K14" s="47" t="s">
        <v>539</v>
      </c>
      <c r="L14" s="42" t="s">
        <v>166</v>
      </c>
      <c r="M14" s="128">
        <v>260.63</v>
      </c>
      <c r="N14" s="42" t="s">
        <v>363</v>
      </c>
      <c r="O14" s="42" t="s">
        <v>617</v>
      </c>
      <c r="P14" s="256">
        <v>5362.0</v>
      </c>
      <c r="Q14" s="42" t="s">
        <v>238</v>
      </c>
      <c r="R14" s="73" t="b">
        <v>0</v>
      </c>
      <c r="S14" s="42" t="s">
        <v>595</v>
      </c>
      <c r="T14" s="42" t="s">
        <v>595</v>
      </c>
      <c r="U14" s="42" t="s">
        <v>1058</v>
      </c>
      <c r="V14" s="42" t="b">
        <v>0</v>
      </c>
      <c r="W14" s="73"/>
      <c r="X14" s="73"/>
      <c r="Y14" s="73"/>
      <c r="Z14" s="42" t="b">
        <v>0</v>
      </c>
      <c r="AA14" s="54"/>
      <c r="AB14" s="54"/>
      <c r="AC14" s="54"/>
      <c r="AD14" s="54"/>
      <c r="AE14" s="54"/>
    </row>
    <row r="15">
      <c r="A15" s="54"/>
      <c r="B15" s="47">
        <v>4.0</v>
      </c>
      <c r="C15" s="255" t="s">
        <v>1093</v>
      </c>
      <c r="D15" s="47">
        <v>5.0</v>
      </c>
      <c r="E15" s="47" t="s">
        <v>575</v>
      </c>
      <c r="F15" s="47" t="s">
        <v>356</v>
      </c>
      <c r="G15" s="47" t="s">
        <v>357</v>
      </c>
      <c r="H15" s="205" t="s">
        <v>360</v>
      </c>
      <c r="I15" s="205" t="s">
        <v>1094</v>
      </c>
      <c r="J15" s="47" t="s">
        <v>1095</v>
      </c>
      <c r="K15" s="47" t="s">
        <v>356</v>
      </c>
      <c r="L15" s="42" t="s">
        <v>166</v>
      </c>
      <c r="M15" s="128">
        <v>3966.0</v>
      </c>
      <c r="N15" s="42" t="s">
        <v>363</v>
      </c>
      <c r="O15" s="42" t="s">
        <v>333</v>
      </c>
      <c r="P15" s="128">
        <v>75945.0</v>
      </c>
      <c r="Q15" s="42" t="s">
        <v>1068</v>
      </c>
      <c r="R15" s="73" t="b">
        <v>0</v>
      </c>
      <c r="S15" s="42" t="s">
        <v>1069</v>
      </c>
      <c r="T15" s="42" t="s">
        <v>752</v>
      </c>
      <c r="U15" s="42" t="s">
        <v>1070</v>
      </c>
      <c r="V15" s="42" t="b">
        <v>0</v>
      </c>
      <c r="W15" s="73"/>
      <c r="X15" s="73"/>
      <c r="Y15" s="73"/>
      <c r="Z15" s="42" t="b">
        <v>0</v>
      </c>
      <c r="AA15" s="54"/>
      <c r="AB15" s="54"/>
      <c r="AC15" s="54"/>
      <c r="AD15" s="54"/>
      <c r="AE15" s="54"/>
    </row>
    <row r="16">
      <c r="A16" s="54"/>
      <c r="B16" s="47"/>
      <c r="C16" s="255" t="s">
        <v>1096</v>
      </c>
      <c r="D16" s="47">
        <v>5.0</v>
      </c>
      <c r="E16" s="47" t="s">
        <v>575</v>
      </c>
      <c r="F16" s="47" t="s">
        <v>321</v>
      </c>
      <c r="G16" s="54"/>
      <c r="H16" s="205" t="s">
        <v>393</v>
      </c>
      <c r="I16" s="205" t="s">
        <v>1097</v>
      </c>
      <c r="J16" s="47" t="s">
        <v>1074</v>
      </c>
      <c r="K16" s="47" t="s">
        <v>321</v>
      </c>
      <c r="L16" s="42" t="s">
        <v>166</v>
      </c>
      <c r="M16" s="128">
        <v>115.0</v>
      </c>
      <c r="N16" s="42" t="s">
        <v>363</v>
      </c>
      <c r="O16" s="42" t="s">
        <v>401</v>
      </c>
      <c r="P16" s="263">
        <v>4498.2</v>
      </c>
      <c r="Q16" s="42" t="s">
        <v>238</v>
      </c>
      <c r="R16" s="73" t="b">
        <v>0</v>
      </c>
      <c r="S16" s="42" t="s">
        <v>595</v>
      </c>
      <c r="T16" s="42" t="s">
        <v>595</v>
      </c>
      <c r="U16" s="257" t="s">
        <v>1098</v>
      </c>
      <c r="V16" s="42" t="b">
        <v>0</v>
      </c>
      <c r="W16" s="73"/>
      <c r="X16" s="73"/>
      <c r="Y16" s="73"/>
      <c r="Z16" s="42" t="b">
        <v>0</v>
      </c>
      <c r="AA16" s="54"/>
      <c r="AB16" s="54"/>
      <c r="AC16" s="54"/>
      <c r="AD16" s="54"/>
      <c r="AE16" s="54"/>
    </row>
    <row r="17">
      <c r="A17" s="54"/>
      <c r="B17" s="47"/>
      <c r="C17" s="255" t="s">
        <v>1087</v>
      </c>
      <c r="D17" s="47">
        <v>50.0</v>
      </c>
      <c r="E17" s="47" t="s">
        <v>575</v>
      </c>
      <c r="F17" s="47" t="s">
        <v>356</v>
      </c>
      <c r="G17" s="54"/>
      <c r="H17" s="262" t="s">
        <v>433</v>
      </c>
      <c r="I17" s="196" t="s">
        <v>242</v>
      </c>
      <c r="J17" s="47"/>
      <c r="K17" s="47" t="s">
        <v>356</v>
      </c>
      <c r="L17" s="42" t="s">
        <v>166</v>
      </c>
      <c r="M17" s="128">
        <v>25.0</v>
      </c>
      <c r="N17" s="42" t="s">
        <v>363</v>
      </c>
      <c r="O17" s="42" t="s">
        <v>333</v>
      </c>
      <c r="P17" s="257"/>
      <c r="Q17" s="42" t="s">
        <v>1068</v>
      </c>
      <c r="R17" s="73" t="b">
        <v>0</v>
      </c>
      <c r="S17" s="42" t="s">
        <v>1069</v>
      </c>
      <c r="T17" s="42" t="s">
        <v>752</v>
      </c>
      <c r="U17" s="42" t="s">
        <v>1088</v>
      </c>
      <c r="V17" s="42" t="b">
        <v>0</v>
      </c>
      <c r="W17" s="73"/>
      <c r="X17" s="73"/>
      <c r="Y17" s="73"/>
      <c r="Z17" s="42" t="b">
        <v>0</v>
      </c>
      <c r="AA17" s="54"/>
      <c r="AB17" s="54"/>
      <c r="AC17" s="54"/>
      <c r="AD17" s="54"/>
      <c r="AE17" s="54"/>
    </row>
    <row r="18">
      <c r="A18" s="54"/>
      <c r="B18" s="47">
        <v>5.0</v>
      </c>
      <c r="C18" s="255" t="s">
        <v>1099</v>
      </c>
      <c r="D18" s="47">
        <v>1.0</v>
      </c>
      <c r="E18" s="47" t="s">
        <v>575</v>
      </c>
      <c r="F18" s="47" t="s">
        <v>35</v>
      </c>
      <c r="G18" s="54"/>
      <c r="H18" s="205" t="s">
        <v>1100</v>
      </c>
      <c r="I18" s="205" t="s">
        <v>1101</v>
      </c>
      <c r="J18" s="47">
        <v>5363.0</v>
      </c>
      <c r="K18" s="47" t="s">
        <v>35</v>
      </c>
      <c r="L18" s="42" t="s">
        <v>166</v>
      </c>
      <c r="M18" s="244">
        <v>129000.0</v>
      </c>
      <c r="N18" s="42" t="s">
        <v>363</v>
      </c>
      <c r="O18" s="42" t="s">
        <v>166</v>
      </c>
      <c r="P18" s="128">
        <v>2470213.0</v>
      </c>
      <c r="Q18" s="73"/>
      <c r="R18" s="73" t="b">
        <v>0</v>
      </c>
      <c r="S18" s="42" t="s">
        <v>1102</v>
      </c>
      <c r="T18" s="42" t="s">
        <v>1103</v>
      </c>
      <c r="U18" s="251" t="s">
        <v>1045</v>
      </c>
      <c r="V18" s="42" t="b">
        <v>0</v>
      </c>
      <c r="W18" s="73"/>
      <c r="X18" s="73"/>
      <c r="Y18" s="73"/>
      <c r="Z18" s="42" t="b">
        <v>0</v>
      </c>
      <c r="AA18" s="54"/>
      <c r="AB18" s="54"/>
      <c r="AC18" s="54"/>
      <c r="AD18" s="54"/>
      <c r="AE18" s="54"/>
    </row>
    <row r="19">
      <c r="A19" s="54"/>
      <c r="B19" s="47">
        <v>6.0</v>
      </c>
      <c r="C19" s="255" t="s">
        <v>1104</v>
      </c>
      <c r="D19" s="47">
        <v>1.0</v>
      </c>
      <c r="E19" s="47" t="s">
        <v>575</v>
      </c>
      <c r="F19" s="47" t="s">
        <v>1105</v>
      </c>
      <c r="G19" s="54"/>
      <c r="H19" s="205" t="s">
        <v>1106</v>
      </c>
      <c r="I19" s="205" t="s">
        <v>1107</v>
      </c>
      <c r="J19" s="47" t="s">
        <v>1108</v>
      </c>
      <c r="K19" s="54"/>
      <c r="L19" s="42" t="s">
        <v>166</v>
      </c>
      <c r="M19" s="128">
        <v>39500.0</v>
      </c>
      <c r="N19" s="42" t="s">
        <v>363</v>
      </c>
      <c r="O19" s="42" t="s">
        <v>166</v>
      </c>
      <c r="P19" s="128">
        <v>756383.0</v>
      </c>
      <c r="Q19" s="42" t="s">
        <v>1109</v>
      </c>
      <c r="R19" s="73" t="b">
        <v>0</v>
      </c>
      <c r="S19" s="42" t="s">
        <v>595</v>
      </c>
      <c r="T19" s="42" t="s">
        <v>595</v>
      </c>
      <c r="U19" s="251" t="s">
        <v>1045</v>
      </c>
      <c r="V19" s="42" t="b">
        <v>0</v>
      </c>
      <c r="W19" s="73"/>
      <c r="X19" s="73"/>
      <c r="Y19" s="73"/>
      <c r="Z19" s="42" t="b">
        <v>0</v>
      </c>
      <c r="AA19" s="54"/>
      <c r="AB19" s="54"/>
      <c r="AC19" s="54"/>
      <c r="AD19" s="54"/>
      <c r="AE19" s="54"/>
    </row>
    <row r="20">
      <c r="A20" s="54"/>
      <c r="B20" s="47">
        <v>7.0</v>
      </c>
      <c r="C20" s="255" t="s">
        <v>1110</v>
      </c>
      <c r="D20" s="47">
        <v>1.0</v>
      </c>
      <c r="E20" s="47" t="s">
        <v>575</v>
      </c>
      <c r="F20" s="47" t="s">
        <v>1111</v>
      </c>
      <c r="G20" s="54"/>
      <c r="H20" s="205" t="s">
        <v>1112</v>
      </c>
      <c r="I20" s="205" t="s">
        <v>1113</v>
      </c>
      <c r="J20" s="47" t="s">
        <v>1114</v>
      </c>
      <c r="K20" s="47" t="s">
        <v>1111</v>
      </c>
      <c r="L20" s="42" t="s">
        <v>166</v>
      </c>
      <c r="M20" s="128">
        <v>19821.0</v>
      </c>
      <c r="N20" s="42" t="s">
        <v>328</v>
      </c>
      <c r="O20" s="42" t="s">
        <v>401</v>
      </c>
      <c r="P20" s="128">
        <f>M20*18*1.14*1.17</f>
        <v>475870.4964</v>
      </c>
      <c r="Q20" s="73"/>
      <c r="R20" s="73" t="b">
        <v>0</v>
      </c>
      <c r="S20" s="42" t="s">
        <v>1115</v>
      </c>
      <c r="T20" s="42" t="s">
        <v>595</v>
      </c>
      <c r="U20" s="257" t="s">
        <v>1098</v>
      </c>
      <c r="V20" s="42" t="b">
        <v>0</v>
      </c>
      <c r="W20" s="73"/>
      <c r="X20" s="73"/>
      <c r="Y20" s="73"/>
      <c r="Z20" s="42" t="b">
        <v>0</v>
      </c>
      <c r="AA20" s="54"/>
      <c r="AB20" s="54"/>
      <c r="AC20" s="54"/>
      <c r="AD20" s="54"/>
      <c r="AE20" s="54"/>
    </row>
    <row r="21">
      <c r="A21" s="54"/>
      <c r="B21" s="47"/>
      <c r="C21" s="255" t="s">
        <v>1116</v>
      </c>
      <c r="D21" s="47">
        <v>1.0</v>
      </c>
      <c r="E21" s="47" t="s">
        <v>575</v>
      </c>
      <c r="F21" s="47"/>
      <c r="G21" s="54"/>
      <c r="H21" s="205" t="s">
        <v>1117</v>
      </c>
      <c r="I21" s="205" t="s">
        <v>1118</v>
      </c>
      <c r="J21" s="47" t="s">
        <v>1119</v>
      </c>
      <c r="K21" s="47" t="s">
        <v>1111</v>
      </c>
      <c r="L21" s="42" t="s">
        <v>166</v>
      </c>
      <c r="M21" s="128">
        <v>1100.0</v>
      </c>
      <c r="N21" s="42" t="s">
        <v>328</v>
      </c>
      <c r="O21" s="42" t="s">
        <v>166</v>
      </c>
      <c r="P21" s="256">
        <v>28095.0</v>
      </c>
      <c r="Q21" s="42" t="s">
        <v>238</v>
      </c>
      <c r="R21" s="73" t="b">
        <v>0</v>
      </c>
      <c r="S21" s="42" t="s">
        <v>595</v>
      </c>
      <c r="T21" s="42" t="s">
        <v>595</v>
      </c>
      <c r="U21" s="251" t="s">
        <v>1045</v>
      </c>
      <c r="V21" s="42" t="b">
        <v>0</v>
      </c>
      <c r="W21" s="73"/>
      <c r="X21" s="73"/>
      <c r="Y21" s="73"/>
      <c r="Z21" s="42" t="b">
        <v>0</v>
      </c>
      <c r="AA21" s="54"/>
      <c r="AB21" s="54"/>
      <c r="AC21" s="54"/>
      <c r="AD21" s="54"/>
      <c r="AE21" s="54"/>
    </row>
    <row r="22">
      <c r="A22" s="54"/>
      <c r="B22" s="47"/>
      <c r="C22" s="255" t="s">
        <v>1120</v>
      </c>
      <c r="D22" s="47">
        <v>50.0</v>
      </c>
      <c r="E22" s="47" t="s">
        <v>575</v>
      </c>
      <c r="F22" s="47"/>
      <c r="G22" s="54"/>
      <c r="H22" s="205" t="s">
        <v>1121</v>
      </c>
      <c r="I22" s="205" t="s">
        <v>242</v>
      </c>
      <c r="J22" s="47"/>
      <c r="K22" s="47" t="s">
        <v>315</v>
      </c>
      <c r="L22" s="42" t="s">
        <v>166</v>
      </c>
      <c r="M22" s="128">
        <f>6500/10</f>
        <v>650</v>
      </c>
      <c r="N22" s="42" t="s">
        <v>227</v>
      </c>
      <c r="O22" s="42" t="s">
        <v>166</v>
      </c>
      <c r="P22" s="257" t="s">
        <v>1090</v>
      </c>
      <c r="Q22" s="42" t="s">
        <v>1122</v>
      </c>
      <c r="R22" s="73" t="b">
        <v>0</v>
      </c>
      <c r="S22" s="42" t="s">
        <v>595</v>
      </c>
      <c r="T22" s="42" t="s">
        <v>595</v>
      </c>
      <c r="U22" s="251" t="s">
        <v>1045</v>
      </c>
      <c r="V22" s="42" t="b">
        <v>0</v>
      </c>
      <c r="W22" s="73"/>
      <c r="X22" s="73"/>
      <c r="Y22" s="73"/>
      <c r="Z22" s="42" t="b">
        <v>0</v>
      </c>
      <c r="AA22" s="54"/>
      <c r="AB22" s="54"/>
      <c r="AC22" s="54"/>
      <c r="AD22" s="54"/>
      <c r="AE22" s="54"/>
    </row>
    <row r="23">
      <c r="A23" s="54"/>
      <c r="B23" s="47"/>
      <c r="C23" s="255" t="s">
        <v>1123</v>
      </c>
      <c r="D23" s="47">
        <v>1.0</v>
      </c>
      <c r="E23" s="47" t="s">
        <v>575</v>
      </c>
      <c r="F23" s="47"/>
      <c r="G23" s="54"/>
      <c r="H23" s="205" t="s">
        <v>1124</v>
      </c>
      <c r="I23" s="205" t="s">
        <v>1125</v>
      </c>
      <c r="J23" s="47" t="s">
        <v>1074</v>
      </c>
      <c r="K23" s="47"/>
      <c r="L23" s="42" t="s">
        <v>166</v>
      </c>
      <c r="M23" s="128">
        <v>740.0</v>
      </c>
      <c r="N23" s="42" t="s">
        <v>227</v>
      </c>
      <c r="O23" s="42" t="s">
        <v>401</v>
      </c>
      <c r="P23" s="128">
        <f t="shared" ref="P23:P24" si="1">M23</f>
        <v>740</v>
      </c>
      <c r="Q23" s="42"/>
      <c r="R23" s="73" t="b">
        <v>0</v>
      </c>
      <c r="S23" s="42" t="s">
        <v>595</v>
      </c>
      <c r="T23" s="42" t="s">
        <v>595</v>
      </c>
      <c r="U23" s="257" t="s">
        <v>1098</v>
      </c>
      <c r="V23" s="42" t="b">
        <v>0</v>
      </c>
      <c r="W23" s="73"/>
      <c r="X23" s="73"/>
      <c r="Y23" s="73"/>
      <c r="Z23" s="42" t="b">
        <v>0</v>
      </c>
      <c r="AA23" s="54"/>
      <c r="AB23" s="54"/>
      <c r="AC23" s="54"/>
      <c r="AD23" s="54"/>
      <c r="AE23" s="54"/>
    </row>
    <row r="24">
      <c r="A24" s="54"/>
      <c r="B24" s="47"/>
      <c r="C24" s="255" t="s">
        <v>1126</v>
      </c>
      <c r="D24" s="47">
        <v>1.0</v>
      </c>
      <c r="E24" s="47" t="s">
        <v>575</v>
      </c>
      <c r="F24" s="47"/>
      <c r="G24" s="54"/>
      <c r="H24" s="205" t="s">
        <v>1127</v>
      </c>
      <c r="I24" s="205" t="s">
        <v>1128</v>
      </c>
      <c r="J24" s="47" t="s">
        <v>1074</v>
      </c>
      <c r="K24" s="47"/>
      <c r="L24" s="42" t="s">
        <v>166</v>
      </c>
      <c r="M24" s="128">
        <v>795.0</v>
      </c>
      <c r="N24" s="42" t="s">
        <v>227</v>
      </c>
      <c r="O24" s="42" t="s">
        <v>401</v>
      </c>
      <c r="P24" s="128">
        <f t="shared" si="1"/>
        <v>795</v>
      </c>
      <c r="Q24" s="42"/>
      <c r="R24" s="73" t="b">
        <v>0</v>
      </c>
      <c r="S24" s="42" t="s">
        <v>595</v>
      </c>
      <c r="T24" s="42" t="s">
        <v>595</v>
      </c>
      <c r="U24" s="257" t="s">
        <v>1098</v>
      </c>
      <c r="V24" s="42" t="b">
        <v>0</v>
      </c>
      <c r="W24" s="73"/>
      <c r="X24" s="73"/>
      <c r="Y24" s="73"/>
      <c r="Z24" s="42" t="b">
        <v>0</v>
      </c>
      <c r="AA24" s="54"/>
      <c r="AB24" s="54"/>
      <c r="AC24" s="54"/>
      <c r="AD24" s="54"/>
      <c r="AE24" s="54"/>
    </row>
    <row r="25">
      <c r="A25" s="54"/>
      <c r="B25" s="47">
        <v>8.0</v>
      </c>
      <c r="C25" s="255" t="s">
        <v>1129</v>
      </c>
      <c r="D25" s="47">
        <v>15.0</v>
      </c>
      <c r="E25" s="47" t="s">
        <v>575</v>
      </c>
      <c r="F25" s="47" t="s">
        <v>105</v>
      </c>
      <c r="G25" s="54"/>
      <c r="H25" s="205" t="s">
        <v>1130</v>
      </c>
      <c r="I25" s="205" t="s">
        <v>1131</v>
      </c>
      <c r="J25" s="47" t="s">
        <v>1132</v>
      </c>
      <c r="K25" s="47"/>
      <c r="L25" s="42" t="s">
        <v>166</v>
      </c>
      <c r="M25" s="128">
        <v>9230.0</v>
      </c>
      <c r="N25" s="42" t="s">
        <v>227</v>
      </c>
      <c r="O25" s="42" t="s">
        <v>166</v>
      </c>
      <c r="P25" s="128">
        <v>9819.0</v>
      </c>
      <c r="Q25" s="42" t="s">
        <v>1133</v>
      </c>
      <c r="R25" s="73" t="b">
        <v>0</v>
      </c>
      <c r="S25" s="42" t="s">
        <v>595</v>
      </c>
      <c r="T25" s="42" t="s">
        <v>595</v>
      </c>
      <c r="U25" s="251" t="s">
        <v>1045</v>
      </c>
      <c r="V25" s="42" t="b">
        <v>0</v>
      </c>
      <c r="W25" s="73"/>
      <c r="X25" s="73"/>
      <c r="Y25" s="73"/>
      <c r="Z25" s="42" t="b">
        <v>0</v>
      </c>
      <c r="AA25" s="54"/>
      <c r="AB25" s="54"/>
      <c r="AC25" s="54"/>
      <c r="AD25" s="54"/>
      <c r="AE25" s="54"/>
    </row>
    <row r="26">
      <c r="A26" s="54"/>
      <c r="B26" s="54"/>
      <c r="C26" s="168"/>
      <c r="D26" s="54"/>
      <c r="E26" s="54"/>
      <c r="F26" s="54"/>
      <c r="G26" s="54"/>
      <c r="H26" s="264"/>
      <c r="I26" s="54"/>
      <c r="J26" s="54"/>
      <c r="K26" s="54"/>
      <c r="L26" s="54"/>
      <c r="M26" s="265"/>
      <c r="N26" s="54"/>
      <c r="O26" s="54"/>
      <c r="P26" s="54"/>
      <c r="Q26" s="54"/>
      <c r="R26" s="54"/>
      <c r="S26" s="54"/>
      <c r="T26" s="54"/>
      <c r="U26" s="42"/>
      <c r="V26" s="54"/>
      <c r="W26" s="54"/>
      <c r="X26" s="54"/>
      <c r="Y26" s="54"/>
      <c r="Z26" s="54"/>
      <c r="AA26" s="54"/>
      <c r="AB26" s="54"/>
      <c r="AC26" s="54"/>
      <c r="AD26" s="54"/>
      <c r="AE26" s="54"/>
    </row>
    <row r="27">
      <c r="A27" s="54"/>
      <c r="B27" s="54"/>
      <c r="C27" s="168"/>
      <c r="D27" s="54"/>
      <c r="E27" s="54"/>
      <c r="F27" s="54"/>
      <c r="G27" s="54"/>
      <c r="H27" s="264"/>
      <c r="I27" s="54"/>
      <c r="J27" s="54"/>
      <c r="K27" s="54"/>
      <c r="L27" s="54"/>
      <c r="M27" s="265"/>
      <c r="N27" s="54"/>
      <c r="O27" s="54"/>
      <c r="P27" s="54"/>
      <c r="Q27" s="54"/>
      <c r="R27" s="54"/>
      <c r="S27" s="54"/>
      <c r="T27" s="54"/>
      <c r="U27" s="42"/>
      <c r="V27" s="54"/>
      <c r="W27" s="54"/>
      <c r="X27" s="54"/>
      <c r="Y27" s="54"/>
      <c r="Z27" s="54"/>
      <c r="AA27" s="54"/>
      <c r="AB27" s="54"/>
      <c r="AC27" s="54"/>
      <c r="AD27" s="54"/>
      <c r="AE27" s="54"/>
    </row>
    <row r="28">
      <c r="A28" s="54"/>
      <c r="B28" s="54"/>
      <c r="C28" s="168"/>
      <c r="D28" s="54"/>
      <c r="E28" s="54"/>
      <c r="F28" s="54"/>
      <c r="G28" s="54"/>
      <c r="H28" s="264"/>
      <c r="I28" s="54"/>
      <c r="J28" s="54"/>
      <c r="K28" s="54"/>
      <c r="L28" s="54"/>
      <c r="M28" s="265"/>
      <c r="N28" s="54"/>
      <c r="O28" s="54"/>
      <c r="P28" s="54"/>
      <c r="Q28" s="54"/>
      <c r="R28" s="54"/>
      <c r="S28" s="54"/>
      <c r="T28" s="54"/>
      <c r="U28" s="42"/>
      <c r="V28" s="54"/>
      <c r="W28" s="54"/>
      <c r="X28" s="54"/>
      <c r="Y28" s="54"/>
      <c r="Z28" s="54"/>
      <c r="AA28" s="54"/>
      <c r="AB28" s="54"/>
      <c r="AC28" s="54"/>
      <c r="AD28" s="54"/>
      <c r="AE28" s="54"/>
    </row>
    <row r="29">
      <c r="A29" s="54"/>
      <c r="B29" s="54"/>
      <c r="C29" s="168"/>
      <c r="D29" s="54"/>
      <c r="E29" s="54"/>
      <c r="F29" s="54"/>
      <c r="G29" s="54"/>
      <c r="H29" s="264"/>
      <c r="I29" s="54"/>
      <c r="J29" s="54"/>
      <c r="K29" s="54"/>
      <c r="L29" s="54"/>
      <c r="M29" s="265"/>
      <c r="N29" s="54"/>
      <c r="O29" s="54"/>
      <c r="P29" s="54"/>
      <c r="Q29" s="54"/>
      <c r="R29" s="54"/>
      <c r="S29" s="54"/>
      <c r="T29" s="54"/>
      <c r="U29" s="42"/>
      <c r="V29" s="54"/>
      <c r="W29" s="54"/>
      <c r="X29" s="54"/>
      <c r="Y29" s="54"/>
      <c r="Z29" s="54"/>
      <c r="AA29" s="54"/>
      <c r="AB29" s="54"/>
      <c r="AC29" s="54"/>
      <c r="AD29" s="54"/>
      <c r="AE29" s="54"/>
    </row>
    <row r="30">
      <c r="A30" s="54"/>
      <c r="B30" s="54"/>
      <c r="C30" s="168"/>
      <c r="D30" s="54"/>
      <c r="E30" s="54"/>
      <c r="F30" s="54"/>
      <c r="G30" s="54"/>
      <c r="H30" s="264"/>
      <c r="I30" s="54"/>
      <c r="J30" s="54"/>
      <c r="K30" s="54"/>
      <c r="L30" s="54"/>
      <c r="M30" s="265"/>
      <c r="N30" s="54"/>
      <c r="O30" s="54"/>
      <c r="P30" s="54"/>
      <c r="Q30" s="54"/>
      <c r="R30" s="54"/>
      <c r="S30" s="54"/>
      <c r="T30" s="54"/>
      <c r="U30" s="42"/>
      <c r="V30" s="54"/>
      <c r="W30" s="54"/>
      <c r="X30" s="54"/>
      <c r="Y30" s="54"/>
      <c r="Z30" s="54"/>
      <c r="AA30" s="54"/>
      <c r="AB30" s="54"/>
      <c r="AC30" s="54"/>
      <c r="AD30" s="54"/>
      <c r="AE30" s="54"/>
    </row>
    <row r="31">
      <c r="A31" s="54"/>
      <c r="B31" s="54"/>
      <c r="C31" s="168"/>
      <c r="D31" s="54"/>
      <c r="E31" s="54"/>
      <c r="F31" s="54"/>
      <c r="G31" s="54"/>
      <c r="H31" s="264"/>
      <c r="I31" s="54"/>
      <c r="J31" s="54"/>
      <c r="K31" s="54"/>
      <c r="L31" s="54"/>
      <c r="M31" s="265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</row>
    <row r="32">
      <c r="A32" s="54"/>
      <c r="B32" s="54"/>
      <c r="C32" s="168"/>
      <c r="D32" s="54"/>
      <c r="E32" s="54"/>
      <c r="F32" s="54"/>
      <c r="G32" s="54"/>
      <c r="H32" s="264"/>
      <c r="I32" s="47" t="s">
        <v>1134</v>
      </c>
      <c r="J32" s="54"/>
      <c r="K32" s="54"/>
      <c r="L32" s="54"/>
      <c r="M32" s="265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</row>
    <row r="33">
      <c r="A33" s="54"/>
      <c r="B33" s="54"/>
      <c r="C33" s="168"/>
      <c r="D33" s="54"/>
      <c r="E33" s="54"/>
      <c r="F33" s="54"/>
      <c r="G33" s="54"/>
      <c r="H33" s="264"/>
      <c r="I33" s="47" t="s">
        <v>1135</v>
      </c>
      <c r="J33" s="47"/>
      <c r="K33" s="47" t="s">
        <v>1136</v>
      </c>
      <c r="L33" s="54"/>
      <c r="M33" s="265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</row>
    <row r="34">
      <c r="A34" s="54"/>
      <c r="B34" s="54"/>
      <c r="C34" s="168"/>
      <c r="D34" s="54"/>
      <c r="E34" s="54"/>
      <c r="F34" s="54"/>
      <c r="G34" s="54"/>
      <c r="H34" s="264"/>
      <c r="I34" s="54"/>
      <c r="J34" s="54"/>
      <c r="K34" s="54"/>
      <c r="L34" s="54"/>
      <c r="M34" s="265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</row>
    <row r="35">
      <c r="A35" s="54"/>
      <c r="B35" s="54"/>
      <c r="C35" s="168"/>
      <c r="D35" s="54"/>
      <c r="E35" s="54"/>
      <c r="F35" s="54"/>
      <c r="G35" s="54"/>
      <c r="H35" s="264"/>
      <c r="I35" s="54"/>
      <c r="J35" s="54"/>
      <c r="K35" s="54"/>
      <c r="L35" s="54"/>
      <c r="M35" s="265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</row>
    <row r="36">
      <c r="A36" s="54"/>
      <c r="B36" s="54"/>
      <c r="C36" s="168"/>
      <c r="D36" s="54"/>
      <c r="E36" s="54"/>
      <c r="F36" s="54"/>
      <c r="G36" s="54"/>
      <c r="H36" s="264"/>
      <c r="I36" s="54"/>
      <c r="J36" s="54"/>
      <c r="K36" s="54"/>
      <c r="L36" s="54"/>
      <c r="M36" s="265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</row>
    <row r="37">
      <c r="A37" s="54"/>
      <c r="B37" s="54"/>
      <c r="C37" s="168"/>
      <c r="D37" s="54"/>
      <c r="E37" s="54"/>
      <c r="F37" s="54"/>
      <c r="G37" s="54"/>
      <c r="H37" s="264"/>
      <c r="I37" s="54"/>
      <c r="J37" s="54"/>
      <c r="K37" s="54"/>
      <c r="L37" s="54"/>
      <c r="M37" s="265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</row>
    <row r="38">
      <c r="A38" s="54"/>
      <c r="B38" s="54"/>
      <c r="C38" s="168"/>
      <c r="D38" s="54"/>
      <c r="E38" s="54"/>
      <c r="F38" s="54"/>
      <c r="G38" s="54"/>
      <c r="H38" s="264"/>
      <c r="I38" s="54"/>
      <c r="J38" s="54"/>
      <c r="K38" s="54"/>
      <c r="L38" s="54"/>
      <c r="M38" s="265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</row>
    <row r="39">
      <c r="A39" s="54"/>
      <c r="B39" s="54"/>
      <c r="C39" s="168"/>
      <c r="D39" s="54"/>
      <c r="E39" s="54"/>
      <c r="F39" s="54"/>
      <c r="G39" s="54"/>
      <c r="H39" s="264"/>
      <c r="I39" s="54"/>
      <c r="J39" s="54"/>
      <c r="K39" s="54"/>
      <c r="L39" s="54"/>
      <c r="M39" s="265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</row>
    <row r="40">
      <c r="A40" s="54"/>
      <c r="B40" s="54"/>
      <c r="C40" s="168"/>
      <c r="D40" s="54"/>
      <c r="E40" s="54"/>
      <c r="F40" s="54"/>
      <c r="G40" s="54"/>
      <c r="H40" s="264"/>
      <c r="I40" s="54"/>
      <c r="J40" s="54"/>
      <c r="K40" s="54"/>
      <c r="L40" s="54"/>
      <c r="M40" s="265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</row>
    <row r="41">
      <c r="A41" s="54"/>
      <c r="B41" s="54"/>
      <c r="C41" s="168"/>
      <c r="D41" s="54"/>
      <c r="E41" s="54"/>
      <c r="F41" s="54"/>
      <c r="G41" s="54"/>
      <c r="H41" s="264"/>
      <c r="I41" s="54"/>
      <c r="J41" s="54"/>
      <c r="K41" s="54"/>
      <c r="L41" s="54"/>
      <c r="M41" s="265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</row>
    <row r="42">
      <c r="A42" s="54"/>
      <c r="B42" s="54"/>
      <c r="C42" s="168"/>
      <c r="D42" s="54"/>
      <c r="E42" s="54"/>
      <c r="F42" s="54"/>
      <c r="G42" s="54"/>
      <c r="H42" s="264"/>
      <c r="I42" s="54"/>
      <c r="J42" s="54"/>
      <c r="K42" s="54"/>
      <c r="L42" s="54"/>
      <c r="M42" s="265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</row>
    <row r="43">
      <c r="A43" s="54"/>
      <c r="B43" s="54"/>
      <c r="C43" s="168"/>
      <c r="D43" s="54"/>
      <c r="E43" s="54"/>
      <c r="F43" s="54"/>
      <c r="G43" s="54"/>
      <c r="H43" s="264"/>
      <c r="I43" s="54"/>
      <c r="J43" s="54"/>
      <c r="K43" s="54"/>
      <c r="L43" s="54"/>
      <c r="M43" s="265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</row>
    <row r="44">
      <c r="A44" s="54"/>
      <c r="B44" s="54"/>
      <c r="C44" s="168"/>
      <c r="D44" s="54"/>
      <c r="E44" s="54"/>
      <c r="F44" s="54"/>
      <c r="G44" s="54"/>
      <c r="H44" s="264"/>
      <c r="I44" s="54"/>
      <c r="J44" s="54"/>
      <c r="K44" s="54"/>
      <c r="L44" s="54"/>
      <c r="M44" s="265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</row>
    <row r="45">
      <c r="A45" s="54"/>
      <c r="B45" s="54"/>
      <c r="C45" s="168"/>
      <c r="D45" s="54"/>
      <c r="E45" s="54"/>
      <c r="F45" s="54"/>
      <c r="G45" s="54"/>
      <c r="H45" s="264"/>
      <c r="I45" s="54"/>
      <c r="J45" s="54"/>
      <c r="K45" s="54"/>
      <c r="L45" s="54"/>
      <c r="M45" s="265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</row>
    <row r="46">
      <c r="A46" s="54"/>
      <c r="B46" s="54"/>
      <c r="C46" s="168"/>
      <c r="D46" s="54"/>
      <c r="E46" s="54"/>
      <c r="F46" s="54"/>
      <c r="G46" s="54"/>
      <c r="H46" s="264"/>
      <c r="I46" s="54"/>
      <c r="J46" s="54"/>
      <c r="K46" s="54"/>
      <c r="L46" s="54"/>
      <c r="M46" s="265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</row>
    <row r="47">
      <c r="A47" s="54"/>
      <c r="B47" s="54"/>
      <c r="C47" s="168"/>
      <c r="D47" s="54"/>
      <c r="E47" s="54"/>
      <c r="F47" s="54"/>
      <c r="G47" s="54"/>
      <c r="H47" s="264"/>
      <c r="I47" s="54"/>
      <c r="J47" s="54"/>
      <c r="K47" s="54"/>
      <c r="L47" s="54"/>
      <c r="M47" s="265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</row>
    <row r="48">
      <c r="A48" s="54"/>
      <c r="B48" s="54"/>
      <c r="C48" s="168"/>
      <c r="D48" s="54"/>
      <c r="E48" s="54"/>
      <c r="F48" s="54"/>
      <c r="G48" s="54"/>
      <c r="H48" s="264"/>
      <c r="I48" s="54"/>
      <c r="J48" s="54"/>
      <c r="K48" s="54"/>
      <c r="L48" s="54"/>
      <c r="M48" s="265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</row>
    <row r="49">
      <c r="A49" s="54"/>
      <c r="B49" s="54"/>
      <c r="C49" s="168"/>
      <c r="D49" s="54"/>
      <c r="E49" s="54"/>
      <c r="F49" s="54"/>
      <c r="G49" s="54"/>
      <c r="H49" s="264"/>
      <c r="I49" s="54"/>
      <c r="J49" s="54"/>
      <c r="K49" s="54"/>
      <c r="L49" s="54"/>
      <c r="M49" s="265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</row>
    <row r="50">
      <c r="A50" s="54"/>
      <c r="B50" s="54"/>
      <c r="C50" s="168"/>
      <c r="D50" s="54"/>
      <c r="E50" s="54"/>
      <c r="F50" s="54"/>
      <c r="G50" s="54"/>
      <c r="H50" s="264"/>
      <c r="I50" s="54"/>
      <c r="J50" s="54"/>
      <c r="K50" s="54"/>
      <c r="L50" s="54"/>
      <c r="M50" s="265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</row>
    <row r="51">
      <c r="A51" s="54"/>
      <c r="B51" s="54"/>
      <c r="C51" s="168"/>
      <c r="D51" s="54"/>
      <c r="E51" s="54"/>
      <c r="F51" s="54"/>
      <c r="G51" s="54"/>
      <c r="H51" s="264"/>
      <c r="I51" s="54"/>
      <c r="J51" s="54"/>
      <c r="K51" s="54"/>
      <c r="L51" s="54"/>
      <c r="M51" s="265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</row>
    <row r="52">
      <c r="A52" s="54"/>
      <c r="B52" s="54"/>
      <c r="C52" s="168"/>
      <c r="D52" s="54"/>
      <c r="E52" s="54"/>
      <c r="F52" s="54"/>
      <c r="G52" s="54"/>
      <c r="H52" s="264"/>
      <c r="I52" s="54"/>
      <c r="J52" s="54"/>
      <c r="K52" s="54"/>
      <c r="L52" s="54"/>
      <c r="M52" s="265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</row>
    <row r="53">
      <c r="A53" s="54"/>
      <c r="B53" s="54"/>
      <c r="C53" s="168"/>
      <c r="D53" s="54"/>
      <c r="E53" s="54"/>
      <c r="F53" s="54"/>
      <c r="G53" s="54"/>
      <c r="H53" s="264"/>
      <c r="I53" s="54"/>
      <c r="J53" s="54"/>
      <c r="K53" s="54"/>
      <c r="L53" s="54"/>
      <c r="M53" s="265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</row>
    <row r="54">
      <c r="A54" s="54"/>
      <c r="B54" s="54"/>
      <c r="C54" s="168"/>
      <c r="D54" s="54"/>
      <c r="E54" s="54"/>
      <c r="F54" s="54"/>
      <c r="G54" s="54"/>
      <c r="H54" s="264"/>
      <c r="I54" s="54"/>
      <c r="J54" s="54"/>
      <c r="K54" s="54"/>
      <c r="L54" s="54"/>
      <c r="M54" s="265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</row>
    <row r="55">
      <c r="A55" s="54"/>
      <c r="B55" s="54"/>
      <c r="C55" s="168"/>
      <c r="D55" s="54"/>
      <c r="E55" s="54"/>
      <c r="F55" s="54"/>
      <c r="G55" s="54"/>
      <c r="H55" s="264"/>
      <c r="I55" s="54"/>
      <c r="J55" s="54"/>
      <c r="K55" s="54"/>
      <c r="L55" s="54"/>
      <c r="M55" s="265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</row>
    <row r="56">
      <c r="A56" s="54"/>
      <c r="B56" s="54"/>
      <c r="C56" s="98"/>
      <c r="D56" s="54"/>
      <c r="E56" s="54"/>
      <c r="F56" s="54"/>
      <c r="G56" s="54"/>
      <c r="H56" s="264"/>
      <c r="I56" s="54"/>
      <c r="J56" s="54"/>
      <c r="K56" s="54"/>
      <c r="L56" s="54"/>
      <c r="M56" s="265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</row>
    <row r="57">
      <c r="A57" s="54"/>
      <c r="B57" s="54"/>
      <c r="C57" s="98"/>
      <c r="D57" s="54"/>
      <c r="E57" s="54"/>
      <c r="F57" s="54"/>
      <c r="G57" s="54"/>
      <c r="H57" s="264"/>
      <c r="I57" s="54"/>
      <c r="J57" s="54"/>
      <c r="K57" s="54"/>
      <c r="L57" s="54"/>
      <c r="M57" s="265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</row>
    <row r="58">
      <c r="A58" s="54"/>
      <c r="B58" s="54"/>
      <c r="C58" s="98"/>
      <c r="D58" s="54"/>
      <c r="E58" s="54"/>
      <c r="F58" s="54"/>
      <c r="G58" s="54"/>
      <c r="H58" s="264"/>
      <c r="I58" s="54"/>
      <c r="J58" s="54"/>
      <c r="K58" s="54"/>
      <c r="L58" s="54"/>
      <c r="M58" s="265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</row>
    <row r="59">
      <c r="A59" s="54"/>
      <c r="B59" s="54"/>
      <c r="C59" s="98"/>
      <c r="D59" s="54"/>
      <c r="E59" s="54"/>
      <c r="F59" s="54"/>
      <c r="G59" s="54"/>
      <c r="H59" s="264"/>
      <c r="I59" s="54"/>
      <c r="J59" s="54"/>
      <c r="K59" s="54"/>
      <c r="L59" s="54"/>
      <c r="M59" s="265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</row>
    <row r="60">
      <c r="A60" s="54"/>
      <c r="B60" s="54"/>
      <c r="C60" s="98"/>
      <c r="D60" s="54"/>
      <c r="E60" s="54"/>
      <c r="F60" s="54"/>
      <c r="G60" s="54"/>
      <c r="H60" s="264"/>
      <c r="I60" s="54"/>
      <c r="J60" s="54"/>
      <c r="K60" s="54"/>
      <c r="L60" s="54"/>
      <c r="M60" s="265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</row>
    <row r="61">
      <c r="A61" s="54"/>
      <c r="B61" s="54"/>
      <c r="C61" s="98"/>
      <c r="D61" s="54"/>
      <c r="E61" s="54"/>
      <c r="F61" s="54"/>
      <c r="G61" s="54"/>
      <c r="H61" s="264"/>
      <c r="I61" s="54"/>
      <c r="J61" s="54"/>
      <c r="K61" s="54"/>
      <c r="L61" s="54"/>
      <c r="M61" s="265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</row>
    <row r="62">
      <c r="A62" s="54"/>
      <c r="B62" s="54"/>
      <c r="C62" s="98"/>
      <c r="D62" s="54"/>
      <c r="E62" s="54"/>
      <c r="F62" s="54"/>
      <c r="G62" s="54"/>
      <c r="H62" s="264"/>
      <c r="I62" s="54"/>
      <c r="J62" s="54"/>
      <c r="K62" s="54"/>
      <c r="L62" s="54"/>
      <c r="M62" s="265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</row>
    <row r="63">
      <c r="A63" s="54"/>
      <c r="B63" s="54"/>
      <c r="C63" s="98"/>
      <c r="D63" s="54"/>
      <c r="E63" s="54"/>
      <c r="F63" s="54"/>
      <c r="G63" s="54"/>
      <c r="H63" s="264"/>
      <c r="I63" s="54"/>
      <c r="J63" s="54"/>
      <c r="K63" s="54"/>
      <c r="L63" s="54"/>
      <c r="M63" s="265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</row>
    <row r="64">
      <c r="A64" s="54"/>
      <c r="B64" s="54"/>
      <c r="C64" s="98"/>
      <c r="D64" s="54"/>
      <c r="E64" s="54"/>
      <c r="F64" s="54"/>
      <c r="G64" s="54"/>
      <c r="H64" s="264"/>
      <c r="I64" s="54"/>
      <c r="J64" s="54"/>
      <c r="K64" s="54"/>
      <c r="L64" s="54"/>
      <c r="M64" s="265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</row>
    <row r="65">
      <c r="A65" s="54"/>
      <c r="B65" s="54"/>
      <c r="C65" s="98"/>
      <c r="D65" s="54"/>
      <c r="E65" s="54"/>
      <c r="F65" s="54"/>
      <c r="G65" s="54"/>
      <c r="H65" s="264"/>
      <c r="I65" s="54"/>
      <c r="J65" s="54"/>
      <c r="K65" s="54"/>
      <c r="L65" s="54"/>
      <c r="M65" s="265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</row>
    <row r="66">
      <c r="A66" s="54"/>
      <c r="B66" s="54"/>
      <c r="C66" s="98"/>
      <c r="D66" s="54"/>
      <c r="E66" s="54"/>
      <c r="F66" s="54"/>
      <c r="G66" s="54"/>
      <c r="H66" s="264"/>
      <c r="I66" s="54"/>
      <c r="J66" s="54"/>
      <c r="K66" s="54"/>
      <c r="L66" s="54"/>
      <c r="M66" s="265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</row>
    <row r="67">
      <c r="A67" s="54"/>
      <c r="B67" s="54"/>
      <c r="C67" s="98"/>
      <c r="D67" s="54"/>
      <c r="E67" s="54"/>
      <c r="F67" s="54"/>
      <c r="G67" s="54"/>
      <c r="H67" s="264"/>
      <c r="I67" s="54"/>
      <c r="J67" s="54"/>
      <c r="K67" s="54"/>
      <c r="L67" s="54"/>
      <c r="M67" s="265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</row>
    <row r="68">
      <c r="A68" s="54"/>
      <c r="B68" s="54"/>
      <c r="C68" s="98"/>
      <c r="D68" s="54"/>
      <c r="E68" s="54"/>
      <c r="F68" s="54"/>
      <c r="G68" s="54"/>
      <c r="H68" s="264"/>
      <c r="I68" s="54"/>
      <c r="J68" s="54"/>
      <c r="K68" s="54"/>
      <c r="L68" s="54"/>
      <c r="M68" s="265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</row>
    <row r="69">
      <c r="A69" s="54"/>
      <c r="B69" s="54"/>
      <c r="C69" s="98"/>
      <c r="D69" s="54"/>
      <c r="E69" s="54"/>
      <c r="F69" s="54"/>
      <c r="G69" s="54"/>
      <c r="H69" s="264"/>
      <c r="I69" s="54"/>
      <c r="J69" s="54"/>
      <c r="K69" s="54"/>
      <c r="L69" s="54"/>
      <c r="M69" s="265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</row>
    <row r="70">
      <c r="A70" s="54"/>
      <c r="B70" s="54"/>
      <c r="C70" s="98"/>
      <c r="D70" s="54"/>
      <c r="E70" s="54"/>
      <c r="F70" s="54"/>
      <c r="G70" s="54"/>
      <c r="H70" s="264"/>
      <c r="I70" s="54"/>
      <c r="J70" s="54"/>
      <c r="K70" s="54"/>
      <c r="L70" s="54"/>
      <c r="M70" s="265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</row>
    <row r="71">
      <c r="A71" s="54"/>
      <c r="B71" s="54"/>
      <c r="C71" s="98"/>
      <c r="D71" s="54"/>
      <c r="E71" s="54"/>
      <c r="F71" s="54"/>
      <c r="G71" s="54"/>
      <c r="H71" s="264"/>
      <c r="I71" s="54"/>
      <c r="J71" s="54"/>
      <c r="K71" s="54"/>
      <c r="L71" s="54"/>
      <c r="M71" s="265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</row>
    <row r="72">
      <c r="A72" s="54"/>
      <c r="B72" s="54"/>
      <c r="C72" s="98"/>
      <c r="D72" s="54"/>
      <c r="E72" s="54"/>
      <c r="F72" s="54"/>
      <c r="G72" s="54"/>
      <c r="H72" s="264"/>
      <c r="I72" s="54"/>
      <c r="J72" s="54"/>
      <c r="K72" s="54"/>
      <c r="L72" s="54"/>
      <c r="M72" s="265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</row>
    <row r="73">
      <c r="A73" s="54"/>
      <c r="B73" s="54"/>
      <c r="C73" s="98"/>
      <c r="D73" s="54"/>
      <c r="E73" s="54"/>
      <c r="F73" s="54"/>
      <c r="G73" s="54"/>
      <c r="H73" s="264"/>
      <c r="I73" s="54"/>
      <c r="J73" s="54"/>
      <c r="K73" s="54"/>
      <c r="L73" s="54"/>
      <c r="M73" s="265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</row>
    <row r="74">
      <c r="A74" s="54"/>
      <c r="B74" s="54"/>
      <c r="C74" s="98"/>
      <c r="D74" s="54"/>
      <c r="E74" s="54"/>
      <c r="F74" s="54"/>
      <c r="G74" s="54"/>
      <c r="H74" s="264"/>
      <c r="I74" s="54"/>
      <c r="J74" s="54"/>
      <c r="K74" s="54"/>
      <c r="L74" s="54"/>
      <c r="M74" s="265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</row>
    <row r="75">
      <c r="A75" s="54"/>
      <c r="B75" s="54"/>
      <c r="C75" s="98"/>
      <c r="D75" s="54"/>
      <c r="E75" s="54"/>
      <c r="F75" s="54"/>
      <c r="G75" s="54"/>
      <c r="H75" s="264"/>
      <c r="I75" s="54"/>
      <c r="J75" s="54"/>
      <c r="K75" s="54"/>
      <c r="L75" s="54"/>
      <c r="M75" s="265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</row>
    <row r="76">
      <c r="A76" s="54"/>
      <c r="B76" s="54"/>
      <c r="C76" s="98"/>
      <c r="D76" s="54"/>
      <c r="E76" s="54"/>
      <c r="F76" s="54"/>
      <c r="G76" s="54"/>
      <c r="H76" s="264"/>
      <c r="I76" s="54"/>
      <c r="J76" s="54"/>
      <c r="K76" s="54"/>
      <c r="L76" s="54"/>
      <c r="M76" s="265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</row>
    <row r="77">
      <c r="A77" s="54"/>
      <c r="B77" s="54"/>
      <c r="C77" s="98"/>
      <c r="D77" s="54"/>
      <c r="E77" s="54"/>
      <c r="F77" s="54"/>
      <c r="G77" s="54"/>
      <c r="H77" s="264"/>
      <c r="I77" s="54"/>
      <c r="J77" s="54"/>
      <c r="K77" s="54"/>
      <c r="L77" s="54"/>
      <c r="M77" s="265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</row>
    <row r="78">
      <c r="A78" s="54"/>
      <c r="B78" s="54"/>
      <c r="C78" s="98"/>
      <c r="D78" s="54"/>
      <c r="E78" s="54"/>
      <c r="F78" s="54"/>
      <c r="G78" s="54"/>
      <c r="H78" s="264"/>
      <c r="I78" s="54"/>
      <c r="J78" s="54"/>
      <c r="K78" s="54"/>
      <c r="L78" s="54"/>
      <c r="M78" s="265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</row>
    <row r="79">
      <c r="A79" s="54"/>
      <c r="B79" s="54"/>
      <c r="C79" s="98"/>
      <c r="D79" s="54"/>
      <c r="E79" s="54"/>
      <c r="F79" s="54"/>
      <c r="G79" s="54"/>
      <c r="H79" s="264"/>
      <c r="I79" s="54"/>
      <c r="J79" s="54"/>
      <c r="K79" s="54"/>
      <c r="L79" s="54"/>
      <c r="M79" s="265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</row>
    <row r="80">
      <c r="A80" s="54"/>
      <c r="B80" s="54"/>
      <c r="C80" s="98"/>
      <c r="D80" s="54"/>
      <c r="E80" s="54"/>
      <c r="F80" s="54"/>
      <c r="G80" s="54"/>
      <c r="H80" s="264"/>
      <c r="I80" s="54"/>
      <c r="J80" s="54"/>
      <c r="K80" s="54"/>
      <c r="L80" s="54"/>
      <c r="M80" s="265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</row>
    <row r="81">
      <c r="A81" s="54"/>
      <c r="B81" s="54"/>
      <c r="C81" s="98"/>
      <c r="D81" s="54"/>
      <c r="E81" s="54"/>
      <c r="F81" s="54"/>
      <c r="G81" s="54"/>
      <c r="H81" s="264"/>
      <c r="I81" s="54"/>
      <c r="J81" s="54"/>
      <c r="K81" s="54"/>
      <c r="L81" s="54"/>
      <c r="M81" s="265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</row>
    <row r="82">
      <c r="A82" s="54"/>
      <c r="B82" s="54"/>
      <c r="C82" s="98"/>
      <c r="D82" s="54"/>
      <c r="E82" s="54"/>
      <c r="F82" s="54"/>
      <c r="G82" s="54"/>
      <c r="H82" s="264"/>
      <c r="I82" s="54"/>
      <c r="J82" s="54"/>
      <c r="K82" s="54"/>
      <c r="L82" s="54"/>
      <c r="M82" s="265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</row>
    <row r="83">
      <c r="A83" s="54"/>
      <c r="B83" s="54"/>
      <c r="C83" s="98"/>
      <c r="D83" s="54"/>
      <c r="E83" s="54"/>
      <c r="F83" s="54"/>
      <c r="G83" s="54"/>
      <c r="H83" s="264"/>
      <c r="I83" s="54"/>
      <c r="J83" s="54"/>
      <c r="K83" s="54"/>
      <c r="L83" s="54"/>
      <c r="M83" s="265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</row>
    <row r="84">
      <c r="A84" s="54"/>
      <c r="B84" s="54"/>
      <c r="C84" s="98"/>
      <c r="D84" s="54"/>
      <c r="E84" s="54"/>
      <c r="F84" s="54"/>
      <c r="G84" s="54"/>
      <c r="H84" s="264"/>
      <c r="I84" s="54"/>
      <c r="J84" s="54"/>
      <c r="K84" s="54"/>
      <c r="L84" s="54"/>
      <c r="M84" s="265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</row>
    <row r="85">
      <c r="A85" s="54"/>
      <c r="B85" s="54"/>
      <c r="C85" s="98"/>
      <c r="D85" s="54"/>
      <c r="E85" s="54"/>
      <c r="F85" s="54"/>
      <c r="G85" s="54"/>
      <c r="H85" s="264"/>
      <c r="I85" s="54"/>
      <c r="J85" s="54"/>
      <c r="K85" s="54"/>
      <c r="L85" s="54"/>
      <c r="M85" s="265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</row>
    <row r="86">
      <c r="A86" s="54"/>
      <c r="B86" s="54"/>
      <c r="C86" s="98"/>
      <c r="D86" s="54"/>
      <c r="E86" s="54"/>
      <c r="F86" s="54"/>
      <c r="G86" s="54"/>
      <c r="H86" s="264"/>
      <c r="I86" s="54"/>
      <c r="J86" s="54"/>
      <c r="K86" s="54"/>
      <c r="L86" s="54"/>
      <c r="M86" s="265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</row>
    <row r="87">
      <c r="A87" s="54"/>
      <c r="B87" s="54"/>
      <c r="C87" s="98"/>
      <c r="D87" s="54"/>
      <c r="E87" s="54"/>
      <c r="F87" s="54"/>
      <c r="G87" s="54"/>
      <c r="H87" s="264"/>
      <c r="I87" s="54"/>
      <c r="J87" s="54"/>
      <c r="K87" s="54"/>
      <c r="L87" s="54"/>
      <c r="M87" s="265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</row>
    <row r="88">
      <c r="A88" s="54"/>
      <c r="B88" s="54"/>
      <c r="C88" s="98"/>
      <c r="D88" s="54"/>
      <c r="E88" s="54"/>
      <c r="F88" s="54"/>
      <c r="G88" s="54"/>
      <c r="H88" s="264"/>
      <c r="I88" s="54"/>
      <c r="J88" s="54"/>
      <c r="K88" s="54"/>
      <c r="L88" s="54"/>
      <c r="M88" s="265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</row>
    <row r="89">
      <c r="A89" s="54"/>
      <c r="B89" s="54"/>
      <c r="C89" s="98"/>
      <c r="D89" s="54"/>
      <c r="E89" s="54"/>
      <c r="F89" s="54"/>
      <c r="G89" s="54"/>
      <c r="H89" s="264"/>
      <c r="I89" s="54"/>
      <c r="J89" s="54"/>
      <c r="K89" s="54"/>
      <c r="L89" s="54"/>
      <c r="M89" s="265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</row>
    <row r="90">
      <c r="A90" s="54"/>
      <c r="B90" s="54"/>
      <c r="C90" s="98"/>
      <c r="D90" s="54"/>
      <c r="E90" s="54"/>
      <c r="F90" s="54"/>
      <c r="G90" s="54"/>
      <c r="H90" s="264"/>
      <c r="I90" s="54"/>
      <c r="J90" s="54"/>
      <c r="K90" s="54"/>
      <c r="L90" s="54"/>
      <c r="M90" s="265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</row>
    <row r="91">
      <c r="A91" s="54"/>
      <c r="B91" s="54"/>
      <c r="C91" s="98"/>
      <c r="D91" s="54"/>
      <c r="E91" s="54"/>
      <c r="F91" s="54"/>
      <c r="G91" s="54"/>
      <c r="H91" s="264"/>
      <c r="I91" s="54"/>
      <c r="J91" s="54"/>
      <c r="K91" s="54"/>
      <c r="L91" s="54"/>
      <c r="M91" s="265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</row>
    <row r="92">
      <c r="A92" s="54"/>
      <c r="B92" s="54"/>
      <c r="C92" s="98"/>
      <c r="D92" s="54"/>
      <c r="E92" s="54"/>
      <c r="F92" s="54"/>
      <c r="G92" s="54"/>
      <c r="H92" s="264"/>
      <c r="I92" s="54"/>
      <c r="J92" s="54"/>
      <c r="K92" s="54"/>
      <c r="L92" s="54"/>
      <c r="M92" s="265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</row>
    <row r="93">
      <c r="A93" s="54"/>
      <c r="B93" s="54"/>
      <c r="C93" s="98"/>
      <c r="D93" s="54"/>
      <c r="E93" s="54"/>
      <c r="F93" s="54"/>
      <c r="G93" s="54"/>
      <c r="H93" s="264"/>
      <c r="I93" s="54"/>
      <c r="J93" s="54"/>
      <c r="K93" s="54"/>
      <c r="L93" s="54"/>
      <c r="M93" s="265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</row>
    <row r="94">
      <c r="A94" s="54"/>
      <c r="B94" s="54"/>
      <c r="C94" s="98"/>
      <c r="D94" s="54"/>
      <c r="E94" s="54"/>
      <c r="F94" s="54"/>
      <c r="G94" s="54"/>
      <c r="H94" s="264"/>
      <c r="I94" s="54"/>
      <c r="J94" s="54"/>
      <c r="K94" s="54"/>
      <c r="L94" s="54"/>
      <c r="M94" s="265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</row>
    <row r="95">
      <c r="A95" s="54"/>
      <c r="B95" s="54"/>
      <c r="C95" s="98"/>
      <c r="D95" s="54"/>
      <c r="E95" s="54"/>
      <c r="F95" s="54"/>
      <c r="G95" s="54"/>
      <c r="H95" s="264"/>
      <c r="I95" s="54"/>
      <c r="J95" s="54"/>
      <c r="K95" s="54"/>
      <c r="L95" s="54"/>
      <c r="M95" s="265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</row>
    <row r="96">
      <c r="A96" s="54"/>
      <c r="B96" s="54"/>
      <c r="C96" s="98"/>
      <c r="D96" s="54"/>
      <c r="E96" s="54"/>
      <c r="F96" s="54"/>
      <c r="G96" s="54"/>
      <c r="H96" s="264"/>
      <c r="I96" s="54"/>
      <c r="J96" s="54"/>
      <c r="K96" s="54"/>
      <c r="L96" s="54"/>
      <c r="M96" s="265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</row>
    <row r="97">
      <c r="A97" s="54"/>
      <c r="B97" s="54"/>
      <c r="C97" s="98"/>
      <c r="D97" s="54"/>
      <c r="E97" s="54"/>
      <c r="F97" s="54"/>
      <c r="G97" s="54"/>
      <c r="H97" s="264"/>
      <c r="I97" s="54"/>
      <c r="J97" s="54"/>
      <c r="K97" s="54"/>
      <c r="L97" s="54"/>
      <c r="M97" s="265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</row>
    <row r="98">
      <c r="A98" s="54"/>
      <c r="B98" s="54"/>
      <c r="C98" s="98"/>
      <c r="D98" s="54"/>
      <c r="E98" s="54"/>
      <c r="F98" s="54"/>
      <c r="G98" s="54"/>
      <c r="H98" s="264"/>
      <c r="I98" s="54"/>
      <c r="J98" s="54"/>
      <c r="K98" s="54"/>
      <c r="L98" s="54"/>
      <c r="M98" s="265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</row>
    <row r="99">
      <c r="A99" s="54"/>
      <c r="B99" s="54"/>
      <c r="C99" s="98"/>
      <c r="D99" s="54"/>
      <c r="E99" s="54"/>
      <c r="F99" s="54"/>
      <c r="G99" s="54"/>
      <c r="H99" s="264"/>
      <c r="I99" s="54"/>
      <c r="J99" s="54"/>
      <c r="K99" s="54"/>
      <c r="L99" s="54"/>
      <c r="M99" s="265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</row>
    <row r="100">
      <c r="A100" s="54"/>
      <c r="B100" s="54"/>
      <c r="C100" s="98"/>
      <c r="D100" s="54"/>
      <c r="E100" s="54"/>
      <c r="F100" s="54"/>
      <c r="G100" s="54"/>
      <c r="H100" s="264"/>
      <c r="I100" s="54"/>
      <c r="J100" s="54"/>
      <c r="K100" s="54"/>
      <c r="L100" s="54"/>
      <c r="M100" s="265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</row>
    <row r="101">
      <c r="A101" s="54"/>
      <c r="B101" s="54"/>
      <c r="C101" s="98"/>
      <c r="D101" s="54"/>
      <c r="E101" s="54"/>
      <c r="F101" s="54"/>
      <c r="G101" s="54"/>
      <c r="H101" s="264"/>
      <c r="I101" s="54"/>
      <c r="J101" s="54"/>
      <c r="K101" s="54"/>
      <c r="L101" s="54"/>
      <c r="M101" s="265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</row>
    <row r="102">
      <c r="A102" s="54"/>
      <c r="B102" s="54"/>
      <c r="C102" s="98"/>
      <c r="D102" s="54"/>
      <c r="E102" s="54"/>
      <c r="F102" s="54"/>
      <c r="G102" s="54"/>
      <c r="H102" s="264"/>
      <c r="I102" s="54"/>
      <c r="J102" s="54"/>
      <c r="K102" s="54"/>
      <c r="L102" s="54"/>
      <c r="M102" s="265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</row>
    <row r="103">
      <c r="A103" s="54"/>
      <c r="B103" s="54"/>
      <c r="C103" s="98"/>
      <c r="D103" s="54"/>
      <c r="E103" s="54"/>
      <c r="F103" s="54"/>
      <c r="G103" s="54"/>
      <c r="H103" s="264"/>
      <c r="I103" s="54"/>
      <c r="J103" s="54"/>
      <c r="K103" s="54"/>
      <c r="L103" s="54"/>
      <c r="M103" s="265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</row>
    <row r="104">
      <c r="A104" s="54"/>
      <c r="B104" s="54"/>
      <c r="C104" s="98"/>
      <c r="D104" s="54"/>
      <c r="E104" s="54"/>
      <c r="F104" s="54"/>
      <c r="G104" s="54"/>
      <c r="H104" s="264"/>
      <c r="I104" s="54"/>
      <c r="J104" s="54"/>
      <c r="K104" s="54"/>
      <c r="L104" s="54"/>
      <c r="M104" s="265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</row>
    <row r="105">
      <c r="A105" s="54"/>
      <c r="B105" s="54"/>
      <c r="C105" s="98"/>
      <c r="D105" s="54"/>
      <c r="E105" s="54"/>
      <c r="F105" s="54"/>
      <c r="G105" s="54"/>
      <c r="H105" s="264"/>
      <c r="I105" s="54"/>
      <c r="J105" s="54"/>
      <c r="K105" s="54"/>
      <c r="L105" s="54"/>
      <c r="M105" s="265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</row>
    <row r="106">
      <c r="A106" s="54"/>
      <c r="B106" s="54"/>
      <c r="C106" s="98"/>
      <c r="D106" s="54"/>
      <c r="E106" s="54"/>
      <c r="F106" s="54"/>
      <c r="G106" s="54"/>
      <c r="H106" s="264"/>
      <c r="I106" s="54"/>
      <c r="J106" s="54"/>
      <c r="K106" s="54"/>
      <c r="L106" s="54"/>
      <c r="M106" s="265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</row>
    <row r="107">
      <c r="A107" s="54"/>
      <c r="B107" s="54"/>
      <c r="C107" s="98"/>
      <c r="D107" s="54"/>
      <c r="E107" s="54"/>
      <c r="F107" s="54"/>
      <c r="G107" s="54"/>
      <c r="H107" s="264"/>
      <c r="I107" s="54"/>
      <c r="J107" s="54"/>
      <c r="K107" s="54"/>
      <c r="L107" s="54"/>
      <c r="M107" s="265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</row>
    <row r="108">
      <c r="A108" s="54"/>
      <c r="B108" s="54"/>
      <c r="C108" s="98"/>
      <c r="D108" s="54"/>
      <c r="E108" s="54"/>
      <c r="F108" s="54"/>
      <c r="G108" s="54"/>
      <c r="H108" s="264"/>
      <c r="I108" s="54"/>
      <c r="J108" s="54"/>
      <c r="K108" s="54"/>
      <c r="L108" s="54"/>
      <c r="M108" s="265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</row>
    <row r="109">
      <c r="A109" s="54"/>
      <c r="B109" s="54"/>
      <c r="C109" s="98"/>
      <c r="D109" s="54"/>
      <c r="E109" s="54"/>
      <c r="F109" s="54"/>
      <c r="G109" s="54"/>
      <c r="H109" s="264"/>
      <c r="I109" s="54"/>
      <c r="J109" s="54"/>
      <c r="K109" s="54"/>
      <c r="L109" s="54"/>
      <c r="M109" s="265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</row>
    <row r="110">
      <c r="A110" s="54"/>
      <c r="B110" s="54"/>
      <c r="C110" s="98"/>
      <c r="D110" s="54"/>
      <c r="E110" s="54"/>
      <c r="F110" s="54"/>
      <c r="G110" s="54"/>
      <c r="H110" s="264"/>
      <c r="I110" s="54"/>
      <c r="J110" s="54"/>
      <c r="K110" s="54"/>
      <c r="L110" s="54"/>
      <c r="M110" s="265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</row>
    <row r="111">
      <c r="A111" s="54"/>
      <c r="B111" s="54"/>
      <c r="C111" s="98"/>
      <c r="D111" s="54"/>
      <c r="E111" s="54"/>
      <c r="F111" s="54"/>
      <c r="G111" s="54"/>
      <c r="H111" s="264"/>
      <c r="I111" s="54"/>
      <c r="J111" s="54"/>
      <c r="K111" s="54"/>
      <c r="L111" s="54"/>
      <c r="M111" s="265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</row>
    <row r="112">
      <c r="A112" s="54"/>
      <c r="B112" s="54"/>
      <c r="C112" s="98"/>
      <c r="D112" s="54"/>
      <c r="E112" s="54"/>
      <c r="F112" s="54"/>
      <c r="G112" s="54"/>
      <c r="H112" s="264"/>
      <c r="I112" s="54"/>
      <c r="J112" s="54"/>
      <c r="K112" s="54"/>
      <c r="L112" s="54"/>
      <c r="M112" s="265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</row>
    <row r="113">
      <c r="A113" s="54"/>
      <c r="B113" s="54"/>
      <c r="C113" s="98"/>
      <c r="D113" s="54"/>
      <c r="E113" s="54"/>
      <c r="F113" s="54"/>
      <c r="G113" s="54"/>
      <c r="H113" s="264"/>
      <c r="I113" s="54"/>
      <c r="J113" s="54"/>
      <c r="K113" s="54"/>
      <c r="L113" s="54"/>
      <c r="M113" s="265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</row>
    <row r="114">
      <c r="A114" s="54"/>
      <c r="B114" s="54"/>
      <c r="C114" s="98"/>
      <c r="D114" s="54"/>
      <c r="E114" s="54"/>
      <c r="F114" s="54"/>
      <c r="G114" s="54"/>
      <c r="H114" s="264"/>
      <c r="I114" s="54"/>
      <c r="J114" s="54"/>
      <c r="K114" s="54"/>
      <c r="L114" s="54"/>
      <c r="M114" s="265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</row>
    <row r="115">
      <c r="A115" s="54"/>
      <c r="B115" s="54"/>
      <c r="C115" s="98"/>
      <c r="D115" s="54"/>
      <c r="E115" s="54"/>
      <c r="F115" s="54"/>
      <c r="G115" s="54"/>
      <c r="H115" s="264"/>
      <c r="I115" s="54"/>
      <c r="J115" s="54"/>
      <c r="K115" s="54"/>
      <c r="L115" s="54"/>
      <c r="M115" s="265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</row>
    <row r="116">
      <c r="A116" s="54"/>
      <c r="B116" s="54"/>
      <c r="C116" s="98"/>
      <c r="D116" s="54"/>
      <c r="E116" s="54"/>
      <c r="F116" s="54"/>
      <c r="G116" s="54"/>
      <c r="H116" s="264"/>
      <c r="I116" s="54"/>
      <c r="J116" s="54"/>
      <c r="K116" s="54"/>
      <c r="L116" s="54"/>
      <c r="M116" s="265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</row>
    <row r="117">
      <c r="A117" s="54"/>
      <c r="B117" s="54"/>
      <c r="C117" s="98"/>
      <c r="D117" s="54"/>
      <c r="E117" s="54"/>
      <c r="F117" s="54"/>
      <c r="G117" s="54"/>
      <c r="H117" s="264"/>
      <c r="I117" s="54"/>
      <c r="J117" s="54"/>
      <c r="K117" s="54"/>
      <c r="L117" s="54"/>
      <c r="M117" s="265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</row>
    <row r="118">
      <c r="A118" s="54"/>
      <c r="B118" s="54"/>
      <c r="C118" s="98"/>
      <c r="D118" s="54"/>
      <c r="E118" s="54"/>
      <c r="F118" s="54"/>
      <c r="G118" s="54"/>
      <c r="H118" s="264"/>
      <c r="I118" s="54"/>
      <c r="J118" s="54"/>
      <c r="K118" s="54"/>
      <c r="L118" s="54"/>
      <c r="M118" s="265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</row>
    <row r="119">
      <c r="A119" s="54"/>
      <c r="B119" s="54"/>
      <c r="C119" s="98"/>
      <c r="D119" s="54"/>
      <c r="E119" s="54"/>
      <c r="F119" s="54"/>
      <c r="G119" s="54"/>
      <c r="H119" s="264"/>
      <c r="I119" s="54"/>
      <c r="J119" s="54"/>
      <c r="K119" s="54"/>
      <c r="L119" s="54"/>
      <c r="M119" s="265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</row>
    <row r="120">
      <c r="A120" s="54"/>
      <c r="B120" s="54"/>
      <c r="C120" s="98"/>
      <c r="D120" s="54"/>
      <c r="E120" s="54"/>
      <c r="F120" s="54"/>
      <c r="G120" s="54"/>
      <c r="H120" s="264"/>
      <c r="I120" s="54"/>
      <c r="J120" s="54"/>
      <c r="K120" s="54"/>
      <c r="L120" s="54"/>
      <c r="M120" s="265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</row>
    <row r="121">
      <c r="A121" s="54"/>
      <c r="B121" s="54"/>
      <c r="C121" s="98"/>
      <c r="D121" s="54"/>
      <c r="E121" s="54"/>
      <c r="F121" s="54"/>
      <c r="G121" s="54"/>
      <c r="H121" s="264"/>
      <c r="I121" s="54"/>
      <c r="J121" s="54"/>
      <c r="K121" s="54"/>
      <c r="L121" s="54"/>
      <c r="M121" s="265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</row>
    <row r="122">
      <c r="A122" s="54"/>
      <c r="B122" s="54"/>
      <c r="C122" s="98"/>
      <c r="D122" s="54"/>
      <c r="E122" s="54"/>
      <c r="F122" s="54"/>
      <c r="G122" s="54"/>
      <c r="H122" s="264"/>
      <c r="I122" s="54"/>
      <c r="J122" s="54"/>
      <c r="K122" s="54"/>
      <c r="L122" s="54"/>
      <c r="M122" s="265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</row>
    <row r="123">
      <c r="A123" s="54"/>
      <c r="B123" s="54"/>
      <c r="C123" s="98"/>
      <c r="D123" s="54"/>
      <c r="E123" s="54"/>
      <c r="F123" s="54"/>
      <c r="G123" s="54"/>
      <c r="H123" s="264"/>
      <c r="I123" s="54"/>
      <c r="J123" s="54"/>
      <c r="K123" s="54"/>
      <c r="L123" s="54"/>
      <c r="M123" s="265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</row>
    <row r="124">
      <c r="A124" s="54"/>
      <c r="B124" s="54"/>
      <c r="C124" s="98"/>
      <c r="D124" s="54"/>
      <c r="E124" s="54"/>
      <c r="F124" s="54"/>
      <c r="G124" s="54"/>
      <c r="H124" s="264"/>
      <c r="I124" s="54"/>
      <c r="J124" s="54"/>
      <c r="K124" s="54"/>
      <c r="L124" s="54"/>
      <c r="M124" s="265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</row>
    <row r="125">
      <c r="A125" s="54"/>
      <c r="B125" s="54"/>
      <c r="C125" s="98"/>
      <c r="D125" s="54"/>
      <c r="E125" s="54"/>
      <c r="F125" s="54"/>
      <c r="G125" s="54"/>
      <c r="H125" s="264"/>
      <c r="I125" s="54"/>
      <c r="J125" s="54"/>
      <c r="K125" s="54"/>
      <c r="L125" s="54"/>
      <c r="M125" s="265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</row>
    <row r="126">
      <c r="A126" s="54"/>
      <c r="B126" s="54"/>
      <c r="C126" s="98"/>
      <c r="D126" s="54"/>
      <c r="E126" s="54"/>
      <c r="F126" s="54"/>
      <c r="G126" s="54"/>
      <c r="H126" s="264"/>
      <c r="I126" s="54"/>
      <c r="J126" s="54"/>
      <c r="K126" s="54"/>
      <c r="L126" s="54"/>
      <c r="M126" s="265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</row>
    <row r="127">
      <c r="A127" s="54"/>
      <c r="B127" s="54"/>
      <c r="C127" s="98"/>
      <c r="D127" s="54"/>
      <c r="E127" s="54"/>
      <c r="F127" s="54"/>
      <c r="G127" s="54"/>
      <c r="H127" s="264"/>
      <c r="I127" s="54"/>
      <c r="J127" s="54"/>
      <c r="K127" s="54"/>
      <c r="L127" s="54"/>
      <c r="M127" s="265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</row>
    <row r="128">
      <c r="A128" s="54"/>
      <c r="B128" s="54"/>
      <c r="C128" s="98"/>
      <c r="D128" s="54"/>
      <c r="E128" s="54"/>
      <c r="F128" s="54"/>
      <c r="G128" s="54"/>
      <c r="H128" s="264"/>
      <c r="I128" s="54"/>
      <c r="J128" s="54"/>
      <c r="K128" s="54"/>
      <c r="L128" s="54"/>
      <c r="M128" s="265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</row>
    <row r="129">
      <c r="A129" s="54"/>
      <c r="B129" s="54"/>
      <c r="C129" s="98"/>
      <c r="D129" s="54"/>
      <c r="E129" s="54"/>
      <c r="F129" s="54"/>
      <c r="G129" s="54"/>
      <c r="H129" s="264"/>
      <c r="I129" s="54"/>
      <c r="J129" s="54"/>
      <c r="K129" s="54"/>
      <c r="L129" s="54"/>
      <c r="M129" s="265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</row>
    <row r="130">
      <c r="A130" s="54"/>
      <c r="B130" s="54"/>
      <c r="C130" s="98"/>
      <c r="D130" s="54"/>
      <c r="E130" s="54"/>
      <c r="F130" s="54"/>
      <c r="G130" s="54"/>
      <c r="H130" s="264"/>
      <c r="I130" s="54"/>
      <c r="J130" s="54"/>
      <c r="K130" s="54"/>
      <c r="L130" s="54"/>
      <c r="M130" s="265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</row>
    <row r="131">
      <c r="A131" s="54"/>
      <c r="B131" s="54"/>
      <c r="C131" s="98"/>
      <c r="D131" s="54"/>
      <c r="E131" s="54"/>
      <c r="F131" s="54"/>
      <c r="G131" s="54"/>
      <c r="H131" s="264"/>
      <c r="I131" s="54"/>
      <c r="J131" s="54"/>
      <c r="K131" s="54"/>
      <c r="L131" s="54"/>
      <c r="M131" s="265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</row>
    <row r="132">
      <c r="A132" s="54"/>
      <c r="B132" s="54"/>
      <c r="C132" s="98"/>
      <c r="D132" s="54"/>
      <c r="E132" s="54"/>
      <c r="F132" s="54"/>
      <c r="G132" s="54"/>
      <c r="H132" s="264"/>
      <c r="I132" s="54"/>
      <c r="J132" s="54"/>
      <c r="K132" s="54"/>
      <c r="L132" s="54"/>
      <c r="M132" s="265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</row>
    <row r="133">
      <c r="A133" s="54"/>
      <c r="B133" s="54"/>
      <c r="C133" s="98"/>
      <c r="D133" s="54"/>
      <c r="E133" s="54"/>
      <c r="F133" s="54"/>
      <c r="G133" s="54"/>
      <c r="H133" s="264"/>
      <c r="I133" s="54"/>
      <c r="J133" s="54"/>
      <c r="K133" s="54"/>
      <c r="L133" s="54"/>
      <c r="M133" s="265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</row>
    <row r="134">
      <c r="A134" s="54"/>
      <c r="B134" s="54"/>
      <c r="C134" s="98"/>
      <c r="D134" s="54"/>
      <c r="E134" s="54"/>
      <c r="F134" s="54"/>
      <c r="G134" s="54"/>
      <c r="H134" s="264"/>
      <c r="I134" s="54"/>
      <c r="J134" s="54"/>
      <c r="K134" s="54"/>
      <c r="L134" s="54"/>
      <c r="M134" s="265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</row>
    <row r="135">
      <c r="A135" s="54"/>
      <c r="B135" s="54"/>
      <c r="C135" s="98"/>
      <c r="D135" s="54"/>
      <c r="E135" s="54"/>
      <c r="F135" s="54"/>
      <c r="G135" s="54"/>
      <c r="H135" s="264"/>
      <c r="I135" s="54"/>
      <c r="J135" s="54"/>
      <c r="K135" s="54"/>
      <c r="L135" s="54"/>
      <c r="M135" s="265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</row>
    <row r="136">
      <c r="A136" s="54"/>
      <c r="B136" s="54"/>
      <c r="C136" s="98"/>
      <c r="D136" s="54"/>
      <c r="E136" s="54"/>
      <c r="F136" s="54"/>
      <c r="G136" s="54"/>
      <c r="H136" s="264"/>
      <c r="I136" s="54"/>
      <c r="J136" s="54"/>
      <c r="K136" s="54"/>
      <c r="L136" s="54"/>
      <c r="M136" s="265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</row>
    <row r="137">
      <c r="A137" s="54"/>
      <c r="B137" s="54"/>
      <c r="C137" s="98"/>
      <c r="D137" s="54"/>
      <c r="E137" s="54"/>
      <c r="F137" s="54"/>
      <c r="G137" s="54"/>
      <c r="H137" s="264"/>
      <c r="I137" s="54"/>
      <c r="J137" s="54"/>
      <c r="K137" s="54"/>
      <c r="L137" s="54"/>
      <c r="M137" s="265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</row>
    <row r="138">
      <c r="A138" s="54"/>
      <c r="B138" s="54"/>
      <c r="C138" s="98"/>
      <c r="D138" s="54"/>
      <c r="E138" s="54"/>
      <c r="F138" s="54"/>
      <c r="G138" s="54"/>
      <c r="H138" s="264"/>
      <c r="I138" s="54"/>
      <c r="J138" s="54"/>
      <c r="K138" s="54"/>
      <c r="L138" s="54"/>
      <c r="M138" s="265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</row>
    <row r="139">
      <c r="A139" s="54"/>
      <c r="B139" s="54"/>
      <c r="C139" s="98"/>
      <c r="D139" s="54"/>
      <c r="E139" s="54"/>
      <c r="F139" s="54"/>
      <c r="G139" s="54"/>
      <c r="H139" s="264"/>
      <c r="I139" s="54"/>
      <c r="J139" s="54"/>
      <c r="K139" s="54"/>
      <c r="L139" s="54"/>
      <c r="M139" s="265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</row>
    <row r="140">
      <c r="A140" s="54"/>
      <c r="B140" s="54"/>
      <c r="C140" s="98"/>
      <c r="D140" s="54"/>
      <c r="E140" s="54"/>
      <c r="F140" s="54"/>
      <c r="G140" s="54"/>
      <c r="H140" s="264"/>
      <c r="I140" s="54"/>
      <c r="J140" s="54"/>
      <c r="K140" s="54"/>
      <c r="L140" s="54"/>
      <c r="M140" s="265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</row>
    <row r="141">
      <c r="A141" s="54"/>
      <c r="B141" s="54"/>
      <c r="C141" s="98"/>
      <c r="D141" s="54"/>
      <c r="E141" s="54"/>
      <c r="F141" s="54"/>
      <c r="G141" s="54"/>
      <c r="H141" s="264"/>
      <c r="I141" s="54"/>
      <c r="J141" s="54"/>
      <c r="K141" s="54"/>
      <c r="L141" s="54"/>
      <c r="M141" s="265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</row>
    <row r="142">
      <c r="A142" s="54"/>
      <c r="B142" s="54"/>
      <c r="C142" s="98"/>
      <c r="D142" s="54"/>
      <c r="E142" s="54"/>
      <c r="F142" s="54"/>
      <c r="G142" s="54"/>
      <c r="H142" s="264"/>
      <c r="I142" s="54"/>
      <c r="J142" s="54"/>
      <c r="K142" s="54"/>
      <c r="L142" s="54"/>
      <c r="M142" s="265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</row>
    <row r="143">
      <c r="A143" s="54"/>
      <c r="B143" s="54"/>
      <c r="C143" s="98"/>
      <c r="D143" s="54"/>
      <c r="E143" s="54"/>
      <c r="F143" s="54"/>
      <c r="G143" s="54"/>
      <c r="H143" s="264"/>
      <c r="I143" s="54"/>
      <c r="J143" s="54"/>
      <c r="K143" s="54"/>
      <c r="L143" s="54"/>
      <c r="M143" s="265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</row>
    <row r="144">
      <c r="A144" s="54"/>
      <c r="B144" s="54"/>
      <c r="C144" s="98"/>
      <c r="D144" s="54"/>
      <c r="E144" s="54"/>
      <c r="F144" s="54"/>
      <c r="G144" s="54"/>
      <c r="H144" s="264"/>
      <c r="I144" s="54"/>
      <c r="J144" s="54"/>
      <c r="K144" s="54"/>
      <c r="L144" s="54"/>
      <c r="M144" s="265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</row>
    <row r="145">
      <c r="A145" s="54"/>
      <c r="B145" s="54"/>
      <c r="C145" s="98"/>
      <c r="D145" s="54"/>
      <c r="E145" s="54"/>
      <c r="F145" s="54"/>
      <c r="G145" s="54"/>
      <c r="H145" s="264"/>
      <c r="I145" s="54"/>
      <c r="J145" s="54"/>
      <c r="K145" s="54"/>
      <c r="L145" s="54"/>
      <c r="M145" s="265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</row>
    <row r="146">
      <c r="A146" s="54"/>
      <c r="B146" s="54"/>
      <c r="C146" s="98"/>
      <c r="D146" s="54"/>
      <c r="E146" s="54"/>
      <c r="F146" s="54"/>
      <c r="G146" s="54"/>
      <c r="H146" s="264"/>
      <c r="I146" s="54"/>
      <c r="J146" s="54"/>
      <c r="K146" s="54"/>
      <c r="L146" s="54"/>
      <c r="M146" s="265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</row>
    <row r="147">
      <c r="A147" s="54"/>
      <c r="B147" s="54"/>
      <c r="C147" s="98"/>
      <c r="D147" s="54"/>
      <c r="E147" s="54"/>
      <c r="F147" s="54"/>
      <c r="G147" s="54"/>
      <c r="H147" s="264"/>
      <c r="I147" s="54"/>
      <c r="J147" s="54"/>
      <c r="K147" s="54"/>
      <c r="L147" s="54"/>
      <c r="M147" s="265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</row>
    <row r="148">
      <c r="A148" s="54"/>
      <c r="B148" s="54"/>
      <c r="C148" s="98"/>
      <c r="D148" s="54"/>
      <c r="E148" s="54"/>
      <c r="F148" s="54"/>
      <c r="G148" s="54"/>
      <c r="H148" s="264"/>
      <c r="I148" s="54"/>
      <c r="J148" s="54"/>
      <c r="K148" s="54"/>
      <c r="L148" s="54"/>
      <c r="M148" s="265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</row>
    <row r="149">
      <c r="A149" s="54"/>
      <c r="B149" s="54"/>
      <c r="C149" s="98"/>
      <c r="D149" s="54"/>
      <c r="E149" s="54"/>
      <c r="F149" s="54"/>
      <c r="G149" s="54"/>
      <c r="H149" s="264"/>
      <c r="I149" s="54"/>
      <c r="J149" s="54"/>
      <c r="K149" s="54"/>
      <c r="L149" s="54"/>
      <c r="M149" s="265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</row>
    <row r="150">
      <c r="A150" s="54"/>
      <c r="B150" s="54"/>
      <c r="C150" s="98"/>
      <c r="D150" s="54"/>
      <c r="E150" s="54"/>
      <c r="F150" s="54"/>
      <c r="G150" s="54"/>
      <c r="H150" s="264"/>
      <c r="I150" s="54"/>
      <c r="J150" s="54"/>
      <c r="K150" s="54"/>
      <c r="L150" s="54"/>
      <c r="M150" s="265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</row>
    <row r="151">
      <c r="A151" s="54"/>
      <c r="B151" s="54"/>
      <c r="C151" s="98"/>
      <c r="D151" s="54"/>
      <c r="E151" s="54"/>
      <c r="F151" s="54"/>
      <c r="G151" s="54"/>
      <c r="H151" s="264"/>
      <c r="I151" s="54"/>
      <c r="J151" s="54"/>
      <c r="K151" s="54"/>
      <c r="L151" s="54"/>
      <c r="M151" s="265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</row>
    <row r="152">
      <c r="A152" s="54"/>
      <c r="B152" s="54"/>
      <c r="C152" s="98"/>
      <c r="D152" s="54"/>
      <c r="E152" s="54"/>
      <c r="F152" s="54"/>
      <c r="G152" s="54"/>
      <c r="H152" s="264"/>
      <c r="I152" s="54"/>
      <c r="J152" s="54"/>
      <c r="K152" s="54"/>
      <c r="L152" s="54"/>
      <c r="M152" s="265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</row>
    <row r="153">
      <c r="A153" s="54"/>
      <c r="B153" s="54"/>
      <c r="C153" s="98"/>
      <c r="D153" s="54"/>
      <c r="E153" s="54"/>
      <c r="F153" s="54"/>
      <c r="G153" s="54"/>
      <c r="H153" s="264"/>
      <c r="I153" s="54"/>
      <c r="J153" s="54"/>
      <c r="K153" s="54"/>
      <c r="L153" s="54"/>
      <c r="M153" s="265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</row>
    <row r="154">
      <c r="A154" s="54"/>
      <c r="B154" s="54"/>
      <c r="C154" s="98"/>
      <c r="D154" s="54"/>
      <c r="E154" s="54"/>
      <c r="F154" s="54"/>
      <c r="G154" s="54"/>
      <c r="H154" s="264"/>
      <c r="I154" s="54"/>
      <c r="J154" s="54"/>
      <c r="K154" s="54"/>
      <c r="L154" s="54"/>
      <c r="M154" s="265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</row>
    <row r="155">
      <c r="A155" s="54"/>
      <c r="B155" s="54"/>
      <c r="C155" s="98"/>
      <c r="D155" s="54"/>
      <c r="E155" s="54"/>
      <c r="F155" s="54"/>
      <c r="G155" s="54"/>
      <c r="H155" s="264"/>
      <c r="I155" s="54"/>
      <c r="J155" s="54"/>
      <c r="K155" s="54"/>
      <c r="L155" s="54"/>
      <c r="M155" s="265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</row>
    <row r="156">
      <c r="A156" s="54"/>
      <c r="B156" s="54"/>
      <c r="C156" s="98"/>
      <c r="D156" s="54"/>
      <c r="E156" s="54"/>
      <c r="F156" s="54"/>
      <c r="G156" s="54"/>
      <c r="H156" s="264"/>
      <c r="I156" s="54"/>
      <c r="J156" s="54"/>
      <c r="K156" s="54"/>
      <c r="L156" s="54"/>
      <c r="M156" s="265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</row>
    <row r="157">
      <c r="A157" s="54"/>
      <c r="B157" s="54"/>
      <c r="C157" s="98"/>
      <c r="D157" s="54"/>
      <c r="E157" s="54"/>
      <c r="F157" s="54"/>
      <c r="G157" s="54"/>
      <c r="H157" s="264"/>
      <c r="I157" s="54"/>
      <c r="J157" s="54"/>
      <c r="K157" s="54"/>
      <c r="L157" s="54"/>
      <c r="M157" s="265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</row>
    <row r="158">
      <c r="A158" s="54"/>
      <c r="B158" s="54"/>
      <c r="C158" s="98"/>
      <c r="D158" s="54"/>
      <c r="E158" s="54"/>
      <c r="F158" s="54"/>
      <c r="G158" s="54"/>
      <c r="H158" s="264"/>
      <c r="I158" s="54"/>
      <c r="J158" s="54"/>
      <c r="K158" s="54"/>
      <c r="L158" s="54"/>
      <c r="M158" s="265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</row>
    <row r="159">
      <c r="A159" s="54"/>
      <c r="B159" s="54"/>
      <c r="C159" s="98"/>
      <c r="D159" s="54"/>
      <c r="E159" s="54"/>
      <c r="F159" s="54"/>
      <c r="G159" s="54"/>
      <c r="H159" s="264"/>
      <c r="I159" s="54"/>
      <c r="J159" s="54"/>
      <c r="K159" s="54"/>
      <c r="L159" s="54"/>
      <c r="M159" s="265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</row>
    <row r="160">
      <c r="A160" s="54"/>
      <c r="B160" s="54"/>
      <c r="C160" s="98"/>
      <c r="D160" s="54"/>
      <c r="E160" s="54"/>
      <c r="F160" s="54"/>
      <c r="G160" s="54"/>
      <c r="H160" s="264"/>
      <c r="I160" s="54"/>
      <c r="J160" s="54"/>
      <c r="K160" s="54"/>
      <c r="L160" s="54"/>
      <c r="M160" s="265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</row>
    <row r="161">
      <c r="A161" s="54"/>
      <c r="B161" s="54"/>
      <c r="C161" s="98"/>
      <c r="D161" s="54"/>
      <c r="E161" s="54"/>
      <c r="F161" s="54"/>
      <c r="G161" s="54"/>
      <c r="H161" s="264"/>
      <c r="I161" s="54"/>
      <c r="J161" s="54"/>
      <c r="K161" s="54"/>
      <c r="L161" s="54"/>
      <c r="M161" s="265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</row>
    <row r="162">
      <c r="A162" s="54"/>
      <c r="B162" s="54"/>
      <c r="C162" s="98"/>
      <c r="D162" s="54"/>
      <c r="E162" s="54"/>
      <c r="F162" s="54"/>
      <c r="G162" s="54"/>
      <c r="H162" s="264"/>
      <c r="I162" s="54"/>
      <c r="J162" s="54"/>
      <c r="K162" s="54"/>
      <c r="L162" s="54"/>
      <c r="M162" s="265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</row>
    <row r="163">
      <c r="A163" s="54"/>
      <c r="B163" s="54"/>
      <c r="C163" s="98"/>
      <c r="D163" s="54"/>
      <c r="E163" s="54"/>
      <c r="F163" s="54"/>
      <c r="G163" s="54"/>
      <c r="H163" s="264"/>
      <c r="I163" s="54"/>
      <c r="J163" s="54"/>
      <c r="K163" s="54"/>
      <c r="L163" s="54"/>
      <c r="M163" s="265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</row>
    <row r="164">
      <c r="A164" s="54"/>
      <c r="B164" s="54"/>
      <c r="C164" s="98"/>
      <c r="D164" s="54"/>
      <c r="E164" s="54"/>
      <c r="F164" s="54"/>
      <c r="G164" s="54"/>
      <c r="H164" s="264"/>
      <c r="I164" s="54"/>
      <c r="J164" s="54"/>
      <c r="K164" s="54"/>
      <c r="L164" s="54"/>
      <c r="M164" s="265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</row>
    <row r="165">
      <c r="A165" s="54"/>
      <c r="B165" s="54"/>
      <c r="C165" s="98"/>
      <c r="D165" s="54"/>
      <c r="E165" s="54"/>
      <c r="F165" s="54"/>
      <c r="G165" s="54"/>
      <c r="H165" s="264"/>
      <c r="I165" s="54"/>
      <c r="J165" s="54"/>
      <c r="K165" s="54"/>
      <c r="L165" s="54"/>
      <c r="M165" s="265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</row>
    <row r="166">
      <c r="A166" s="54"/>
      <c r="B166" s="54"/>
      <c r="C166" s="98"/>
      <c r="D166" s="54"/>
      <c r="E166" s="54"/>
      <c r="F166" s="54"/>
      <c r="G166" s="54"/>
      <c r="H166" s="264"/>
      <c r="I166" s="54"/>
      <c r="J166" s="54"/>
      <c r="K166" s="54"/>
      <c r="L166" s="54"/>
      <c r="M166" s="265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</row>
    <row r="167">
      <c r="A167" s="54"/>
      <c r="B167" s="54"/>
      <c r="C167" s="98"/>
      <c r="D167" s="54"/>
      <c r="E167" s="54"/>
      <c r="F167" s="54"/>
      <c r="G167" s="54"/>
      <c r="H167" s="264"/>
      <c r="I167" s="54"/>
      <c r="J167" s="54"/>
      <c r="K167" s="54"/>
      <c r="L167" s="54"/>
      <c r="M167" s="265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</row>
    <row r="168">
      <c r="A168" s="54"/>
      <c r="B168" s="54"/>
      <c r="C168" s="98"/>
      <c r="D168" s="54"/>
      <c r="E168" s="54"/>
      <c r="F168" s="54"/>
      <c r="G168" s="54"/>
      <c r="H168" s="264"/>
      <c r="I168" s="54"/>
      <c r="J168" s="54"/>
      <c r="K168" s="54"/>
      <c r="L168" s="54"/>
      <c r="M168" s="265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</row>
    <row r="169">
      <c r="A169" s="54"/>
      <c r="B169" s="54"/>
      <c r="C169" s="98"/>
      <c r="D169" s="54"/>
      <c r="E169" s="54"/>
      <c r="F169" s="54"/>
      <c r="G169" s="54"/>
      <c r="H169" s="264"/>
      <c r="I169" s="54"/>
      <c r="J169" s="54"/>
      <c r="K169" s="54"/>
      <c r="L169" s="54"/>
      <c r="M169" s="265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</row>
    <row r="170">
      <c r="A170" s="54"/>
      <c r="B170" s="54"/>
      <c r="C170" s="98"/>
      <c r="D170" s="54"/>
      <c r="E170" s="54"/>
      <c r="F170" s="54"/>
      <c r="G170" s="54"/>
      <c r="H170" s="264"/>
      <c r="I170" s="54"/>
      <c r="J170" s="54"/>
      <c r="K170" s="54"/>
      <c r="L170" s="54"/>
      <c r="M170" s="265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</row>
    <row r="171">
      <c r="A171" s="54"/>
      <c r="B171" s="54"/>
      <c r="C171" s="98"/>
      <c r="D171" s="54"/>
      <c r="E171" s="54"/>
      <c r="F171" s="54"/>
      <c r="G171" s="54"/>
      <c r="H171" s="264"/>
      <c r="I171" s="54"/>
      <c r="J171" s="54"/>
      <c r="K171" s="54"/>
      <c r="L171" s="54"/>
      <c r="M171" s="265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</row>
    <row r="172">
      <c r="A172" s="54"/>
      <c r="B172" s="54"/>
      <c r="C172" s="98"/>
      <c r="D172" s="54"/>
      <c r="E172" s="54"/>
      <c r="F172" s="54"/>
      <c r="G172" s="54"/>
      <c r="H172" s="264"/>
      <c r="I172" s="54"/>
      <c r="J172" s="54"/>
      <c r="K172" s="54"/>
      <c r="L172" s="54"/>
      <c r="M172" s="265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</row>
    <row r="173">
      <c r="A173" s="54"/>
      <c r="B173" s="54"/>
      <c r="C173" s="98"/>
      <c r="D173" s="54"/>
      <c r="E173" s="54"/>
      <c r="F173" s="54"/>
      <c r="G173" s="54"/>
      <c r="H173" s="264"/>
      <c r="I173" s="54"/>
      <c r="J173" s="54"/>
      <c r="K173" s="54"/>
      <c r="L173" s="54"/>
      <c r="M173" s="265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</row>
    <row r="174">
      <c r="A174" s="54"/>
      <c r="B174" s="54"/>
      <c r="C174" s="98"/>
      <c r="D174" s="54"/>
      <c r="E174" s="54"/>
      <c r="F174" s="54"/>
      <c r="G174" s="54"/>
      <c r="H174" s="264"/>
      <c r="I174" s="54"/>
      <c r="J174" s="54"/>
      <c r="K174" s="54"/>
      <c r="L174" s="54"/>
      <c r="M174" s="265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</row>
    <row r="175">
      <c r="A175" s="54"/>
      <c r="B175" s="54"/>
      <c r="C175" s="98"/>
      <c r="D175" s="54"/>
      <c r="E175" s="54"/>
      <c r="F175" s="54"/>
      <c r="G175" s="54"/>
      <c r="H175" s="264"/>
      <c r="I175" s="54"/>
      <c r="J175" s="54"/>
      <c r="K175" s="54"/>
      <c r="L175" s="54"/>
      <c r="M175" s="265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</row>
    <row r="176">
      <c r="A176" s="54"/>
      <c r="B176" s="54"/>
      <c r="C176" s="98"/>
      <c r="D176" s="54"/>
      <c r="E176" s="54"/>
      <c r="F176" s="54"/>
      <c r="G176" s="54"/>
      <c r="H176" s="264"/>
      <c r="I176" s="54"/>
      <c r="J176" s="54"/>
      <c r="K176" s="54"/>
      <c r="L176" s="54"/>
      <c r="M176" s="265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</row>
    <row r="177">
      <c r="A177" s="54"/>
      <c r="B177" s="54"/>
      <c r="C177" s="98"/>
      <c r="D177" s="54"/>
      <c r="E177" s="54"/>
      <c r="F177" s="54"/>
      <c r="G177" s="54"/>
      <c r="H177" s="264"/>
      <c r="I177" s="54"/>
      <c r="J177" s="54"/>
      <c r="K177" s="54"/>
      <c r="L177" s="54"/>
      <c r="M177" s="265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</row>
    <row r="178">
      <c r="A178" s="54"/>
      <c r="B178" s="54"/>
      <c r="C178" s="98"/>
      <c r="D178" s="54"/>
      <c r="E178" s="54"/>
      <c r="F178" s="54"/>
      <c r="G178" s="54"/>
      <c r="H178" s="264"/>
      <c r="I178" s="54"/>
      <c r="J178" s="54"/>
      <c r="K178" s="54"/>
      <c r="L178" s="54"/>
      <c r="M178" s="265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</row>
    <row r="179">
      <c r="A179" s="54"/>
      <c r="B179" s="54"/>
      <c r="C179" s="98"/>
      <c r="D179" s="54"/>
      <c r="E179" s="54"/>
      <c r="F179" s="54"/>
      <c r="G179" s="54"/>
      <c r="H179" s="264"/>
      <c r="I179" s="54"/>
      <c r="J179" s="54"/>
      <c r="K179" s="54"/>
      <c r="L179" s="54"/>
      <c r="M179" s="265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</row>
    <row r="180">
      <c r="A180" s="54"/>
      <c r="B180" s="54"/>
      <c r="C180" s="98"/>
      <c r="D180" s="54"/>
      <c r="E180" s="54"/>
      <c r="F180" s="54"/>
      <c r="G180" s="54"/>
      <c r="H180" s="264"/>
      <c r="I180" s="54"/>
      <c r="J180" s="54"/>
      <c r="K180" s="54"/>
      <c r="L180" s="54"/>
      <c r="M180" s="265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</row>
    <row r="181">
      <c r="A181" s="54"/>
      <c r="B181" s="54"/>
      <c r="C181" s="98"/>
      <c r="D181" s="54"/>
      <c r="E181" s="54"/>
      <c r="F181" s="54"/>
      <c r="G181" s="54"/>
      <c r="H181" s="264"/>
      <c r="I181" s="54"/>
      <c r="J181" s="54"/>
      <c r="K181" s="54"/>
      <c r="L181" s="54"/>
      <c r="M181" s="265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</row>
    <row r="182">
      <c r="A182" s="54"/>
      <c r="B182" s="54"/>
      <c r="C182" s="98"/>
      <c r="D182" s="54"/>
      <c r="E182" s="54"/>
      <c r="F182" s="54"/>
      <c r="G182" s="54"/>
      <c r="H182" s="264"/>
      <c r="I182" s="54"/>
      <c r="J182" s="54"/>
      <c r="K182" s="54"/>
      <c r="L182" s="54"/>
      <c r="M182" s="265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</row>
    <row r="183">
      <c r="A183" s="54"/>
      <c r="B183" s="54"/>
      <c r="C183" s="98"/>
      <c r="D183" s="54"/>
      <c r="E183" s="54"/>
      <c r="F183" s="54"/>
      <c r="G183" s="54"/>
      <c r="H183" s="264"/>
      <c r="I183" s="54"/>
      <c r="J183" s="54"/>
      <c r="K183" s="54"/>
      <c r="L183" s="54"/>
      <c r="M183" s="265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</row>
    <row r="184">
      <c r="A184" s="54"/>
      <c r="B184" s="54"/>
      <c r="C184" s="98"/>
      <c r="D184" s="54"/>
      <c r="E184" s="54"/>
      <c r="F184" s="54"/>
      <c r="G184" s="54"/>
      <c r="H184" s="264"/>
      <c r="I184" s="54"/>
      <c r="J184" s="54"/>
      <c r="K184" s="54"/>
      <c r="L184" s="54"/>
      <c r="M184" s="265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</row>
    <row r="185">
      <c r="A185" s="54"/>
      <c r="B185" s="54"/>
      <c r="C185" s="98"/>
      <c r="D185" s="54"/>
      <c r="E185" s="54"/>
      <c r="F185" s="54"/>
      <c r="G185" s="54"/>
      <c r="H185" s="264"/>
      <c r="I185" s="54"/>
      <c r="J185" s="54"/>
      <c r="K185" s="54"/>
      <c r="L185" s="54"/>
      <c r="M185" s="265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</row>
    <row r="186">
      <c r="A186" s="54"/>
      <c r="B186" s="54"/>
      <c r="C186" s="98"/>
      <c r="D186" s="54"/>
      <c r="E186" s="54"/>
      <c r="F186" s="54"/>
      <c r="G186" s="54"/>
      <c r="H186" s="264"/>
      <c r="I186" s="54"/>
      <c r="J186" s="54"/>
      <c r="K186" s="54"/>
      <c r="L186" s="54"/>
      <c r="M186" s="265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</row>
    <row r="187">
      <c r="A187" s="54"/>
      <c r="B187" s="54"/>
      <c r="C187" s="98"/>
      <c r="D187" s="54"/>
      <c r="E187" s="54"/>
      <c r="F187" s="54"/>
      <c r="G187" s="54"/>
      <c r="H187" s="264"/>
      <c r="I187" s="54"/>
      <c r="J187" s="54"/>
      <c r="K187" s="54"/>
      <c r="L187" s="54"/>
      <c r="M187" s="265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</row>
    <row r="188">
      <c r="A188" s="54"/>
      <c r="B188" s="54"/>
      <c r="C188" s="98"/>
      <c r="D188" s="54"/>
      <c r="E188" s="54"/>
      <c r="F188" s="54"/>
      <c r="G188" s="54"/>
      <c r="H188" s="264"/>
      <c r="I188" s="54"/>
      <c r="J188" s="54"/>
      <c r="K188" s="54"/>
      <c r="L188" s="54"/>
      <c r="M188" s="265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</row>
    <row r="189">
      <c r="A189" s="54"/>
      <c r="B189" s="54"/>
      <c r="C189" s="98"/>
      <c r="D189" s="54"/>
      <c r="E189" s="54"/>
      <c r="F189" s="54"/>
      <c r="G189" s="54"/>
      <c r="H189" s="264"/>
      <c r="I189" s="54"/>
      <c r="J189" s="54"/>
      <c r="K189" s="54"/>
      <c r="L189" s="54"/>
      <c r="M189" s="265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</row>
    <row r="190">
      <c r="A190" s="54"/>
      <c r="B190" s="54"/>
      <c r="C190" s="98"/>
      <c r="D190" s="54"/>
      <c r="E190" s="54"/>
      <c r="F190" s="54"/>
      <c r="G190" s="54"/>
      <c r="H190" s="264"/>
      <c r="I190" s="54"/>
      <c r="J190" s="54"/>
      <c r="K190" s="54"/>
      <c r="L190" s="54"/>
      <c r="M190" s="265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</row>
    <row r="191">
      <c r="A191" s="54"/>
      <c r="B191" s="54"/>
      <c r="C191" s="98"/>
      <c r="D191" s="54"/>
      <c r="E191" s="54"/>
      <c r="F191" s="54"/>
      <c r="G191" s="54"/>
      <c r="H191" s="264"/>
      <c r="I191" s="54"/>
      <c r="J191" s="54"/>
      <c r="K191" s="54"/>
      <c r="L191" s="54"/>
      <c r="M191" s="265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</row>
    <row r="192">
      <c r="A192" s="54"/>
      <c r="B192" s="54"/>
      <c r="C192" s="98"/>
      <c r="D192" s="54"/>
      <c r="E192" s="54"/>
      <c r="F192" s="54"/>
      <c r="G192" s="54"/>
      <c r="H192" s="264"/>
      <c r="I192" s="54"/>
      <c r="J192" s="54"/>
      <c r="K192" s="54"/>
      <c r="L192" s="54"/>
      <c r="M192" s="265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</row>
    <row r="193">
      <c r="A193" s="54"/>
      <c r="B193" s="54"/>
      <c r="C193" s="98"/>
      <c r="D193" s="54"/>
      <c r="E193" s="54"/>
      <c r="F193" s="54"/>
      <c r="G193" s="54"/>
      <c r="H193" s="264"/>
      <c r="I193" s="54"/>
      <c r="J193" s="54"/>
      <c r="K193" s="54"/>
      <c r="L193" s="54"/>
      <c r="M193" s="265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</row>
    <row r="194">
      <c r="A194" s="54"/>
      <c r="B194" s="54"/>
      <c r="C194" s="98"/>
      <c r="D194" s="54"/>
      <c r="E194" s="54"/>
      <c r="F194" s="54"/>
      <c r="G194" s="54"/>
      <c r="H194" s="264"/>
      <c r="I194" s="54"/>
      <c r="J194" s="54"/>
      <c r="K194" s="54"/>
      <c r="L194" s="54"/>
      <c r="M194" s="265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</row>
    <row r="195">
      <c r="A195" s="54"/>
      <c r="B195" s="54"/>
      <c r="C195" s="98"/>
      <c r="D195" s="54"/>
      <c r="E195" s="54"/>
      <c r="F195" s="54"/>
      <c r="G195" s="54"/>
      <c r="H195" s="264"/>
      <c r="I195" s="54"/>
      <c r="J195" s="54"/>
      <c r="K195" s="54"/>
      <c r="L195" s="54"/>
      <c r="M195" s="265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</row>
    <row r="196">
      <c r="A196" s="54"/>
      <c r="B196" s="54"/>
      <c r="C196" s="98"/>
      <c r="D196" s="54"/>
      <c r="E196" s="54"/>
      <c r="F196" s="54"/>
      <c r="G196" s="54"/>
      <c r="H196" s="264"/>
      <c r="I196" s="54"/>
      <c r="J196" s="54"/>
      <c r="K196" s="54"/>
      <c r="L196" s="54"/>
      <c r="M196" s="265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</row>
    <row r="197">
      <c r="A197" s="54"/>
      <c r="B197" s="54"/>
      <c r="C197" s="98"/>
      <c r="D197" s="54"/>
      <c r="E197" s="54"/>
      <c r="F197" s="54"/>
      <c r="G197" s="54"/>
      <c r="H197" s="264"/>
      <c r="I197" s="54"/>
      <c r="J197" s="54"/>
      <c r="K197" s="54"/>
      <c r="L197" s="54"/>
      <c r="M197" s="265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</row>
    <row r="198">
      <c r="A198" s="54"/>
      <c r="B198" s="54"/>
      <c r="C198" s="98"/>
      <c r="D198" s="54"/>
      <c r="E198" s="54"/>
      <c r="F198" s="54"/>
      <c r="G198" s="54"/>
      <c r="H198" s="264"/>
      <c r="I198" s="54"/>
      <c r="J198" s="54"/>
      <c r="K198" s="54"/>
      <c r="L198" s="54"/>
      <c r="M198" s="265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</row>
    <row r="199">
      <c r="A199" s="54"/>
      <c r="B199" s="54"/>
      <c r="C199" s="98"/>
      <c r="D199" s="54"/>
      <c r="E199" s="54"/>
      <c r="F199" s="54"/>
      <c r="G199" s="54"/>
      <c r="H199" s="264"/>
      <c r="I199" s="54"/>
      <c r="J199" s="54"/>
      <c r="K199" s="54"/>
      <c r="L199" s="54"/>
      <c r="M199" s="265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</row>
    <row r="200">
      <c r="A200" s="54"/>
      <c r="B200" s="54"/>
      <c r="C200" s="98"/>
      <c r="D200" s="54"/>
      <c r="E200" s="54"/>
      <c r="F200" s="54"/>
      <c r="G200" s="54"/>
      <c r="H200" s="264"/>
      <c r="I200" s="54"/>
      <c r="J200" s="54"/>
      <c r="K200" s="54"/>
      <c r="L200" s="54"/>
      <c r="M200" s="265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</row>
    <row r="201">
      <c r="A201" s="54"/>
      <c r="B201" s="54"/>
      <c r="C201" s="98"/>
      <c r="D201" s="54"/>
      <c r="E201" s="54"/>
      <c r="F201" s="54"/>
      <c r="G201" s="54"/>
      <c r="H201" s="264"/>
      <c r="I201" s="54"/>
      <c r="J201" s="54"/>
      <c r="K201" s="54"/>
      <c r="L201" s="54"/>
      <c r="M201" s="265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</row>
    <row r="202">
      <c r="A202" s="54"/>
      <c r="B202" s="54"/>
      <c r="C202" s="98"/>
      <c r="D202" s="54"/>
      <c r="E202" s="54"/>
      <c r="F202" s="54"/>
      <c r="G202" s="54"/>
      <c r="H202" s="264"/>
      <c r="I202" s="54"/>
      <c r="J202" s="54"/>
      <c r="K202" s="54"/>
      <c r="L202" s="54"/>
      <c r="M202" s="265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</row>
    <row r="203">
      <c r="A203" s="54"/>
      <c r="B203" s="54"/>
      <c r="C203" s="98"/>
      <c r="D203" s="54"/>
      <c r="E203" s="54"/>
      <c r="F203" s="54"/>
      <c r="G203" s="54"/>
      <c r="H203" s="264"/>
      <c r="I203" s="54"/>
      <c r="J203" s="54"/>
      <c r="K203" s="54"/>
      <c r="L203" s="54"/>
      <c r="M203" s="265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</row>
    <row r="204">
      <c r="A204" s="54"/>
      <c r="B204" s="54"/>
      <c r="C204" s="98"/>
      <c r="D204" s="54"/>
      <c r="E204" s="54"/>
      <c r="F204" s="54"/>
      <c r="G204" s="54"/>
      <c r="H204" s="264"/>
      <c r="I204" s="54"/>
      <c r="J204" s="54"/>
      <c r="K204" s="54"/>
      <c r="L204" s="54"/>
      <c r="M204" s="265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</row>
    <row r="205">
      <c r="A205" s="54"/>
      <c r="B205" s="54"/>
      <c r="C205" s="98"/>
      <c r="D205" s="54"/>
      <c r="E205" s="54"/>
      <c r="F205" s="54"/>
      <c r="G205" s="54"/>
      <c r="H205" s="264"/>
      <c r="I205" s="54"/>
      <c r="J205" s="54"/>
      <c r="K205" s="54"/>
      <c r="L205" s="54"/>
      <c r="M205" s="265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</row>
    <row r="206">
      <c r="A206" s="54"/>
      <c r="B206" s="54"/>
      <c r="C206" s="98"/>
      <c r="D206" s="54"/>
      <c r="E206" s="54"/>
      <c r="F206" s="54"/>
      <c r="G206" s="54"/>
      <c r="H206" s="264"/>
      <c r="I206" s="54"/>
      <c r="J206" s="54"/>
      <c r="K206" s="54"/>
      <c r="L206" s="54"/>
      <c r="M206" s="265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</row>
    <row r="207">
      <c r="A207" s="54"/>
      <c r="B207" s="54"/>
      <c r="C207" s="98"/>
      <c r="D207" s="54"/>
      <c r="E207" s="54"/>
      <c r="F207" s="54"/>
      <c r="G207" s="54"/>
      <c r="H207" s="264"/>
      <c r="I207" s="54"/>
      <c r="J207" s="54"/>
      <c r="K207" s="54"/>
      <c r="L207" s="54"/>
      <c r="M207" s="265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</row>
    <row r="208">
      <c r="A208" s="54"/>
      <c r="B208" s="54"/>
      <c r="C208" s="98"/>
      <c r="D208" s="54"/>
      <c r="E208" s="54"/>
      <c r="F208" s="54"/>
      <c r="G208" s="54"/>
      <c r="H208" s="264"/>
      <c r="I208" s="54"/>
      <c r="J208" s="54"/>
      <c r="K208" s="54"/>
      <c r="L208" s="54"/>
      <c r="M208" s="265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</row>
    <row r="209">
      <c r="A209" s="54"/>
      <c r="B209" s="54"/>
      <c r="C209" s="98"/>
      <c r="D209" s="54"/>
      <c r="E209" s="54"/>
      <c r="F209" s="54"/>
      <c r="G209" s="54"/>
      <c r="H209" s="264"/>
      <c r="I209" s="54"/>
      <c r="J209" s="54"/>
      <c r="K209" s="54"/>
      <c r="L209" s="54"/>
      <c r="M209" s="265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</row>
    <row r="210">
      <c r="A210" s="54"/>
      <c r="B210" s="54"/>
      <c r="C210" s="98"/>
      <c r="D210" s="54"/>
      <c r="E210" s="54"/>
      <c r="F210" s="54"/>
      <c r="G210" s="54"/>
      <c r="H210" s="264"/>
      <c r="I210" s="54"/>
      <c r="J210" s="54"/>
      <c r="K210" s="54"/>
      <c r="L210" s="54"/>
      <c r="M210" s="265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</row>
    <row r="211">
      <c r="A211" s="54"/>
      <c r="B211" s="54"/>
      <c r="C211" s="98"/>
      <c r="D211" s="54"/>
      <c r="E211" s="54"/>
      <c r="F211" s="54"/>
      <c r="G211" s="54"/>
      <c r="H211" s="264"/>
      <c r="I211" s="54"/>
      <c r="J211" s="54"/>
      <c r="K211" s="54"/>
      <c r="L211" s="54"/>
      <c r="M211" s="265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</row>
    <row r="212">
      <c r="A212" s="54"/>
      <c r="B212" s="54"/>
      <c r="C212" s="98"/>
      <c r="D212" s="54"/>
      <c r="E212" s="54"/>
      <c r="F212" s="54"/>
      <c r="G212" s="54"/>
      <c r="H212" s="264"/>
      <c r="I212" s="54"/>
      <c r="J212" s="54"/>
      <c r="K212" s="54"/>
      <c r="L212" s="54"/>
      <c r="M212" s="265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</row>
    <row r="213">
      <c r="A213" s="54"/>
      <c r="B213" s="54"/>
      <c r="C213" s="98"/>
      <c r="D213" s="54"/>
      <c r="E213" s="54"/>
      <c r="F213" s="54"/>
      <c r="G213" s="54"/>
      <c r="H213" s="264"/>
      <c r="I213" s="54"/>
      <c r="J213" s="54"/>
      <c r="K213" s="54"/>
      <c r="L213" s="54"/>
      <c r="M213" s="265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</row>
    <row r="214">
      <c r="A214" s="54"/>
      <c r="B214" s="54"/>
      <c r="C214" s="98"/>
      <c r="D214" s="54"/>
      <c r="E214" s="54"/>
      <c r="F214" s="54"/>
      <c r="G214" s="54"/>
      <c r="H214" s="264"/>
      <c r="I214" s="54"/>
      <c r="J214" s="54"/>
      <c r="K214" s="54"/>
      <c r="L214" s="54"/>
      <c r="M214" s="265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</row>
    <row r="215">
      <c r="A215" s="54"/>
      <c r="B215" s="54"/>
      <c r="C215" s="98"/>
      <c r="D215" s="54"/>
      <c r="E215" s="54"/>
      <c r="F215" s="54"/>
      <c r="G215" s="54"/>
      <c r="H215" s="264"/>
      <c r="I215" s="54"/>
      <c r="J215" s="54"/>
      <c r="K215" s="54"/>
      <c r="L215" s="54"/>
      <c r="M215" s="265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</row>
    <row r="216">
      <c r="A216" s="54"/>
      <c r="B216" s="54"/>
      <c r="C216" s="98"/>
      <c r="D216" s="54"/>
      <c r="E216" s="54"/>
      <c r="F216" s="54"/>
      <c r="G216" s="54"/>
      <c r="H216" s="264"/>
      <c r="I216" s="54"/>
      <c r="J216" s="54"/>
      <c r="K216" s="54"/>
      <c r="L216" s="54"/>
      <c r="M216" s="265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</row>
    <row r="217">
      <c r="A217" s="54"/>
      <c r="B217" s="54"/>
      <c r="C217" s="98"/>
      <c r="D217" s="54"/>
      <c r="E217" s="54"/>
      <c r="F217" s="54"/>
      <c r="G217" s="54"/>
      <c r="H217" s="264"/>
      <c r="I217" s="54"/>
      <c r="J217" s="54"/>
      <c r="K217" s="54"/>
      <c r="L217" s="54"/>
      <c r="M217" s="265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</row>
    <row r="218">
      <c r="A218" s="54"/>
      <c r="B218" s="54"/>
      <c r="C218" s="98"/>
      <c r="D218" s="54"/>
      <c r="E218" s="54"/>
      <c r="F218" s="54"/>
      <c r="G218" s="54"/>
      <c r="H218" s="264"/>
      <c r="I218" s="54"/>
      <c r="J218" s="54"/>
      <c r="K218" s="54"/>
      <c r="L218" s="54"/>
      <c r="M218" s="265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</row>
    <row r="219">
      <c r="A219" s="54"/>
      <c r="B219" s="54"/>
      <c r="C219" s="98"/>
      <c r="D219" s="54"/>
      <c r="E219" s="54"/>
      <c r="F219" s="54"/>
      <c r="G219" s="54"/>
      <c r="H219" s="264"/>
      <c r="I219" s="54"/>
      <c r="J219" s="54"/>
      <c r="K219" s="54"/>
      <c r="L219" s="54"/>
      <c r="M219" s="265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</row>
    <row r="220">
      <c r="A220" s="54"/>
      <c r="B220" s="54"/>
      <c r="C220" s="98"/>
      <c r="D220" s="54"/>
      <c r="E220" s="54"/>
      <c r="F220" s="54"/>
      <c r="G220" s="54"/>
      <c r="H220" s="264"/>
      <c r="I220" s="54"/>
      <c r="J220" s="54"/>
      <c r="K220" s="54"/>
      <c r="L220" s="54"/>
      <c r="M220" s="265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</row>
    <row r="221">
      <c r="A221" s="54"/>
      <c r="B221" s="54"/>
      <c r="C221" s="98"/>
      <c r="D221" s="54"/>
      <c r="E221" s="54"/>
      <c r="F221" s="54"/>
      <c r="G221" s="54"/>
      <c r="H221" s="264"/>
      <c r="I221" s="54"/>
      <c r="J221" s="54"/>
      <c r="K221" s="54"/>
      <c r="L221" s="54"/>
      <c r="M221" s="265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</row>
    <row r="222">
      <c r="A222" s="54"/>
      <c r="B222" s="54"/>
      <c r="C222" s="98"/>
      <c r="D222" s="54"/>
      <c r="E222" s="54"/>
      <c r="F222" s="54"/>
      <c r="G222" s="54"/>
      <c r="H222" s="264"/>
      <c r="I222" s="54"/>
      <c r="J222" s="54"/>
      <c r="K222" s="54"/>
      <c r="L222" s="54"/>
      <c r="M222" s="265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</row>
    <row r="223">
      <c r="A223" s="54"/>
      <c r="B223" s="54"/>
      <c r="C223" s="98"/>
      <c r="D223" s="54"/>
      <c r="E223" s="54"/>
      <c r="F223" s="54"/>
      <c r="G223" s="54"/>
      <c r="H223" s="264"/>
      <c r="I223" s="54"/>
      <c r="J223" s="54"/>
      <c r="K223" s="54"/>
      <c r="L223" s="54"/>
      <c r="M223" s="265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</row>
    <row r="224">
      <c r="A224" s="54"/>
      <c r="B224" s="54"/>
      <c r="C224" s="98"/>
      <c r="D224" s="54"/>
      <c r="E224" s="54"/>
      <c r="F224" s="54"/>
      <c r="G224" s="54"/>
      <c r="H224" s="264"/>
      <c r="I224" s="54"/>
      <c r="J224" s="54"/>
      <c r="K224" s="54"/>
      <c r="L224" s="54"/>
      <c r="M224" s="265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</row>
    <row r="225">
      <c r="A225" s="54"/>
      <c r="B225" s="54"/>
      <c r="C225" s="98"/>
      <c r="D225" s="54"/>
      <c r="E225" s="54"/>
      <c r="F225" s="54"/>
      <c r="G225" s="54"/>
      <c r="H225" s="264"/>
      <c r="I225" s="54"/>
      <c r="J225" s="54"/>
      <c r="K225" s="54"/>
      <c r="L225" s="54"/>
      <c r="M225" s="265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</row>
    <row r="226">
      <c r="A226" s="54"/>
      <c r="B226" s="54"/>
      <c r="C226" s="98"/>
      <c r="D226" s="54"/>
      <c r="E226" s="54"/>
      <c r="F226" s="54"/>
      <c r="G226" s="54"/>
      <c r="H226" s="264"/>
      <c r="I226" s="54"/>
      <c r="J226" s="54"/>
      <c r="K226" s="54"/>
      <c r="L226" s="54"/>
      <c r="M226" s="265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</row>
    <row r="227">
      <c r="A227" s="54"/>
      <c r="B227" s="54"/>
      <c r="C227" s="98"/>
      <c r="D227" s="54"/>
      <c r="E227" s="54"/>
      <c r="F227" s="54"/>
      <c r="G227" s="54"/>
      <c r="H227" s="264"/>
      <c r="I227" s="54"/>
      <c r="J227" s="54"/>
      <c r="K227" s="54"/>
      <c r="L227" s="54"/>
      <c r="M227" s="265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</row>
    <row r="228">
      <c r="A228" s="54"/>
      <c r="B228" s="54"/>
      <c r="C228" s="98"/>
      <c r="D228" s="54"/>
      <c r="E228" s="54"/>
      <c r="F228" s="54"/>
      <c r="G228" s="54"/>
      <c r="H228" s="264"/>
      <c r="I228" s="54"/>
      <c r="J228" s="54"/>
      <c r="K228" s="54"/>
      <c r="L228" s="54"/>
      <c r="M228" s="265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</row>
    <row r="229">
      <c r="A229" s="54"/>
      <c r="B229" s="54"/>
      <c r="C229" s="98"/>
      <c r="D229" s="54"/>
      <c r="E229" s="54"/>
      <c r="F229" s="54"/>
      <c r="G229" s="54"/>
      <c r="H229" s="264"/>
      <c r="I229" s="54"/>
      <c r="J229" s="54"/>
      <c r="K229" s="54"/>
      <c r="L229" s="54"/>
      <c r="M229" s="265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</row>
    <row r="230">
      <c r="A230" s="54"/>
      <c r="B230" s="54"/>
      <c r="C230" s="98"/>
      <c r="D230" s="54"/>
      <c r="E230" s="54"/>
      <c r="F230" s="54"/>
      <c r="G230" s="54"/>
      <c r="H230" s="264"/>
      <c r="I230" s="54"/>
      <c r="J230" s="54"/>
      <c r="K230" s="54"/>
      <c r="L230" s="54"/>
      <c r="M230" s="265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</row>
    <row r="231">
      <c r="A231" s="54"/>
      <c r="B231" s="54"/>
      <c r="C231" s="98"/>
      <c r="D231" s="54"/>
      <c r="E231" s="54"/>
      <c r="F231" s="54"/>
      <c r="G231" s="54"/>
      <c r="H231" s="264"/>
      <c r="I231" s="54"/>
      <c r="J231" s="54"/>
      <c r="K231" s="54"/>
      <c r="L231" s="54"/>
      <c r="M231" s="265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</row>
    <row r="232">
      <c r="A232" s="54"/>
      <c r="B232" s="54"/>
      <c r="C232" s="98"/>
      <c r="D232" s="54"/>
      <c r="E232" s="54"/>
      <c r="F232" s="54"/>
      <c r="G232" s="54"/>
      <c r="H232" s="264"/>
      <c r="I232" s="54"/>
      <c r="J232" s="54"/>
      <c r="K232" s="54"/>
      <c r="L232" s="54"/>
      <c r="M232" s="265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</row>
    <row r="233">
      <c r="A233" s="54"/>
      <c r="B233" s="54"/>
      <c r="C233" s="98"/>
      <c r="D233" s="54"/>
      <c r="E233" s="54"/>
      <c r="F233" s="54"/>
      <c r="G233" s="54"/>
      <c r="H233" s="264"/>
      <c r="I233" s="54"/>
      <c r="J233" s="54"/>
      <c r="K233" s="54"/>
      <c r="L233" s="54"/>
      <c r="M233" s="265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</row>
    <row r="234">
      <c r="A234" s="54"/>
      <c r="B234" s="54"/>
      <c r="C234" s="98"/>
      <c r="D234" s="54"/>
      <c r="E234" s="54"/>
      <c r="F234" s="54"/>
      <c r="G234" s="54"/>
      <c r="H234" s="264"/>
      <c r="I234" s="54"/>
      <c r="J234" s="54"/>
      <c r="K234" s="54"/>
      <c r="L234" s="54"/>
      <c r="M234" s="265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</row>
    <row r="235">
      <c r="A235" s="54"/>
      <c r="B235" s="54"/>
      <c r="C235" s="98"/>
      <c r="D235" s="54"/>
      <c r="E235" s="54"/>
      <c r="F235" s="54"/>
      <c r="G235" s="54"/>
      <c r="H235" s="264"/>
      <c r="I235" s="54"/>
      <c r="J235" s="54"/>
      <c r="K235" s="54"/>
      <c r="L235" s="54"/>
      <c r="M235" s="265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</row>
    <row r="236">
      <c r="A236" s="54"/>
      <c r="B236" s="54"/>
      <c r="C236" s="98"/>
      <c r="D236" s="54"/>
      <c r="E236" s="54"/>
      <c r="F236" s="54"/>
      <c r="G236" s="54"/>
      <c r="H236" s="264"/>
      <c r="I236" s="54"/>
      <c r="J236" s="54"/>
      <c r="K236" s="54"/>
      <c r="L236" s="54"/>
      <c r="M236" s="265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</row>
    <row r="237">
      <c r="A237" s="54"/>
      <c r="B237" s="54"/>
      <c r="C237" s="98"/>
      <c r="D237" s="54"/>
      <c r="E237" s="54"/>
      <c r="F237" s="54"/>
      <c r="G237" s="54"/>
      <c r="H237" s="264"/>
      <c r="I237" s="54"/>
      <c r="J237" s="54"/>
      <c r="K237" s="54"/>
      <c r="L237" s="54"/>
      <c r="M237" s="265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</row>
    <row r="238">
      <c r="A238" s="54"/>
      <c r="B238" s="54"/>
      <c r="C238" s="98"/>
      <c r="D238" s="54"/>
      <c r="E238" s="54"/>
      <c r="F238" s="54"/>
      <c r="G238" s="54"/>
      <c r="H238" s="264"/>
      <c r="I238" s="54"/>
      <c r="J238" s="54"/>
      <c r="K238" s="54"/>
      <c r="L238" s="54"/>
      <c r="M238" s="265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</row>
    <row r="239">
      <c r="A239" s="54"/>
      <c r="B239" s="54"/>
      <c r="C239" s="98"/>
      <c r="D239" s="54"/>
      <c r="E239" s="54"/>
      <c r="F239" s="54"/>
      <c r="G239" s="54"/>
      <c r="H239" s="264"/>
      <c r="I239" s="54"/>
      <c r="J239" s="54"/>
      <c r="K239" s="54"/>
      <c r="L239" s="54"/>
      <c r="M239" s="265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</row>
    <row r="240">
      <c r="A240" s="54"/>
      <c r="B240" s="54"/>
      <c r="C240" s="98"/>
      <c r="D240" s="54"/>
      <c r="E240" s="54"/>
      <c r="F240" s="54"/>
      <c r="G240" s="54"/>
      <c r="H240" s="264"/>
      <c r="I240" s="54"/>
      <c r="J240" s="54"/>
      <c r="K240" s="54"/>
      <c r="L240" s="54"/>
      <c r="M240" s="265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</row>
    <row r="241">
      <c r="A241" s="54"/>
      <c r="B241" s="54"/>
      <c r="C241" s="98"/>
      <c r="D241" s="54"/>
      <c r="E241" s="54"/>
      <c r="F241" s="54"/>
      <c r="G241" s="54"/>
      <c r="H241" s="264"/>
      <c r="I241" s="54"/>
      <c r="J241" s="54"/>
      <c r="K241" s="54"/>
      <c r="L241" s="54"/>
      <c r="M241" s="265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</row>
    <row r="242">
      <c r="A242" s="54"/>
      <c r="B242" s="54"/>
      <c r="C242" s="98"/>
      <c r="D242" s="54"/>
      <c r="E242" s="54"/>
      <c r="F242" s="54"/>
      <c r="G242" s="54"/>
      <c r="H242" s="264"/>
      <c r="I242" s="54"/>
      <c r="J242" s="54"/>
      <c r="K242" s="54"/>
      <c r="L242" s="54"/>
      <c r="M242" s="265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</row>
    <row r="243">
      <c r="A243" s="54"/>
      <c r="B243" s="54"/>
      <c r="C243" s="98"/>
      <c r="D243" s="54"/>
      <c r="E243" s="54"/>
      <c r="F243" s="54"/>
      <c r="G243" s="54"/>
      <c r="H243" s="264"/>
      <c r="I243" s="54"/>
      <c r="J243" s="54"/>
      <c r="K243" s="54"/>
      <c r="L243" s="54"/>
      <c r="M243" s="265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</row>
    <row r="244">
      <c r="A244" s="54"/>
      <c r="B244" s="54"/>
      <c r="C244" s="98"/>
      <c r="D244" s="54"/>
      <c r="E244" s="54"/>
      <c r="F244" s="54"/>
      <c r="G244" s="54"/>
      <c r="H244" s="264"/>
      <c r="I244" s="54"/>
      <c r="J244" s="54"/>
      <c r="K244" s="54"/>
      <c r="L244" s="54"/>
      <c r="M244" s="265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</row>
    <row r="245">
      <c r="A245" s="54"/>
      <c r="B245" s="54"/>
      <c r="C245" s="98"/>
      <c r="D245" s="54"/>
      <c r="E245" s="54"/>
      <c r="F245" s="54"/>
      <c r="G245" s="54"/>
      <c r="H245" s="264"/>
      <c r="I245" s="54"/>
      <c r="J245" s="54"/>
      <c r="K245" s="54"/>
      <c r="L245" s="54"/>
      <c r="M245" s="265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</row>
    <row r="246">
      <c r="A246" s="54"/>
      <c r="B246" s="54"/>
      <c r="C246" s="98"/>
      <c r="D246" s="54"/>
      <c r="E246" s="54"/>
      <c r="F246" s="54"/>
      <c r="G246" s="54"/>
      <c r="H246" s="264"/>
      <c r="I246" s="54"/>
      <c r="J246" s="54"/>
      <c r="K246" s="54"/>
      <c r="L246" s="54"/>
      <c r="M246" s="265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</row>
    <row r="247">
      <c r="A247" s="54"/>
      <c r="B247" s="54"/>
      <c r="C247" s="98"/>
      <c r="D247" s="54"/>
      <c r="E247" s="54"/>
      <c r="F247" s="54"/>
      <c r="G247" s="54"/>
      <c r="H247" s="264"/>
      <c r="I247" s="54"/>
      <c r="J247" s="54"/>
      <c r="K247" s="54"/>
      <c r="L247" s="54"/>
      <c r="M247" s="265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</row>
    <row r="248">
      <c r="A248" s="54"/>
      <c r="B248" s="54"/>
      <c r="C248" s="98"/>
      <c r="D248" s="54"/>
      <c r="E248" s="54"/>
      <c r="F248" s="54"/>
      <c r="G248" s="54"/>
      <c r="H248" s="264"/>
      <c r="I248" s="54"/>
      <c r="J248" s="54"/>
      <c r="K248" s="54"/>
      <c r="L248" s="54"/>
      <c r="M248" s="265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</row>
    <row r="249">
      <c r="A249" s="54"/>
      <c r="B249" s="54"/>
      <c r="C249" s="98"/>
      <c r="D249" s="54"/>
      <c r="E249" s="54"/>
      <c r="F249" s="54"/>
      <c r="G249" s="54"/>
      <c r="H249" s="264"/>
      <c r="I249" s="54"/>
      <c r="J249" s="54"/>
      <c r="K249" s="54"/>
      <c r="L249" s="54"/>
      <c r="M249" s="265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</row>
    <row r="250">
      <c r="A250" s="54"/>
      <c r="B250" s="54"/>
      <c r="C250" s="98"/>
      <c r="D250" s="54"/>
      <c r="E250" s="54"/>
      <c r="F250" s="54"/>
      <c r="G250" s="54"/>
      <c r="H250" s="264"/>
      <c r="I250" s="54"/>
      <c r="J250" s="54"/>
      <c r="K250" s="54"/>
      <c r="L250" s="54"/>
      <c r="M250" s="265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</row>
    <row r="251">
      <c r="A251" s="54"/>
      <c r="B251" s="54"/>
      <c r="C251" s="98"/>
      <c r="D251" s="54"/>
      <c r="E251" s="54"/>
      <c r="F251" s="54"/>
      <c r="G251" s="54"/>
      <c r="H251" s="264"/>
      <c r="I251" s="54"/>
      <c r="J251" s="54"/>
      <c r="K251" s="54"/>
      <c r="L251" s="54"/>
      <c r="M251" s="265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</row>
    <row r="252">
      <c r="A252" s="54"/>
      <c r="B252" s="54"/>
      <c r="C252" s="98"/>
      <c r="D252" s="54"/>
      <c r="E252" s="54"/>
      <c r="F252" s="54"/>
      <c r="G252" s="54"/>
      <c r="H252" s="264"/>
      <c r="I252" s="54"/>
      <c r="J252" s="54"/>
      <c r="K252" s="54"/>
      <c r="L252" s="54"/>
      <c r="M252" s="265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</row>
    <row r="253">
      <c r="A253" s="54"/>
      <c r="B253" s="54"/>
      <c r="C253" s="98"/>
      <c r="D253" s="54"/>
      <c r="E253" s="54"/>
      <c r="F253" s="54"/>
      <c r="G253" s="54"/>
      <c r="H253" s="264"/>
      <c r="I253" s="54"/>
      <c r="J253" s="54"/>
      <c r="K253" s="54"/>
      <c r="L253" s="54"/>
      <c r="M253" s="265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</row>
    <row r="254">
      <c r="A254" s="54"/>
      <c r="B254" s="54"/>
      <c r="C254" s="98"/>
      <c r="D254" s="54"/>
      <c r="E254" s="54"/>
      <c r="F254" s="54"/>
      <c r="G254" s="54"/>
      <c r="H254" s="264"/>
      <c r="I254" s="54"/>
      <c r="J254" s="54"/>
      <c r="K254" s="54"/>
      <c r="L254" s="54"/>
      <c r="M254" s="265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</row>
    <row r="255">
      <c r="A255" s="54"/>
      <c r="B255" s="54"/>
      <c r="C255" s="98"/>
      <c r="D255" s="54"/>
      <c r="E255" s="54"/>
      <c r="F255" s="54"/>
      <c r="G255" s="54"/>
      <c r="H255" s="264"/>
      <c r="I255" s="54"/>
      <c r="J255" s="54"/>
      <c r="K255" s="54"/>
      <c r="L255" s="54"/>
      <c r="M255" s="265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</row>
    <row r="256">
      <c r="A256" s="54"/>
      <c r="B256" s="54"/>
      <c r="C256" s="98"/>
      <c r="D256" s="54"/>
      <c r="E256" s="54"/>
      <c r="F256" s="54"/>
      <c r="G256" s="54"/>
      <c r="H256" s="264"/>
      <c r="I256" s="54"/>
      <c r="J256" s="54"/>
      <c r="K256" s="54"/>
      <c r="L256" s="54"/>
      <c r="M256" s="265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</row>
    <row r="257">
      <c r="A257" s="54"/>
      <c r="B257" s="54"/>
      <c r="C257" s="98"/>
      <c r="D257" s="54"/>
      <c r="E257" s="54"/>
      <c r="F257" s="54"/>
      <c r="G257" s="54"/>
      <c r="H257" s="264"/>
      <c r="I257" s="54"/>
      <c r="J257" s="54"/>
      <c r="K257" s="54"/>
      <c r="L257" s="54"/>
      <c r="M257" s="265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</row>
    <row r="258">
      <c r="A258" s="54"/>
      <c r="B258" s="54"/>
      <c r="C258" s="98"/>
      <c r="D258" s="54"/>
      <c r="E258" s="54"/>
      <c r="F258" s="54"/>
      <c r="G258" s="54"/>
      <c r="H258" s="264"/>
      <c r="I258" s="54"/>
      <c r="J258" s="54"/>
      <c r="K258" s="54"/>
      <c r="L258" s="54"/>
      <c r="M258" s="265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</row>
    <row r="259">
      <c r="A259" s="54"/>
      <c r="B259" s="54"/>
      <c r="C259" s="98"/>
      <c r="D259" s="54"/>
      <c r="E259" s="54"/>
      <c r="F259" s="54"/>
      <c r="G259" s="54"/>
      <c r="H259" s="264"/>
      <c r="I259" s="54"/>
      <c r="J259" s="54"/>
      <c r="K259" s="54"/>
      <c r="L259" s="54"/>
      <c r="M259" s="265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</row>
    <row r="260">
      <c r="A260" s="54"/>
      <c r="B260" s="54"/>
      <c r="C260" s="98"/>
      <c r="D260" s="54"/>
      <c r="E260" s="54"/>
      <c r="F260" s="54"/>
      <c r="G260" s="54"/>
      <c r="H260" s="264"/>
      <c r="I260" s="54"/>
      <c r="J260" s="54"/>
      <c r="K260" s="54"/>
      <c r="L260" s="54"/>
      <c r="M260" s="265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</row>
    <row r="261">
      <c r="A261" s="54"/>
      <c r="B261" s="54"/>
      <c r="C261" s="98"/>
      <c r="D261" s="54"/>
      <c r="E261" s="54"/>
      <c r="F261" s="54"/>
      <c r="G261" s="54"/>
      <c r="H261" s="264"/>
      <c r="I261" s="54"/>
      <c r="J261" s="54"/>
      <c r="K261" s="54"/>
      <c r="L261" s="54"/>
      <c r="M261" s="265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</row>
    <row r="262">
      <c r="A262" s="54"/>
      <c r="B262" s="54"/>
      <c r="C262" s="98"/>
      <c r="D262" s="54"/>
      <c r="E262" s="54"/>
      <c r="F262" s="54"/>
      <c r="G262" s="54"/>
      <c r="H262" s="264"/>
      <c r="I262" s="54"/>
      <c r="J262" s="54"/>
      <c r="K262" s="54"/>
      <c r="L262" s="54"/>
      <c r="M262" s="265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</row>
    <row r="263">
      <c r="A263" s="54"/>
      <c r="B263" s="54"/>
      <c r="C263" s="98"/>
      <c r="D263" s="54"/>
      <c r="E263" s="54"/>
      <c r="F263" s="54"/>
      <c r="G263" s="54"/>
      <c r="H263" s="264"/>
      <c r="I263" s="54"/>
      <c r="J263" s="54"/>
      <c r="K263" s="54"/>
      <c r="L263" s="54"/>
      <c r="M263" s="265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</row>
    <row r="264">
      <c r="A264" s="54"/>
      <c r="B264" s="54"/>
      <c r="C264" s="98"/>
      <c r="D264" s="54"/>
      <c r="E264" s="54"/>
      <c r="F264" s="54"/>
      <c r="G264" s="54"/>
      <c r="H264" s="264"/>
      <c r="I264" s="54"/>
      <c r="J264" s="54"/>
      <c r="K264" s="54"/>
      <c r="L264" s="54"/>
      <c r="M264" s="265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</row>
    <row r="265">
      <c r="A265" s="54"/>
      <c r="B265" s="54"/>
      <c r="C265" s="98"/>
      <c r="D265" s="54"/>
      <c r="E265" s="54"/>
      <c r="F265" s="54"/>
      <c r="G265" s="54"/>
      <c r="H265" s="264"/>
      <c r="I265" s="54"/>
      <c r="J265" s="54"/>
      <c r="K265" s="54"/>
      <c r="L265" s="54"/>
      <c r="M265" s="265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</row>
    <row r="266">
      <c r="A266" s="54"/>
      <c r="B266" s="54"/>
      <c r="C266" s="98"/>
      <c r="D266" s="54"/>
      <c r="E266" s="54"/>
      <c r="F266" s="54"/>
      <c r="G266" s="54"/>
      <c r="H266" s="264"/>
      <c r="I266" s="54"/>
      <c r="J266" s="54"/>
      <c r="K266" s="54"/>
      <c r="L266" s="54"/>
      <c r="M266" s="265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</row>
    <row r="267">
      <c r="A267" s="54"/>
      <c r="B267" s="54"/>
      <c r="C267" s="98"/>
      <c r="D267" s="54"/>
      <c r="E267" s="54"/>
      <c r="F267" s="54"/>
      <c r="G267" s="54"/>
      <c r="H267" s="264"/>
      <c r="I267" s="54"/>
      <c r="J267" s="54"/>
      <c r="K267" s="54"/>
      <c r="L267" s="54"/>
      <c r="M267" s="265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</row>
    <row r="268">
      <c r="A268" s="54"/>
      <c r="B268" s="54"/>
      <c r="C268" s="98"/>
      <c r="D268" s="54"/>
      <c r="E268" s="54"/>
      <c r="F268" s="54"/>
      <c r="G268" s="54"/>
      <c r="H268" s="264"/>
      <c r="I268" s="54"/>
      <c r="J268" s="54"/>
      <c r="K268" s="54"/>
      <c r="L268" s="54"/>
      <c r="M268" s="265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</row>
    <row r="269">
      <c r="A269" s="54"/>
      <c r="B269" s="54"/>
      <c r="C269" s="98"/>
      <c r="D269" s="54"/>
      <c r="E269" s="54"/>
      <c r="F269" s="54"/>
      <c r="G269" s="54"/>
      <c r="H269" s="264"/>
      <c r="I269" s="54"/>
      <c r="J269" s="54"/>
      <c r="K269" s="54"/>
      <c r="L269" s="54"/>
      <c r="M269" s="265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</row>
    <row r="270">
      <c r="A270" s="54"/>
      <c r="B270" s="54"/>
      <c r="C270" s="98"/>
      <c r="D270" s="54"/>
      <c r="E270" s="54"/>
      <c r="F270" s="54"/>
      <c r="G270" s="54"/>
      <c r="H270" s="264"/>
      <c r="I270" s="54"/>
      <c r="J270" s="54"/>
      <c r="K270" s="54"/>
      <c r="L270" s="54"/>
      <c r="M270" s="265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</row>
    <row r="271">
      <c r="A271" s="54"/>
      <c r="B271" s="54"/>
      <c r="C271" s="98"/>
      <c r="D271" s="54"/>
      <c r="E271" s="54"/>
      <c r="F271" s="54"/>
      <c r="G271" s="54"/>
      <c r="H271" s="264"/>
      <c r="I271" s="54"/>
      <c r="J271" s="54"/>
      <c r="K271" s="54"/>
      <c r="L271" s="54"/>
      <c r="M271" s="265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</row>
    <row r="272">
      <c r="A272" s="54"/>
      <c r="B272" s="54"/>
      <c r="C272" s="98"/>
      <c r="D272" s="54"/>
      <c r="E272" s="54"/>
      <c r="F272" s="54"/>
      <c r="G272" s="54"/>
      <c r="H272" s="264"/>
      <c r="I272" s="54"/>
      <c r="J272" s="54"/>
      <c r="K272" s="54"/>
      <c r="L272" s="54"/>
      <c r="M272" s="265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</row>
    <row r="273">
      <c r="A273" s="54"/>
      <c r="B273" s="54"/>
      <c r="C273" s="98"/>
      <c r="D273" s="54"/>
      <c r="E273" s="54"/>
      <c r="F273" s="54"/>
      <c r="G273" s="54"/>
      <c r="H273" s="264"/>
      <c r="I273" s="54"/>
      <c r="J273" s="54"/>
      <c r="K273" s="54"/>
      <c r="L273" s="54"/>
      <c r="M273" s="265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</row>
    <row r="274">
      <c r="A274" s="54"/>
      <c r="B274" s="54"/>
      <c r="C274" s="98"/>
      <c r="D274" s="54"/>
      <c r="E274" s="54"/>
      <c r="F274" s="54"/>
      <c r="G274" s="54"/>
      <c r="H274" s="264"/>
      <c r="I274" s="54"/>
      <c r="J274" s="54"/>
      <c r="K274" s="54"/>
      <c r="L274" s="54"/>
      <c r="M274" s="265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</row>
    <row r="275">
      <c r="A275" s="54"/>
      <c r="B275" s="54"/>
      <c r="C275" s="98"/>
      <c r="D275" s="54"/>
      <c r="E275" s="54"/>
      <c r="F275" s="54"/>
      <c r="G275" s="54"/>
      <c r="H275" s="264"/>
      <c r="I275" s="54"/>
      <c r="J275" s="54"/>
      <c r="K275" s="54"/>
      <c r="L275" s="54"/>
      <c r="M275" s="265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</row>
    <row r="276">
      <c r="A276" s="54"/>
      <c r="B276" s="54"/>
      <c r="C276" s="98"/>
      <c r="D276" s="54"/>
      <c r="E276" s="54"/>
      <c r="F276" s="54"/>
      <c r="G276" s="54"/>
      <c r="H276" s="264"/>
      <c r="I276" s="54"/>
      <c r="J276" s="54"/>
      <c r="K276" s="54"/>
      <c r="L276" s="54"/>
      <c r="M276" s="265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</row>
    <row r="277">
      <c r="A277" s="54"/>
      <c r="B277" s="54"/>
      <c r="C277" s="98"/>
      <c r="D277" s="54"/>
      <c r="E277" s="54"/>
      <c r="F277" s="54"/>
      <c r="G277" s="54"/>
      <c r="H277" s="264"/>
      <c r="I277" s="54"/>
      <c r="J277" s="54"/>
      <c r="K277" s="54"/>
      <c r="L277" s="54"/>
      <c r="M277" s="265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</row>
    <row r="278">
      <c r="A278" s="54"/>
      <c r="B278" s="54"/>
      <c r="C278" s="98"/>
      <c r="D278" s="54"/>
      <c r="E278" s="54"/>
      <c r="F278" s="54"/>
      <c r="G278" s="54"/>
      <c r="H278" s="264"/>
      <c r="I278" s="54"/>
      <c r="J278" s="54"/>
      <c r="K278" s="54"/>
      <c r="L278" s="54"/>
      <c r="M278" s="265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</row>
    <row r="279">
      <c r="A279" s="54"/>
      <c r="B279" s="54"/>
      <c r="C279" s="98"/>
      <c r="D279" s="54"/>
      <c r="E279" s="54"/>
      <c r="F279" s="54"/>
      <c r="G279" s="54"/>
      <c r="H279" s="264"/>
      <c r="I279" s="54"/>
      <c r="J279" s="54"/>
      <c r="K279" s="54"/>
      <c r="L279" s="54"/>
      <c r="M279" s="265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</row>
    <row r="280">
      <c r="A280" s="54"/>
      <c r="B280" s="54"/>
      <c r="C280" s="98"/>
      <c r="D280" s="54"/>
      <c r="E280" s="54"/>
      <c r="F280" s="54"/>
      <c r="G280" s="54"/>
      <c r="H280" s="264"/>
      <c r="I280" s="54"/>
      <c r="J280" s="54"/>
      <c r="K280" s="54"/>
      <c r="L280" s="54"/>
      <c r="M280" s="265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</row>
    <row r="281">
      <c r="A281" s="54"/>
      <c r="B281" s="54"/>
      <c r="C281" s="98"/>
      <c r="D281" s="54"/>
      <c r="E281" s="54"/>
      <c r="F281" s="54"/>
      <c r="G281" s="54"/>
      <c r="H281" s="264"/>
      <c r="I281" s="54"/>
      <c r="J281" s="54"/>
      <c r="K281" s="54"/>
      <c r="L281" s="54"/>
      <c r="M281" s="265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</row>
    <row r="282">
      <c r="A282" s="54"/>
      <c r="B282" s="54"/>
      <c r="C282" s="98"/>
      <c r="D282" s="54"/>
      <c r="E282" s="54"/>
      <c r="F282" s="54"/>
      <c r="G282" s="54"/>
      <c r="H282" s="264"/>
      <c r="I282" s="54"/>
      <c r="J282" s="54"/>
      <c r="K282" s="54"/>
      <c r="L282" s="54"/>
      <c r="M282" s="265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</row>
    <row r="283">
      <c r="A283" s="54"/>
      <c r="B283" s="54"/>
      <c r="C283" s="98"/>
      <c r="D283" s="54"/>
      <c r="E283" s="54"/>
      <c r="F283" s="54"/>
      <c r="G283" s="54"/>
      <c r="H283" s="264"/>
      <c r="I283" s="54"/>
      <c r="J283" s="54"/>
      <c r="K283" s="54"/>
      <c r="L283" s="54"/>
      <c r="M283" s="265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</row>
    <row r="284">
      <c r="A284" s="54"/>
      <c r="B284" s="54"/>
      <c r="C284" s="98"/>
      <c r="D284" s="54"/>
      <c r="E284" s="54"/>
      <c r="F284" s="54"/>
      <c r="G284" s="54"/>
      <c r="H284" s="264"/>
      <c r="I284" s="54"/>
      <c r="J284" s="54"/>
      <c r="K284" s="54"/>
      <c r="L284" s="54"/>
      <c r="M284" s="265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</row>
    <row r="285">
      <c r="A285" s="54"/>
      <c r="B285" s="54"/>
      <c r="C285" s="98"/>
      <c r="D285" s="54"/>
      <c r="E285" s="54"/>
      <c r="F285" s="54"/>
      <c r="G285" s="54"/>
      <c r="H285" s="264"/>
      <c r="I285" s="54"/>
      <c r="J285" s="54"/>
      <c r="K285" s="54"/>
      <c r="L285" s="54"/>
      <c r="M285" s="265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</row>
    <row r="286">
      <c r="A286" s="54"/>
      <c r="B286" s="54"/>
      <c r="C286" s="98"/>
      <c r="D286" s="54"/>
      <c r="E286" s="54"/>
      <c r="F286" s="54"/>
      <c r="G286" s="54"/>
      <c r="H286" s="264"/>
      <c r="I286" s="54"/>
      <c r="J286" s="54"/>
      <c r="K286" s="54"/>
      <c r="L286" s="54"/>
      <c r="M286" s="265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</row>
    <row r="287">
      <c r="A287" s="54"/>
      <c r="B287" s="54"/>
      <c r="C287" s="98"/>
      <c r="D287" s="54"/>
      <c r="E287" s="54"/>
      <c r="F287" s="54"/>
      <c r="G287" s="54"/>
      <c r="H287" s="264"/>
      <c r="I287" s="54"/>
      <c r="J287" s="54"/>
      <c r="K287" s="54"/>
      <c r="L287" s="54"/>
      <c r="M287" s="265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</row>
    <row r="288">
      <c r="A288" s="54"/>
      <c r="B288" s="54"/>
      <c r="C288" s="98"/>
      <c r="D288" s="54"/>
      <c r="E288" s="54"/>
      <c r="F288" s="54"/>
      <c r="G288" s="54"/>
      <c r="H288" s="264"/>
      <c r="I288" s="54"/>
      <c r="J288" s="54"/>
      <c r="K288" s="54"/>
      <c r="L288" s="54"/>
      <c r="M288" s="265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</row>
    <row r="289">
      <c r="A289" s="54"/>
      <c r="B289" s="54"/>
      <c r="C289" s="98"/>
      <c r="D289" s="54"/>
      <c r="E289" s="54"/>
      <c r="F289" s="54"/>
      <c r="G289" s="54"/>
      <c r="H289" s="264"/>
      <c r="I289" s="54"/>
      <c r="J289" s="54"/>
      <c r="K289" s="54"/>
      <c r="L289" s="54"/>
      <c r="M289" s="265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</row>
    <row r="290">
      <c r="A290" s="54"/>
      <c r="B290" s="54"/>
      <c r="C290" s="98"/>
      <c r="D290" s="54"/>
      <c r="E290" s="54"/>
      <c r="F290" s="54"/>
      <c r="G290" s="54"/>
      <c r="H290" s="264"/>
      <c r="I290" s="54"/>
      <c r="J290" s="54"/>
      <c r="K290" s="54"/>
      <c r="L290" s="54"/>
      <c r="M290" s="265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</row>
    <row r="291">
      <c r="A291" s="54"/>
      <c r="B291" s="54"/>
      <c r="C291" s="98"/>
      <c r="D291" s="54"/>
      <c r="E291" s="54"/>
      <c r="F291" s="54"/>
      <c r="G291" s="54"/>
      <c r="H291" s="264"/>
      <c r="I291" s="54"/>
      <c r="J291" s="54"/>
      <c r="K291" s="54"/>
      <c r="L291" s="54"/>
      <c r="M291" s="265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</row>
    <row r="292">
      <c r="A292" s="54"/>
      <c r="B292" s="54"/>
      <c r="C292" s="98"/>
      <c r="D292" s="54"/>
      <c r="E292" s="54"/>
      <c r="F292" s="54"/>
      <c r="G292" s="54"/>
      <c r="H292" s="264"/>
      <c r="I292" s="54"/>
      <c r="J292" s="54"/>
      <c r="K292" s="54"/>
      <c r="L292" s="54"/>
      <c r="M292" s="265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</row>
    <row r="293">
      <c r="A293" s="54"/>
      <c r="B293" s="54"/>
      <c r="C293" s="98"/>
      <c r="D293" s="54"/>
      <c r="E293" s="54"/>
      <c r="F293" s="54"/>
      <c r="G293" s="54"/>
      <c r="H293" s="264"/>
      <c r="I293" s="54"/>
      <c r="J293" s="54"/>
      <c r="K293" s="54"/>
      <c r="L293" s="54"/>
      <c r="M293" s="265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</row>
    <row r="294">
      <c r="A294" s="54"/>
      <c r="B294" s="54"/>
      <c r="C294" s="98"/>
      <c r="D294" s="54"/>
      <c r="E294" s="54"/>
      <c r="F294" s="54"/>
      <c r="G294" s="54"/>
      <c r="H294" s="264"/>
      <c r="I294" s="54"/>
      <c r="J294" s="54"/>
      <c r="K294" s="54"/>
      <c r="L294" s="54"/>
      <c r="M294" s="265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</row>
    <row r="295">
      <c r="A295" s="54"/>
      <c r="B295" s="54"/>
      <c r="C295" s="98"/>
      <c r="D295" s="54"/>
      <c r="E295" s="54"/>
      <c r="F295" s="54"/>
      <c r="G295" s="54"/>
      <c r="H295" s="264"/>
      <c r="I295" s="54"/>
      <c r="J295" s="54"/>
      <c r="K295" s="54"/>
      <c r="L295" s="54"/>
      <c r="M295" s="265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</row>
    <row r="296">
      <c r="A296" s="54"/>
      <c r="B296" s="54"/>
      <c r="C296" s="98"/>
      <c r="D296" s="54"/>
      <c r="E296" s="54"/>
      <c r="F296" s="54"/>
      <c r="G296" s="54"/>
      <c r="H296" s="264"/>
      <c r="I296" s="54"/>
      <c r="J296" s="54"/>
      <c r="K296" s="54"/>
      <c r="L296" s="54"/>
      <c r="M296" s="265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</row>
    <row r="297">
      <c r="A297" s="54"/>
      <c r="B297" s="54"/>
      <c r="C297" s="98"/>
      <c r="D297" s="54"/>
      <c r="E297" s="54"/>
      <c r="F297" s="54"/>
      <c r="G297" s="54"/>
      <c r="H297" s="264"/>
      <c r="I297" s="54"/>
      <c r="J297" s="54"/>
      <c r="K297" s="54"/>
      <c r="L297" s="54"/>
      <c r="M297" s="265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</row>
    <row r="298">
      <c r="A298" s="54"/>
      <c r="B298" s="54"/>
      <c r="C298" s="98"/>
      <c r="D298" s="54"/>
      <c r="E298" s="54"/>
      <c r="F298" s="54"/>
      <c r="G298" s="54"/>
      <c r="H298" s="264"/>
      <c r="I298" s="54"/>
      <c r="J298" s="54"/>
      <c r="K298" s="54"/>
      <c r="L298" s="54"/>
      <c r="M298" s="265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</row>
    <row r="299">
      <c r="A299" s="54"/>
      <c r="B299" s="54"/>
      <c r="C299" s="98"/>
      <c r="D299" s="54"/>
      <c r="E299" s="54"/>
      <c r="F299" s="54"/>
      <c r="G299" s="54"/>
      <c r="H299" s="264"/>
      <c r="I299" s="54"/>
      <c r="J299" s="54"/>
      <c r="K299" s="54"/>
      <c r="L299" s="54"/>
      <c r="M299" s="265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</row>
    <row r="300">
      <c r="A300" s="54"/>
      <c r="B300" s="54"/>
      <c r="C300" s="98"/>
      <c r="D300" s="54"/>
      <c r="E300" s="54"/>
      <c r="F300" s="54"/>
      <c r="G300" s="54"/>
      <c r="H300" s="264"/>
      <c r="I300" s="54"/>
      <c r="J300" s="54"/>
      <c r="K300" s="54"/>
      <c r="L300" s="54"/>
      <c r="M300" s="265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</row>
    <row r="301">
      <c r="A301" s="54"/>
      <c r="B301" s="54"/>
      <c r="C301" s="98"/>
      <c r="D301" s="54"/>
      <c r="E301" s="54"/>
      <c r="F301" s="54"/>
      <c r="G301" s="54"/>
      <c r="H301" s="264"/>
      <c r="I301" s="54"/>
      <c r="J301" s="54"/>
      <c r="K301" s="54"/>
      <c r="L301" s="54"/>
      <c r="M301" s="265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</row>
    <row r="302">
      <c r="A302" s="54"/>
      <c r="B302" s="54"/>
      <c r="C302" s="98"/>
      <c r="D302" s="54"/>
      <c r="E302" s="54"/>
      <c r="F302" s="54"/>
      <c r="G302" s="54"/>
      <c r="H302" s="264"/>
      <c r="I302" s="54"/>
      <c r="J302" s="54"/>
      <c r="K302" s="54"/>
      <c r="L302" s="54"/>
      <c r="M302" s="265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</row>
    <row r="303">
      <c r="A303" s="54"/>
      <c r="B303" s="54"/>
      <c r="C303" s="98"/>
      <c r="D303" s="54"/>
      <c r="E303" s="54"/>
      <c r="F303" s="54"/>
      <c r="G303" s="54"/>
      <c r="H303" s="264"/>
      <c r="I303" s="54"/>
      <c r="J303" s="54"/>
      <c r="K303" s="54"/>
      <c r="L303" s="54"/>
      <c r="M303" s="265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</row>
    <row r="304">
      <c r="A304" s="54"/>
      <c r="B304" s="54"/>
      <c r="C304" s="98"/>
      <c r="D304" s="54"/>
      <c r="E304" s="54"/>
      <c r="F304" s="54"/>
      <c r="G304" s="54"/>
      <c r="H304" s="264"/>
      <c r="I304" s="54"/>
      <c r="J304" s="54"/>
      <c r="K304" s="54"/>
      <c r="L304" s="54"/>
      <c r="M304" s="265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</row>
    <row r="305">
      <c r="A305" s="54"/>
      <c r="B305" s="54"/>
      <c r="C305" s="98"/>
      <c r="D305" s="54"/>
      <c r="E305" s="54"/>
      <c r="F305" s="54"/>
      <c r="G305" s="54"/>
      <c r="H305" s="264"/>
      <c r="I305" s="54"/>
      <c r="J305" s="54"/>
      <c r="K305" s="54"/>
      <c r="L305" s="54"/>
      <c r="M305" s="265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</row>
    <row r="306">
      <c r="A306" s="54"/>
      <c r="B306" s="54"/>
      <c r="C306" s="98"/>
      <c r="D306" s="54"/>
      <c r="E306" s="54"/>
      <c r="F306" s="54"/>
      <c r="G306" s="54"/>
      <c r="H306" s="264"/>
      <c r="I306" s="54"/>
      <c r="J306" s="54"/>
      <c r="K306" s="54"/>
      <c r="L306" s="54"/>
      <c r="M306" s="265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</row>
    <row r="307">
      <c r="A307" s="54"/>
      <c r="B307" s="54"/>
      <c r="C307" s="98"/>
      <c r="D307" s="54"/>
      <c r="E307" s="54"/>
      <c r="F307" s="54"/>
      <c r="G307" s="54"/>
      <c r="H307" s="264"/>
      <c r="I307" s="54"/>
      <c r="J307" s="54"/>
      <c r="K307" s="54"/>
      <c r="L307" s="54"/>
      <c r="M307" s="265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</row>
    <row r="308">
      <c r="A308" s="54"/>
      <c r="B308" s="54"/>
      <c r="C308" s="98"/>
      <c r="D308" s="54"/>
      <c r="E308" s="54"/>
      <c r="F308" s="54"/>
      <c r="G308" s="54"/>
      <c r="H308" s="264"/>
      <c r="I308" s="54"/>
      <c r="J308" s="54"/>
      <c r="K308" s="54"/>
      <c r="L308" s="54"/>
      <c r="M308" s="265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</row>
    <row r="309">
      <c r="A309" s="54"/>
      <c r="B309" s="54"/>
      <c r="C309" s="98"/>
      <c r="D309" s="54"/>
      <c r="E309" s="54"/>
      <c r="F309" s="54"/>
      <c r="G309" s="54"/>
      <c r="H309" s="264"/>
      <c r="I309" s="54"/>
      <c r="J309" s="54"/>
      <c r="K309" s="54"/>
      <c r="L309" s="54"/>
      <c r="M309" s="265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</row>
    <row r="310">
      <c r="A310" s="54"/>
      <c r="B310" s="54"/>
      <c r="C310" s="98"/>
      <c r="D310" s="54"/>
      <c r="E310" s="54"/>
      <c r="F310" s="54"/>
      <c r="G310" s="54"/>
      <c r="H310" s="264"/>
      <c r="I310" s="54"/>
      <c r="J310" s="54"/>
      <c r="K310" s="54"/>
      <c r="L310" s="54"/>
      <c r="M310" s="265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</row>
    <row r="311">
      <c r="A311" s="54"/>
      <c r="B311" s="54"/>
      <c r="C311" s="98"/>
      <c r="D311" s="54"/>
      <c r="E311" s="54"/>
      <c r="F311" s="54"/>
      <c r="G311" s="54"/>
      <c r="H311" s="264"/>
      <c r="I311" s="54"/>
      <c r="J311" s="54"/>
      <c r="K311" s="54"/>
      <c r="L311" s="54"/>
      <c r="M311" s="265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</row>
    <row r="312">
      <c r="A312" s="54"/>
      <c r="B312" s="54"/>
      <c r="C312" s="98"/>
      <c r="D312" s="54"/>
      <c r="E312" s="54"/>
      <c r="F312" s="54"/>
      <c r="G312" s="54"/>
      <c r="H312" s="264"/>
      <c r="I312" s="54"/>
      <c r="J312" s="54"/>
      <c r="K312" s="54"/>
      <c r="L312" s="54"/>
      <c r="M312" s="265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</row>
    <row r="313">
      <c r="A313" s="54"/>
      <c r="B313" s="54"/>
      <c r="C313" s="98"/>
      <c r="D313" s="54"/>
      <c r="E313" s="54"/>
      <c r="F313" s="54"/>
      <c r="G313" s="54"/>
      <c r="H313" s="264"/>
      <c r="I313" s="54"/>
      <c r="J313" s="54"/>
      <c r="K313" s="54"/>
      <c r="L313" s="54"/>
      <c r="M313" s="265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</row>
    <row r="314">
      <c r="A314" s="54"/>
      <c r="B314" s="54"/>
      <c r="C314" s="98"/>
      <c r="D314" s="54"/>
      <c r="E314" s="54"/>
      <c r="F314" s="54"/>
      <c r="G314" s="54"/>
      <c r="H314" s="264"/>
      <c r="I314" s="54"/>
      <c r="J314" s="54"/>
      <c r="K314" s="54"/>
      <c r="L314" s="54"/>
      <c r="M314" s="265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</row>
    <row r="315">
      <c r="A315" s="54"/>
      <c r="B315" s="54"/>
      <c r="C315" s="98"/>
      <c r="D315" s="54"/>
      <c r="E315" s="54"/>
      <c r="F315" s="54"/>
      <c r="G315" s="54"/>
      <c r="H315" s="264"/>
      <c r="I315" s="54"/>
      <c r="J315" s="54"/>
      <c r="K315" s="54"/>
      <c r="L315" s="54"/>
      <c r="M315" s="265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</row>
    <row r="316">
      <c r="A316" s="54"/>
      <c r="B316" s="54"/>
      <c r="C316" s="98"/>
      <c r="D316" s="54"/>
      <c r="E316" s="54"/>
      <c r="F316" s="54"/>
      <c r="G316" s="54"/>
      <c r="H316" s="264"/>
      <c r="I316" s="54"/>
      <c r="J316" s="54"/>
      <c r="K316" s="54"/>
      <c r="L316" s="54"/>
      <c r="M316" s="265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</row>
    <row r="317">
      <c r="A317" s="54"/>
      <c r="B317" s="54"/>
      <c r="C317" s="98"/>
      <c r="D317" s="54"/>
      <c r="E317" s="54"/>
      <c r="F317" s="54"/>
      <c r="G317" s="54"/>
      <c r="H317" s="264"/>
      <c r="I317" s="54"/>
      <c r="J317" s="54"/>
      <c r="K317" s="54"/>
      <c r="L317" s="54"/>
      <c r="M317" s="265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</row>
    <row r="318">
      <c r="A318" s="54"/>
      <c r="B318" s="54"/>
      <c r="C318" s="98"/>
      <c r="D318" s="54"/>
      <c r="E318" s="54"/>
      <c r="F318" s="54"/>
      <c r="G318" s="54"/>
      <c r="H318" s="264"/>
      <c r="I318" s="54"/>
      <c r="J318" s="54"/>
      <c r="K318" s="54"/>
      <c r="L318" s="54"/>
      <c r="M318" s="265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</row>
    <row r="319">
      <c r="A319" s="54"/>
      <c r="B319" s="54"/>
      <c r="C319" s="98"/>
      <c r="D319" s="54"/>
      <c r="E319" s="54"/>
      <c r="F319" s="54"/>
      <c r="G319" s="54"/>
      <c r="H319" s="264"/>
      <c r="I319" s="54"/>
      <c r="J319" s="54"/>
      <c r="K319" s="54"/>
      <c r="L319" s="54"/>
      <c r="M319" s="265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</row>
    <row r="320">
      <c r="A320" s="54"/>
      <c r="B320" s="54"/>
      <c r="C320" s="98"/>
      <c r="D320" s="54"/>
      <c r="E320" s="54"/>
      <c r="F320" s="54"/>
      <c r="G320" s="54"/>
      <c r="H320" s="264"/>
      <c r="I320" s="54"/>
      <c r="J320" s="54"/>
      <c r="K320" s="54"/>
      <c r="L320" s="54"/>
      <c r="M320" s="265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</row>
    <row r="321">
      <c r="A321" s="54"/>
      <c r="B321" s="54"/>
      <c r="C321" s="98"/>
      <c r="D321" s="54"/>
      <c r="E321" s="54"/>
      <c r="F321" s="54"/>
      <c r="G321" s="54"/>
      <c r="H321" s="264"/>
      <c r="I321" s="54"/>
      <c r="J321" s="54"/>
      <c r="K321" s="54"/>
      <c r="L321" s="54"/>
      <c r="M321" s="265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</row>
    <row r="322">
      <c r="A322" s="54"/>
      <c r="B322" s="54"/>
      <c r="C322" s="98"/>
      <c r="D322" s="54"/>
      <c r="E322" s="54"/>
      <c r="F322" s="54"/>
      <c r="G322" s="54"/>
      <c r="H322" s="264"/>
      <c r="I322" s="54"/>
      <c r="J322" s="54"/>
      <c r="K322" s="54"/>
      <c r="L322" s="54"/>
      <c r="M322" s="265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</row>
    <row r="323">
      <c r="A323" s="54"/>
      <c r="B323" s="54"/>
      <c r="C323" s="98"/>
      <c r="D323" s="54"/>
      <c r="E323" s="54"/>
      <c r="F323" s="54"/>
      <c r="G323" s="54"/>
      <c r="H323" s="264"/>
      <c r="I323" s="54"/>
      <c r="J323" s="54"/>
      <c r="K323" s="54"/>
      <c r="L323" s="54"/>
      <c r="M323" s="265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</row>
    <row r="324">
      <c r="A324" s="54"/>
      <c r="B324" s="54"/>
      <c r="C324" s="98"/>
      <c r="D324" s="54"/>
      <c r="E324" s="54"/>
      <c r="F324" s="54"/>
      <c r="G324" s="54"/>
      <c r="H324" s="264"/>
      <c r="I324" s="54"/>
      <c r="J324" s="54"/>
      <c r="K324" s="54"/>
      <c r="L324" s="54"/>
      <c r="M324" s="265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</row>
    <row r="325">
      <c r="A325" s="54"/>
      <c r="B325" s="54"/>
      <c r="C325" s="98"/>
      <c r="D325" s="54"/>
      <c r="E325" s="54"/>
      <c r="F325" s="54"/>
      <c r="G325" s="54"/>
      <c r="H325" s="264"/>
      <c r="I325" s="54"/>
      <c r="J325" s="54"/>
      <c r="K325" s="54"/>
      <c r="L325" s="54"/>
      <c r="M325" s="265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</row>
    <row r="326">
      <c r="A326" s="54"/>
      <c r="B326" s="54"/>
      <c r="C326" s="98"/>
      <c r="D326" s="54"/>
      <c r="E326" s="54"/>
      <c r="F326" s="54"/>
      <c r="G326" s="54"/>
      <c r="H326" s="264"/>
      <c r="I326" s="54"/>
      <c r="J326" s="54"/>
      <c r="K326" s="54"/>
      <c r="L326" s="54"/>
      <c r="M326" s="265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</row>
    <row r="327">
      <c r="A327" s="54"/>
      <c r="B327" s="54"/>
      <c r="C327" s="98"/>
      <c r="D327" s="54"/>
      <c r="E327" s="54"/>
      <c r="F327" s="54"/>
      <c r="G327" s="54"/>
      <c r="H327" s="264"/>
      <c r="I327" s="54"/>
      <c r="J327" s="54"/>
      <c r="K327" s="54"/>
      <c r="L327" s="54"/>
      <c r="M327" s="265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</row>
    <row r="328">
      <c r="A328" s="54"/>
      <c r="B328" s="54"/>
      <c r="C328" s="98"/>
      <c r="D328" s="54"/>
      <c r="E328" s="54"/>
      <c r="F328" s="54"/>
      <c r="G328" s="54"/>
      <c r="H328" s="264"/>
      <c r="I328" s="54"/>
      <c r="J328" s="54"/>
      <c r="K328" s="54"/>
      <c r="L328" s="54"/>
      <c r="M328" s="265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</row>
    <row r="329">
      <c r="A329" s="54"/>
      <c r="B329" s="54"/>
      <c r="C329" s="98"/>
      <c r="D329" s="54"/>
      <c r="E329" s="54"/>
      <c r="F329" s="54"/>
      <c r="G329" s="54"/>
      <c r="H329" s="264"/>
      <c r="I329" s="54"/>
      <c r="J329" s="54"/>
      <c r="K329" s="54"/>
      <c r="L329" s="54"/>
      <c r="M329" s="265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</row>
    <row r="330">
      <c r="A330" s="54"/>
      <c r="B330" s="54"/>
      <c r="C330" s="98"/>
      <c r="D330" s="54"/>
      <c r="E330" s="54"/>
      <c r="F330" s="54"/>
      <c r="G330" s="54"/>
      <c r="H330" s="264"/>
      <c r="I330" s="54"/>
      <c r="J330" s="54"/>
      <c r="K330" s="54"/>
      <c r="L330" s="54"/>
      <c r="M330" s="265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</row>
    <row r="331">
      <c r="A331" s="54"/>
      <c r="B331" s="54"/>
      <c r="C331" s="98"/>
      <c r="D331" s="54"/>
      <c r="E331" s="54"/>
      <c r="F331" s="54"/>
      <c r="G331" s="54"/>
      <c r="H331" s="264"/>
      <c r="I331" s="54"/>
      <c r="J331" s="54"/>
      <c r="K331" s="54"/>
      <c r="L331" s="54"/>
      <c r="M331" s="265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</row>
    <row r="332">
      <c r="A332" s="54"/>
      <c r="B332" s="54"/>
      <c r="C332" s="98"/>
      <c r="D332" s="54"/>
      <c r="E332" s="54"/>
      <c r="F332" s="54"/>
      <c r="G332" s="54"/>
      <c r="H332" s="264"/>
      <c r="I332" s="54"/>
      <c r="J332" s="54"/>
      <c r="K332" s="54"/>
      <c r="L332" s="54"/>
      <c r="M332" s="265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</row>
    <row r="333">
      <c r="A333" s="54"/>
      <c r="B333" s="54"/>
      <c r="C333" s="98"/>
      <c r="D333" s="54"/>
      <c r="E333" s="54"/>
      <c r="F333" s="54"/>
      <c r="G333" s="54"/>
      <c r="H333" s="264"/>
      <c r="I333" s="54"/>
      <c r="J333" s="54"/>
      <c r="K333" s="54"/>
      <c r="L333" s="54"/>
      <c r="M333" s="265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</row>
    <row r="334">
      <c r="A334" s="54"/>
      <c r="B334" s="54"/>
      <c r="C334" s="98"/>
      <c r="D334" s="54"/>
      <c r="E334" s="54"/>
      <c r="F334" s="54"/>
      <c r="G334" s="54"/>
      <c r="H334" s="264"/>
      <c r="I334" s="54"/>
      <c r="J334" s="54"/>
      <c r="K334" s="54"/>
      <c r="L334" s="54"/>
      <c r="M334" s="265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</row>
    <row r="335">
      <c r="A335" s="54"/>
      <c r="B335" s="54"/>
      <c r="C335" s="98"/>
      <c r="D335" s="54"/>
      <c r="E335" s="54"/>
      <c r="F335" s="54"/>
      <c r="G335" s="54"/>
      <c r="H335" s="264"/>
      <c r="I335" s="54"/>
      <c r="J335" s="54"/>
      <c r="K335" s="54"/>
      <c r="L335" s="54"/>
      <c r="M335" s="265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</row>
    <row r="336">
      <c r="A336" s="54"/>
      <c r="B336" s="54"/>
      <c r="C336" s="98"/>
      <c r="D336" s="54"/>
      <c r="E336" s="54"/>
      <c r="F336" s="54"/>
      <c r="G336" s="54"/>
      <c r="H336" s="264"/>
      <c r="I336" s="54"/>
      <c r="J336" s="54"/>
      <c r="K336" s="54"/>
      <c r="L336" s="54"/>
      <c r="M336" s="265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</row>
    <row r="337">
      <c r="A337" s="54"/>
      <c r="B337" s="54"/>
      <c r="C337" s="98"/>
      <c r="D337" s="54"/>
      <c r="E337" s="54"/>
      <c r="F337" s="54"/>
      <c r="G337" s="54"/>
      <c r="H337" s="264"/>
      <c r="I337" s="54"/>
      <c r="J337" s="54"/>
      <c r="K337" s="54"/>
      <c r="L337" s="54"/>
      <c r="M337" s="265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</row>
    <row r="338">
      <c r="A338" s="54"/>
      <c r="B338" s="54"/>
      <c r="C338" s="98"/>
      <c r="D338" s="54"/>
      <c r="E338" s="54"/>
      <c r="F338" s="54"/>
      <c r="G338" s="54"/>
      <c r="H338" s="264"/>
      <c r="I338" s="54"/>
      <c r="J338" s="54"/>
      <c r="K338" s="54"/>
      <c r="L338" s="54"/>
      <c r="M338" s="265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</row>
    <row r="339">
      <c r="A339" s="54"/>
      <c r="B339" s="54"/>
      <c r="C339" s="98"/>
      <c r="D339" s="54"/>
      <c r="E339" s="54"/>
      <c r="F339" s="54"/>
      <c r="G339" s="54"/>
      <c r="H339" s="264"/>
      <c r="I339" s="54"/>
      <c r="J339" s="54"/>
      <c r="K339" s="54"/>
      <c r="L339" s="54"/>
      <c r="M339" s="265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</row>
    <row r="340">
      <c r="A340" s="54"/>
      <c r="B340" s="54"/>
      <c r="C340" s="98"/>
      <c r="D340" s="54"/>
      <c r="E340" s="54"/>
      <c r="F340" s="54"/>
      <c r="G340" s="54"/>
      <c r="H340" s="264"/>
      <c r="I340" s="54"/>
      <c r="J340" s="54"/>
      <c r="K340" s="54"/>
      <c r="L340" s="54"/>
      <c r="M340" s="265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</row>
    <row r="341">
      <c r="A341" s="54"/>
      <c r="B341" s="54"/>
      <c r="C341" s="98"/>
      <c r="D341" s="54"/>
      <c r="E341" s="54"/>
      <c r="F341" s="54"/>
      <c r="G341" s="54"/>
      <c r="H341" s="264"/>
      <c r="I341" s="54"/>
      <c r="J341" s="54"/>
      <c r="K341" s="54"/>
      <c r="L341" s="54"/>
      <c r="M341" s="265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</row>
    <row r="342">
      <c r="A342" s="54"/>
      <c r="B342" s="54"/>
      <c r="C342" s="98"/>
      <c r="D342" s="54"/>
      <c r="E342" s="54"/>
      <c r="F342" s="54"/>
      <c r="G342" s="54"/>
      <c r="H342" s="264"/>
      <c r="I342" s="54"/>
      <c r="J342" s="54"/>
      <c r="K342" s="54"/>
      <c r="L342" s="54"/>
      <c r="M342" s="265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</row>
    <row r="343">
      <c r="A343" s="54"/>
      <c r="B343" s="54"/>
      <c r="C343" s="98"/>
      <c r="D343" s="54"/>
      <c r="E343" s="54"/>
      <c r="F343" s="54"/>
      <c r="G343" s="54"/>
      <c r="H343" s="264"/>
      <c r="I343" s="54"/>
      <c r="J343" s="54"/>
      <c r="K343" s="54"/>
      <c r="L343" s="54"/>
      <c r="M343" s="265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</row>
    <row r="344">
      <c r="A344" s="54"/>
      <c r="B344" s="54"/>
      <c r="C344" s="98"/>
      <c r="D344" s="54"/>
      <c r="E344" s="54"/>
      <c r="F344" s="54"/>
      <c r="G344" s="54"/>
      <c r="H344" s="264"/>
      <c r="I344" s="54"/>
      <c r="J344" s="54"/>
      <c r="K344" s="54"/>
      <c r="L344" s="54"/>
      <c r="M344" s="265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</row>
    <row r="345">
      <c r="A345" s="54"/>
      <c r="B345" s="54"/>
      <c r="C345" s="98"/>
      <c r="D345" s="54"/>
      <c r="E345" s="54"/>
      <c r="F345" s="54"/>
      <c r="G345" s="54"/>
      <c r="H345" s="264"/>
      <c r="I345" s="54"/>
      <c r="J345" s="54"/>
      <c r="K345" s="54"/>
      <c r="L345" s="54"/>
      <c r="M345" s="265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</row>
    <row r="346">
      <c r="A346" s="54"/>
      <c r="B346" s="54"/>
      <c r="C346" s="98"/>
      <c r="D346" s="54"/>
      <c r="E346" s="54"/>
      <c r="F346" s="54"/>
      <c r="G346" s="54"/>
      <c r="H346" s="264"/>
      <c r="I346" s="54"/>
      <c r="J346" s="54"/>
      <c r="K346" s="54"/>
      <c r="L346" s="54"/>
      <c r="M346" s="265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</row>
    <row r="347">
      <c r="A347" s="54"/>
      <c r="B347" s="54"/>
      <c r="C347" s="98"/>
      <c r="D347" s="54"/>
      <c r="E347" s="54"/>
      <c r="F347" s="54"/>
      <c r="G347" s="54"/>
      <c r="H347" s="264"/>
      <c r="I347" s="54"/>
      <c r="J347" s="54"/>
      <c r="K347" s="54"/>
      <c r="L347" s="54"/>
      <c r="M347" s="265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</row>
    <row r="348">
      <c r="A348" s="54"/>
      <c r="B348" s="54"/>
      <c r="C348" s="98"/>
      <c r="D348" s="54"/>
      <c r="E348" s="54"/>
      <c r="F348" s="54"/>
      <c r="G348" s="54"/>
      <c r="H348" s="264"/>
      <c r="I348" s="54"/>
      <c r="J348" s="54"/>
      <c r="K348" s="54"/>
      <c r="L348" s="54"/>
      <c r="M348" s="265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</row>
    <row r="349">
      <c r="A349" s="54"/>
      <c r="B349" s="54"/>
      <c r="C349" s="98"/>
      <c r="D349" s="54"/>
      <c r="E349" s="54"/>
      <c r="F349" s="54"/>
      <c r="G349" s="54"/>
      <c r="H349" s="264"/>
      <c r="I349" s="54"/>
      <c r="J349" s="54"/>
      <c r="K349" s="54"/>
      <c r="L349" s="54"/>
      <c r="M349" s="265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</row>
    <row r="350">
      <c r="A350" s="54"/>
      <c r="B350" s="54"/>
      <c r="C350" s="98"/>
      <c r="D350" s="54"/>
      <c r="E350" s="54"/>
      <c r="F350" s="54"/>
      <c r="G350" s="54"/>
      <c r="H350" s="264"/>
      <c r="I350" s="54"/>
      <c r="J350" s="54"/>
      <c r="K350" s="54"/>
      <c r="L350" s="54"/>
      <c r="M350" s="265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</row>
    <row r="351">
      <c r="A351" s="54"/>
      <c r="B351" s="54"/>
      <c r="C351" s="98"/>
      <c r="D351" s="54"/>
      <c r="E351" s="54"/>
      <c r="F351" s="54"/>
      <c r="G351" s="54"/>
      <c r="H351" s="264"/>
      <c r="I351" s="54"/>
      <c r="J351" s="54"/>
      <c r="K351" s="54"/>
      <c r="L351" s="54"/>
      <c r="M351" s="265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</row>
    <row r="352">
      <c r="A352" s="54"/>
      <c r="B352" s="54"/>
      <c r="C352" s="98"/>
      <c r="D352" s="54"/>
      <c r="E352" s="54"/>
      <c r="F352" s="54"/>
      <c r="G352" s="54"/>
      <c r="H352" s="264"/>
      <c r="I352" s="54"/>
      <c r="J352" s="54"/>
      <c r="K352" s="54"/>
      <c r="L352" s="54"/>
      <c r="M352" s="265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</row>
    <row r="353">
      <c r="A353" s="54"/>
      <c r="B353" s="54"/>
      <c r="C353" s="98"/>
      <c r="D353" s="54"/>
      <c r="E353" s="54"/>
      <c r="F353" s="54"/>
      <c r="G353" s="54"/>
      <c r="H353" s="264"/>
      <c r="I353" s="54"/>
      <c r="J353" s="54"/>
      <c r="K353" s="54"/>
      <c r="L353" s="54"/>
      <c r="M353" s="265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</row>
    <row r="354">
      <c r="A354" s="54"/>
      <c r="B354" s="54"/>
      <c r="C354" s="98"/>
      <c r="D354" s="54"/>
      <c r="E354" s="54"/>
      <c r="F354" s="54"/>
      <c r="G354" s="54"/>
      <c r="H354" s="264"/>
      <c r="I354" s="54"/>
      <c r="J354" s="54"/>
      <c r="K354" s="54"/>
      <c r="L354" s="54"/>
      <c r="M354" s="265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</row>
    <row r="355">
      <c r="A355" s="54"/>
      <c r="B355" s="54"/>
      <c r="C355" s="98"/>
      <c r="D355" s="54"/>
      <c r="E355" s="54"/>
      <c r="F355" s="54"/>
      <c r="G355" s="54"/>
      <c r="H355" s="264"/>
      <c r="I355" s="54"/>
      <c r="J355" s="54"/>
      <c r="K355" s="54"/>
      <c r="L355" s="54"/>
      <c r="M355" s="265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</row>
    <row r="356">
      <c r="A356" s="54"/>
      <c r="B356" s="54"/>
      <c r="C356" s="98"/>
      <c r="D356" s="54"/>
      <c r="E356" s="54"/>
      <c r="F356" s="54"/>
      <c r="G356" s="54"/>
      <c r="H356" s="264"/>
      <c r="I356" s="54"/>
      <c r="J356" s="54"/>
      <c r="K356" s="54"/>
      <c r="L356" s="54"/>
      <c r="M356" s="265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</row>
    <row r="357">
      <c r="A357" s="54"/>
      <c r="B357" s="54"/>
      <c r="C357" s="98"/>
      <c r="D357" s="54"/>
      <c r="E357" s="54"/>
      <c r="F357" s="54"/>
      <c r="G357" s="54"/>
      <c r="H357" s="264"/>
      <c r="I357" s="54"/>
      <c r="J357" s="54"/>
      <c r="K357" s="54"/>
      <c r="L357" s="54"/>
      <c r="M357" s="265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</row>
    <row r="358">
      <c r="A358" s="54"/>
      <c r="B358" s="54"/>
      <c r="C358" s="98"/>
      <c r="D358" s="54"/>
      <c r="E358" s="54"/>
      <c r="F358" s="54"/>
      <c r="G358" s="54"/>
      <c r="H358" s="264"/>
      <c r="I358" s="54"/>
      <c r="J358" s="54"/>
      <c r="K358" s="54"/>
      <c r="L358" s="54"/>
      <c r="M358" s="265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</row>
    <row r="359">
      <c r="A359" s="54"/>
      <c r="B359" s="54"/>
      <c r="C359" s="98"/>
      <c r="D359" s="54"/>
      <c r="E359" s="54"/>
      <c r="F359" s="54"/>
      <c r="G359" s="54"/>
      <c r="H359" s="264"/>
      <c r="I359" s="54"/>
      <c r="J359" s="54"/>
      <c r="K359" s="54"/>
      <c r="L359" s="54"/>
      <c r="M359" s="265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</row>
    <row r="360">
      <c r="A360" s="54"/>
      <c r="B360" s="54"/>
      <c r="C360" s="98"/>
      <c r="D360" s="54"/>
      <c r="E360" s="54"/>
      <c r="F360" s="54"/>
      <c r="G360" s="54"/>
      <c r="H360" s="264"/>
      <c r="I360" s="54"/>
      <c r="J360" s="54"/>
      <c r="K360" s="54"/>
      <c r="L360" s="54"/>
      <c r="M360" s="265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</row>
    <row r="361">
      <c r="A361" s="54"/>
      <c r="B361" s="54"/>
      <c r="C361" s="98"/>
      <c r="D361" s="54"/>
      <c r="E361" s="54"/>
      <c r="F361" s="54"/>
      <c r="G361" s="54"/>
      <c r="H361" s="264"/>
      <c r="I361" s="54"/>
      <c r="J361" s="54"/>
      <c r="K361" s="54"/>
      <c r="L361" s="54"/>
      <c r="M361" s="265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</row>
    <row r="362">
      <c r="A362" s="54"/>
      <c r="B362" s="54"/>
      <c r="C362" s="98"/>
      <c r="D362" s="54"/>
      <c r="E362" s="54"/>
      <c r="F362" s="54"/>
      <c r="G362" s="54"/>
      <c r="H362" s="264"/>
      <c r="I362" s="54"/>
      <c r="J362" s="54"/>
      <c r="K362" s="54"/>
      <c r="L362" s="54"/>
      <c r="M362" s="265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</row>
    <row r="363">
      <c r="A363" s="54"/>
      <c r="B363" s="54"/>
      <c r="C363" s="98"/>
      <c r="D363" s="54"/>
      <c r="E363" s="54"/>
      <c r="F363" s="54"/>
      <c r="G363" s="54"/>
      <c r="H363" s="264"/>
      <c r="I363" s="54"/>
      <c r="J363" s="54"/>
      <c r="K363" s="54"/>
      <c r="L363" s="54"/>
      <c r="M363" s="265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</row>
    <row r="364">
      <c r="A364" s="54"/>
      <c r="B364" s="54"/>
      <c r="C364" s="98"/>
      <c r="D364" s="54"/>
      <c r="E364" s="54"/>
      <c r="F364" s="54"/>
      <c r="G364" s="54"/>
      <c r="H364" s="264"/>
      <c r="I364" s="54"/>
      <c r="J364" s="54"/>
      <c r="K364" s="54"/>
      <c r="L364" s="54"/>
      <c r="M364" s="265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</row>
    <row r="365">
      <c r="A365" s="54"/>
      <c r="B365" s="54"/>
      <c r="C365" s="98"/>
      <c r="D365" s="54"/>
      <c r="E365" s="54"/>
      <c r="F365" s="54"/>
      <c r="G365" s="54"/>
      <c r="H365" s="264"/>
      <c r="I365" s="54"/>
      <c r="J365" s="54"/>
      <c r="K365" s="54"/>
      <c r="L365" s="54"/>
      <c r="M365" s="265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</row>
    <row r="366">
      <c r="A366" s="54"/>
      <c r="B366" s="54"/>
      <c r="C366" s="98"/>
      <c r="D366" s="54"/>
      <c r="E366" s="54"/>
      <c r="F366" s="54"/>
      <c r="G366" s="54"/>
      <c r="H366" s="264"/>
      <c r="I366" s="54"/>
      <c r="J366" s="54"/>
      <c r="K366" s="54"/>
      <c r="L366" s="54"/>
      <c r="M366" s="265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</row>
    <row r="367">
      <c r="A367" s="54"/>
      <c r="B367" s="54"/>
      <c r="C367" s="98"/>
      <c r="D367" s="54"/>
      <c r="E367" s="54"/>
      <c r="F367" s="54"/>
      <c r="G367" s="54"/>
      <c r="H367" s="264"/>
      <c r="I367" s="54"/>
      <c r="J367" s="54"/>
      <c r="K367" s="54"/>
      <c r="L367" s="54"/>
      <c r="M367" s="265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</row>
    <row r="368">
      <c r="A368" s="54"/>
      <c r="B368" s="54"/>
      <c r="C368" s="98"/>
      <c r="D368" s="54"/>
      <c r="E368" s="54"/>
      <c r="F368" s="54"/>
      <c r="G368" s="54"/>
      <c r="H368" s="264"/>
      <c r="I368" s="54"/>
      <c r="J368" s="54"/>
      <c r="K368" s="54"/>
      <c r="L368" s="54"/>
      <c r="M368" s="265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</row>
    <row r="369">
      <c r="A369" s="54"/>
      <c r="B369" s="54"/>
      <c r="C369" s="98"/>
      <c r="D369" s="54"/>
      <c r="E369" s="54"/>
      <c r="F369" s="54"/>
      <c r="G369" s="54"/>
      <c r="H369" s="264"/>
      <c r="I369" s="54"/>
      <c r="J369" s="54"/>
      <c r="K369" s="54"/>
      <c r="L369" s="54"/>
      <c r="M369" s="265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</row>
    <row r="370">
      <c r="A370" s="54"/>
      <c r="B370" s="54"/>
      <c r="C370" s="98"/>
      <c r="D370" s="54"/>
      <c r="E370" s="54"/>
      <c r="F370" s="54"/>
      <c r="G370" s="54"/>
      <c r="H370" s="264"/>
      <c r="I370" s="54"/>
      <c r="J370" s="54"/>
      <c r="K370" s="54"/>
      <c r="L370" s="54"/>
      <c r="M370" s="265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</row>
    <row r="371">
      <c r="A371" s="54"/>
      <c r="B371" s="54"/>
      <c r="C371" s="98"/>
      <c r="D371" s="54"/>
      <c r="E371" s="54"/>
      <c r="F371" s="54"/>
      <c r="G371" s="54"/>
      <c r="H371" s="264"/>
      <c r="I371" s="54"/>
      <c r="J371" s="54"/>
      <c r="K371" s="54"/>
      <c r="L371" s="54"/>
      <c r="M371" s="265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</row>
    <row r="372">
      <c r="A372" s="54"/>
      <c r="B372" s="54"/>
      <c r="C372" s="98"/>
      <c r="D372" s="54"/>
      <c r="E372" s="54"/>
      <c r="F372" s="54"/>
      <c r="G372" s="54"/>
      <c r="H372" s="264"/>
      <c r="I372" s="54"/>
      <c r="J372" s="54"/>
      <c r="K372" s="54"/>
      <c r="L372" s="54"/>
      <c r="M372" s="265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</row>
    <row r="373">
      <c r="A373" s="54"/>
      <c r="B373" s="54"/>
      <c r="C373" s="98"/>
      <c r="D373" s="54"/>
      <c r="E373" s="54"/>
      <c r="F373" s="54"/>
      <c r="G373" s="54"/>
      <c r="H373" s="264"/>
      <c r="I373" s="54"/>
      <c r="J373" s="54"/>
      <c r="K373" s="54"/>
      <c r="L373" s="54"/>
      <c r="M373" s="265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</row>
    <row r="374">
      <c r="A374" s="54"/>
      <c r="B374" s="54"/>
      <c r="C374" s="98"/>
      <c r="D374" s="54"/>
      <c r="E374" s="54"/>
      <c r="F374" s="54"/>
      <c r="G374" s="54"/>
      <c r="H374" s="264"/>
      <c r="I374" s="54"/>
      <c r="J374" s="54"/>
      <c r="K374" s="54"/>
      <c r="L374" s="54"/>
      <c r="M374" s="265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</row>
    <row r="375">
      <c r="A375" s="54"/>
      <c r="B375" s="54"/>
      <c r="C375" s="98"/>
      <c r="D375" s="54"/>
      <c r="E375" s="54"/>
      <c r="F375" s="54"/>
      <c r="G375" s="54"/>
      <c r="H375" s="264"/>
      <c r="I375" s="54"/>
      <c r="J375" s="54"/>
      <c r="K375" s="54"/>
      <c r="L375" s="54"/>
      <c r="M375" s="265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</row>
    <row r="376">
      <c r="A376" s="54"/>
      <c r="B376" s="54"/>
      <c r="C376" s="98"/>
      <c r="D376" s="54"/>
      <c r="E376" s="54"/>
      <c r="F376" s="54"/>
      <c r="G376" s="54"/>
      <c r="H376" s="264"/>
      <c r="I376" s="54"/>
      <c r="J376" s="54"/>
      <c r="K376" s="54"/>
      <c r="L376" s="54"/>
      <c r="M376" s="265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</row>
    <row r="377">
      <c r="A377" s="54"/>
      <c r="B377" s="54"/>
      <c r="C377" s="98"/>
      <c r="D377" s="54"/>
      <c r="E377" s="54"/>
      <c r="F377" s="54"/>
      <c r="G377" s="54"/>
      <c r="H377" s="264"/>
      <c r="I377" s="54"/>
      <c r="J377" s="54"/>
      <c r="K377" s="54"/>
      <c r="L377" s="54"/>
      <c r="M377" s="265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</row>
    <row r="378">
      <c r="A378" s="54"/>
      <c r="B378" s="54"/>
      <c r="C378" s="98"/>
      <c r="D378" s="54"/>
      <c r="E378" s="54"/>
      <c r="F378" s="54"/>
      <c r="G378" s="54"/>
      <c r="H378" s="264"/>
      <c r="I378" s="54"/>
      <c r="J378" s="54"/>
      <c r="K378" s="54"/>
      <c r="L378" s="54"/>
      <c r="M378" s="265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</row>
    <row r="379">
      <c r="A379" s="54"/>
      <c r="B379" s="54"/>
      <c r="C379" s="98"/>
      <c r="D379" s="54"/>
      <c r="E379" s="54"/>
      <c r="F379" s="54"/>
      <c r="G379" s="54"/>
      <c r="H379" s="264"/>
      <c r="I379" s="54"/>
      <c r="J379" s="54"/>
      <c r="K379" s="54"/>
      <c r="L379" s="54"/>
      <c r="M379" s="265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</row>
    <row r="380">
      <c r="A380" s="54"/>
      <c r="B380" s="54"/>
      <c r="C380" s="98"/>
      <c r="D380" s="54"/>
      <c r="E380" s="54"/>
      <c r="F380" s="54"/>
      <c r="G380" s="54"/>
      <c r="H380" s="264"/>
      <c r="I380" s="54"/>
      <c r="J380" s="54"/>
      <c r="K380" s="54"/>
      <c r="L380" s="54"/>
      <c r="M380" s="265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</row>
    <row r="381">
      <c r="A381" s="54"/>
      <c r="B381" s="54"/>
      <c r="C381" s="98"/>
      <c r="D381" s="54"/>
      <c r="E381" s="54"/>
      <c r="F381" s="54"/>
      <c r="G381" s="54"/>
      <c r="H381" s="264"/>
      <c r="I381" s="54"/>
      <c r="J381" s="54"/>
      <c r="K381" s="54"/>
      <c r="L381" s="54"/>
      <c r="M381" s="265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</row>
    <row r="382">
      <c r="A382" s="54"/>
      <c r="B382" s="54"/>
      <c r="C382" s="98"/>
      <c r="D382" s="54"/>
      <c r="E382" s="54"/>
      <c r="F382" s="54"/>
      <c r="G382" s="54"/>
      <c r="H382" s="264"/>
      <c r="I382" s="54"/>
      <c r="J382" s="54"/>
      <c r="K382" s="54"/>
      <c r="L382" s="54"/>
      <c r="M382" s="265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</row>
    <row r="383">
      <c r="A383" s="54"/>
      <c r="B383" s="54"/>
      <c r="C383" s="98"/>
      <c r="D383" s="54"/>
      <c r="E383" s="54"/>
      <c r="F383" s="54"/>
      <c r="G383" s="54"/>
      <c r="H383" s="264"/>
      <c r="I383" s="54"/>
      <c r="J383" s="54"/>
      <c r="K383" s="54"/>
      <c r="L383" s="54"/>
      <c r="M383" s="265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</row>
    <row r="384">
      <c r="A384" s="54"/>
      <c r="B384" s="54"/>
      <c r="C384" s="98"/>
      <c r="D384" s="54"/>
      <c r="E384" s="54"/>
      <c r="F384" s="54"/>
      <c r="G384" s="54"/>
      <c r="H384" s="264"/>
      <c r="I384" s="54"/>
      <c r="J384" s="54"/>
      <c r="K384" s="54"/>
      <c r="L384" s="54"/>
      <c r="M384" s="265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</row>
    <row r="385">
      <c r="A385" s="54"/>
      <c r="B385" s="54"/>
      <c r="C385" s="98"/>
      <c r="D385" s="54"/>
      <c r="E385" s="54"/>
      <c r="F385" s="54"/>
      <c r="G385" s="54"/>
      <c r="H385" s="264"/>
      <c r="I385" s="54"/>
      <c r="J385" s="54"/>
      <c r="K385" s="54"/>
      <c r="L385" s="54"/>
      <c r="M385" s="265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</row>
    <row r="386">
      <c r="A386" s="54"/>
      <c r="B386" s="54"/>
      <c r="C386" s="98"/>
      <c r="D386" s="54"/>
      <c r="E386" s="54"/>
      <c r="F386" s="54"/>
      <c r="G386" s="54"/>
      <c r="H386" s="264"/>
      <c r="I386" s="54"/>
      <c r="J386" s="54"/>
      <c r="K386" s="54"/>
      <c r="L386" s="54"/>
      <c r="M386" s="265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</row>
    <row r="387">
      <c r="A387" s="54"/>
      <c r="B387" s="54"/>
      <c r="C387" s="98"/>
      <c r="D387" s="54"/>
      <c r="E387" s="54"/>
      <c r="F387" s="54"/>
      <c r="G387" s="54"/>
      <c r="H387" s="264"/>
      <c r="I387" s="54"/>
      <c r="J387" s="54"/>
      <c r="K387" s="54"/>
      <c r="L387" s="54"/>
      <c r="M387" s="265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</row>
    <row r="388">
      <c r="A388" s="54"/>
      <c r="B388" s="54"/>
      <c r="C388" s="98"/>
      <c r="D388" s="54"/>
      <c r="E388" s="54"/>
      <c r="F388" s="54"/>
      <c r="G388" s="54"/>
      <c r="H388" s="264"/>
      <c r="I388" s="54"/>
      <c r="J388" s="54"/>
      <c r="K388" s="54"/>
      <c r="L388" s="54"/>
      <c r="M388" s="265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</row>
    <row r="389">
      <c r="A389" s="54"/>
      <c r="B389" s="54"/>
      <c r="C389" s="98"/>
      <c r="D389" s="54"/>
      <c r="E389" s="54"/>
      <c r="F389" s="54"/>
      <c r="G389" s="54"/>
      <c r="H389" s="264"/>
      <c r="I389" s="54"/>
      <c r="J389" s="54"/>
      <c r="K389" s="54"/>
      <c r="L389" s="54"/>
      <c r="M389" s="265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</row>
    <row r="390">
      <c r="A390" s="54"/>
      <c r="B390" s="54"/>
      <c r="C390" s="98"/>
      <c r="D390" s="54"/>
      <c r="E390" s="54"/>
      <c r="F390" s="54"/>
      <c r="G390" s="54"/>
      <c r="H390" s="264"/>
      <c r="I390" s="54"/>
      <c r="J390" s="54"/>
      <c r="K390" s="54"/>
      <c r="L390" s="54"/>
      <c r="M390" s="265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</row>
    <row r="391">
      <c r="A391" s="54"/>
      <c r="B391" s="54"/>
      <c r="C391" s="98"/>
      <c r="D391" s="54"/>
      <c r="E391" s="54"/>
      <c r="F391" s="54"/>
      <c r="G391" s="54"/>
      <c r="H391" s="264"/>
      <c r="I391" s="54"/>
      <c r="J391" s="54"/>
      <c r="K391" s="54"/>
      <c r="L391" s="54"/>
      <c r="M391" s="265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</row>
    <row r="392">
      <c r="A392" s="54"/>
      <c r="B392" s="54"/>
      <c r="C392" s="98"/>
      <c r="D392" s="54"/>
      <c r="E392" s="54"/>
      <c r="F392" s="54"/>
      <c r="G392" s="54"/>
      <c r="H392" s="264"/>
      <c r="I392" s="54"/>
      <c r="J392" s="54"/>
      <c r="K392" s="54"/>
      <c r="L392" s="54"/>
      <c r="M392" s="265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</row>
    <row r="393">
      <c r="A393" s="54"/>
      <c r="B393" s="54"/>
      <c r="C393" s="98"/>
      <c r="D393" s="54"/>
      <c r="E393" s="54"/>
      <c r="F393" s="54"/>
      <c r="G393" s="54"/>
      <c r="H393" s="264"/>
      <c r="I393" s="54"/>
      <c r="J393" s="54"/>
      <c r="K393" s="54"/>
      <c r="L393" s="54"/>
      <c r="M393" s="265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</row>
    <row r="394">
      <c r="A394" s="54"/>
      <c r="B394" s="54"/>
      <c r="C394" s="98"/>
      <c r="D394" s="54"/>
      <c r="E394" s="54"/>
      <c r="F394" s="54"/>
      <c r="G394" s="54"/>
      <c r="H394" s="264"/>
      <c r="I394" s="54"/>
      <c r="J394" s="54"/>
      <c r="K394" s="54"/>
      <c r="L394" s="54"/>
      <c r="M394" s="265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</row>
    <row r="395">
      <c r="A395" s="54"/>
      <c r="B395" s="54"/>
      <c r="C395" s="98"/>
      <c r="D395" s="54"/>
      <c r="E395" s="54"/>
      <c r="F395" s="54"/>
      <c r="G395" s="54"/>
      <c r="H395" s="264"/>
      <c r="I395" s="54"/>
      <c r="J395" s="54"/>
      <c r="K395" s="54"/>
      <c r="L395" s="54"/>
      <c r="M395" s="265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</row>
    <row r="396">
      <c r="A396" s="54"/>
      <c r="B396" s="54"/>
      <c r="C396" s="98"/>
      <c r="D396" s="54"/>
      <c r="E396" s="54"/>
      <c r="F396" s="54"/>
      <c r="G396" s="54"/>
      <c r="H396" s="264"/>
      <c r="I396" s="54"/>
      <c r="J396" s="54"/>
      <c r="K396" s="54"/>
      <c r="L396" s="54"/>
      <c r="M396" s="265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</row>
    <row r="397">
      <c r="A397" s="54"/>
      <c r="B397" s="54"/>
      <c r="C397" s="98"/>
      <c r="D397" s="54"/>
      <c r="E397" s="54"/>
      <c r="F397" s="54"/>
      <c r="G397" s="54"/>
      <c r="H397" s="264"/>
      <c r="I397" s="54"/>
      <c r="J397" s="54"/>
      <c r="K397" s="54"/>
      <c r="L397" s="54"/>
      <c r="M397" s="265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</row>
    <row r="398">
      <c r="A398" s="54"/>
      <c r="B398" s="54"/>
      <c r="C398" s="98"/>
      <c r="D398" s="54"/>
      <c r="E398" s="54"/>
      <c r="F398" s="54"/>
      <c r="G398" s="54"/>
      <c r="H398" s="264"/>
      <c r="I398" s="54"/>
      <c r="J398" s="54"/>
      <c r="K398" s="54"/>
      <c r="L398" s="54"/>
      <c r="M398" s="265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</row>
    <row r="399">
      <c r="A399" s="54"/>
      <c r="B399" s="54"/>
      <c r="C399" s="98"/>
      <c r="D399" s="54"/>
      <c r="E399" s="54"/>
      <c r="F399" s="54"/>
      <c r="G399" s="54"/>
      <c r="H399" s="264"/>
      <c r="I399" s="54"/>
      <c r="J399" s="54"/>
      <c r="K399" s="54"/>
      <c r="L399" s="54"/>
      <c r="M399" s="265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</row>
    <row r="400">
      <c r="A400" s="54"/>
      <c r="B400" s="54"/>
      <c r="C400" s="98"/>
      <c r="D400" s="54"/>
      <c r="E400" s="54"/>
      <c r="F400" s="54"/>
      <c r="G400" s="54"/>
      <c r="H400" s="264"/>
      <c r="I400" s="54"/>
      <c r="J400" s="54"/>
      <c r="K400" s="54"/>
      <c r="L400" s="54"/>
      <c r="M400" s="265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</row>
    <row r="401">
      <c r="A401" s="54"/>
      <c r="B401" s="54"/>
      <c r="C401" s="98"/>
      <c r="D401" s="54"/>
      <c r="E401" s="54"/>
      <c r="F401" s="54"/>
      <c r="G401" s="54"/>
      <c r="H401" s="264"/>
      <c r="I401" s="54"/>
      <c r="J401" s="54"/>
      <c r="K401" s="54"/>
      <c r="L401" s="54"/>
      <c r="M401" s="265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</row>
    <row r="402">
      <c r="A402" s="54"/>
      <c r="B402" s="54"/>
      <c r="C402" s="98"/>
      <c r="D402" s="54"/>
      <c r="E402" s="54"/>
      <c r="F402" s="54"/>
      <c r="G402" s="54"/>
      <c r="H402" s="264"/>
      <c r="I402" s="54"/>
      <c r="J402" s="54"/>
      <c r="K402" s="54"/>
      <c r="L402" s="54"/>
      <c r="M402" s="265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</row>
    <row r="403">
      <c r="A403" s="54"/>
      <c r="B403" s="54"/>
      <c r="C403" s="98"/>
      <c r="D403" s="54"/>
      <c r="E403" s="54"/>
      <c r="F403" s="54"/>
      <c r="G403" s="54"/>
      <c r="H403" s="264"/>
      <c r="I403" s="54"/>
      <c r="J403" s="54"/>
      <c r="K403" s="54"/>
      <c r="L403" s="54"/>
      <c r="M403" s="265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</row>
    <row r="404">
      <c r="A404" s="54"/>
      <c r="B404" s="54"/>
      <c r="C404" s="98"/>
      <c r="D404" s="54"/>
      <c r="E404" s="54"/>
      <c r="F404" s="54"/>
      <c r="G404" s="54"/>
      <c r="H404" s="264"/>
      <c r="I404" s="54"/>
      <c r="J404" s="54"/>
      <c r="K404" s="54"/>
      <c r="L404" s="54"/>
      <c r="M404" s="265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</row>
    <row r="405">
      <c r="A405" s="54"/>
      <c r="B405" s="54"/>
      <c r="C405" s="98"/>
      <c r="D405" s="54"/>
      <c r="E405" s="54"/>
      <c r="F405" s="54"/>
      <c r="G405" s="54"/>
      <c r="H405" s="264"/>
      <c r="I405" s="54"/>
      <c r="J405" s="54"/>
      <c r="K405" s="54"/>
      <c r="L405" s="54"/>
      <c r="M405" s="265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</row>
    <row r="406">
      <c r="A406" s="54"/>
      <c r="B406" s="54"/>
      <c r="C406" s="98"/>
      <c r="D406" s="54"/>
      <c r="E406" s="54"/>
      <c r="F406" s="54"/>
      <c r="G406" s="54"/>
      <c r="H406" s="264"/>
      <c r="I406" s="54"/>
      <c r="J406" s="54"/>
      <c r="K406" s="54"/>
      <c r="L406" s="54"/>
      <c r="M406" s="265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</row>
    <row r="407">
      <c r="A407" s="54"/>
      <c r="B407" s="54"/>
      <c r="C407" s="98"/>
      <c r="D407" s="54"/>
      <c r="E407" s="54"/>
      <c r="F407" s="54"/>
      <c r="G407" s="54"/>
      <c r="H407" s="264"/>
      <c r="I407" s="54"/>
      <c r="J407" s="54"/>
      <c r="K407" s="54"/>
      <c r="L407" s="54"/>
      <c r="M407" s="265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</row>
    <row r="408">
      <c r="A408" s="54"/>
      <c r="B408" s="54"/>
      <c r="C408" s="98"/>
      <c r="D408" s="54"/>
      <c r="E408" s="54"/>
      <c r="F408" s="54"/>
      <c r="G408" s="54"/>
      <c r="H408" s="264"/>
      <c r="I408" s="54"/>
      <c r="J408" s="54"/>
      <c r="K408" s="54"/>
      <c r="L408" s="54"/>
      <c r="M408" s="265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</row>
    <row r="409">
      <c r="A409" s="54"/>
      <c r="B409" s="54"/>
      <c r="C409" s="98"/>
      <c r="D409" s="54"/>
      <c r="E409" s="54"/>
      <c r="F409" s="54"/>
      <c r="G409" s="54"/>
      <c r="H409" s="264"/>
      <c r="I409" s="54"/>
      <c r="J409" s="54"/>
      <c r="K409" s="54"/>
      <c r="L409" s="54"/>
      <c r="M409" s="265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</row>
    <row r="410">
      <c r="A410" s="54"/>
      <c r="B410" s="54"/>
      <c r="C410" s="98"/>
      <c r="D410" s="54"/>
      <c r="E410" s="54"/>
      <c r="F410" s="54"/>
      <c r="G410" s="54"/>
      <c r="H410" s="264"/>
      <c r="I410" s="54"/>
      <c r="J410" s="54"/>
      <c r="K410" s="54"/>
      <c r="L410" s="54"/>
      <c r="M410" s="265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</row>
    <row r="411">
      <c r="A411" s="54"/>
      <c r="B411" s="54"/>
      <c r="C411" s="98"/>
      <c r="D411" s="54"/>
      <c r="E411" s="54"/>
      <c r="F411" s="54"/>
      <c r="G411" s="54"/>
      <c r="H411" s="264"/>
      <c r="I411" s="54"/>
      <c r="J411" s="54"/>
      <c r="K411" s="54"/>
      <c r="L411" s="54"/>
      <c r="M411" s="265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</row>
    <row r="412">
      <c r="A412" s="54"/>
      <c r="B412" s="54"/>
      <c r="C412" s="98"/>
      <c r="D412" s="54"/>
      <c r="E412" s="54"/>
      <c r="F412" s="54"/>
      <c r="G412" s="54"/>
      <c r="H412" s="264"/>
      <c r="I412" s="54"/>
      <c r="J412" s="54"/>
      <c r="K412" s="54"/>
      <c r="L412" s="54"/>
      <c r="M412" s="265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</row>
    <row r="413">
      <c r="A413" s="54"/>
      <c r="B413" s="54"/>
      <c r="C413" s="98"/>
      <c r="D413" s="54"/>
      <c r="E413" s="54"/>
      <c r="F413" s="54"/>
      <c r="G413" s="54"/>
      <c r="H413" s="264"/>
      <c r="I413" s="54"/>
      <c r="J413" s="54"/>
      <c r="K413" s="54"/>
      <c r="L413" s="54"/>
      <c r="M413" s="265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</row>
    <row r="414">
      <c r="A414" s="54"/>
      <c r="B414" s="54"/>
      <c r="C414" s="98"/>
      <c r="D414" s="54"/>
      <c r="E414" s="54"/>
      <c r="F414" s="54"/>
      <c r="G414" s="54"/>
      <c r="H414" s="264"/>
      <c r="I414" s="54"/>
      <c r="J414" s="54"/>
      <c r="K414" s="54"/>
      <c r="L414" s="54"/>
      <c r="M414" s="265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</row>
    <row r="415">
      <c r="A415" s="54"/>
      <c r="B415" s="54"/>
      <c r="C415" s="98"/>
      <c r="D415" s="54"/>
      <c r="E415" s="54"/>
      <c r="F415" s="54"/>
      <c r="G415" s="54"/>
      <c r="H415" s="264"/>
      <c r="I415" s="54"/>
      <c r="J415" s="54"/>
      <c r="K415" s="54"/>
      <c r="L415" s="54"/>
      <c r="M415" s="265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</row>
    <row r="416">
      <c r="A416" s="54"/>
      <c r="B416" s="54"/>
      <c r="C416" s="98"/>
      <c r="D416" s="54"/>
      <c r="E416" s="54"/>
      <c r="F416" s="54"/>
      <c r="G416" s="54"/>
      <c r="H416" s="264"/>
      <c r="I416" s="54"/>
      <c r="J416" s="54"/>
      <c r="K416" s="54"/>
      <c r="L416" s="54"/>
      <c r="M416" s="265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</row>
    <row r="417">
      <c r="A417" s="54"/>
      <c r="B417" s="54"/>
      <c r="C417" s="98"/>
      <c r="D417" s="54"/>
      <c r="E417" s="54"/>
      <c r="F417" s="54"/>
      <c r="G417" s="54"/>
      <c r="H417" s="264"/>
      <c r="I417" s="54"/>
      <c r="J417" s="54"/>
      <c r="K417" s="54"/>
      <c r="L417" s="54"/>
      <c r="M417" s="265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</row>
    <row r="418">
      <c r="A418" s="54"/>
      <c r="B418" s="54"/>
      <c r="C418" s="98"/>
      <c r="D418" s="54"/>
      <c r="E418" s="54"/>
      <c r="F418" s="54"/>
      <c r="G418" s="54"/>
      <c r="H418" s="264"/>
      <c r="I418" s="54"/>
      <c r="J418" s="54"/>
      <c r="K418" s="54"/>
      <c r="L418" s="54"/>
      <c r="M418" s="265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</row>
    <row r="419">
      <c r="A419" s="54"/>
      <c r="B419" s="54"/>
      <c r="C419" s="98"/>
      <c r="D419" s="54"/>
      <c r="E419" s="54"/>
      <c r="F419" s="54"/>
      <c r="G419" s="54"/>
      <c r="H419" s="264"/>
      <c r="I419" s="54"/>
      <c r="J419" s="54"/>
      <c r="K419" s="54"/>
      <c r="L419" s="54"/>
      <c r="M419" s="265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</row>
    <row r="420">
      <c r="A420" s="54"/>
      <c r="B420" s="54"/>
      <c r="C420" s="98"/>
      <c r="D420" s="54"/>
      <c r="E420" s="54"/>
      <c r="F420" s="54"/>
      <c r="G420" s="54"/>
      <c r="H420" s="264"/>
      <c r="I420" s="54"/>
      <c r="J420" s="54"/>
      <c r="K420" s="54"/>
      <c r="L420" s="54"/>
      <c r="M420" s="265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</row>
    <row r="421">
      <c r="A421" s="54"/>
      <c r="B421" s="54"/>
      <c r="C421" s="98"/>
      <c r="D421" s="54"/>
      <c r="E421" s="54"/>
      <c r="F421" s="54"/>
      <c r="G421" s="54"/>
      <c r="H421" s="264"/>
      <c r="I421" s="54"/>
      <c r="J421" s="54"/>
      <c r="K421" s="54"/>
      <c r="L421" s="54"/>
      <c r="M421" s="265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</row>
    <row r="422">
      <c r="A422" s="54"/>
      <c r="B422" s="54"/>
      <c r="C422" s="98"/>
      <c r="D422" s="54"/>
      <c r="E422" s="54"/>
      <c r="F422" s="54"/>
      <c r="G422" s="54"/>
      <c r="H422" s="264"/>
      <c r="I422" s="54"/>
      <c r="J422" s="54"/>
      <c r="K422" s="54"/>
      <c r="L422" s="54"/>
      <c r="M422" s="265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</row>
    <row r="423">
      <c r="A423" s="54"/>
      <c r="B423" s="54"/>
      <c r="C423" s="98"/>
      <c r="D423" s="54"/>
      <c r="E423" s="54"/>
      <c r="F423" s="54"/>
      <c r="G423" s="54"/>
      <c r="H423" s="264"/>
      <c r="I423" s="54"/>
      <c r="J423" s="54"/>
      <c r="K423" s="54"/>
      <c r="L423" s="54"/>
      <c r="M423" s="265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</row>
    <row r="424">
      <c r="A424" s="54"/>
      <c r="B424" s="54"/>
      <c r="C424" s="98"/>
      <c r="D424" s="54"/>
      <c r="E424" s="54"/>
      <c r="F424" s="54"/>
      <c r="G424" s="54"/>
      <c r="H424" s="264"/>
      <c r="I424" s="54"/>
      <c r="J424" s="54"/>
      <c r="K424" s="54"/>
      <c r="L424" s="54"/>
      <c r="M424" s="265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</row>
    <row r="425">
      <c r="A425" s="54"/>
      <c r="B425" s="54"/>
      <c r="C425" s="98"/>
      <c r="D425" s="54"/>
      <c r="E425" s="54"/>
      <c r="F425" s="54"/>
      <c r="G425" s="54"/>
      <c r="H425" s="264"/>
      <c r="I425" s="54"/>
      <c r="J425" s="54"/>
      <c r="K425" s="54"/>
      <c r="L425" s="54"/>
      <c r="M425" s="265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</row>
    <row r="426">
      <c r="A426" s="54"/>
      <c r="B426" s="54"/>
      <c r="C426" s="98"/>
      <c r="D426" s="54"/>
      <c r="E426" s="54"/>
      <c r="F426" s="54"/>
      <c r="G426" s="54"/>
      <c r="H426" s="264"/>
      <c r="I426" s="54"/>
      <c r="J426" s="54"/>
      <c r="K426" s="54"/>
      <c r="L426" s="54"/>
      <c r="M426" s="265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</row>
    <row r="427">
      <c r="A427" s="54"/>
      <c r="B427" s="54"/>
      <c r="C427" s="98"/>
      <c r="D427" s="54"/>
      <c r="E427" s="54"/>
      <c r="F427" s="54"/>
      <c r="G427" s="54"/>
      <c r="H427" s="264"/>
      <c r="I427" s="54"/>
      <c r="J427" s="54"/>
      <c r="K427" s="54"/>
      <c r="L427" s="54"/>
      <c r="M427" s="265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</row>
    <row r="428">
      <c r="A428" s="54"/>
      <c r="B428" s="54"/>
      <c r="C428" s="98"/>
      <c r="D428" s="54"/>
      <c r="E428" s="54"/>
      <c r="F428" s="54"/>
      <c r="G428" s="54"/>
      <c r="H428" s="264"/>
      <c r="I428" s="54"/>
      <c r="J428" s="54"/>
      <c r="K428" s="54"/>
      <c r="L428" s="54"/>
      <c r="M428" s="265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</row>
    <row r="429">
      <c r="A429" s="54"/>
      <c r="B429" s="54"/>
      <c r="C429" s="98"/>
      <c r="D429" s="54"/>
      <c r="E429" s="54"/>
      <c r="F429" s="54"/>
      <c r="G429" s="54"/>
      <c r="H429" s="264"/>
      <c r="I429" s="54"/>
      <c r="J429" s="54"/>
      <c r="K429" s="54"/>
      <c r="L429" s="54"/>
      <c r="M429" s="265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</row>
    <row r="430">
      <c r="A430" s="54"/>
      <c r="B430" s="54"/>
      <c r="C430" s="98"/>
      <c r="D430" s="54"/>
      <c r="E430" s="54"/>
      <c r="F430" s="54"/>
      <c r="G430" s="54"/>
      <c r="H430" s="264"/>
      <c r="I430" s="54"/>
      <c r="J430" s="54"/>
      <c r="K430" s="54"/>
      <c r="L430" s="54"/>
      <c r="M430" s="265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</row>
    <row r="431">
      <c r="A431" s="54"/>
      <c r="B431" s="54"/>
      <c r="C431" s="98"/>
      <c r="D431" s="54"/>
      <c r="E431" s="54"/>
      <c r="F431" s="54"/>
      <c r="G431" s="54"/>
      <c r="H431" s="264"/>
      <c r="I431" s="54"/>
      <c r="J431" s="54"/>
      <c r="K431" s="54"/>
      <c r="L431" s="54"/>
      <c r="M431" s="265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</row>
    <row r="432">
      <c r="A432" s="54"/>
      <c r="B432" s="54"/>
      <c r="C432" s="98"/>
      <c r="D432" s="54"/>
      <c r="E432" s="54"/>
      <c r="F432" s="54"/>
      <c r="G432" s="54"/>
      <c r="H432" s="264"/>
      <c r="I432" s="54"/>
      <c r="J432" s="54"/>
      <c r="K432" s="54"/>
      <c r="L432" s="54"/>
      <c r="M432" s="265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</row>
    <row r="433">
      <c r="A433" s="54"/>
      <c r="B433" s="54"/>
      <c r="C433" s="98"/>
      <c r="D433" s="54"/>
      <c r="E433" s="54"/>
      <c r="F433" s="54"/>
      <c r="G433" s="54"/>
      <c r="H433" s="264"/>
      <c r="I433" s="54"/>
      <c r="J433" s="54"/>
      <c r="K433" s="54"/>
      <c r="L433" s="54"/>
      <c r="M433" s="265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</row>
    <row r="434">
      <c r="A434" s="54"/>
      <c r="B434" s="54"/>
      <c r="C434" s="98"/>
      <c r="D434" s="54"/>
      <c r="E434" s="54"/>
      <c r="F434" s="54"/>
      <c r="G434" s="54"/>
      <c r="H434" s="264"/>
      <c r="I434" s="54"/>
      <c r="J434" s="54"/>
      <c r="K434" s="54"/>
      <c r="L434" s="54"/>
      <c r="M434" s="265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</row>
    <row r="435">
      <c r="A435" s="54"/>
      <c r="B435" s="54"/>
      <c r="C435" s="98"/>
      <c r="D435" s="54"/>
      <c r="E435" s="54"/>
      <c r="F435" s="54"/>
      <c r="G435" s="54"/>
      <c r="H435" s="264"/>
      <c r="I435" s="54"/>
      <c r="J435" s="54"/>
      <c r="K435" s="54"/>
      <c r="L435" s="54"/>
      <c r="M435" s="265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</row>
    <row r="436">
      <c r="A436" s="54"/>
      <c r="B436" s="54"/>
      <c r="C436" s="98"/>
      <c r="D436" s="54"/>
      <c r="E436" s="54"/>
      <c r="F436" s="54"/>
      <c r="G436" s="54"/>
      <c r="H436" s="264"/>
      <c r="I436" s="54"/>
      <c r="J436" s="54"/>
      <c r="K436" s="54"/>
      <c r="L436" s="54"/>
      <c r="M436" s="265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</row>
    <row r="437">
      <c r="A437" s="54"/>
      <c r="B437" s="54"/>
      <c r="C437" s="98"/>
      <c r="D437" s="54"/>
      <c r="E437" s="54"/>
      <c r="F437" s="54"/>
      <c r="G437" s="54"/>
      <c r="H437" s="264"/>
      <c r="I437" s="54"/>
      <c r="J437" s="54"/>
      <c r="K437" s="54"/>
      <c r="L437" s="54"/>
      <c r="M437" s="265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</row>
    <row r="438">
      <c r="A438" s="54"/>
      <c r="B438" s="54"/>
      <c r="C438" s="98"/>
      <c r="D438" s="54"/>
      <c r="E438" s="54"/>
      <c r="F438" s="54"/>
      <c r="G438" s="54"/>
      <c r="H438" s="264"/>
      <c r="I438" s="54"/>
      <c r="J438" s="54"/>
      <c r="K438" s="54"/>
      <c r="L438" s="54"/>
      <c r="M438" s="265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</row>
    <row r="439">
      <c r="A439" s="54"/>
      <c r="B439" s="54"/>
      <c r="C439" s="98"/>
      <c r="D439" s="54"/>
      <c r="E439" s="54"/>
      <c r="F439" s="54"/>
      <c r="G439" s="54"/>
      <c r="H439" s="264"/>
      <c r="I439" s="54"/>
      <c r="J439" s="54"/>
      <c r="K439" s="54"/>
      <c r="L439" s="54"/>
      <c r="M439" s="265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</row>
    <row r="440">
      <c r="A440" s="54"/>
      <c r="B440" s="54"/>
      <c r="C440" s="98"/>
      <c r="D440" s="54"/>
      <c r="E440" s="54"/>
      <c r="F440" s="54"/>
      <c r="G440" s="54"/>
      <c r="H440" s="264"/>
      <c r="I440" s="54"/>
      <c r="J440" s="54"/>
      <c r="K440" s="54"/>
      <c r="L440" s="54"/>
      <c r="M440" s="265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</row>
    <row r="441">
      <c r="A441" s="54"/>
      <c r="B441" s="54"/>
      <c r="C441" s="98"/>
      <c r="D441" s="54"/>
      <c r="E441" s="54"/>
      <c r="F441" s="54"/>
      <c r="G441" s="54"/>
      <c r="H441" s="264"/>
      <c r="I441" s="54"/>
      <c r="J441" s="54"/>
      <c r="K441" s="54"/>
      <c r="L441" s="54"/>
      <c r="M441" s="265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</row>
    <row r="442">
      <c r="A442" s="54"/>
      <c r="B442" s="54"/>
      <c r="C442" s="98"/>
      <c r="D442" s="54"/>
      <c r="E442" s="54"/>
      <c r="F442" s="54"/>
      <c r="G442" s="54"/>
      <c r="H442" s="264"/>
      <c r="I442" s="54"/>
      <c r="J442" s="54"/>
      <c r="K442" s="54"/>
      <c r="L442" s="54"/>
      <c r="M442" s="265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</row>
    <row r="443">
      <c r="A443" s="54"/>
      <c r="B443" s="54"/>
      <c r="C443" s="98"/>
      <c r="D443" s="54"/>
      <c r="E443" s="54"/>
      <c r="F443" s="54"/>
      <c r="G443" s="54"/>
      <c r="H443" s="264"/>
      <c r="I443" s="54"/>
      <c r="J443" s="54"/>
      <c r="K443" s="54"/>
      <c r="L443" s="54"/>
      <c r="M443" s="265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</row>
    <row r="444">
      <c r="A444" s="54"/>
      <c r="B444" s="54"/>
      <c r="C444" s="98"/>
      <c r="D444" s="54"/>
      <c r="E444" s="54"/>
      <c r="F444" s="54"/>
      <c r="G444" s="54"/>
      <c r="H444" s="264"/>
      <c r="I444" s="54"/>
      <c r="J444" s="54"/>
      <c r="K444" s="54"/>
      <c r="L444" s="54"/>
      <c r="M444" s="265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</row>
    <row r="445">
      <c r="A445" s="54"/>
      <c r="B445" s="54"/>
      <c r="C445" s="98"/>
      <c r="D445" s="54"/>
      <c r="E445" s="54"/>
      <c r="F445" s="54"/>
      <c r="G445" s="54"/>
      <c r="H445" s="264"/>
      <c r="I445" s="54"/>
      <c r="J445" s="54"/>
      <c r="K445" s="54"/>
      <c r="L445" s="54"/>
      <c r="M445" s="265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</row>
    <row r="446">
      <c r="A446" s="54"/>
      <c r="B446" s="54"/>
      <c r="C446" s="98"/>
      <c r="D446" s="54"/>
      <c r="E446" s="54"/>
      <c r="F446" s="54"/>
      <c r="G446" s="54"/>
      <c r="H446" s="264"/>
      <c r="I446" s="54"/>
      <c r="J446" s="54"/>
      <c r="K446" s="54"/>
      <c r="L446" s="54"/>
      <c r="M446" s="265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</row>
    <row r="447">
      <c r="A447" s="54"/>
      <c r="B447" s="54"/>
      <c r="C447" s="98"/>
      <c r="D447" s="54"/>
      <c r="E447" s="54"/>
      <c r="F447" s="54"/>
      <c r="G447" s="54"/>
      <c r="H447" s="264"/>
      <c r="I447" s="54"/>
      <c r="J447" s="54"/>
      <c r="K447" s="54"/>
      <c r="L447" s="54"/>
      <c r="M447" s="265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</row>
    <row r="448">
      <c r="A448" s="54"/>
      <c r="B448" s="54"/>
      <c r="C448" s="98"/>
      <c r="D448" s="54"/>
      <c r="E448" s="54"/>
      <c r="F448" s="54"/>
      <c r="G448" s="54"/>
      <c r="H448" s="264"/>
      <c r="I448" s="54"/>
      <c r="J448" s="54"/>
      <c r="K448" s="54"/>
      <c r="L448" s="54"/>
      <c r="M448" s="265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</row>
    <row r="449">
      <c r="A449" s="54"/>
      <c r="B449" s="54"/>
      <c r="C449" s="98"/>
      <c r="D449" s="54"/>
      <c r="E449" s="54"/>
      <c r="F449" s="54"/>
      <c r="G449" s="54"/>
      <c r="H449" s="264"/>
      <c r="I449" s="54"/>
      <c r="J449" s="54"/>
      <c r="K449" s="54"/>
      <c r="L449" s="54"/>
      <c r="M449" s="265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</row>
    <row r="450">
      <c r="A450" s="54"/>
      <c r="B450" s="54"/>
      <c r="C450" s="98"/>
      <c r="D450" s="54"/>
      <c r="E450" s="54"/>
      <c r="F450" s="54"/>
      <c r="G450" s="54"/>
      <c r="H450" s="264"/>
      <c r="I450" s="54"/>
      <c r="J450" s="54"/>
      <c r="K450" s="54"/>
      <c r="L450" s="54"/>
      <c r="M450" s="265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</row>
    <row r="451">
      <c r="A451" s="54"/>
      <c r="B451" s="54"/>
      <c r="C451" s="98"/>
      <c r="D451" s="54"/>
      <c r="E451" s="54"/>
      <c r="F451" s="54"/>
      <c r="G451" s="54"/>
      <c r="H451" s="264"/>
      <c r="I451" s="54"/>
      <c r="J451" s="54"/>
      <c r="K451" s="54"/>
      <c r="L451" s="54"/>
      <c r="M451" s="265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</row>
    <row r="452">
      <c r="A452" s="54"/>
      <c r="B452" s="54"/>
      <c r="C452" s="98"/>
      <c r="D452" s="54"/>
      <c r="E452" s="54"/>
      <c r="F452" s="54"/>
      <c r="G452" s="54"/>
      <c r="H452" s="264"/>
      <c r="I452" s="54"/>
      <c r="J452" s="54"/>
      <c r="K452" s="54"/>
      <c r="L452" s="54"/>
      <c r="M452" s="265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</row>
    <row r="453">
      <c r="A453" s="54"/>
      <c r="B453" s="54"/>
      <c r="C453" s="98"/>
      <c r="D453" s="54"/>
      <c r="E453" s="54"/>
      <c r="F453" s="54"/>
      <c r="G453" s="54"/>
      <c r="H453" s="264"/>
      <c r="I453" s="54"/>
      <c r="J453" s="54"/>
      <c r="K453" s="54"/>
      <c r="L453" s="54"/>
      <c r="M453" s="265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</row>
    <row r="454">
      <c r="A454" s="54"/>
      <c r="B454" s="54"/>
      <c r="C454" s="98"/>
      <c r="D454" s="54"/>
      <c r="E454" s="54"/>
      <c r="F454" s="54"/>
      <c r="G454" s="54"/>
      <c r="H454" s="264"/>
      <c r="I454" s="54"/>
      <c r="J454" s="54"/>
      <c r="K454" s="54"/>
      <c r="L454" s="54"/>
      <c r="M454" s="265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</row>
    <row r="455">
      <c r="A455" s="54"/>
      <c r="B455" s="54"/>
      <c r="C455" s="98"/>
      <c r="D455" s="54"/>
      <c r="E455" s="54"/>
      <c r="F455" s="54"/>
      <c r="G455" s="54"/>
      <c r="H455" s="264"/>
      <c r="I455" s="54"/>
      <c r="J455" s="54"/>
      <c r="K455" s="54"/>
      <c r="L455" s="54"/>
      <c r="M455" s="265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</row>
    <row r="456">
      <c r="A456" s="54"/>
      <c r="B456" s="54"/>
      <c r="C456" s="98"/>
      <c r="D456" s="54"/>
      <c r="E456" s="54"/>
      <c r="F456" s="54"/>
      <c r="G456" s="54"/>
      <c r="H456" s="264"/>
      <c r="I456" s="54"/>
      <c r="J456" s="54"/>
      <c r="K456" s="54"/>
      <c r="L456" s="54"/>
      <c r="M456" s="265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</row>
    <row r="457">
      <c r="A457" s="54"/>
      <c r="B457" s="54"/>
      <c r="C457" s="98"/>
      <c r="D457" s="54"/>
      <c r="E457" s="54"/>
      <c r="F457" s="54"/>
      <c r="G457" s="54"/>
      <c r="H457" s="264"/>
      <c r="I457" s="54"/>
      <c r="J457" s="54"/>
      <c r="K457" s="54"/>
      <c r="L457" s="54"/>
      <c r="M457" s="265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</row>
    <row r="458">
      <c r="A458" s="54"/>
      <c r="B458" s="54"/>
      <c r="C458" s="98"/>
      <c r="D458" s="54"/>
      <c r="E458" s="54"/>
      <c r="F458" s="54"/>
      <c r="G458" s="54"/>
      <c r="H458" s="264"/>
      <c r="I458" s="54"/>
      <c r="J458" s="54"/>
      <c r="K458" s="54"/>
      <c r="L458" s="54"/>
      <c r="M458" s="265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</row>
    <row r="459">
      <c r="A459" s="54"/>
      <c r="B459" s="54"/>
      <c r="C459" s="98"/>
      <c r="D459" s="54"/>
      <c r="E459" s="54"/>
      <c r="F459" s="54"/>
      <c r="G459" s="54"/>
      <c r="H459" s="264"/>
      <c r="I459" s="54"/>
      <c r="J459" s="54"/>
      <c r="K459" s="54"/>
      <c r="L459" s="54"/>
      <c r="M459" s="265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</row>
    <row r="460">
      <c r="A460" s="54"/>
      <c r="B460" s="54"/>
      <c r="C460" s="98"/>
      <c r="D460" s="54"/>
      <c r="E460" s="54"/>
      <c r="F460" s="54"/>
      <c r="G460" s="54"/>
      <c r="H460" s="264"/>
      <c r="I460" s="54"/>
      <c r="J460" s="54"/>
      <c r="K460" s="54"/>
      <c r="L460" s="54"/>
      <c r="M460" s="265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</row>
    <row r="461">
      <c r="A461" s="54"/>
      <c r="B461" s="54"/>
      <c r="C461" s="98"/>
      <c r="D461" s="54"/>
      <c r="E461" s="54"/>
      <c r="F461" s="54"/>
      <c r="G461" s="54"/>
      <c r="H461" s="264"/>
      <c r="I461" s="54"/>
      <c r="J461" s="54"/>
      <c r="K461" s="54"/>
      <c r="L461" s="54"/>
      <c r="M461" s="265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</row>
    <row r="462">
      <c r="A462" s="54"/>
      <c r="B462" s="54"/>
      <c r="C462" s="98"/>
      <c r="D462" s="54"/>
      <c r="E462" s="54"/>
      <c r="F462" s="54"/>
      <c r="G462" s="54"/>
      <c r="H462" s="264"/>
      <c r="I462" s="54"/>
      <c r="J462" s="54"/>
      <c r="K462" s="54"/>
      <c r="L462" s="54"/>
      <c r="M462" s="265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</row>
    <row r="463">
      <c r="A463" s="54"/>
      <c r="B463" s="54"/>
      <c r="C463" s="98"/>
      <c r="D463" s="54"/>
      <c r="E463" s="54"/>
      <c r="F463" s="54"/>
      <c r="G463" s="54"/>
      <c r="H463" s="264"/>
      <c r="I463" s="54"/>
      <c r="J463" s="54"/>
      <c r="K463" s="54"/>
      <c r="L463" s="54"/>
      <c r="M463" s="265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</row>
    <row r="464">
      <c r="A464" s="54"/>
      <c r="B464" s="54"/>
      <c r="C464" s="98"/>
      <c r="D464" s="54"/>
      <c r="E464" s="54"/>
      <c r="F464" s="54"/>
      <c r="G464" s="54"/>
      <c r="H464" s="264"/>
      <c r="I464" s="54"/>
      <c r="J464" s="54"/>
      <c r="K464" s="54"/>
      <c r="L464" s="54"/>
      <c r="M464" s="265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</row>
    <row r="465">
      <c r="A465" s="54"/>
      <c r="B465" s="54"/>
      <c r="C465" s="98"/>
      <c r="D465" s="54"/>
      <c r="E465" s="54"/>
      <c r="F465" s="54"/>
      <c r="G465" s="54"/>
      <c r="H465" s="264"/>
      <c r="I465" s="54"/>
      <c r="J465" s="54"/>
      <c r="K465" s="54"/>
      <c r="L465" s="54"/>
      <c r="M465" s="265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</row>
    <row r="466">
      <c r="A466" s="54"/>
      <c r="B466" s="54"/>
      <c r="C466" s="98"/>
      <c r="D466" s="54"/>
      <c r="E466" s="54"/>
      <c r="F466" s="54"/>
      <c r="G466" s="54"/>
      <c r="H466" s="264"/>
      <c r="I466" s="54"/>
      <c r="J466" s="54"/>
      <c r="K466" s="54"/>
      <c r="L466" s="54"/>
      <c r="M466" s="265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</row>
    <row r="467">
      <c r="A467" s="54"/>
      <c r="B467" s="54"/>
      <c r="C467" s="98"/>
      <c r="D467" s="54"/>
      <c r="E467" s="54"/>
      <c r="F467" s="54"/>
      <c r="G467" s="54"/>
      <c r="H467" s="264"/>
      <c r="I467" s="54"/>
      <c r="J467" s="54"/>
      <c r="K467" s="54"/>
      <c r="L467" s="54"/>
      <c r="M467" s="265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</row>
    <row r="468">
      <c r="A468" s="54"/>
      <c r="B468" s="54"/>
      <c r="C468" s="98"/>
      <c r="D468" s="54"/>
      <c r="E468" s="54"/>
      <c r="F468" s="54"/>
      <c r="G468" s="54"/>
      <c r="H468" s="264"/>
      <c r="I468" s="54"/>
      <c r="J468" s="54"/>
      <c r="K468" s="54"/>
      <c r="L468" s="54"/>
      <c r="M468" s="265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</row>
    <row r="469">
      <c r="A469" s="54"/>
      <c r="B469" s="54"/>
      <c r="C469" s="98"/>
      <c r="D469" s="54"/>
      <c r="E469" s="54"/>
      <c r="F469" s="54"/>
      <c r="G469" s="54"/>
      <c r="H469" s="264"/>
      <c r="I469" s="54"/>
      <c r="J469" s="54"/>
      <c r="K469" s="54"/>
      <c r="L469" s="54"/>
      <c r="M469" s="265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</row>
    <row r="470">
      <c r="A470" s="54"/>
      <c r="B470" s="54"/>
      <c r="C470" s="98"/>
      <c r="D470" s="54"/>
      <c r="E470" s="54"/>
      <c r="F470" s="54"/>
      <c r="G470" s="54"/>
      <c r="H470" s="264"/>
      <c r="I470" s="54"/>
      <c r="J470" s="54"/>
      <c r="K470" s="54"/>
      <c r="L470" s="54"/>
      <c r="M470" s="265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</row>
    <row r="471">
      <c r="A471" s="54"/>
      <c r="B471" s="54"/>
      <c r="C471" s="98"/>
      <c r="D471" s="54"/>
      <c r="E471" s="54"/>
      <c r="F471" s="54"/>
      <c r="G471" s="54"/>
      <c r="H471" s="264"/>
      <c r="I471" s="54"/>
      <c r="J471" s="54"/>
      <c r="K471" s="54"/>
      <c r="L471" s="54"/>
      <c r="M471" s="265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</row>
    <row r="472">
      <c r="A472" s="54"/>
      <c r="B472" s="54"/>
      <c r="C472" s="98"/>
      <c r="D472" s="54"/>
      <c r="E472" s="54"/>
      <c r="F472" s="54"/>
      <c r="G472" s="54"/>
      <c r="H472" s="264"/>
      <c r="I472" s="54"/>
      <c r="J472" s="54"/>
      <c r="K472" s="54"/>
      <c r="L472" s="54"/>
      <c r="M472" s="265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</row>
    <row r="473">
      <c r="A473" s="54"/>
      <c r="B473" s="54"/>
      <c r="C473" s="98"/>
      <c r="D473" s="54"/>
      <c r="E473" s="54"/>
      <c r="F473" s="54"/>
      <c r="G473" s="54"/>
      <c r="H473" s="264"/>
      <c r="I473" s="54"/>
      <c r="J473" s="54"/>
      <c r="K473" s="54"/>
      <c r="L473" s="54"/>
      <c r="M473" s="265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</row>
    <row r="474">
      <c r="A474" s="54"/>
      <c r="B474" s="54"/>
      <c r="C474" s="98"/>
      <c r="D474" s="54"/>
      <c r="E474" s="54"/>
      <c r="F474" s="54"/>
      <c r="G474" s="54"/>
      <c r="H474" s="264"/>
      <c r="I474" s="54"/>
      <c r="J474" s="54"/>
      <c r="K474" s="54"/>
      <c r="L474" s="54"/>
      <c r="M474" s="265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</row>
    <row r="475">
      <c r="A475" s="54"/>
      <c r="B475" s="54"/>
      <c r="C475" s="98"/>
      <c r="D475" s="54"/>
      <c r="E475" s="54"/>
      <c r="F475" s="54"/>
      <c r="G475" s="54"/>
      <c r="H475" s="264"/>
      <c r="I475" s="54"/>
      <c r="J475" s="54"/>
      <c r="K475" s="54"/>
      <c r="L475" s="54"/>
      <c r="M475" s="265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</row>
    <row r="476">
      <c r="A476" s="54"/>
      <c r="B476" s="54"/>
      <c r="C476" s="98"/>
      <c r="D476" s="54"/>
      <c r="E476" s="54"/>
      <c r="F476" s="54"/>
      <c r="G476" s="54"/>
      <c r="H476" s="264"/>
      <c r="I476" s="54"/>
      <c r="J476" s="54"/>
      <c r="K476" s="54"/>
      <c r="L476" s="54"/>
      <c r="M476" s="265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</row>
    <row r="477">
      <c r="A477" s="54"/>
      <c r="B477" s="54"/>
      <c r="C477" s="98"/>
      <c r="D477" s="54"/>
      <c r="E477" s="54"/>
      <c r="F477" s="54"/>
      <c r="G477" s="54"/>
      <c r="H477" s="264"/>
      <c r="I477" s="54"/>
      <c r="J477" s="54"/>
      <c r="K477" s="54"/>
      <c r="L477" s="54"/>
      <c r="M477" s="265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</row>
    <row r="478">
      <c r="A478" s="54"/>
      <c r="B478" s="54"/>
      <c r="C478" s="98"/>
      <c r="D478" s="54"/>
      <c r="E478" s="54"/>
      <c r="F478" s="54"/>
      <c r="G478" s="54"/>
      <c r="H478" s="264"/>
      <c r="I478" s="54"/>
      <c r="J478" s="54"/>
      <c r="K478" s="54"/>
      <c r="L478" s="54"/>
      <c r="M478" s="265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</row>
    <row r="479">
      <c r="A479" s="54"/>
      <c r="B479" s="54"/>
      <c r="C479" s="98"/>
      <c r="D479" s="54"/>
      <c r="E479" s="54"/>
      <c r="F479" s="54"/>
      <c r="G479" s="54"/>
      <c r="H479" s="264"/>
      <c r="I479" s="54"/>
      <c r="J479" s="54"/>
      <c r="K479" s="54"/>
      <c r="L479" s="54"/>
      <c r="M479" s="265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</row>
    <row r="480">
      <c r="A480" s="54"/>
      <c r="B480" s="54"/>
      <c r="C480" s="98"/>
      <c r="D480" s="54"/>
      <c r="E480" s="54"/>
      <c r="F480" s="54"/>
      <c r="G480" s="54"/>
      <c r="H480" s="264"/>
      <c r="I480" s="54"/>
      <c r="J480" s="54"/>
      <c r="K480" s="54"/>
      <c r="L480" s="54"/>
      <c r="M480" s="265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</row>
    <row r="481">
      <c r="A481" s="54"/>
      <c r="B481" s="54"/>
      <c r="C481" s="98"/>
      <c r="D481" s="54"/>
      <c r="E481" s="54"/>
      <c r="F481" s="54"/>
      <c r="G481" s="54"/>
      <c r="H481" s="264"/>
      <c r="I481" s="54"/>
      <c r="J481" s="54"/>
      <c r="K481" s="54"/>
      <c r="L481" s="54"/>
      <c r="M481" s="265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</row>
    <row r="482">
      <c r="A482" s="54"/>
      <c r="B482" s="54"/>
      <c r="C482" s="98"/>
      <c r="D482" s="54"/>
      <c r="E482" s="54"/>
      <c r="F482" s="54"/>
      <c r="G482" s="54"/>
      <c r="H482" s="264"/>
      <c r="I482" s="54"/>
      <c r="J482" s="54"/>
      <c r="K482" s="54"/>
      <c r="L482" s="54"/>
      <c r="M482" s="265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</row>
    <row r="483">
      <c r="A483" s="54"/>
      <c r="B483" s="54"/>
      <c r="C483" s="98"/>
      <c r="D483" s="54"/>
      <c r="E483" s="54"/>
      <c r="F483" s="54"/>
      <c r="G483" s="54"/>
      <c r="H483" s="264"/>
      <c r="I483" s="54"/>
      <c r="J483" s="54"/>
      <c r="K483" s="54"/>
      <c r="L483" s="54"/>
      <c r="M483" s="265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</row>
    <row r="484">
      <c r="A484" s="54"/>
      <c r="B484" s="54"/>
      <c r="C484" s="98"/>
      <c r="D484" s="54"/>
      <c r="E484" s="54"/>
      <c r="F484" s="54"/>
      <c r="G484" s="54"/>
      <c r="H484" s="264"/>
      <c r="I484" s="54"/>
      <c r="J484" s="54"/>
      <c r="K484" s="54"/>
      <c r="L484" s="54"/>
      <c r="M484" s="265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</row>
    <row r="485">
      <c r="A485" s="54"/>
      <c r="B485" s="54"/>
      <c r="C485" s="98"/>
      <c r="D485" s="54"/>
      <c r="E485" s="54"/>
      <c r="F485" s="54"/>
      <c r="G485" s="54"/>
      <c r="H485" s="264"/>
      <c r="I485" s="54"/>
      <c r="J485" s="54"/>
      <c r="K485" s="54"/>
      <c r="L485" s="54"/>
      <c r="M485" s="265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</row>
    <row r="486">
      <c r="A486" s="54"/>
      <c r="B486" s="54"/>
      <c r="C486" s="98"/>
      <c r="D486" s="54"/>
      <c r="E486" s="54"/>
      <c r="F486" s="54"/>
      <c r="G486" s="54"/>
      <c r="H486" s="264"/>
      <c r="I486" s="54"/>
      <c r="J486" s="54"/>
      <c r="K486" s="54"/>
      <c r="L486" s="54"/>
      <c r="M486" s="265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</row>
    <row r="487">
      <c r="A487" s="54"/>
      <c r="B487" s="54"/>
      <c r="C487" s="98"/>
      <c r="D487" s="54"/>
      <c r="E487" s="54"/>
      <c r="F487" s="54"/>
      <c r="G487" s="54"/>
      <c r="H487" s="264"/>
      <c r="I487" s="54"/>
      <c r="J487" s="54"/>
      <c r="K487" s="54"/>
      <c r="L487" s="54"/>
      <c r="M487" s="265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</row>
    <row r="488">
      <c r="A488" s="54"/>
      <c r="B488" s="54"/>
      <c r="C488" s="98"/>
      <c r="D488" s="54"/>
      <c r="E488" s="54"/>
      <c r="F488" s="54"/>
      <c r="G488" s="54"/>
      <c r="H488" s="264"/>
      <c r="I488" s="54"/>
      <c r="J488" s="54"/>
      <c r="K488" s="54"/>
      <c r="L488" s="54"/>
      <c r="M488" s="265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</row>
    <row r="489">
      <c r="A489" s="54"/>
      <c r="B489" s="54"/>
      <c r="C489" s="98"/>
      <c r="D489" s="54"/>
      <c r="E489" s="54"/>
      <c r="F489" s="54"/>
      <c r="G489" s="54"/>
      <c r="H489" s="264"/>
      <c r="I489" s="54"/>
      <c r="J489" s="54"/>
      <c r="K489" s="54"/>
      <c r="L489" s="54"/>
      <c r="M489" s="265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</row>
    <row r="490">
      <c r="A490" s="54"/>
      <c r="B490" s="54"/>
      <c r="C490" s="98"/>
      <c r="D490" s="54"/>
      <c r="E490" s="54"/>
      <c r="F490" s="54"/>
      <c r="G490" s="54"/>
      <c r="H490" s="264"/>
      <c r="I490" s="54"/>
      <c r="J490" s="54"/>
      <c r="K490" s="54"/>
      <c r="L490" s="54"/>
      <c r="M490" s="265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</row>
    <row r="491">
      <c r="A491" s="54"/>
      <c r="B491" s="54"/>
      <c r="C491" s="98"/>
      <c r="D491" s="54"/>
      <c r="E491" s="54"/>
      <c r="F491" s="54"/>
      <c r="G491" s="54"/>
      <c r="H491" s="264"/>
      <c r="I491" s="54"/>
      <c r="J491" s="54"/>
      <c r="K491" s="54"/>
      <c r="L491" s="54"/>
      <c r="M491" s="265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</row>
    <row r="492">
      <c r="A492" s="54"/>
      <c r="B492" s="54"/>
      <c r="C492" s="98"/>
      <c r="D492" s="54"/>
      <c r="E492" s="54"/>
      <c r="F492" s="54"/>
      <c r="G492" s="54"/>
      <c r="H492" s="264"/>
      <c r="I492" s="54"/>
      <c r="J492" s="54"/>
      <c r="K492" s="54"/>
      <c r="L492" s="54"/>
      <c r="M492" s="265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</row>
    <row r="493">
      <c r="A493" s="54"/>
      <c r="B493" s="54"/>
      <c r="C493" s="98"/>
      <c r="D493" s="54"/>
      <c r="E493" s="54"/>
      <c r="F493" s="54"/>
      <c r="G493" s="54"/>
      <c r="H493" s="264"/>
      <c r="I493" s="54"/>
      <c r="J493" s="54"/>
      <c r="K493" s="54"/>
      <c r="L493" s="54"/>
      <c r="M493" s="265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</row>
    <row r="494">
      <c r="A494" s="54"/>
      <c r="B494" s="54"/>
      <c r="C494" s="98"/>
      <c r="D494" s="54"/>
      <c r="E494" s="54"/>
      <c r="F494" s="54"/>
      <c r="G494" s="54"/>
      <c r="H494" s="264"/>
      <c r="I494" s="54"/>
      <c r="J494" s="54"/>
      <c r="K494" s="54"/>
      <c r="L494" s="54"/>
      <c r="M494" s="265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</row>
    <row r="495">
      <c r="A495" s="54"/>
      <c r="B495" s="54"/>
      <c r="C495" s="98"/>
      <c r="D495" s="54"/>
      <c r="E495" s="54"/>
      <c r="F495" s="54"/>
      <c r="G495" s="54"/>
      <c r="H495" s="264"/>
      <c r="I495" s="54"/>
      <c r="J495" s="54"/>
      <c r="K495" s="54"/>
      <c r="L495" s="54"/>
      <c r="M495" s="265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</row>
    <row r="496">
      <c r="A496" s="54"/>
      <c r="B496" s="54"/>
      <c r="C496" s="98"/>
      <c r="D496" s="54"/>
      <c r="E496" s="54"/>
      <c r="F496" s="54"/>
      <c r="G496" s="54"/>
      <c r="H496" s="264"/>
      <c r="I496" s="54"/>
      <c r="J496" s="54"/>
      <c r="K496" s="54"/>
      <c r="L496" s="54"/>
      <c r="M496" s="265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</row>
    <row r="497">
      <c r="A497" s="54"/>
      <c r="B497" s="54"/>
      <c r="C497" s="98"/>
      <c r="D497" s="54"/>
      <c r="E497" s="54"/>
      <c r="F497" s="54"/>
      <c r="G497" s="54"/>
      <c r="H497" s="264"/>
      <c r="I497" s="54"/>
      <c r="J497" s="54"/>
      <c r="K497" s="54"/>
      <c r="L497" s="54"/>
      <c r="M497" s="265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</row>
    <row r="498">
      <c r="A498" s="54"/>
      <c r="B498" s="54"/>
      <c r="C498" s="98"/>
      <c r="D498" s="54"/>
      <c r="E498" s="54"/>
      <c r="F498" s="54"/>
      <c r="G498" s="54"/>
      <c r="H498" s="264"/>
      <c r="I498" s="54"/>
      <c r="J498" s="54"/>
      <c r="K498" s="54"/>
      <c r="L498" s="54"/>
      <c r="M498" s="265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</row>
    <row r="499">
      <c r="A499" s="54"/>
      <c r="B499" s="54"/>
      <c r="C499" s="98"/>
      <c r="D499" s="54"/>
      <c r="E499" s="54"/>
      <c r="F499" s="54"/>
      <c r="G499" s="54"/>
      <c r="H499" s="264"/>
      <c r="I499" s="54"/>
      <c r="J499" s="54"/>
      <c r="K499" s="54"/>
      <c r="L499" s="54"/>
      <c r="M499" s="265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</row>
    <row r="500">
      <c r="A500" s="54"/>
      <c r="B500" s="54"/>
      <c r="C500" s="98"/>
      <c r="D500" s="54"/>
      <c r="E500" s="54"/>
      <c r="F500" s="54"/>
      <c r="G500" s="54"/>
      <c r="H500" s="264"/>
      <c r="I500" s="54"/>
      <c r="J500" s="54"/>
      <c r="K500" s="54"/>
      <c r="L500" s="54"/>
      <c r="M500" s="265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</row>
    <row r="501">
      <c r="A501" s="54"/>
      <c r="B501" s="54"/>
      <c r="C501" s="98"/>
      <c r="D501" s="54"/>
      <c r="E501" s="54"/>
      <c r="F501" s="54"/>
      <c r="G501" s="54"/>
      <c r="H501" s="264"/>
      <c r="I501" s="54"/>
      <c r="J501" s="54"/>
      <c r="K501" s="54"/>
      <c r="L501" s="54"/>
      <c r="M501" s="265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</row>
    <row r="502">
      <c r="A502" s="54"/>
      <c r="B502" s="54"/>
      <c r="C502" s="98"/>
      <c r="D502" s="54"/>
      <c r="E502" s="54"/>
      <c r="F502" s="54"/>
      <c r="G502" s="54"/>
      <c r="H502" s="264"/>
      <c r="I502" s="54"/>
      <c r="J502" s="54"/>
      <c r="K502" s="54"/>
      <c r="L502" s="54"/>
      <c r="M502" s="265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</row>
    <row r="503">
      <c r="A503" s="54"/>
      <c r="B503" s="54"/>
      <c r="C503" s="98"/>
      <c r="D503" s="54"/>
      <c r="E503" s="54"/>
      <c r="F503" s="54"/>
      <c r="G503" s="54"/>
      <c r="H503" s="264"/>
      <c r="I503" s="54"/>
      <c r="J503" s="54"/>
      <c r="K503" s="54"/>
      <c r="L503" s="54"/>
      <c r="M503" s="265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</row>
    <row r="504">
      <c r="A504" s="54"/>
      <c r="B504" s="54"/>
      <c r="C504" s="98"/>
      <c r="D504" s="54"/>
      <c r="E504" s="54"/>
      <c r="F504" s="54"/>
      <c r="G504" s="54"/>
      <c r="H504" s="264"/>
      <c r="I504" s="54"/>
      <c r="J504" s="54"/>
      <c r="K504" s="54"/>
      <c r="L504" s="54"/>
      <c r="M504" s="265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</row>
    <row r="505">
      <c r="A505" s="54"/>
      <c r="B505" s="54"/>
      <c r="C505" s="98"/>
      <c r="D505" s="54"/>
      <c r="E505" s="54"/>
      <c r="F505" s="54"/>
      <c r="G505" s="54"/>
      <c r="H505" s="264"/>
      <c r="I505" s="54"/>
      <c r="J505" s="54"/>
      <c r="K505" s="54"/>
      <c r="L505" s="54"/>
      <c r="M505" s="265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</row>
    <row r="506">
      <c r="A506" s="54"/>
      <c r="B506" s="54"/>
      <c r="C506" s="98"/>
      <c r="D506" s="54"/>
      <c r="E506" s="54"/>
      <c r="F506" s="54"/>
      <c r="G506" s="54"/>
      <c r="H506" s="264"/>
      <c r="I506" s="54"/>
      <c r="J506" s="54"/>
      <c r="K506" s="54"/>
      <c r="L506" s="54"/>
      <c r="M506" s="265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</row>
    <row r="507">
      <c r="A507" s="54"/>
      <c r="B507" s="54"/>
      <c r="C507" s="98"/>
      <c r="D507" s="54"/>
      <c r="E507" s="54"/>
      <c r="F507" s="54"/>
      <c r="G507" s="54"/>
      <c r="H507" s="264"/>
      <c r="I507" s="54"/>
      <c r="J507" s="54"/>
      <c r="K507" s="54"/>
      <c r="L507" s="54"/>
      <c r="M507" s="265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</row>
    <row r="508">
      <c r="A508" s="54"/>
      <c r="B508" s="54"/>
      <c r="C508" s="98"/>
      <c r="D508" s="54"/>
      <c r="E508" s="54"/>
      <c r="F508" s="54"/>
      <c r="G508" s="54"/>
      <c r="H508" s="264"/>
      <c r="I508" s="54"/>
      <c r="J508" s="54"/>
      <c r="K508" s="54"/>
      <c r="L508" s="54"/>
      <c r="M508" s="265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</row>
    <row r="509">
      <c r="A509" s="54"/>
      <c r="B509" s="54"/>
      <c r="C509" s="98"/>
      <c r="D509" s="54"/>
      <c r="E509" s="54"/>
      <c r="F509" s="54"/>
      <c r="G509" s="54"/>
      <c r="H509" s="264"/>
      <c r="I509" s="54"/>
      <c r="J509" s="54"/>
      <c r="K509" s="54"/>
      <c r="L509" s="54"/>
      <c r="M509" s="265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</row>
    <row r="510">
      <c r="A510" s="54"/>
      <c r="B510" s="54"/>
      <c r="C510" s="98"/>
      <c r="D510" s="54"/>
      <c r="E510" s="54"/>
      <c r="F510" s="54"/>
      <c r="G510" s="54"/>
      <c r="H510" s="264"/>
      <c r="I510" s="54"/>
      <c r="J510" s="54"/>
      <c r="K510" s="54"/>
      <c r="L510" s="54"/>
      <c r="M510" s="265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</row>
    <row r="511">
      <c r="A511" s="54"/>
      <c r="B511" s="54"/>
      <c r="C511" s="98"/>
      <c r="D511" s="54"/>
      <c r="E511" s="54"/>
      <c r="F511" s="54"/>
      <c r="G511" s="54"/>
      <c r="H511" s="264"/>
      <c r="I511" s="54"/>
      <c r="J511" s="54"/>
      <c r="K511" s="54"/>
      <c r="L511" s="54"/>
      <c r="M511" s="265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</row>
    <row r="512">
      <c r="A512" s="54"/>
      <c r="B512" s="54"/>
      <c r="C512" s="98"/>
      <c r="D512" s="54"/>
      <c r="E512" s="54"/>
      <c r="F512" s="54"/>
      <c r="G512" s="54"/>
      <c r="H512" s="264"/>
      <c r="I512" s="54"/>
      <c r="J512" s="54"/>
      <c r="K512" s="54"/>
      <c r="L512" s="54"/>
      <c r="M512" s="265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</row>
    <row r="513">
      <c r="A513" s="54"/>
      <c r="B513" s="54"/>
      <c r="C513" s="98"/>
      <c r="D513" s="54"/>
      <c r="E513" s="54"/>
      <c r="F513" s="54"/>
      <c r="G513" s="54"/>
      <c r="H513" s="264"/>
      <c r="I513" s="54"/>
      <c r="J513" s="54"/>
      <c r="K513" s="54"/>
      <c r="L513" s="54"/>
      <c r="M513" s="265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</row>
    <row r="514">
      <c r="A514" s="54"/>
      <c r="B514" s="54"/>
      <c r="C514" s="98"/>
      <c r="D514" s="54"/>
      <c r="E514" s="54"/>
      <c r="F514" s="54"/>
      <c r="G514" s="54"/>
      <c r="H514" s="264"/>
      <c r="I514" s="54"/>
      <c r="J514" s="54"/>
      <c r="K514" s="54"/>
      <c r="L514" s="54"/>
      <c r="M514" s="265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</row>
    <row r="515">
      <c r="A515" s="54"/>
      <c r="B515" s="54"/>
      <c r="C515" s="98"/>
      <c r="D515" s="54"/>
      <c r="E515" s="54"/>
      <c r="F515" s="54"/>
      <c r="G515" s="54"/>
      <c r="H515" s="264"/>
      <c r="I515" s="54"/>
      <c r="J515" s="54"/>
      <c r="K515" s="54"/>
      <c r="L515" s="54"/>
      <c r="M515" s="265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</row>
    <row r="516">
      <c r="A516" s="54"/>
      <c r="B516" s="54"/>
      <c r="C516" s="98"/>
      <c r="D516" s="54"/>
      <c r="E516" s="54"/>
      <c r="F516" s="54"/>
      <c r="G516" s="54"/>
      <c r="H516" s="264"/>
      <c r="I516" s="54"/>
      <c r="J516" s="54"/>
      <c r="K516" s="54"/>
      <c r="L516" s="54"/>
      <c r="M516" s="265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</row>
    <row r="517">
      <c r="A517" s="54"/>
      <c r="B517" s="54"/>
      <c r="C517" s="98"/>
      <c r="D517" s="54"/>
      <c r="E517" s="54"/>
      <c r="F517" s="54"/>
      <c r="G517" s="54"/>
      <c r="H517" s="264"/>
      <c r="I517" s="54"/>
      <c r="J517" s="54"/>
      <c r="K517" s="54"/>
      <c r="L517" s="54"/>
      <c r="M517" s="265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</row>
    <row r="518">
      <c r="A518" s="54"/>
      <c r="B518" s="54"/>
      <c r="C518" s="98"/>
      <c r="D518" s="54"/>
      <c r="E518" s="54"/>
      <c r="F518" s="54"/>
      <c r="G518" s="54"/>
      <c r="H518" s="264"/>
      <c r="I518" s="54"/>
      <c r="J518" s="54"/>
      <c r="K518" s="54"/>
      <c r="L518" s="54"/>
      <c r="M518" s="265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</row>
    <row r="519">
      <c r="A519" s="54"/>
      <c r="B519" s="54"/>
      <c r="C519" s="98"/>
      <c r="D519" s="54"/>
      <c r="E519" s="54"/>
      <c r="F519" s="54"/>
      <c r="G519" s="54"/>
      <c r="H519" s="264"/>
      <c r="I519" s="54"/>
      <c r="J519" s="54"/>
      <c r="K519" s="54"/>
      <c r="L519" s="54"/>
      <c r="M519" s="265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</row>
    <row r="520">
      <c r="A520" s="54"/>
      <c r="B520" s="54"/>
      <c r="C520" s="98"/>
      <c r="D520" s="54"/>
      <c r="E520" s="54"/>
      <c r="F520" s="54"/>
      <c r="G520" s="54"/>
      <c r="H520" s="264"/>
      <c r="I520" s="54"/>
      <c r="J520" s="54"/>
      <c r="K520" s="54"/>
      <c r="L520" s="54"/>
      <c r="M520" s="265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</row>
    <row r="521">
      <c r="A521" s="54"/>
      <c r="B521" s="54"/>
      <c r="C521" s="98"/>
      <c r="D521" s="54"/>
      <c r="E521" s="54"/>
      <c r="F521" s="54"/>
      <c r="G521" s="54"/>
      <c r="H521" s="264"/>
      <c r="I521" s="54"/>
      <c r="J521" s="54"/>
      <c r="K521" s="54"/>
      <c r="L521" s="54"/>
      <c r="M521" s="265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</row>
    <row r="522">
      <c r="A522" s="54"/>
      <c r="B522" s="54"/>
      <c r="C522" s="98"/>
      <c r="D522" s="54"/>
      <c r="E522" s="54"/>
      <c r="F522" s="54"/>
      <c r="G522" s="54"/>
      <c r="H522" s="264"/>
      <c r="I522" s="54"/>
      <c r="J522" s="54"/>
      <c r="K522" s="54"/>
      <c r="L522" s="54"/>
      <c r="M522" s="265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</row>
    <row r="523">
      <c r="A523" s="54"/>
      <c r="B523" s="54"/>
      <c r="C523" s="98"/>
      <c r="D523" s="54"/>
      <c r="E523" s="54"/>
      <c r="F523" s="54"/>
      <c r="G523" s="54"/>
      <c r="H523" s="264"/>
      <c r="I523" s="54"/>
      <c r="J523" s="54"/>
      <c r="K523" s="54"/>
      <c r="L523" s="54"/>
      <c r="M523" s="265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</row>
    <row r="524">
      <c r="A524" s="54"/>
      <c r="B524" s="54"/>
      <c r="C524" s="98"/>
      <c r="D524" s="54"/>
      <c r="E524" s="54"/>
      <c r="F524" s="54"/>
      <c r="G524" s="54"/>
      <c r="H524" s="264"/>
      <c r="I524" s="54"/>
      <c r="J524" s="54"/>
      <c r="K524" s="54"/>
      <c r="L524" s="54"/>
      <c r="M524" s="265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</row>
    <row r="525">
      <c r="A525" s="54"/>
      <c r="B525" s="54"/>
      <c r="C525" s="98"/>
      <c r="D525" s="54"/>
      <c r="E525" s="54"/>
      <c r="F525" s="54"/>
      <c r="G525" s="54"/>
      <c r="H525" s="264"/>
      <c r="I525" s="54"/>
      <c r="J525" s="54"/>
      <c r="K525" s="54"/>
      <c r="L525" s="54"/>
      <c r="M525" s="265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</row>
    <row r="526">
      <c r="A526" s="54"/>
      <c r="B526" s="54"/>
      <c r="C526" s="98"/>
      <c r="D526" s="54"/>
      <c r="E526" s="54"/>
      <c r="F526" s="54"/>
      <c r="G526" s="54"/>
      <c r="H526" s="264"/>
      <c r="I526" s="54"/>
      <c r="J526" s="54"/>
      <c r="K526" s="54"/>
      <c r="L526" s="54"/>
      <c r="M526" s="265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</row>
    <row r="527">
      <c r="A527" s="54"/>
      <c r="B527" s="54"/>
      <c r="C527" s="98"/>
      <c r="D527" s="54"/>
      <c r="E527" s="54"/>
      <c r="F527" s="54"/>
      <c r="G527" s="54"/>
      <c r="H527" s="264"/>
      <c r="I527" s="54"/>
      <c r="J527" s="54"/>
      <c r="K527" s="54"/>
      <c r="L527" s="54"/>
      <c r="M527" s="265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</row>
    <row r="528">
      <c r="A528" s="54"/>
      <c r="B528" s="54"/>
      <c r="C528" s="98"/>
      <c r="D528" s="54"/>
      <c r="E528" s="54"/>
      <c r="F528" s="54"/>
      <c r="G528" s="54"/>
      <c r="H528" s="264"/>
      <c r="I528" s="54"/>
      <c r="J528" s="54"/>
      <c r="K528" s="54"/>
      <c r="L528" s="54"/>
      <c r="M528" s="265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</row>
    <row r="529">
      <c r="A529" s="54"/>
      <c r="B529" s="54"/>
      <c r="C529" s="98"/>
      <c r="D529" s="54"/>
      <c r="E529" s="54"/>
      <c r="F529" s="54"/>
      <c r="G529" s="54"/>
      <c r="H529" s="264"/>
      <c r="I529" s="54"/>
      <c r="J529" s="54"/>
      <c r="K529" s="54"/>
      <c r="L529" s="54"/>
      <c r="M529" s="265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</row>
    <row r="530">
      <c r="A530" s="54"/>
      <c r="B530" s="54"/>
      <c r="C530" s="98"/>
      <c r="D530" s="54"/>
      <c r="E530" s="54"/>
      <c r="F530" s="54"/>
      <c r="G530" s="54"/>
      <c r="H530" s="264"/>
      <c r="I530" s="54"/>
      <c r="J530" s="54"/>
      <c r="K530" s="54"/>
      <c r="L530" s="54"/>
      <c r="M530" s="265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</row>
    <row r="531">
      <c r="A531" s="54"/>
      <c r="B531" s="54"/>
      <c r="C531" s="98"/>
      <c r="D531" s="54"/>
      <c r="E531" s="54"/>
      <c r="F531" s="54"/>
      <c r="G531" s="54"/>
      <c r="H531" s="264"/>
      <c r="I531" s="54"/>
      <c r="J531" s="54"/>
      <c r="K531" s="54"/>
      <c r="L531" s="54"/>
      <c r="M531" s="265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</row>
    <row r="532">
      <c r="A532" s="54"/>
      <c r="B532" s="54"/>
      <c r="C532" s="98"/>
      <c r="D532" s="54"/>
      <c r="E532" s="54"/>
      <c r="F532" s="54"/>
      <c r="G532" s="54"/>
      <c r="H532" s="264"/>
      <c r="I532" s="54"/>
      <c r="J532" s="54"/>
      <c r="K532" s="54"/>
      <c r="L532" s="54"/>
      <c r="M532" s="265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</row>
    <row r="533">
      <c r="A533" s="54"/>
      <c r="B533" s="54"/>
      <c r="C533" s="98"/>
      <c r="D533" s="54"/>
      <c r="E533" s="54"/>
      <c r="F533" s="54"/>
      <c r="G533" s="54"/>
      <c r="H533" s="264"/>
      <c r="I533" s="54"/>
      <c r="J533" s="54"/>
      <c r="K533" s="54"/>
      <c r="L533" s="54"/>
      <c r="M533" s="265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</row>
    <row r="534">
      <c r="A534" s="54"/>
      <c r="B534" s="54"/>
      <c r="C534" s="98"/>
      <c r="D534" s="54"/>
      <c r="E534" s="54"/>
      <c r="F534" s="54"/>
      <c r="G534" s="54"/>
      <c r="H534" s="264"/>
      <c r="I534" s="54"/>
      <c r="J534" s="54"/>
      <c r="K534" s="54"/>
      <c r="L534" s="54"/>
      <c r="M534" s="265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</row>
    <row r="535">
      <c r="A535" s="54"/>
      <c r="B535" s="54"/>
      <c r="C535" s="98"/>
      <c r="D535" s="54"/>
      <c r="E535" s="54"/>
      <c r="F535" s="54"/>
      <c r="G535" s="54"/>
      <c r="H535" s="264"/>
      <c r="I535" s="54"/>
      <c r="J535" s="54"/>
      <c r="K535" s="54"/>
      <c r="L535" s="54"/>
      <c r="M535" s="265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</row>
    <row r="536">
      <c r="A536" s="54"/>
      <c r="B536" s="54"/>
      <c r="C536" s="98"/>
      <c r="D536" s="54"/>
      <c r="E536" s="54"/>
      <c r="F536" s="54"/>
      <c r="G536" s="54"/>
      <c r="H536" s="264"/>
      <c r="I536" s="54"/>
      <c r="J536" s="54"/>
      <c r="K536" s="54"/>
      <c r="L536" s="54"/>
      <c r="M536" s="265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</row>
    <row r="537">
      <c r="A537" s="54"/>
      <c r="B537" s="54"/>
      <c r="C537" s="98"/>
      <c r="D537" s="54"/>
      <c r="E537" s="54"/>
      <c r="F537" s="54"/>
      <c r="G537" s="54"/>
      <c r="H537" s="264"/>
      <c r="I537" s="54"/>
      <c r="J537" s="54"/>
      <c r="K537" s="54"/>
      <c r="L537" s="54"/>
      <c r="M537" s="265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</row>
    <row r="538">
      <c r="A538" s="54"/>
      <c r="B538" s="54"/>
      <c r="C538" s="98"/>
      <c r="D538" s="54"/>
      <c r="E538" s="54"/>
      <c r="F538" s="54"/>
      <c r="G538" s="54"/>
      <c r="H538" s="264"/>
      <c r="I538" s="54"/>
      <c r="J538" s="54"/>
      <c r="K538" s="54"/>
      <c r="L538" s="54"/>
      <c r="M538" s="265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</row>
    <row r="539">
      <c r="A539" s="54"/>
      <c r="B539" s="54"/>
      <c r="C539" s="98"/>
      <c r="D539" s="54"/>
      <c r="E539" s="54"/>
      <c r="F539" s="54"/>
      <c r="G539" s="54"/>
      <c r="H539" s="264"/>
      <c r="I539" s="54"/>
      <c r="J539" s="54"/>
      <c r="K539" s="54"/>
      <c r="L539" s="54"/>
      <c r="M539" s="265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</row>
    <row r="540">
      <c r="A540" s="54"/>
      <c r="B540" s="54"/>
      <c r="C540" s="98"/>
      <c r="D540" s="54"/>
      <c r="E540" s="54"/>
      <c r="F540" s="54"/>
      <c r="G540" s="54"/>
      <c r="H540" s="264"/>
      <c r="I540" s="54"/>
      <c r="J540" s="54"/>
      <c r="K540" s="54"/>
      <c r="L540" s="54"/>
      <c r="M540" s="265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</row>
    <row r="541">
      <c r="A541" s="54"/>
      <c r="B541" s="54"/>
      <c r="C541" s="98"/>
      <c r="D541" s="54"/>
      <c r="E541" s="54"/>
      <c r="F541" s="54"/>
      <c r="G541" s="54"/>
      <c r="H541" s="264"/>
      <c r="I541" s="54"/>
      <c r="J541" s="54"/>
      <c r="K541" s="54"/>
      <c r="L541" s="54"/>
      <c r="M541" s="265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</row>
    <row r="542">
      <c r="A542" s="54"/>
      <c r="B542" s="54"/>
      <c r="C542" s="98"/>
      <c r="D542" s="54"/>
      <c r="E542" s="54"/>
      <c r="F542" s="54"/>
      <c r="G542" s="54"/>
      <c r="H542" s="264"/>
      <c r="I542" s="54"/>
      <c r="J542" s="54"/>
      <c r="K542" s="54"/>
      <c r="L542" s="54"/>
      <c r="M542" s="265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</row>
    <row r="543">
      <c r="A543" s="54"/>
      <c r="B543" s="54"/>
      <c r="C543" s="98"/>
      <c r="D543" s="54"/>
      <c r="E543" s="54"/>
      <c r="F543" s="54"/>
      <c r="G543" s="54"/>
      <c r="H543" s="264"/>
      <c r="I543" s="54"/>
      <c r="J543" s="54"/>
      <c r="K543" s="54"/>
      <c r="L543" s="54"/>
      <c r="M543" s="265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</row>
    <row r="544">
      <c r="A544" s="54"/>
      <c r="B544" s="54"/>
      <c r="C544" s="98"/>
      <c r="D544" s="54"/>
      <c r="E544" s="54"/>
      <c r="F544" s="54"/>
      <c r="G544" s="54"/>
      <c r="H544" s="264"/>
      <c r="I544" s="54"/>
      <c r="J544" s="54"/>
      <c r="K544" s="54"/>
      <c r="L544" s="54"/>
      <c r="M544" s="265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</row>
    <row r="545">
      <c r="A545" s="54"/>
      <c r="B545" s="54"/>
      <c r="C545" s="98"/>
      <c r="D545" s="54"/>
      <c r="E545" s="54"/>
      <c r="F545" s="54"/>
      <c r="G545" s="54"/>
      <c r="H545" s="264"/>
      <c r="I545" s="54"/>
      <c r="J545" s="54"/>
      <c r="K545" s="54"/>
      <c r="L545" s="54"/>
      <c r="M545" s="265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</row>
    <row r="546">
      <c r="A546" s="54"/>
      <c r="B546" s="54"/>
      <c r="C546" s="98"/>
      <c r="D546" s="54"/>
      <c r="E546" s="54"/>
      <c r="F546" s="54"/>
      <c r="G546" s="54"/>
      <c r="H546" s="264"/>
      <c r="I546" s="54"/>
      <c r="J546" s="54"/>
      <c r="K546" s="54"/>
      <c r="L546" s="54"/>
      <c r="M546" s="265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</row>
    <row r="547">
      <c r="A547" s="54"/>
      <c r="B547" s="54"/>
      <c r="C547" s="98"/>
      <c r="D547" s="54"/>
      <c r="E547" s="54"/>
      <c r="F547" s="54"/>
      <c r="G547" s="54"/>
      <c r="H547" s="264"/>
      <c r="I547" s="54"/>
      <c r="J547" s="54"/>
      <c r="K547" s="54"/>
      <c r="L547" s="54"/>
      <c r="M547" s="265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</row>
    <row r="548">
      <c r="A548" s="54"/>
      <c r="B548" s="54"/>
      <c r="C548" s="98"/>
      <c r="D548" s="54"/>
      <c r="E548" s="54"/>
      <c r="F548" s="54"/>
      <c r="G548" s="54"/>
      <c r="H548" s="264"/>
      <c r="I548" s="54"/>
      <c r="J548" s="54"/>
      <c r="K548" s="54"/>
      <c r="L548" s="54"/>
      <c r="M548" s="265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</row>
    <row r="549">
      <c r="A549" s="54"/>
      <c r="B549" s="54"/>
      <c r="C549" s="98"/>
      <c r="D549" s="54"/>
      <c r="E549" s="54"/>
      <c r="F549" s="54"/>
      <c r="G549" s="54"/>
      <c r="H549" s="264"/>
      <c r="I549" s="54"/>
      <c r="J549" s="54"/>
      <c r="K549" s="54"/>
      <c r="L549" s="54"/>
      <c r="M549" s="265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</row>
    <row r="550">
      <c r="A550" s="54"/>
      <c r="B550" s="54"/>
      <c r="C550" s="98"/>
      <c r="D550" s="54"/>
      <c r="E550" s="54"/>
      <c r="F550" s="54"/>
      <c r="G550" s="54"/>
      <c r="H550" s="264"/>
      <c r="I550" s="54"/>
      <c r="J550" s="54"/>
      <c r="K550" s="54"/>
      <c r="L550" s="54"/>
      <c r="M550" s="265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</row>
    <row r="551">
      <c r="A551" s="54"/>
      <c r="B551" s="54"/>
      <c r="C551" s="98"/>
      <c r="D551" s="54"/>
      <c r="E551" s="54"/>
      <c r="F551" s="54"/>
      <c r="G551" s="54"/>
      <c r="H551" s="264"/>
      <c r="I551" s="54"/>
      <c r="J551" s="54"/>
      <c r="K551" s="54"/>
      <c r="L551" s="54"/>
      <c r="M551" s="265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</row>
    <row r="552">
      <c r="A552" s="54"/>
      <c r="B552" s="54"/>
      <c r="C552" s="98"/>
      <c r="D552" s="54"/>
      <c r="E552" s="54"/>
      <c r="F552" s="54"/>
      <c r="G552" s="54"/>
      <c r="H552" s="264"/>
      <c r="I552" s="54"/>
      <c r="J552" s="54"/>
      <c r="K552" s="54"/>
      <c r="L552" s="54"/>
      <c r="M552" s="265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</row>
    <row r="553">
      <c r="A553" s="54"/>
      <c r="B553" s="54"/>
      <c r="C553" s="98"/>
      <c r="D553" s="54"/>
      <c r="E553" s="54"/>
      <c r="F553" s="54"/>
      <c r="G553" s="54"/>
      <c r="H553" s="264"/>
      <c r="I553" s="54"/>
      <c r="J553" s="54"/>
      <c r="K553" s="54"/>
      <c r="L553" s="54"/>
      <c r="M553" s="265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</row>
    <row r="554">
      <c r="A554" s="54"/>
      <c r="B554" s="54"/>
      <c r="C554" s="98"/>
      <c r="D554" s="54"/>
      <c r="E554" s="54"/>
      <c r="F554" s="54"/>
      <c r="G554" s="54"/>
      <c r="H554" s="264"/>
      <c r="I554" s="54"/>
      <c r="J554" s="54"/>
      <c r="K554" s="54"/>
      <c r="L554" s="54"/>
      <c r="M554" s="265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</row>
    <row r="555">
      <c r="A555" s="54"/>
      <c r="B555" s="54"/>
      <c r="C555" s="98"/>
      <c r="D555" s="54"/>
      <c r="E555" s="54"/>
      <c r="F555" s="54"/>
      <c r="G555" s="54"/>
      <c r="H555" s="264"/>
      <c r="I555" s="54"/>
      <c r="J555" s="54"/>
      <c r="K555" s="54"/>
      <c r="L555" s="54"/>
      <c r="M555" s="265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</row>
    <row r="556">
      <c r="A556" s="54"/>
      <c r="B556" s="54"/>
      <c r="C556" s="98"/>
      <c r="D556" s="54"/>
      <c r="E556" s="54"/>
      <c r="F556" s="54"/>
      <c r="G556" s="54"/>
      <c r="H556" s="264"/>
      <c r="I556" s="54"/>
      <c r="J556" s="54"/>
      <c r="K556" s="54"/>
      <c r="L556" s="54"/>
      <c r="M556" s="265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</row>
    <row r="557">
      <c r="A557" s="54"/>
      <c r="B557" s="54"/>
      <c r="C557" s="98"/>
      <c r="D557" s="54"/>
      <c r="E557" s="54"/>
      <c r="F557" s="54"/>
      <c r="G557" s="54"/>
      <c r="H557" s="264"/>
      <c r="I557" s="54"/>
      <c r="J557" s="54"/>
      <c r="K557" s="54"/>
      <c r="L557" s="54"/>
      <c r="M557" s="265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</row>
    <row r="558">
      <c r="A558" s="54"/>
      <c r="B558" s="54"/>
      <c r="C558" s="98"/>
      <c r="D558" s="54"/>
      <c r="E558" s="54"/>
      <c r="F558" s="54"/>
      <c r="G558" s="54"/>
      <c r="H558" s="264"/>
      <c r="I558" s="54"/>
      <c r="J558" s="54"/>
      <c r="K558" s="54"/>
      <c r="L558" s="54"/>
      <c r="M558" s="265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</row>
    <row r="559">
      <c r="A559" s="54"/>
      <c r="B559" s="54"/>
      <c r="C559" s="98"/>
      <c r="D559" s="54"/>
      <c r="E559" s="54"/>
      <c r="F559" s="54"/>
      <c r="G559" s="54"/>
      <c r="H559" s="264"/>
      <c r="I559" s="54"/>
      <c r="J559" s="54"/>
      <c r="K559" s="54"/>
      <c r="L559" s="54"/>
      <c r="M559" s="265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</row>
    <row r="560">
      <c r="A560" s="54"/>
      <c r="B560" s="54"/>
      <c r="C560" s="98"/>
      <c r="D560" s="54"/>
      <c r="E560" s="54"/>
      <c r="F560" s="54"/>
      <c r="G560" s="54"/>
      <c r="H560" s="264"/>
      <c r="I560" s="54"/>
      <c r="J560" s="54"/>
      <c r="K560" s="54"/>
      <c r="L560" s="54"/>
      <c r="M560" s="265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</row>
    <row r="561">
      <c r="A561" s="54"/>
      <c r="B561" s="54"/>
      <c r="C561" s="98"/>
      <c r="D561" s="54"/>
      <c r="E561" s="54"/>
      <c r="F561" s="54"/>
      <c r="G561" s="54"/>
      <c r="H561" s="264"/>
      <c r="I561" s="54"/>
      <c r="J561" s="54"/>
      <c r="K561" s="54"/>
      <c r="L561" s="54"/>
      <c r="M561" s="265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</row>
    <row r="562">
      <c r="A562" s="54"/>
      <c r="B562" s="54"/>
      <c r="C562" s="98"/>
      <c r="D562" s="54"/>
      <c r="E562" s="54"/>
      <c r="F562" s="54"/>
      <c r="G562" s="54"/>
      <c r="H562" s="264"/>
      <c r="I562" s="54"/>
      <c r="J562" s="54"/>
      <c r="K562" s="54"/>
      <c r="L562" s="54"/>
      <c r="M562" s="265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</row>
    <row r="563">
      <c r="A563" s="54"/>
      <c r="B563" s="54"/>
      <c r="C563" s="98"/>
      <c r="D563" s="54"/>
      <c r="E563" s="54"/>
      <c r="F563" s="54"/>
      <c r="G563" s="54"/>
      <c r="H563" s="264"/>
      <c r="I563" s="54"/>
      <c r="J563" s="54"/>
      <c r="K563" s="54"/>
      <c r="L563" s="54"/>
      <c r="M563" s="265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</row>
    <row r="564">
      <c r="A564" s="54"/>
      <c r="B564" s="54"/>
      <c r="C564" s="98"/>
      <c r="D564" s="54"/>
      <c r="E564" s="54"/>
      <c r="F564" s="54"/>
      <c r="G564" s="54"/>
      <c r="H564" s="264"/>
      <c r="I564" s="54"/>
      <c r="J564" s="54"/>
      <c r="K564" s="54"/>
      <c r="L564" s="54"/>
      <c r="M564" s="265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</row>
    <row r="565">
      <c r="A565" s="54"/>
      <c r="B565" s="54"/>
      <c r="C565" s="98"/>
      <c r="D565" s="54"/>
      <c r="E565" s="54"/>
      <c r="F565" s="54"/>
      <c r="G565" s="54"/>
      <c r="H565" s="264"/>
      <c r="I565" s="54"/>
      <c r="J565" s="54"/>
      <c r="K565" s="54"/>
      <c r="L565" s="54"/>
      <c r="M565" s="265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</row>
    <row r="566">
      <c r="A566" s="54"/>
      <c r="B566" s="54"/>
      <c r="C566" s="98"/>
      <c r="D566" s="54"/>
      <c r="E566" s="54"/>
      <c r="F566" s="54"/>
      <c r="G566" s="54"/>
      <c r="H566" s="264"/>
      <c r="I566" s="54"/>
      <c r="J566" s="54"/>
      <c r="K566" s="54"/>
      <c r="L566" s="54"/>
      <c r="M566" s="265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</row>
    <row r="567">
      <c r="A567" s="54"/>
      <c r="B567" s="54"/>
      <c r="C567" s="98"/>
      <c r="D567" s="54"/>
      <c r="E567" s="54"/>
      <c r="F567" s="54"/>
      <c r="G567" s="54"/>
      <c r="H567" s="264"/>
      <c r="I567" s="54"/>
      <c r="J567" s="54"/>
      <c r="K567" s="54"/>
      <c r="L567" s="54"/>
      <c r="M567" s="265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</row>
    <row r="568">
      <c r="A568" s="54"/>
      <c r="B568" s="54"/>
      <c r="C568" s="98"/>
      <c r="D568" s="54"/>
      <c r="E568" s="54"/>
      <c r="F568" s="54"/>
      <c r="G568" s="54"/>
      <c r="H568" s="264"/>
      <c r="I568" s="54"/>
      <c r="J568" s="54"/>
      <c r="K568" s="54"/>
      <c r="L568" s="54"/>
      <c r="M568" s="265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</row>
    <row r="569">
      <c r="A569" s="54"/>
      <c r="B569" s="54"/>
      <c r="C569" s="98"/>
      <c r="D569" s="54"/>
      <c r="E569" s="54"/>
      <c r="F569" s="54"/>
      <c r="G569" s="54"/>
      <c r="H569" s="264"/>
      <c r="I569" s="54"/>
      <c r="J569" s="54"/>
      <c r="K569" s="54"/>
      <c r="L569" s="54"/>
      <c r="M569" s="265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</row>
    <row r="570">
      <c r="A570" s="54"/>
      <c r="B570" s="54"/>
      <c r="C570" s="98"/>
      <c r="D570" s="54"/>
      <c r="E570" s="54"/>
      <c r="F570" s="54"/>
      <c r="G570" s="54"/>
      <c r="H570" s="264"/>
      <c r="I570" s="54"/>
      <c r="J570" s="54"/>
      <c r="K570" s="54"/>
      <c r="L570" s="54"/>
      <c r="M570" s="265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</row>
    <row r="571">
      <c r="A571" s="54"/>
      <c r="B571" s="54"/>
      <c r="C571" s="98"/>
      <c r="D571" s="54"/>
      <c r="E571" s="54"/>
      <c r="F571" s="54"/>
      <c r="G571" s="54"/>
      <c r="H571" s="264"/>
      <c r="I571" s="54"/>
      <c r="J571" s="54"/>
      <c r="K571" s="54"/>
      <c r="L571" s="54"/>
      <c r="M571" s="265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</row>
    <row r="572">
      <c r="A572" s="54"/>
      <c r="B572" s="54"/>
      <c r="C572" s="98"/>
      <c r="D572" s="54"/>
      <c r="E572" s="54"/>
      <c r="F572" s="54"/>
      <c r="G572" s="54"/>
      <c r="H572" s="264"/>
      <c r="I572" s="54"/>
      <c r="J572" s="54"/>
      <c r="K572" s="54"/>
      <c r="L572" s="54"/>
      <c r="M572" s="265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</row>
    <row r="573">
      <c r="A573" s="54"/>
      <c r="B573" s="54"/>
      <c r="C573" s="98"/>
      <c r="D573" s="54"/>
      <c r="E573" s="54"/>
      <c r="F573" s="54"/>
      <c r="G573" s="54"/>
      <c r="H573" s="264"/>
      <c r="I573" s="54"/>
      <c r="J573" s="54"/>
      <c r="K573" s="54"/>
      <c r="L573" s="54"/>
      <c r="M573" s="265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</row>
    <row r="574">
      <c r="A574" s="54"/>
      <c r="B574" s="54"/>
      <c r="C574" s="98"/>
      <c r="D574" s="54"/>
      <c r="E574" s="54"/>
      <c r="F574" s="54"/>
      <c r="G574" s="54"/>
      <c r="H574" s="264"/>
      <c r="I574" s="54"/>
      <c r="J574" s="54"/>
      <c r="K574" s="54"/>
      <c r="L574" s="54"/>
      <c r="M574" s="265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</row>
    <row r="575">
      <c r="A575" s="54"/>
      <c r="B575" s="54"/>
      <c r="C575" s="98"/>
      <c r="D575" s="54"/>
      <c r="E575" s="54"/>
      <c r="F575" s="54"/>
      <c r="G575" s="54"/>
      <c r="H575" s="264"/>
      <c r="I575" s="54"/>
      <c r="J575" s="54"/>
      <c r="K575" s="54"/>
      <c r="L575" s="54"/>
      <c r="M575" s="265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</row>
    <row r="576">
      <c r="A576" s="54"/>
      <c r="B576" s="54"/>
      <c r="C576" s="98"/>
      <c r="D576" s="54"/>
      <c r="E576" s="54"/>
      <c r="F576" s="54"/>
      <c r="G576" s="54"/>
      <c r="H576" s="264"/>
      <c r="I576" s="54"/>
      <c r="J576" s="54"/>
      <c r="K576" s="54"/>
      <c r="L576" s="54"/>
      <c r="M576" s="265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</row>
    <row r="577">
      <c r="A577" s="54"/>
      <c r="B577" s="54"/>
      <c r="C577" s="98"/>
      <c r="D577" s="54"/>
      <c r="E577" s="54"/>
      <c r="F577" s="54"/>
      <c r="G577" s="54"/>
      <c r="H577" s="264"/>
      <c r="I577" s="54"/>
      <c r="J577" s="54"/>
      <c r="K577" s="54"/>
      <c r="L577" s="54"/>
      <c r="M577" s="265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</row>
    <row r="578">
      <c r="A578" s="54"/>
      <c r="B578" s="54"/>
      <c r="C578" s="98"/>
      <c r="D578" s="54"/>
      <c r="E578" s="54"/>
      <c r="F578" s="54"/>
      <c r="G578" s="54"/>
      <c r="H578" s="264"/>
      <c r="I578" s="54"/>
      <c r="J578" s="54"/>
      <c r="K578" s="54"/>
      <c r="L578" s="54"/>
      <c r="M578" s="265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</row>
    <row r="579">
      <c r="A579" s="54"/>
      <c r="B579" s="54"/>
      <c r="C579" s="98"/>
      <c r="D579" s="54"/>
      <c r="E579" s="54"/>
      <c r="F579" s="54"/>
      <c r="G579" s="54"/>
      <c r="H579" s="264"/>
      <c r="I579" s="54"/>
      <c r="J579" s="54"/>
      <c r="K579" s="54"/>
      <c r="L579" s="54"/>
      <c r="M579" s="265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</row>
    <row r="580">
      <c r="A580" s="54"/>
      <c r="B580" s="54"/>
      <c r="C580" s="98"/>
      <c r="D580" s="54"/>
      <c r="E580" s="54"/>
      <c r="F580" s="54"/>
      <c r="G580" s="54"/>
      <c r="H580" s="264"/>
      <c r="I580" s="54"/>
      <c r="J580" s="54"/>
      <c r="K580" s="54"/>
      <c r="L580" s="54"/>
      <c r="M580" s="265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</row>
    <row r="581">
      <c r="A581" s="54"/>
      <c r="B581" s="54"/>
      <c r="C581" s="98"/>
      <c r="D581" s="54"/>
      <c r="E581" s="54"/>
      <c r="F581" s="54"/>
      <c r="G581" s="54"/>
      <c r="H581" s="264"/>
      <c r="I581" s="54"/>
      <c r="J581" s="54"/>
      <c r="K581" s="54"/>
      <c r="L581" s="54"/>
      <c r="M581" s="265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</row>
    <row r="582">
      <c r="A582" s="54"/>
      <c r="B582" s="54"/>
      <c r="C582" s="98"/>
      <c r="D582" s="54"/>
      <c r="E582" s="54"/>
      <c r="F582" s="54"/>
      <c r="G582" s="54"/>
      <c r="H582" s="264"/>
      <c r="I582" s="54"/>
      <c r="J582" s="54"/>
      <c r="K582" s="54"/>
      <c r="L582" s="54"/>
      <c r="M582" s="265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</row>
    <row r="583">
      <c r="A583" s="54"/>
      <c r="B583" s="54"/>
      <c r="C583" s="98"/>
      <c r="D583" s="54"/>
      <c r="E583" s="54"/>
      <c r="F583" s="54"/>
      <c r="G583" s="54"/>
      <c r="H583" s="264"/>
      <c r="I583" s="54"/>
      <c r="J583" s="54"/>
      <c r="K583" s="54"/>
      <c r="L583" s="54"/>
      <c r="M583" s="265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</row>
    <row r="584">
      <c r="A584" s="54"/>
      <c r="B584" s="54"/>
      <c r="C584" s="98"/>
      <c r="D584" s="54"/>
      <c r="E584" s="54"/>
      <c r="F584" s="54"/>
      <c r="G584" s="54"/>
      <c r="H584" s="264"/>
      <c r="I584" s="54"/>
      <c r="J584" s="54"/>
      <c r="K584" s="54"/>
      <c r="L584" s="54"/>
      <c r="M584" s="265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</row>
    <row r="585">
      <c r="A585" s="54"/>
      <c r="B585" s="54"/>
      <c r="C585" s="98"/>
      <c r="D585" s="54"/>
      <c r="E585" s="54"/>
      <c r="F585" s="54"/>
      <c r="G585" s="54"/>
      <c r="H585" s="264"/>
      <c r="I585" s="54"/>
      <c r="J585" s="54"/>
      <c r="K585" s="54"/>
      <c r="L585" s="54"/>
      <c r="M585" s="265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</row>
    <row r="586">
      <c r="A586" s="54"/>
      <c r="B586" s="54"/>
      <c r="C586" s="98"/>
      <c r="D586" s="54"/>
      <c r="E586" s="54"/>
      <c r="F586" s="54"/>
      <c r="G586" s="54"/>
      <c r="H586" s="264"/>
      <c r="I586" s="54"/>
      <c r="J586" s="54"/>
      <c r="K586" s="54"/>
      <c r="L586" s="54"/>
      <c r="M586" s="265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</row>
    <row r="587">
      <c r="A587" s="54"/>
      <c r="B587" s="54"/>
      <c r="C587" s="98"/>
      <c r="D587" s="54"/>
      <c r="E587" s="54"/>
      <c r="F587" s="54"/>
      <c r="G587" s="54"/>
      <c r="H587" s="264"/>
      <c r="I587" s="54"/>
      <c r="J587" s="54"/>
      <c r="K587" s="54"/>
      <c r="L587" s="54"/>
      <c r="M587" s="265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</row>
    <row r="588">
      <c r="A588" s="54"/>
      <c r="B588" s="54"/>
      <c r="C588" s="98"/>
      <c r="D588" s="54"/>
      <c r="E588" s="54"/>
      <c r="F588" s="54"/>
      <c r="G588" s="54"/>
      <c r="H588" s="264"/>
      <c r="I588" s="54"/>
      <c r="J588" s="54"/>
      <c r="K588" s="54"/>
      <c r="L588" s="54"/>
      <c r="M588" s="265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</row>
    <row r="589">
      <c r="A589" s="54"/>
      <c r="B589" s="54"/>
      <c r="C589" s="98"/>
      <c r="D589" s="54"/>
      <c r="E589" s="54"/>
      <c r="F589" s="54"/>
      <c r="G589" s="54"/>
      <c r="H589" s="264"/>
      <c r="I589" s="54"/>
      <c r="J589" s="54"/>
      <c r="K589" s="54"/>
      <c r="L589" s="54"/>
      <c r="M589" s="265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</row>
    <row r="590">
      <c r="A590" s="54"/>
      <c r="B590" s="54"/>
      <c r="C590" s="98"/>
      <c r="D590" s="54"/>
      <c r="E590" s="54"/>
      <c r="F590" s="54"/>
      <c r="G590" s="54"/>
      <c r="H590" s="264"/>
      <c r="I590" s="54"/>
      <c r="J590" s="54"/>
      <c r="K590" s="54"/>
      <c r="L590" s="54"/>
      <c r="M590" s="265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</row>
    <row r="591">
      <c r="A591" s="54"/>
      <c r="B591" s="54"/>
      <c r="C591" s="98"/>
      <c r="D591" s="54"/>
      <c r="E591" s="54"/>
      <c r="F591" s="54"/>
      <c r="G591" s="54"/>
      <c r="H591" s="264"/>
      <c r="I591" s="54"/>
      <c r="J591" s="54"/>
      <c r="K591" s="54"/>
      <c r="L591" s="54"/>
      <c r="M591" s="265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</row>
    <row r="592">
      <c r="A592" s="54"/>
      <c r="B592" s="54"/>
      <c r="C592" s="98"/>
      <c r="D592" s="54"/>
      <c r="E592" s="54"/>
      <c r="F592" s="54"/>
      <c r="G592" s="54"/>
      <c r="H592" s="264"/>
      <c r="I592" s="54"/>
      <c r="J592" s="54"/>
      <c r="K592" s="54"/>
      <c r="L592" s="54"/>
      <c r="M592" s="265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</row>
    <row r="593">
      <c r="A593" s="54"/>
      <c r="B593" s="54"/>
      <c r="C593" s="98"/>
      <c r="D593" s="54"/>
      <c r="E593" s="54"/>
      <c r="F593" s="54"/>
      <c r="G593" s="54"/>
      <c r="H593" s="264"/>
      <c r="I593" s="54"/>
      <c r="J593" s="54"/>
      <c r="K593" s="54"/>
      <c r="L593" s="54"/>
      <c r="M593" s="265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</row>
    <row r="594">
      <c r="A594" s="54"/>
      <c r="B594" s="54"/>
      <c r="C594" s="98"/>
      <c r="D594" s="54"/>
      <c r="E594" s="54"/>
      <c r="F594" s="54"/>
      <c r="G594" s="54"/>
      <c r="H594" s="264"/>
      <c r="I594" s="54"/>
      <c r="J594" s="54"/>
      <c r="K594" s="54"/>
      <c r="L594" s="54"/>
      <c r="M594" s="265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</row>
    <row r="595">
      <c r="A595" s="54"/>
      <c r="B595" s="54"/>
      <c r="C595" s="98"/>
      <c r="D595" s="54"/>
      <c r="E595" s="54"/>
      <c r="F595" s="54"/>
      <c r="G595" s="54"/>
      <c r="H595" s="264"/>
      <c r="I595" s="54"/>
      <c r="J595" s="54"/>
      <c r="K595" s="54"/>
      <c r="L595" s="54"/>
      <c r="M595" s="265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</row>
    <row r="596">
      <c r="A596" s="54"/>
      <c r="B596" s="54"/>
      <c r="C596" s="98"/>
      <c r="D596" s="54"/>
      <c r="E596" s="54"/>
      <c r="F596" s="54"/>
      <c r="G596" s="54"/>
      <c r="H596" s="264"/>
      <c r="I596" s="54"/>
      <c r="J596" s="54"/>
      <c r="K596" s="54"/>
      <c r="L596" s="54"/>
      <c r="M596" s="265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</row>
    <row r="597">
      <c r="A597" s="54"/>
      <c r="B597" s="54"/>
      <c r="C597" s="98"/>
      <c r="D597" s="54"/>
      <c r="E597" s="54"/>
      <c r="F597" s="54"/>
      <c r="G597" s="54"/>
      <c r="H597" s="264"/>
      <c r="I597" s="54"/>
      <c r="J597" s="54"/>
      <c r="K597" s="54"/>
      <c r="L597" s="54"/>
      <c r="M597" s="265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</row>
    <row r="598">
      <c r="A598" s="54"/>
      <c r="B598" s="54"/>
      <c r="C598" s="98"/>
      <c r="D598" s="54"/>
      <c r="E598" s="54"/>
      <c r="F598" s="54"/>
      <c r="G598" s="54"/>
      <c r="H598" s="264"/>
      <c r="I598" s="54"/>
      <c r="J598" s="54"/>
      <c r="K598" s="54"/>
      <c r="L598" s="54"/>
      <c r="M598" s="265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</row>
    <row r="599">
      <c r="A599" s="54"/>
      <c r="B599" s="54"/>
      <c r="C599" s="98"/>
      <c r="D599" s="54"/>
      <c r="E599" s="54"/>
      <c r="F599" s="54"/>
      <c r="G599" s="54"/>
      <c r="H599" s="264"/>
      <c r="I599" s="54"/>
      <c r="J599" s="54"/>
      <c r="K599" s="54"/>
      <c r="L599" s="54"/>
      <c r="M599" s="265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</row>
    <row r="600">
      <c r="A600" s="54"/>
      <c r="B600" s="54"/>
      <c r="C600" s="98"/>
      <c r="D600" s="54"/>
      <c r="E600" s="54"/>
      <c r="F600" s="54"/>
      <c r="G600" s="54"/>
      <c r="H600" s="264"/>
      <c r="I600" s="54"/>
      <c r="J600" s="54"/>
      <c r="K600" s="54"/>
      <c r="L600" s="54"/>
      <c r="M600" s="265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</row>
    <row r="601">
      <c r="A601" s="54"/>
      <c r="B601" s="54"/>
      <c r="C601" s="98"/>
      <c r="D601" s="54"/>
      <c r="E601" s="54"/>
      <c r="F601" s="54"/>
      <c r="G601" s="54"/>
      <c r="H601" s="264"/>
      <c r="I601" s="54"/>
      <c r="J601" s="54"/>
      <c r="K601" s="54"/>
      <c r="L601" s="54"/>
      <c r="M601" s="265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</row>
    <row r="602">
      <c r="A602" s="54"/>
      <c r="B602" s="54"/>
      <c r="C602" s="98"/>
      <c r="D602" s="54"/>
      <c r="E602" s="54"/>
      <c r="F602" s="54"/>
      <c r="G602" s="54"/>
      <c r="H602" s="264"/>
      <c r="I602" s="54"/>
      <c r="J602" s="54"/>
      <c r="K602" s="54"/>
      <c r="L602" s="54"/>
      <c r="M602" s="265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</row>
    <row r="603">
      <c r="A603" s="54"/>
      <c r="B603" s="54"/>
      <c r="C603" s="98"/>
      <c r="D603" s="54"/>
      <c r="E603" s="54"/>
      <c r="F603" s="54"/>
      <c r="G603" s="54"/>
      <c r="H603" s="264"/>
      <c r="I603" s="54"/>
      <c r="J603" s="54"/>
      <c r="K603" s="54"/>
      <c r="L603" s="54"/>
      <c r="M603" s="265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</row>
    <row r="604">
      <c r="A604" s="54"/>
      <c r="B604" s="54"/>
      <c r="C604" s="98"/>
      <c r="D604" s="54"/>
      <c r="E604" s="54"/>
      <c r="F604" s="54"/>
      <c r="G604" s="54"/>
      <c r="H604" s="264"/>
      <c r="I604" s="54"/>
      <c r="J604" s="54"/>
      <c r="K604" s="54"/>
      <c r="L604" s="54"/>
      <c r="M604" s="265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</row>
    <row r="605">
      <c r="A605" s="54"/>
      <c r="B605" s="54"/>
      <c r="C605" s="98"/>
      <c r="D605" s="54"/>
      <c r="E605" s="54"/>
      <c r="F605" s="54"/>
      <c r="G605" s="54"/>
      <c r="H605" s="264"/>
      <c r="I605" s="54"/>
      <c r="J605" s="54"/>
      <c r="K605" s="54"/>
      <c r="L605" s="54"/>
      <c r="M605" s="265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</row>
    <row r="606">
      <c r="A606" s="54"/>
      <c r="B606" s="54"/>
      <c r="C606" s="98"/>
      <c r="D606" s="54"/>
      <c r="E606" s="54"/>
      <c r="F606" s="54"/>
      <c r="G606" s="54"/>
      <c r="H606" s="264"/>
      <c r="I606" s="54"/>
      <c r="J606" s="54"/>
      <c r="K606" s="54"/>
      <c r="L606" s="54"/>
      <c r="M606" s="265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</row>
    <row r="607">
      <c r="A607" s="54"/>
      <c r="B607" s="54"/>
      <c r="C607" s="98"/>
      <c r="D607" s="54"/>
      <c r="E607" s="54"/>
      <c r="F607" s="54"/>
      <c r="G607" s="54"/>
      <c r="H607" s="264"/>
      <c r="I607" s="54"/>
      <c r="J607" s="54"/>
      <c r="K607" s="54"/>
      <c r="L607" s="54"/>
      <c r="M607" s="265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</row>
    <row r="608">
      <c r="A608" s="54"/>
      <c r="B608" s="54"/>
      <c r="C608" s="98"/>
      <c r="D608" s="54"/>
      <c r="E608" s="54"/>
      <c r="F608" s="54"/>
      <c r="G608" s="54"/>
      <c r="H608" s="264"/>
      <c r="I608" s="54"/>
      <c r="J608" s="54"/>
      <c r="K608" s="54"/>
      <c r="L608" s="54"/>
      <c r="M608" s="265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</row>
    <row r="609">
      <c r="A609" s="54"/>
      <c r="B609" s="54"/>
      <c r="C609" s="98"/>
      <c r="D609" s="54"/>
      <c r="E609" s="54"/>
      <c r="F609" s="54"/>
      <c r="G609" s="54"/>
      <c r="H609" s="264"/>
      <c r="I609" s="54"/>
      <c r="J609" s="54"/>
      <c r="K609" s="54"/>
      <c r="L609" s="54"/>
      <c r="M609" s="265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</row>
    <row r="610">
      <c r="A610" s="54"/>
      <c r="B610" s="54"/>
      <c r="C610" s="98"/>
      <c r="D610" s="54"/>
      <c r="E610" s="54"/>
      <c r="F610" s="54"/>
      <c r="G610" s="54"/>
      <c r="H610" s="264"/>
      <c r="I610" s="54"/>
      <c r="J610" s="54"/>
      <c r="K610" s="54"/>
      <c r="L610" s="54"/>
      <c r="M610" s="265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</row>
    <row r="611">
      <c r="A611" s="54"/>
      <c r="B611" s="54"/>
      <c r="C611" s="98"/>
      <c r="D611" s="54"/>
      <c r="E611" s="54"/>
      <c r="F611" s="54"/>
      <c r="G611" s="54"/>
      <c r="H611" s="264"/>
      <c r="I611" s="54"/>
      <c r="J611" s="54"/>
      <c r="K611" s="54"/>
      <c r="L611" s="54"/>
      <c r="M611" s="265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</row>
    <row r="612">
      <c r="A612" s="54"/>
      <c r="B612" s="54"/>
      <c r="C612" s="98"/>
      <c r="D612" s="54"/>
      <c r="E612" s="54"/>
      <c r="F612" s="54"/>
      <c r="G612" s="54"/>
      <c r="H612" s="264"/>
      <c r="I612" s="54"/>
      <c r="J612" s="54"/>
      <c r="K612" s="54"/>
      <c r="L612" s="54"/>
      <c r="M612" s="265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</row>
    <row r="613">
      <c r="A613" s="54"/>
      <c r="B613" s="54"/>
      <c r="C613" s="98"/>
      <c r="D613" s="54"/>
      <c r="E613" s="54"/>
      <c r="F613" s="54"/>
      <c r="G613" s="54"/>
      <c r="H613" s="264"/>
      <c r="I613" s="54"/>
      <c r="J613" s="54"/>
      <c r="K613" s="54"/>
      <c r="L613" s="54"/>
      <c r="M613" s="265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</row>
    <row r="614">
      <c r="A614" s="54"/>
      <c r="B614" s="54"/>
      <c r="C614" s="98"/>
      <c r="D614" s="54"/>
      <c r="E614" s="54"/>
      <c r="F614" s="54"/>
      <c r="G614" s="54"/>
      <c r="H614" s="264"/>
      <c r="I614" s="54"/>
      <c r="J614" s="54"/>
      <c r="K614" s="54"/>
      <c r="L614" s="54"/>
      <c r="M614" s="265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</row>
    <row r="615">
      <c r="A615" s="54"/>
      <c r="B615" s="54"/>
      <c r="C615" s="98"/>
      <c r="D615" s="54"/>
      <c r="E615" s="54"/>
      <c r="F615" s="54"/>
      <c r="G615" s="54"/>
      <c r="H615" s="264"/>
      <c r="I615" s="54"/>
      <c r="J615" s="54"/>
      <c r="K615" s="54"/>
      <c r="L615" s="54"/>
      <c r="M615" s="265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</row>
    <row r="616">
      <c r="A616" s="54"/>
      <c r="B616" s="54"/>
      <c r="C616" s="98"/>
      <c r="D616" s="54"/>
      <c r="E616" s="54"/>
      <c r="F616" s="54"/>
      <c r="G616" s="54"/>
      <c r="H616" s="264"/>
      <c r="I616" s="54"/>
      <c r="J616" s="54"/>
      <c r="K616" s="54"/>
      <c r="L616" s="54"/>
      <c r="M616" s="265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</row>
    <row r="617">
      <c r="A617" s="54"/>
      <c r="B617" s="54"/>
      <c r="C617" s="98"/>
      <c r="D617" s="54"/>
      <c r="E617" s="54"/>
      <c r="F617" s="54"/>
      <c r="G617" s="54"/>
      <c r="H617" s="264"/>
      <c r="I617" s="54"/>
      <c r="J617" s="54"/>
      <c r="K617" s="54"/>
      <c r="L617" s="54"/>
      <c r="M617" s="265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</row>
    <row r="618">
      <c r="A618" s="54"/>
      <c r="B618" s="54"/>
      <c r="C618" s="98"/>
      <c r="D618" s="54"/>
      <c r="E618" s="54"/>
      <c r="F618" s="54"/>
      <c r="G618" s="54"/>
      <c r="H618" s="264"/>
      <c r="I618" s="54"/>
      <c r="J618" s="54"/>
      <c r="K618" s="54"/>
      <c r="L618" s="54"/>
      <c r="M618" s="265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</row>
    <row r="619">
      <c r="A619" s="54"/>
      <c r="B619" s="54"/>
      <c r="C619" s="98"/>
      <c r="D619" s="54"/>
      <c r="E619" s="54"/>
      <c r="F619" s="54"/>
      <c r="G619" s="54"/>
      <c r="H619" s="264"/>
      <c r="I619" s="54"/>
      <c r="J619" s="54"/>
      <c r="K619" s="54"/>
      <c r="L619" s="54"/>
      <c r="M619" s="265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</row>
    <row r="620">
      <c r="A620" s="54"/>
      <c r="B620" s="54"/>
      <c r="C620" s="98"/>
      <c r="D620" s="54"/>
      <c r="E620" s="54"/>
      <c r="F620" s="54"/>
      <c r="G620" s="54"/>
      <c r="H620" s="264"/>
      <c r="I620" s="54"/>
      <c r="J620" s="54"/>
      <c r="K620" s="54"/>
      <c r="L620" s="54"/>
      <c r="M620" s="265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</row>
    <row r="621">
      <c r="A621" s="54"/>
      <c r="B621" s="54"/>
      <c r="C621" s="98"/>
      <c r="D621" s="54"/>
      <c r="E621" s="54"/>
      <c r="F621" s="54"/>
      <c r="G621" s="54"/>
      <c r="H621" s="264"/>
      <c r="I621" s="54"/>
      <c r="J621" s="54"/>
      <c r="K621" s="54"/>
      <c r="L621" s="54"/>
      <c r="M621" s="265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</row>
    <row r="622">
      <c r="A622" s="54"/>
      <c r="B622" s="54"/>
      <c r="C622" s="98"/>
      <c r="D622" s="54"/>
      <c r="E622" s="54"/>
      <c r="F622" s="54"/>
      <c r="G622" s="54"/>
      <c r="H622" s="264"/>
      <c r="I622" s="54"/>
      <c r="J622" s="54"/>
      <c r="K622" s="54"/>
      <c r="L622" s="54"/>
      <c r="M622" s="265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</row>
    <row r="623">
      <c r="A623" s="54"/>
      <c r="B623" s="54"/>
      <c r="C623" s="98"/>
      <c r="D623" s="54"/>
      <c r="E623" s="54"/>
      <c r="F623" s="54"/>
      <c r="G623" s="54"/>
      <c r="H623" s="264"/>
      <c r="I623" s="54"/>
      <c r="J623" s="54"/>
      <c r="K623" s="54"/>
      <c r="L623" s="54"/>
      <c r="M623" s="265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</row>
    <row r="624">
      <c r="A624" s="54"/>
      <c r="B624" s="54"/>
      <c r="C624" s="98"/>
      <c r="D624" s="54"/>
      <c r="E624" s="54"/>
      <c r="F624" s="54"/>
      <c r="G624" s="54"/>
      <c r="H624" s="264"/>
      <c r="I624" s="54"/>
      <c r="J624" s="54"/>
      <c r="K624" s="54"/>
      <c r="L624" s="54"/>
      <c r="M624" s="265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</row>
    <row r="625">
      <c r="A625" s="54"/>
      <c r="B625" s="54"/>
      <c r="C625" s="98"/>
      <c r="D625" s="54"/>
      <c r="E625" s="54"/>
      <c r="F625" s="54"/>
      <c r="G625" s="54"/>
      <c r="H625" s="264"/>
      <c r="I625" s="54"/>
      <c r="J625" s="54"/>
      <c r="K625" s="54"/>
      <c r="L625" s="54"/>
      <c r="M625" s="265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</row>
    <row r="626">
      <c r="A626" s="54"/>
      <c r="B626" s="54"/>
      <c r="C626" s="98"/>
      <c r="D626" s="54"/>
      <c r="E626" s="54"/>
      <c r="F626" s="54"/>
      <c r="G626" s="54"/>
      <c r="H626" s="264"/>
      <c r="I626" s="54"/>
      <c r="J626" s="54"/>
      <c r="K626" s="54"/>
      <c r="L626" s="54"/>
      <c r="M626" s="265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</row>
    <row r="627">
      <c r="A627" s="54"/>
      <c r="B627" s="54"/>
      <c r="C627" s="98"/>
      <c r="D627" s="54"/>
      <c r="E627" s="54"/>
      <c r="F627" s="54"/>
      <c r="G627" s="54"/>
      <c r="H627" s="264"/>
      <c r="I627" s="54"/>
      <c r="J627" s="54"/>
      <c r="K627" s="54"/>
      <c r="L627" s="54"/>
      <c r="M627" s="265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</row>
    <row r="628">
      <c r="A628" s="54"/>
      <c r="B628" s="54"/>
      <c r="C628" s="98"/>
      <c r="D628" s="54"/>
      <c r="E628" s="54"/>
      <c r="F628" s="54"/>
      <c r="G628" s="54"/>
      <c r="H628" s="264"/>
      <c r="I628" s="54"/>
      <c r="J628" s="54"/>
      <c r="K628" s="54"/>
      <c r="L628" s="54"/>
      <c r="M628" s="265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</row>
    <row r="629">
      <c r="A629" s="54"/>
      <c r="B629" s="54"/>
      <c r="C629" s="98"/>
      <c r="D629" s="54"/>
      <c r="E629" s="54"/>
      <c r="F629" s="54"/>
      <c r="G629" s="54"/>
      <c r="H629" s="264"/>
      <c r="I629" s="54"/>
      <c r="J629" s="54"/>
      <c r="K629" s="54"/>
      <c r="L629" s="54"/>
      <c r="M629" s="265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</row>
    <row r="630">
      <c r="A630" s="54"/>
      <c r="B630" s="54"/>
      <c r="C630" s="98"/>
      <c r="D630" s="54"/>
      <c r="E630" s="54"/>
      <c r="F630" s="54"/>
      <c r="G630" s="54"/>
      <c r="H630" s="264"/>
      <c r="I630" s="54"/>
      <c r="J630" s="54"/>
      <c r="K630" s="54"/>
      <c r="L630" s="54"/>
      <c r="M630" s="265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</row>
    <row r="631">
      <c r="A631" s="54"/>
      <c r="B631" s="54"/>
      <c r="C631" s="98"/>
      <c r="D631" s="54"/>
      <c r="E631" s="54"/>
      <c r="F631" s="54"/>
      <c r="G631" s="54"/>
      <c r="H631" s="264"/>
      <c r="I631" s="54"/>
      <c r="J631" s="54"/>
      <c r="K631" s="54"/>
      <c r="L631" s="54"/>
      <c r="M631" s="265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</row>
    <row r="632">
      <c r="A632" s="54"/>
      <c r="B632" s="54"/>
      <c r="C632" s="98"/>
      <c r="D632" s="54"/>
      <c r="E632" s="54"/>
      <c r="F632" s="54"/>
      <c r="G632" s="54"/>
      <c r="H632" s="264"/>
      <c r="I632" s="54"/>
      <c r="J632" s="54"/>
      <c r="K632" s="54"/>
      <c r="L632" s="54"/>
      <c r="M632" s="265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</row>
    <row r="633">
      <c r="A633" s="54"/>
      <c r="B633" s="54"/>
      <c r="C633" s="98"/>
      <c r="D633" s="54"/>
      <c r="E633" s="54"/>
      <c r="F633" s="54"/>
      <c r="G633" s="54"/>
      <c r="H633" s="264"/>
      <c r="I633" s="54"/>
      <c r="J633" s="54"/>
      <c r="K633" s="54"/>
      <c r="L633" s="54"/>
      <c r="M633" s="265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</row>
    <row r="634">
      <c r="A634" s="54"/>
      <c r="B634" s="54"/>
      <c r="C634" s="98"/>
      <c r="D634" s="54"/>
      <c r="E634" s="54"/>
      <c r="F634" s="54"/>
      <c r="G634" s="54"/>
      <c r="H634" s="264"/>
      <c r="I634" s="54"/>
      <c r="J634" s="54"/>
      <c r="K634" s="54"/>
      <c r="L634" s="54"/>
      <c r="M634" s="265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</row>
    <row r="635">
      <c r="A635" s="54"/>
      <c r="B635" s="54"/>
      <c r="C635" s="98"/>
      <c r="D635" s="54"/>
      <c r="E635" s="54"/>
      <c r="F635" s="54"/>
      <c r="G635" s="54"/>
      <c r="H635" s="264"/>
      <c r="I635" s="54"/>
      <c r="J635" s="54"/>
      <c r="K635" s="54"/>
      <c r="L635" s="54"/>
      <c r="M635" s="265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</row>
    <row r="636">
      <c r="A636" s="54"/>
      <c r="B636" s="54"/>
      <c r="C636" s="98"/>
      <c r="D636" s="54"/>
      <c r="E636" s="54"/>
      <c r="F636" s="54"/>
      <c r="G636" s="54"/>
      <c r="H636" s="264"/>
      <c r="I636" s="54"/>
      <c r="J636" s="54"/>
      <c r="K636" s="54"/>
      <c r="L636" s="54"/>
      <c r="M636" s="265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</row>
    <row r="637">
      <c r="A637" s="54"/>
      <c r="B637" s="54"/>
      <c r="C637" s="98"/>
      <c r="D637" s="54"/>
      <c r="E637" s="54"/>
      <c r="F637" s="54"/>
      <c r="G637" s="54"/>
      <c r="H637" s="264"/>
      <c r="I637" s="54"/>
      <c r="J637" s="54"/>
      <c r="K637" s="54"/>
      <c r="L637" s="54"/>
      <c r="M637" s="265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</row>
    <row r="638">
      <c r="A638" s="54"/>
      <c r="B638" s="54"/>
      <c r="C638" s="98"/>
      <c r="D638" s="54"/>
      <c r="E638" s="54"/>
      <c r="F638" s="54"/>
      <c r="G638" s="54"/>
      <c r="H638" s="264"/>
      <c r="I638" s="54"/>
      <c r="J638" s="54"/>
      <c r="K638" s="54"/>
      <c r="L638" s="54"/>
      <c r="M638" s="265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</row>
    <row r="639">
      <c r="A639" s="54"/>
      <c r="B639" s="54"/>
      <c r="C639" s="98"/>
      <c r="D639" s="54"/>
      <c r="E639" s="54"/>
      <c r="F639" s="54"/>
      <c r="G639" s="54"/>
      <c r="H639" s="264"/>
      <c r="I639" s="54"/>
      <c r="J639" s="54"/>
      <c r="K639" s="54"/>
      <c r="L639" s="54"/>
      <c r="M639" s="265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</row>
    <row r="640">
      <c r="A640" s="54"/>
      <c r="B640" s="54"/>
      <c r="C640" s="98"/>
      <c r="D640" s="54"/>
      <c r="E640" s="54"/>
      <c r="F640" s="54"/>
      <c r="G640" s="54"/>
      <c r="H640" s="264"/>
      <c r="I640" s="54"/>
      <c r="J640" s="54"/>
      <c r="K640" s="54"/>
      <c r="L640" s="54"/>
      <c r="M640" s="265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</row>
    <row r="641">
      <c r="A641" s="54"/>
      <c r="B641" s="54"/>
      <c r="C641" s="98"/>
      <c r="D641" s="54"/>
      <c r="E641" s="54"/>
      <c r="F641" s="54"/>
      <c r="G641" s="54"/>
      <c r="H641" s="264"/>
      <c r="I641" s="54"/>
      <c r="J641" s="54"/>
      <c r="K641" s="54"/>
      <c r="L641" s="54"/>
      <c r="M641" s="265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</row>
    <row r="642">
      <c r="A642" s="54"/>
      <c r="B642" s="54"/>
      <c r="C642" s="98"/>
      <c r="D642" s="54"/>
      <c r="E642" s="54"/>
      <c r="F642" s="54"/>
      <c r="G642" s="54"/>
      <c r="H642" s="264"/>
      <c r="I642" s="54"/>
      <c r="J642" s="54"/>
      <c r="K642" s="54"/>
      <c r="L642" s="54"/>
      <c r="M642" s="265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</row>
    <row r="643">
      <c r="A643" s="54"/>
      <c r="B643" s="54"/>
      <c r="C643" s="98"/>
      <c r="D643" s="54"/>
      <c r="E643" s="54"/>
      <c r="F643" s="54"/>
      <c r="G643" s="54"/>
      <c r="H643" s="264"/>
      <c r="I643" s="54"/>
      <c r="J643" s="54"/>
      <c r="K643" s="54"/>
      <c r="L643" s="54"/>
      <c r="M643" s="265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</row>
    <row r="644">
      <c r="A644" s="54"/>
      <c r="B644" s="54"/>
      <c r="C644" s="98"/>
      <c r="D644" s="54"/>
      <c r="E644" s="54"/>
      <c r="F644" s="54"/>
      <c r="G644" s="54"/>
      <c r="H644" s="264"/>
      <c r="I644" s="54"/>
      <c r="J644" s="54"/>
      <c r="K644" s="54"/>
      <c r="L644" s="54"/>
      <c r="M644" s="265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</row>
    <row r="645">
      <c r="A645" s="54"/>
      <c r="B645" s="54"/>
      <c r="C645" s="98"/>
      <c r="D645" s="54"/>
      <c r="E645" s="54"/>
      <c r="F645" s="54"/>
      <c r="G645" s="54"/>
      <c r="H645" s="264"/>
      <c r="I645" s="54"/>
      <c r="J645" s="54"/>
      <c r="K645" s="54"/>
      <c r="L645" s="54"/>
      <c r="M645" s="265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</row>
    <row r="646">
      <c r="A646" s="54"/>
      <c r="B646" s="54"/>
      <c r="C646" s="98"/>
      <c r="D646" s="54"/>
      <c r="E646" s="54"/>
      <c r="F646" s="54"/>
      <c r="G646" s="54"/>
      <c r="H646" s="264"/>
      <c r="I646" s="54"/>
      <c r="J646" s="54"/>
      <c r="K646" s="54"/>
      <c r="L646" s="54"/>
      <c r="M646" s="265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</row>
    <row r="647">
      <c r="A647" s="54"/>
      <c r="B647" s="54"/>
      <c r="C647" s="98"/>
      <c r="D647" s="54"/>
      <c r="E647" s="54"/>
      <c r="F647" s="54"/>
      <c r="G647" s="54"/>
      <c r="H647" s="264"/>
      <c r="I647" s="54"/>
      <c r="J647" s="54"/>
      <c r="K647" s="54"/>
      <c r="L647" s="54"/>
      <c r="M647" s="265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</row>
    <row r="648">
      <c r="A648" s="54"/>
      <c r="B648" s="54"/>
      <c r="C648" s="98"/>
      <c r="D648" s="54"/>
      <c r="E648" s="54"/>
      <c r="F648" s="54"/>
      <c r="G648" s="54"/>
      <c r="H648" s="264"/>
      <c r="I648" s="54"/>
      <c r="J648" s="54"/>
      <c r="K648" s="54"/>
      <c r="L648" s="54"/>
      <c r="M648" s="265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</row>
    <row r="649">
      <c r="A649" s="54"/>
      <c r="B649" s="54"/>
      <c r="C649" s="98"/>
      <c r="D649" s="54"/>
      <c r="E649" s="54"/>
      <c r="F649" s="54"/>
      <c r="G649" s="54"/>
      <c r="H649" s="264"/>
      <c r="I649" s="54"/>
      <c r="J649" s="54"/>
      <c r="K649" s="54"/>
      <c r="L649" s="54"/>
      <c r="M649" s="265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</row>
    <row r="650">
      <c r="A650" s="54"/>
      <c r="B650" s="54"/>
      <c r="C650" s="98"/>
      <c r="D650" s="54"/>
      <c r="E650" s="54"/>
      <c r="F650" s="54"/>
      <c r="G650" s="54"/>
      <c r="H650" s="264"/>
      <c r="I650" s="54"/>
      <c r="J650" s="54"/>
      <c r="K650" s="54"/>
      <c r="L650" s="54"/>
      <c r="M650" s="265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</row>
    <row r="651">
      <c r="A651" s="54"/>
      <c r="B651" s="54"/>
      <c r="C651" s="98"/>
      <c r="D651" s="54"/>
      <c r="E651" s="54"/>
      <c r="F651" s="54"/>
      <c r="G651" s="54"/>
      <c r="H651" s="264"/>
      <c r="I651" s="54"/>
      <c r="J651" s="54"/>
      <c r="K651" s="54"/>
      <c r="L651" s="54"/>
      <c r="M651" s="265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</row>
    <row r="652">
      <c r="A652" s="54"/>
      <c r="B652" s="54"/>
      <c r="C652" s="98"/>
      <c r="D652" s="54"/>
      <c r="E652" s="54"/>
      <c r="F652" s="54"/>
      <c r="G652" s="54"/>
      <c r="H652" s="264"/>
      <c r="I652" s="54"/>
      <c r="J652" s="54"/>
      <c r="K652" s="54"/>
      <c r="L652" s="54"/>
      <c r="M652" s="265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</row>
    <row r="653">
      <c r="A653" s="54"/>
      <c r="B653" s="54"/>
      <c r="C653" s="98"/>
      <c r="D653" s="54"/>
      <c r="E653" s="54"/>
      <c r="F653" s="54"/>
      <c r="G653" s="54"/>
      <c r="H653" s="264"/>
      <c r="I653" s="54"/>
      <c r="J653" s="54"/>
      <c r="K653" s="54"/>
      <c r="L653" s="54"/>
      <c r="M653" s="265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</row>
    <row r="654">
      <c r="A654" s="54"/>
      <c r="B654" s="54"/>
      <c r="C654" s="98"/>
      <c r="D654" s="54"/>
      <c r="E654" s="54"/>
      <c r="F654" s="54"/>
      <c r="G654" s="54"/>
      <c r="H654" s="264"/>
      <c r="I654" s="54"/>
      <c r="J654" s="54"/>
      <c r="K654" s="54"/>
      <c r="L654" s="54"/>
      <c r="M654" s="265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</row>
    <row r="655">
      <c r="A655" s="54"/>
      <c r="B655" s="54"/>
      <c r="C655" s="98"/>
      <c r="D655" s="54"/>
      <c r="E655" s="54"/>
      <c r="F655" s="54"/>
      <c r="G655" s="54"/>
      <c r="H655" s="264"/>
      <c r="I655" s="54"/>
      <c r="J655" s="54"/>
      <c r="K655" s="54"/>
      <c r="L655" s="54"/>
      <c r="M655" s="265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</row>
    <row r="656">
      <c r="A656" s="54"/>
      <c r="B656" s="54"/>
      <c r="C656" s="98"/>
      <c r="D656" s="54"/>
      <c r="E656" s="54"/>
      <c r="F656" s="54"/>
      <c r="G656" s="54"/>
      <c r="H656" s="264"/>
      <c r="I656" s="54"/>
      <c r="J656" s="54"/>
      <c r="K656" s="54"/>
      <c r="L656" s="54"/>
      <c r="M656" s="265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</row>
    <row r="657">
      <c r="A657" s="54"/>
      <c r="B657" s="54"/>
      <c r="C657" s="98"/>
      <c r="D657" s="54"/>
      <c r="E657" s="54"/>
      <c r="F657" s="54"/>
      <c r="G657" s="54"/>
      <c r="H657" s="264"/>
      <c r="I657" s="54"/>
      <c r="J657" s="54"/>
      <c r="K657" s="54"/>
      <c r="L657" s="54"/>
      <c r="M657" s="265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</row>
    <row r="658">
      <c r="A658" s="54"/>
      <c r="B658" s="54"/>
      <c r="C658" s="98"/>
      <c r="D658" s="54"/>
      <c r="E658" s="54"/>
      <c r="F658" s="54"/>
      <c r="G658" s="54"/>
      <c r="H658" s="264"/>
      <c r="I658" s="54"/>
      <c r="J658" s="54"/>
      <c r="K658" s="54"/>
      <c r="L658" s="54"/>
      <c r="M658" s="265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</row>
    <row r="659">
      <c r="A659" s="54"/>
      <c r="B659" s="54"/>
      <c r="C659" s="98"/>
      <c r="D659" s="54"/>
      <c r="E659" s="54"/>
      <c r="F659" s="54"/>
      <c r="G659" s="54"/>
      <c r="H659" s="264"/>
      <c r="I659" s="54"/>
      <c r="J659" s="54"/>
      <c r="K659" s="54"/>
      <c r="L659" s="54"/>
      <c r="M659" s="265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</row>
    <row r="660">
      <c r="A660" s="54"/>
      <c r="B660" s="54"/>
      <c r="C660" s="98"/>
      <c r="D660" s="54"/>
      <c r="E660" s="54"/>
      <c r="F660" s="54"/>
      <c r="G660" s="54"/>
      <c r="H660" s="264"/>
      <c r="I660" s="54"/>
      <c r="J660" s="54"/>
      <c r="K660" s="54"/>
      <c r="L660" s="54"/>
      <c r="M660" s="265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</row>
    <row r="661">
      <c r="A661" s="54"/>
      <c r="B661" s="54"/>
      <c r="C661" s="98"/>
      <c r="D661" s="54"/>
      <c r="E661" s="54"/>
      <c r="F661" s="54"/>
      <c r="G661" s="54"/>
      <c r="H661" s="264"/>
      <c r="I661" s="54"/>
      <c r="J661" s="54"/>
      <c r="K661" s="54"/>
      <c r="L661" s="54"/>
      <c r="M661" s="265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</row>
    <row r="662">
      <c r="A662" s="54"/>
      <c r="B662" s="54"/>
      <c r="C662" s="98"/>
      <c r="D662" s="54"/>
      <c r="E662" s="54"/>
      <c r="F662" s="54"/>
      <c r="G662" s="54"/>
      <c r="H662" s="264"/>
      <c r="I662" s="54"/>
      <c r="J662" s="54"/>
      <c r="K662" s="54"/>
      <c r="L662" s="54"/>
      <c r="M662" s="265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</row>
    <row r="663">
      <c r="A663" s="54"/>
      <c r="B663" s="54"/>
      <c r="C663" s="98"/>
      <c r="D663" s="54"/>
      <c r="E663" s="54"/>
      <c r="F663" s="54"/>
      <c r="G663" s="54"/>
      <c r="H663" s="264"/>
      <c r="I663" s="54"/>
      <c r="J663" s="54"/>
      <c r="K663" s="54"/>
      <c r="L663" s="54"/>
      <c r="M663" s="265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</row>
    <row r="664">
      <c r="A664" s="54"/>
      <c r="B664" s="54"/>
      <c r="C664" s="98"/>
      <c r="D664" s="54"/>
      <c r="E664" s="54"/>
      <c r="F664" s="54"/>
      <c r="G664" s="54"/>
      <c r="H664" s="264"/>
      <c r="I664" s="54"/>
      <c r="J664" s="54"/>
      <c r="K664" s="54"/>
      <c r="L664" s="54"/>
      <c r="M664" s="265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</row>
    <row r="665">
      <c r="A665" s="54"/>
      <c r="B665" s="54"/>
      <c r="C665" s="98"/>
      <c r="D665" s="54"/>
      <c r="E665" s="54"/>
      <c r="F665" s="54"/>
      <c r="G665" s="54"/>
      <c r="H665" s="264"/>
      <c r="I665" s="54"/>
      <c r="J665" s="54"/>
      <c r="K665" s="54"/>
      <c r="L665" s="54"/>
      <c r="M665" s="265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</row>
    <row r="666">
      <c r="A666" s="54"/>
      <c r="B666" s="54"/>
      <c r="C666" s="98"/>
      <c r="D666" s="54"/>
      <c r="E666" s="54"/>
      <c r="F666" s="54"/>
      <c r="G666" s="54"/>
      <c r="H666" s="264"/>
      <c r="I666" s="54"/>
      <c r="J666" s="54"/>
      <c r="K666" s="54"/>
      <c r="L666" s="54"/>
      <c r="M666" s="265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</row>
    <row r="667">
      <c r="A667" s="54"/>
      <c r="B667" s="54"/>
      <c r="C667" s="98"/>
      <c r="D667" s="54"/>
      <c r="E667" s="54"/>
      <c r="F667" s="54"/>
      <c r="G667" s="54"/>
      <c r="H667" s="264"/>
      <c r="I667" s="54"/>
      <c r="J667" s="54"/>
      <c r="K667" s="54"/>
      <c r="L667" s="54"/>
      <c r="M667" s="265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</row>
    <row r="668">
      <c r="A668" s="54"/>
      <c r="B668" s="54"/>
      <c r="C668" s="98"/>
      <c r="D668" s="54"/>
      <c r="E668" s="54"/>
      <c r="F668" s="54"/>
      <c r="G668" s="54"/>
      <c r="H668" s="264"/>
      <c r="I668" s="54"/>
      <c r="J668" s="54"/>
      <c r="K668" s="54"/>
      <c r="L668" s="54"/>
      <c r="M668" s="265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</row>
    <row r="669">
      <c r="A669" s="54"/>
      <c r="B669" s="54"/>
      <c r="C669" s="98"/>
      <c r="D669" s="54"/>
      <c r="E669" s="54"/>
      <c r="F669" s="54"/>
      <c r="G669" s="54"/>
      <c r="H669" s="264"/>
      <c r="I669" s="54"/>
      <c r="J669" s="54"/>
      <c r="K669" s="54"/>
      <c r="L669" s="54"/>
      <c r="M669" s="265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</row>
    <row r="670">
      <c r="A670" s="54"/>
      <c r="B670" s="54"/>
      <c r="C670" s="98"/>
      <c r="D670" s="54"/>
      <c r="E670" s="54"/>
      <c r="F670" s="54"/>
      <c r="G670" s="54"/>
      <c r="H670" s="264"/>
      <c r="I670" s="54"/>
      <c r="J670" s="54"/>
      <c r="K670" s="54"/>
      <c r="L670" s="54"/>
      <c r="M670" s="265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</row>
    <row r="671">
      <c r="A671" s="54"/>
      <c r="B671" s="54"/>
      <c r="C671" s="98"/>
      <c r="D671" s="54"/>
      <c r="E671" s="54"/>
      <c r="F671" s="54"/>
      <c r="G671" s="54"/>
      <c r="H671" s="264"/>
      <c r="I671" s="54"/>
      <c r="J671" s="54"/>
      <c r="K671" s="54"/>
      <c r="L671" s="54"/>
      <c r="M671" s="265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</row>
    <row r="672">
      <c r="A672" s="54"/>
      <c r="B672" s="54"/>
      <c r="C672" s="98"/>
      <c r="D672" s="54"/>
      <c r="E672" s="54"/>
      <c r="F672" s="54"/>
      <c r="G672" s="54"/>
      <c r="H672" s="264"/>
      <c r="I672" s="54"/>
      <c r="J672" s="54"/>
      <c r="K672" s="54"/>
      <c r="L672" s="54"/>
      <c r="M672" s="265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</row>
    <row r="673">
      <c r="A673" s="54"/>
      <c r="B673" s="54"/>
      <c r="C673" s="98"/>
      <c r="D673" s="54"/>
      <c r="E673" s="54"/>
      <c r="F673" s="54"/>
      <c r="G673" s="54"/>
      <c r="H673" s="264"/>
      <c r="I673" s="54"/>
      <c r="J673" s="54"/>
      <c r="K673" s="54"/>
      <c r="L673" s="54"/>
      <c r="M673" s="265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</row>
    <row r="674">
      <c r="A674" s="54"/>
      <c r="B674" s="54"/>
      <c r="C674" s="98"/>
      <c r="D674" s="54"/>
      <c r="E674" s="54"/>
      <c r="F674" s="54"/>
      <c r="G674" s="54"/>
      <c r="H674" s="264"/>
      <c r="I674" s="54"/>
      <c r="J674" s="54"/>
      <c r="K674" s="54"/>
      <c r="L674" s="54"/>
      <c r="M674" s="265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</row>
    <row r="675">
      <c r="A675" s="54"/>
      <c r="B675" s="54"/>
      <c r="C675" s="98"/>
      <c r="D675" s="54"/>
      <c r="E675" s="54"/>
      <c r="F675" s="54"/>
      <c r="G675" s="54"/>
      <c r="H675" s="264"/>
      <c r="I675" s="54"/>
      <c r="J675" s="54"/>
      <c r="K675" s="54"/>
      <c r="L675" s="54"/>
      <c r="M675" s="265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</row>
    <row r="676">
      <c r="A676" s="54"/>
      <c r="B676" s="54"/>
      <c r="C676" s="98"/>
      <c r="D676" s="54"/>
      <c r="E676" s="54"/>
      <c r="F676" s="54"/>
      <c r="G676" s="54"/>
      <c r="H676" s="264"/>
      <c r="I676" s="54"/>
      <c r="J676" s="54"/>
      <c r="K676" s="54"/>
      <c r="L676" s="54"/>
      <c r="M676" s="265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</row>
    <row r="677">
      <c r="A677" s="54"/>
      <c r="B677" s="54"/>
      <c r="C677" s="98"/>
      <c r="D677" s="54"/>
      <c r="E677" s="54"/>
      <c r="F677" s="54"/>
      <c r="G677" s="54"/>
      <c r="H677" s="264"/>
      <c r="I677" s="54"/>
      <c r="J677" s="54"/>
      <c r="K677" s="54"/>
      <c r="L677" s="54"/>
      <c r="M677" s="265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</row>
    <row r="678">
      <c r="A678" s="54"/>
      <c r="B678" s="54"/>
      <c r="C678" s="98"/>
      <c r="D678" s="54"/>
      <c r="E678" s="54"/>
      <c r="F678" s="54"/>
      <c r="G678" s="54"/>
      <c r="H678" s="264"/>
      <c r="I678" s="54"/>
      <c r="J678" s="54"/>
      <c r="K678" s="54"/>
      <c r="L678" s="54"/>
      <c r="M678" s="265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</row>
    <row r="679">
      <c r="A679" s="54"/>
      <c r="B679" s="54"/>
      <c r="C679" s="98"/>
      <c r="D679" s="54"/>
      <c r="E679" s="54"/>
      <c r="F679" s="54"/>
      <c r="G679" s="54"/>
      <c r="H679" s="264"/>
      <c r="I679" s="54"/>
      <c r="J679" s="54"/>
      <c r="K679" s="54"/>
      <c r="L679" s="54"/>
      <c r="M679" s="265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</row>
    <row r="680">
      <c r="A680" s="54"/>
      <c r="B680" s="54"/>
      <c r="C680" s="98"/>
      <c r="D680" s="54"/>
      <c r="E680" s="54"/>
      <c r="F680" s="54"/>
      <c r="G680" s="54"/>
      <c r="H680" s="264"/>
      <c r="I680" s="54"/>
      <c r="J680" s="54"/>
      <c r="K680" s="54"/>
      <c r="L680" s="54"/>
      <c r="M680" s="265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</row>
    <row r="681">
      <c r="A681" s="54"/>
      <c r="B681" s="54"/>
      <c r="C681" s="98"/>
      <c r="D681" s="54"/>
      <c r="E681" s="54"/>
      <c r="F681" s="54"/>
      <c r="G681" s="54"/>
      <c r="H681" s="264"/>
      <c r="I681" s="54"/>
      <c r="J681" s="54"/>
      <c r="K681" s="54"/>
      <c r="L681" s="54"/>
      <c r="M681" s="265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</row>
    <row r="682">
      <c r="A682" s="54"/>
      <c r="B682" s="54"/>
      <c r="C682" s="98"/>
      <c r="D682" s="54"/>
      <c r="E682" s="54"/>
      <c r="F682" s="54"/>
      <c r="G682" s="54"/>
      <c r="H682" s="264"/>
      <c r="I682" s="54"/>
      <c r="J682" s="54"/>
      <c r="K682" s="54"/>
      <c r="L682" s="54"/>
      <c r="M682" s="265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</row>
    <row r="683">
      <c r="A683" s="54"/>
      <c r="B683" s="54"/>
      <c r="C683" s="98"/>
      <c r="D683" s="54"/>
      <c r="E683" s="54"/>
      <c r="F683" s="54"/>
      <c r="G683" s="54"/>
      <c r="H683" s="264"/>
      <c r="I683" s="54"/>
      <c r="J683" s="54"/>
      <c r="K683" s="54"/>
      <c r="L683" s="54"/>
      <c r="M683" s="265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</row>
    <row r="684">
      <c r="A684" s="54"/>
      <c r="B684" s="54"/>
      <c r="C684" s="98"/>
      <c r="D684" s="54"/>
      <c r="E684" s="54"/>
      <c r="F684" s="54"/>
      <c r="G684" s="54"/>
      <c r="H684" s="264"/>
      <c r="I684" s="54"/>
      <c r="J684" s="54"/>
      <c r="K684" s="54"/>
      <c r="L684" s="54"/>
      <c r="M684" s="265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</row>
    <row r="685">
      <c r="A685" s="54"/>
      <c r="B685" s="54"/>
      <c r="C685" s="98"/>
      <c r="D685" s="54"/>
      <c r="E685" s="54"/>
      <c r="F685" s="54"/>
      <c r="G685" s="54"/>
      <c r="H685" s="264"/>
      <c r="I685" s="54"/>
      <c r="J685" s="54"/>
      <c r="K685" s="54"/>
      <c r="L685" s="54"/>
      <c r="M685" s="265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</row>
    <row r="686">
      <c r="A686" s="54"/>
      <c r="B686" s="54"/>
      <c r="C686" s="98"/>
      <c r="D686" s="54"/>
      <c r="E686" s="54"/>
      <c r="F686" s="54"/>
      <c r="G686" s="54"/>
      <c r="H686" s="264"/>
      <c r="I686" s="54"/>
      <c r="J686" s="54"/>
      <c r="K686" s="54"/>
      <c r="L686" s="54"/>
      <c r="M686" s="265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</row>
    <row r="687">
      <c r="A687" s="54"/>
      <c r="B687" s="54"/>
      <c r="C687" s="98"/>
      <c r="D687" s="54"/>
      <c r="E687" s="54"/>
      <c r="F687" s="54"/>
      <c r="G687" s="54"/>
      <c r="H687" s="264"/>
      <c r="I687" s="54"/>
      <c r="J687" s="54"/>
      <c r="K687" s="54"/>
      <c r="L687" s="54"/>
      <c r="M687" s="265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</row>
    <row r="688">
      <c r="A688" s="54"/>
      <c r="B688" s="54"/>
      <c r="C688" s="98"/>
      <c r="D688" s="54"/>
      <c r="E688" s="54"/>
      <c r="F688" s="54"/>
      <c r="G688" s="54"/>
      <c r="H688" s="264"/>
      <c r="I688" s="54"/>
      <c r="J688" s="54"/>
      <c r="K688" s="54"/>
      <c r="L688" s="54"/>
      <c r="M688" s="265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</row>
    <row r="689">
      <c r="A689" s="54"/>
      <c r="B689" s="54"/>
      <c r="C689" s="98"/>
      <c r="D689" s="54"/>
      <c r="E689" s="54"/>
      <c r="F689" s="54"/>
      <c r="G689" s="54"/>
      <c r="H689" s="264"/>
      <c r="I689" s="54"/>
      <c r="J689" s="54"/>
      <c r="K689" s="54"/>
      <c r="L689" s="54"/>
      <c r="M689" s="265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</row>
    <row r="690">
      <c r="A690" s="54"/>
      <c r="B690" s="54"/>
      <c r="C690" s="98"/>
      <c r="D690" s="54"/>
      <c r="E690" s="54"/>
      <c r="F690" s="54"/>
      <c r="G690" s="54"/>
      <c r="H690" s="264"/>
      <c r="I690" s="54"/>
      <c r="J690" s="54"/>
      <c r="K690" s="54"/>
      <c r="L690" s="54"/>
      <c r="M690" s="265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</row>
    <row r="691">
      <c r="A691" s="54"/>
      <c r="B691" s="54"/>
      <c r="C691" s="98"/>
      <c r="D691" s="54"/>
      <c r="E691" s="54"/>
      <c r="F691" s="54"/>
      <c r="G691" s="54"/>
      <c r="H691" s="264"/>
      <c r="I691" s="54"/>
      <c r="J691" s="54"/>
      <c r="K691" s="54"/>
      <c r="L691" s="54"/>
      <c r="M691" s="265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</row>
    <row r="692">
      <c r="A692" s="54"/>
      <c r="B692" s="54"/>
      <c r="C692" s="98"/>
      <c r="D692" s="54"/>
      <c r="E692" s="54"/>
      <c r="F692" s="54"/>
      <c r="G692" s="54"/>
      <c r="H692" s="264"/>
      <c r="I692" s="54"/>
      <c r="J692" s="54"/>
      <c r="K692" s="54"/>
      <c r="L692" s="54"/>
      <c r="M692" s="265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</row>
    <row r="693">
      <c r="A693" s="54"/>
      <c r="B693" s="54"/>
      <c r="C693" s="98"/>
      <c r="D693" s="54"/>
      <c r="E693" s="54"/>
      <c r="F693" s="54"/>
      <c r="G693" s="54"/>
      <c r="H693" s="264"/>
      <c r="I693" s="54"/>
      <c r="J693" s="54"/>
      <c r="K693" s="54"/>
      <c r="L693" s="54"/>
      <c r="M693" s="265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</row>
    <row r="694">
      <c r="A694" s="54"/>
      <c r="B694" s="54"/>
      <c r="C694" s="98"/>
      <c r="D694" s="54"/>
      <c r="E694" s="54"/>
      <c r="F694" s="54"/>
      <c r="G694" s="54"/>
      <c r="H694" s="264"/>
      <c r="I694" s="54"/>
      <c r="J694" s="54"/>
      <c r="K694" s="54"/>
      <c r="L694" s="54"/>
      <c r="M694" s="265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</row>
    <row r="695">
      <c r="A695" s="54"/>
      <c r="B695" s="54"/>
      <c r="C695" s="98"/>
      <c r="D695" s="54"/>
      <c r="E695" s="54"/>
      <c r="F695" s="54"/>
      <c r="G695" s="54"/>
      <c r="H695" s="264"/>
      <c r="I695" s="54"/>
      <c r="J695" s="54"/>
      <c r="K695" s="54"/>
      <c r="L695" s="54"/>
      <c r="M695" s="265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</row>
    <row r="696">
      <c r="A696" s="54"/>
      <c r="B696" s="54"/>
      <c r="C696" s="98"/>
      <c r="D696" s="54"/>
      <c r="E696" s="54"/>
      <c r="F696" s="54"/>
      <c r="G696" s="54"/>
      <c r="H696" s="264"/>
      <c r="I696" s="54"/>
      <c r="J696" s="54"/>
      <c r="K696" s="54"/>
      <c r="L696" s="54"/>
      <c r="M696" s="265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</row>
    <row r="697">
      <c r="A697" s="54"/>
      <c r="B697" s="54"/>
      <c r="C697" s="98"/>
      <c r="D697" s="54"/>
      <c r="E697" s="54"/>
      <c r="F697" s="54"/>
      <c r="G697" s="54"/>
      <c r="H697" s="264"/>
      <c r="I697" s="54"/>
      <c r="J697" s="54"/>
      <c r="K697" s="54"/>
      <c r="L697" s="54"/>
      <c r="M697" s="265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</row>
    <row r="698">
      <c r="A698" s="54"/>
      <c r="B698" s="54"/>
      <c r="C698" s="98"/>
      <c r="D698" s="54"/>
      <c r="E698" s="54"/>
      <c r="F698" s="54"/>
      <c r="G698" s="54"/>
      <c r="H698" s="264"/>
      <c r="I698" s="54"/>
      <c r="J698" s="54"/>
      <c r="K698" s="54"/>
      <c r="L698" s="54"/>
      <c r="M698" s="265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</row>
    <row r="699">
      <c r="A699" s="54"/>
      <c r="B699" s="54"/>
      <c r="C699" s="98"/>
      <c r="D699" s="54"/>
      <c r="E699" s="54"/>
      <c r="F699" s="54"/>
      <c r="G699" s="54"/>
      <c r="H699" s="264"/>
      <c r="I699" s="54"/>
      <c r="J699" s="54"/>
      <c r="K699" s="54"/>
      <c r="L699" s="54"/>
      <c r="M699" s="265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</row>
    <row r="700">
      <c r="A700" s="54"/>
      <c r="B700" s="54"/>
      <c r="C700" s="98"/>
      <c r="D700" s="54"/>
      <c r="E700" s="54"/>
      <c r="F700" s="54"/>
      <c r="G700" s="54"/>
      <c r="H700" s="264"/>
      <c r="I700" s="54"/>
      <c r="J700" s="54"/>
      <c r="K700" s="54"/>
      <c r="L700" s="54"/>
      <c r="M700" s="265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</row>
    <row r="701">
      <c r="A701" s="54"/>
      <c r="B701" s="54"/>
      <c r="C701" s="98"/>
      <c r="D701" s="54"/>
      <c r="E701" s="54"/>
      <c r="F701" s="54"/>
      <c r="G701" s="54"/>
      <c r="H701" s="264"/>
      <c r="I701" s="54"/>
      <c r="J701" s="54"/>
      <c r="K701" s="54"/>
      <c r="L701" s="54"/>
      <c r="M701" s="265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</row>
    <row r="702">
      <c r="A702" s="54"/>
      <c r="B702" s="54"/>
      <c r="C702" s="98"/>
      <c r="D702" s="54"/>
      <c r="E702" s="54"/>
      <c r="F702" s="54"/>
      <c r="G702" s="54"/>
      <c r="H702" s="264"/>
      <c r="I702" s="54"/>
      <c r="J702" s="54"/>
      <c r="K702" s="54"/>
      <c r="L702" s="54"/>
      <c r="M702" s="265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</row>
    <row r="703">
      <c r="A703" s="54"/>
      <c r="B703" s="54"/>
      <c r="C703" s="98"/>
      <c r="D703" s="54"/>
      <c r="E703" s="54"/>
      <c r="F703" s="54"/>
      <c r="G703" s="54"/>
      <c r="H703" s="264"/>
      <c r="I703" s="54"/>
      <c r="J703" s="54"/>
      <c r="K703" s="54"/>
      <c r="L703" s="54"/>
      <c r="M703" s="265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</row>
    <row r="704">
      <c r="A704" s="54"/>
      <c r="B704" s="54"/>
      <c r="C704" s="98"/>
      <c r="D704" s="54"/>
      <c r="E704" s="54"/>
      <c r="F704" s="54"/>
      <c r="G704" s="54"/>
      <c r="H704" s="264"/>
      <c r="I704" s="54"/>
      <c r="J704" s="54"/>
      <c r="K704" s="54"/>
      <c r="L704" s="54"/>
      <c r="M704" s="265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</row>
    <row r="705">
      <c r="A705" s="54"/>
      <c r="B705" s="54"/>
      <c r="C705" s="98"/>
      <c r="D705" s="54"/>
      <c r="E705" s="54"/>
      <c r="F705" s="54"/>
      <c r="G705" s="54"/>
      <c r="H705" s="264"/>
      <c r="I705" s="54"/>
      <c r="J705" s="54"/>
      <c r="K705" s="54"/>
      <c r="L705" s="54"/>
      <c r="M705" s="265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</row>
    <row r="706">
      <c r="A706" s="54"/>
      <c r="B706" s="54"/>
      <c r="C706" s="98"/>
      <c r="D706" s="54"/>
      <c r="E706" s="54"/>
      <c r="F706" s="54"/>
      <c r="G706" s="54"/>
      <c r="H706" s="264"/>
      <c r="I706" s="54"/>
      <c r="J706" s="54"/>
      <c r="K706" s="54"/>
      <c r="L706" s="54"/>
      <c r="M706" s="265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</row>
    <row r="707">
      <c r="A707" s="54"/>
      <c r="B707" s="54"/>
      <c r="C707" s="98"/>
      <c r="D707" s="54"/>
      <c r="E707" s="54"/>
      <c r="F707" s="54"/>
      <c r="G707" s="54"/>
      <c r="H707" s="264"/>
      <c r="I707" s="54"/>
      <c r="J707" s="54"/>
      <c r="K707" s="54"/>
      <c r="L707" s="54"/>
      <c r="M707" s="265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</row>
    <row r="708">
      <c r="A708" s="54"/>
      <c r="B708" s="54"/>
      <c r="C708" s="98"/>
      <c r="D708" s="54"/>
      <c r="E708" s="54"/>
      <c r="F708" s="54"/>
      <c r="G708" s="54"/>
      <c r="H708" s="264"/>
      <c r="I708" s="54"/>
      <c r="J708" s="54"/>
      <c r="K708" s="54"/>
      <c r="L708" s="54"/>
      <c r="M708" s="265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</row>
    <row r="709">
      <c r="A709" s="54"/>
      <c r="B709" s="54"/>
      <c r="C709" s="98"/>
      <c r="D709" s="54"/>
      <c r="E709" s="54"/>
      <c r="F709" s="54"/>
      <c r="G709" s="54"/>
      <c r="H709" s="264"/>
      <c r="I709" s="54"/>
      <c r="J709" s="54"/>
      <c r="K709" s="54"/>
      <c r="L709" s="54"/>
      <c r="M709" s="265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</row>
    <row r="710">
      <c r="A710" s="54"/>
      <c r="B710" s="54"/>
      <c r="C710" s="98"/>
      <c r="D710" s="54"/>
      <c r="E710" s="54"/>
      <c r="F710" s="54"/>
      <c r="G710" s="54"/>
      <c r="H710" s="264"/>
      <c r="I710" s="54"/>
      <c r="J710" s="54"/>
      <c r="K710" s="54"/>
      <c r="L710" s="54"/>
      <c r="M710" s="265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</row>
    <row r="711">
      <c r="A711" s="54"/>
      <c r="B711" s="54"/>
      <c r="C711" s="98"/>
      <c r="D711" s="54"/>
      <c r="E711" s="54"/>
      <c r="F711" s="54"/>
      <c r="G711" s="54"/>
      <c r="H711" s="264"/>
      <c r="I711" s="54"/>
      <c r="J711" s="54"/>
      <c r="K711" s="54"/>
      <c r="L711" s="54"/>
      <c r="M711" s="265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</row>
    <row r="712">
      <c r="A712" s="54"/>
      <c r="B712" s="54"/>
      <c r="C712" s="98"/>
      <c r="D712" s="54"/>
      <c r="E712" s="54"/>
      <c r="F712" s="54"/>
      <c r="G712" s="54"/>
      <c r="H712" s="264"/>
      <c r="I712" s="54"/>
      <c r="J712" s="54"/>
      <c r="K712" s="54"/>
      <c r="L712" s="54"/>
      <c r="M712" s="265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</row>
    <row r="713">
      <c r="A713" s="54"/>
      <c r="B713" s="54"/>
      <c r="C713" s="98"/>
      <c r="D713" s="54"/>
      <c r="E713" s="54"/>
      <c r="F713" s="54"/>
      <c r="G713" s="54"/>
      <c r="H713" s="264"/>
      <c r="I713" s="54"/>
      <c r="J713" s="54"/>
      <c r="K713" s="54"/>
      <c r="L713" s="54"/>
      <c r="M713" s="265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</row>
    <row r="714">
      <c r="A714" s="54"/>
      <c r="B714" s="54"/>
      <c r="C714" s="98"/>
      <c r="D714" s="54"/>
      <c r="E714" s="54"/>
      <c r="F714" s="54"/>
      <c r="G714" s="54"/>
      <c r="H714" s="264"/>
      <c r="I714" s="54"/>
      <c r="J714" s="54"/>
      <c r="K714" s="54"/>
      <c r="L714" s="54"/>
      <c r="M714" s="265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</row>
    <row r="715">
      <c r="A715" s="54"/>
      <c r="B715" s="54"/>
      <c r="C715" s="98"/>
      <c r="D715" s="54"/>
      <c r="E715" s="54"/>
      <c r="F715" s="54"/>
      <c r="G715" s="54"/>
      <c r="H715" s="264"/>
      <c r="I715" s="54"/>
      <c r="J715" s="54"/>
      <c r="K715" s="54"/>
      <c r="L715" s="54"/>
      <c r="M715" s="265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</row>
    <row r="716">
      <c r="A716" s="54"/>
      <c r="B716" s="54"/>
      <c r="C716" s="98"/>
      <c r="D716" s="54"/>
      <c r="E716" s="54"/>
      <c r="F716" s="54"/>
      <c r="G716" s="54"/>
      <c r="H716" s="264"/>
      <c r="I716" s="54"/>
      <c r="J716" s="54"/>
      <c r="K716" s="54"/>
      <c r="L716" s="54"/>
      <c r="M716" s="265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</row>
    <row r="717">
      <c r="A717" s="54"/>
      <c r="B717" s="54"/>
      <c r="C717" s="98"/>
      <c r="D717" s="54"/>
      <c r="E717" s="54"/>
      <c r="F717" s="54"/>
      <c r="G717" s="54"/>
      <c r="H717" s="264"/>
      <c r="I717" s="54"/>
      <c r="J717" s="54"/>
      <c r="K717" s="54"/>
      <c r="L717" s="54"/>
      <c r="M717" s="265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</row>
    <row r="718">
      <c r="A718" s="54"/>
      <c r="B718" s="54"/>
      <c r="C718" s="98"/>
      <c r="D718" s="54"/>
      <c r="E718" s="54"/>
      <c r="F718" s="54"/>
      <c r="G718" s="54"/>
      <c r="H718" s="264"/>
      <c r="I718" s="54"/>
      <c r="J718" s="54"/>
      <c r="K718" s="54"/>
      <c r="L718" s="54"/>
      <c r="M718" s="265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</row>
    <row r="719">
      <c r="A719" s="54"/>
      <c r="B719" s="54"/>
      <c r="C719" s="98"/>
      <c r="D719" s="54"/>
      <c r="E719" s="54"/>
      <c r="F719" s="54"/>
      <c r="G719" s="54"/>
      <c r="H719" s="264"/>
      <c r="I719" s="54"/>
      <c r="J719" s="54"/>
      <c r="K719" s="54"/>
      <c r="L719" s="54"/>
      <c r="M719" s="265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</row>
    <row r="720">
      <c r="A720" s="54"/>
      <c r="B720" s="54"/>
      <c r="C720" s="98"/>
      <c r="D720" s="54"/>
      <c r="E720" s="54"/>
      <c r="F720" s="54"/>
      <c r="G720" s="54"/>
      <c r="H720" s="264"/>
      <c r="I720" s="54"/>
      <c r="J720" s="54"/>
      <c r="K720" s="54"/>
      <c r="L720" s="54"/>
      <c r="M720" s="265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</row>
    <row r="721">
      <c r="A721" s="54"/>
      <c r="B721" s="54"/>
      <c r="C721" s="98"/>
      <c r="D721" s="54"/>
      <c r="E721" s="54"/>
      <c r="F721" s="54"/>
      <c r="G721" s="54"/>
      <c r="H721" s="264"/>
      <c r="I721" s="54"/>
      <c r="J721" s="54"/>
      <c r="K721" s="54"/>
      <c r="L721" s="54"/>
      <c r="M721" s="265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</row>
    <row r="722">
      <c r="A722" s="54"/>
      <c r="B722" s="54"/>
      <c r="C722" s="98"/>
      <c r="D722" s="54"/>
      <c r="E722" s="54"/>
      <c r="F722" s="54"/>
      <c r="G722" s="54"/>
      <c r="H722" s="264"/>
      <c r="I722" s="54"/>
      <c r="J722" s="54"/>
      <c r="K722" s="54"/>
      <c r="L722" s="54"/>
      <c r="M722" s="265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</row>
    <row r="723">
      <c r="A723" s="54"/>
      <c r="B723" s="54"/>
      <c r="C723" s="98"/>
      <c r="D723" s="54"/>
      <c r="E723" s="54"/>
      <c r="F723" s="54"/>
      <c r="G723" s="54"/>
      <c r="H723" s="264"/>
      <c r="I723" s="54"/>
      <c r="J723" s="54"/>
      <c r="K723" s="54"/>
      <c r="L723" s="54"/>
      <c r="M723" s="265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</row>
    <row r="724">
      <c r="A724" s="54"/>
      <c r="B724" s="54"/>
      <c r="C724" s="98"/>
      <c r="D724" s="54"/>
      <c r="E724" s="54"/>
      <c r="F724" s="54"/>
      <c r="G724" s="54"/>
      <c r="H724" s="264"/>
      <c r="I724" s="54"/>
      <c r="J724" s="54"/>
      <c r="K724" s="54"/>
      <c r="L724" s="54"/>
      <c r="M724" s="265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</row>
    <row r="725">
      <c r="A725" s="54"/>
      <c r="B725" s="54"/>
      <c r="C725" s="98"/>
      <c r="D725" s="54"/>
      <c r="E725" s="54"/>
      <c r="F725" s="54"/>
      <c r="G725" s="54"/>
      <c r="H725" s="264"/>
      <c r="I725" s="54"/>
      <c r="J725" s="54"/>
      <c r="K725" s="54"/>
      <c r="L725" s="54"/>
      <c r="M725" s="265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</row>
    <row r="726">
      <c r="A726" s="54"/>
      <c r="B726" s="54"/>
      <c r="C726" s="98"/>
      <c r="D726" s="54"/>
      <c r="E726" s="54"/>
      <c r="F726" s="54"/>
      <c r="G726" s="54"/>
      <c r="H726" s="264"/>
      <c r="I726" s="54"/>
      <c r="J726" s="54"/>
      <c r="K726" s="54"/>
      <c r="L726" s="54"/>
      <c r="M726" s="265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</row>
    <row r="727">
      <c r="A727" s="54"/>
      <c r="B727" s="54"/>
      <c r="C727" s="98"/>
      <c r="D727" s="54"/>
      <c r="E727" s="54"/>
      <c r="F727" s="54"/>
      <c r="G727" s="54"/>
      <c r="H727" s="264"/>
      <c r="I727" s="54"/>
      <c r="J727" s="54"/>
      <c r="K727" s="54"/>
      <c r="L727" s="54"/>
      <c r="M727" s="265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</row>
    <row r="728">
      <c r="A728" s="54"/>
      <c r="B728" s="54"/>
      <c r="C728" s="98"/>
      <c r="D728" s="54"/>
      <c r="E728" s="54"/>
      <c r="F728" s="54"/>
      <c r="G728" s="54"/>
      <c r="H728" s="264"/>
      <c r="I728" s="54"/>
      <c r="J728" s="54"/>
      <c r="K728" s="54"/>
      <c r="L728" s="54"/>
      <c r="M728" s="265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</row>
    <row r="729">
      <c r="A729" s="54"/>
      <c r="B729" s="54"/>
      <c r="C729" s="98"/>
      <c r="D729" s="54"/>
      <c r="E729" s="54"/>
      <c r="F729" s="54"/>
      <c r="G729" s="54"/>
      <c r="H729" s="264"/>
      <c r="I729" s="54"/>
      <c r="J729" s="54"/>
      <c r="K729" s="54"/>
      <c r="L729" s="54"/>
      <c r="M729" s="265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</row>
    <row r="730">
      <c r="A730" s="54"/>
      <c r="B730" s="54"/>
      <c r="C730" s="98"/>
      <c r="D730" s="54"/>
      <c r="E730" s="54"/>
      <c r="F730" s="54"/>
      <c r="G730" s="54"/>
      <c r="H730" s="264"/>
      <c r="I730" s="54"/>
      <c r="J730" s="54"/>
      <c r="K730" s="54"/>
      <c r="L730" s="54"/>
      <c r="M730" s="265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</row>
    <row r="731">
      <c r="A731" s="54"/>
      <c r="B731" s="54"/>
      <c r="C731" s="98"/>
      <c r="D731" s="54"/>
      <c r="E731" s="54"/>
      <c r="F731" s="54"/>
      <c r="G731" s="54"/>
      <c r="H731" s="264"/>
      <c r="I731" s="54"/>
      <c r="J731" s="54"/>
      <c r="K731" s="54"/>
      <c r="L731" s="54"/>
      <c r="M731" s="265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</row>
    <row r="732">
      <c r="A732" s="54"/>
      <c r="B732" s="54"/>
      <c r="C732" s="98"/>
      <c r="D732" s="54"/>
      <c r="E732" s="54"/>
      <c r="F732" s="54"/>
      <c r="G732" s="54"/>
      <c r="H732" s="264"/>
      <c r="I732" s="54"/>
      <c r="J732" s="54"/>
      <c r="K732" s="54"/>
      <c r="L732" s="54"/>
      <c r="M732" s="265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</row>
    <row r="733">
      <c r="A733" s="54"/>
      <c r="B733" s="54"/>
      <c r="C733" s="98"/>
      <c r="D733" s="54"/>
      <c r="E733" s="54"/>
      <c r="F733" s="54"/>
      <c r="G733" s="54"/>
      <c r="H733" s="264"/>
      <c r="I733" s="54"/>
      <c r="J733" s="54"/>
      <c r="K733" s="54"/>
      <c r="L733" s="54"/>
      <c r="M733" s="265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</row>
    <row r="734">
      <c r="A734" s="54"/>
      <c r="B734" s="54"/>
      <c r="C734" s="98"/>
      <c r="D734" s="54"/>
      <c r="E734" s="54"/>
      <c r="F734" s="54"/>
      <c r="G734" s="54"/>
      <c r="H734" s="264"/>
      <c r="I734" s="54"/>
      <c r="J734" s="54"/>
      <c r="K734" s="54"/>
      <c r="L734" s="54"/>
      <c r="M734" s="265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</row>
    <row r="735">
      <c r="A735" s="54"/>
      <c r="B735" s="54"/>
      <c r="C735" s="98"/>
      <c r="D735" s="54"/>
      <c r="E735" s="54"/>
      <c r="F735" s="54"/>
      <c r="G735" s="54"/>
      <c r="H735" s="264"/>
      <c r="I735" s="54"/>
      <c r="J735" s="54"/>
      <c r="K735" s="54"/>
      <c r="L735" s="54"/>
      <c r="M735" s="265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</row>
    <row r="736">
      <c r="A736" s="54"/>
      <c r="B736" s="54"/>
      <c r="C736" s="98"/>
      <c r="D736" s="54"/>
      <c r="E736" s="54"/>
      <c r="F736" s="54"/>
      <c r="G736" s="54"/>
      <c r="H736" s="264"/>
      <c r="I736" s="54"/>
      <c r="J736" s="54"/>
      <c r="K736" s="54"/>
      <c r="L736" s="54"/>
      <c r="M736" s="265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</row>
    <row r="737">
      <c r="A737" s="54"/>
      <c r="B737" s="54"/>
      <c r="C737" s="98"/>
      <c r="D737" s="54"/>
      <c r="E737" s="54"/>
      <c r="F737" s="54"/>
      <c r="G737" s="54"/>
      <c r="H737" s="264"/>
      <c r="I737" s="54"/>
      <c r="J737" s="54"/>
      <c r="K737" s="54"/>
      <c r="L737" s="54"/>
      <c r="M737" s="265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</row>
    <row r="738">
      <c r="A738" s="54"/>
      <c r="B738" s="54"/>
      <c r="C738" s="98"/>
      <c r="D738" s="54"/>
      <c r="E738" s="54"/>
      <c r="F738" s="54"/>
      <c r="G738" s="54"/>
      <c r="H738" s="264"/>
      <c r="I738" s="54"/>
      <c r="J738" s="54"/>
      <c r="K738" s="54"/>
      <c r="L738" s="54"/>
      <c r="M738" s="265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</row>
    <row r="739">
      <c r="A739" s="54"/>
      <c r="B739" s="54"/>
      <c r="C739" s="98"/>
      <c r="D739" s="54"/>
      <c r="E739" s="54"/>
      <c r="F739" s="54"/>
      <c r="G739" s="54"/>
      <c r="H739" s="264"/>
      <c r="I739" s="54"/>
      <c r="J739" s="54"/>
      <c r="K739" s="54"/>
      <c r="L739" s="54"/>
      <c r="M739" s="265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</row>
    <row r="740">
      <c r="A740" s="54"/>
      <c r="B740" s="54"/>
      <c r="C740" s="98"/>
      <c r="D740" s="54"/>
      <c r="E740" s="54"/>
      <c r="F740" s="54"/>
      <c r="G740" s="54"/>
      <c r="H740" s="264"/>
      <c r="I740" s="54"/>
      <c r="J740" s="54"/>
      <c r="K740" s="54"/>
      <c r="L740" s="54"/>
      <c r="M740" s="265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</row>
    <row r="741">
      <c r="A741" s="54"/>
      <c r="B741" s="54"/>
      <c r="C741" s="98"/>
      <c r="D741" s="54"/>
      <c r="E741" s="54"/>
      <c r="F741" s="54"/>
      <c r="G741" s="54"/>
      <c r="H741" s="264"/>
      <c r="I741" s="54"/>
      <c r="J741" s="54"/>
      <c r="K741" s="54"/>
      <c r="L741" s="54"/>
      <c r="M741" s="265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</row>
    <row r="742">
      <c r="A742" s="54"/>
      <c r="B742" s="54"/>
      <c r="C742" s="98"/>
      <c r="D742" s="54"/>
      <c r="E742" s="54"/>
      <c r="F742" s="54"/>
      <c r="G742" s="54"/>
      <c r="H742" s="264"/>
      <c r="I742" s="54"/>
      <c r="J742" s="54"/>
      <c r="K742" s="54"/>
      <c r="L742" s="54"/>
      <c r="M742" s="265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</row>
    <row r="743">
      <c r="A743" s="54"/>
      <c r="B743" s="54"/>
      <c r="C743" s="98"/>
      <c r="D743" s="54"/>
      <c r="E743" s="54"/>
      <c r="F743" s="54"/>
      <c r="G743" s="54"/>
      <c r="H743" s="264"/>
      <c r="I743" s="54"/>
      <c r="J743" s="54"/>
      <c r="K743" s="54"/>
      <c r="L743" s="54"/>
      <c r="M743" s="265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</row>
    <row r="744">
      <c r="A744" s="54"/>
      <c r="B744" s="54"/>
      <c r="C744" s="98"/>
      <c r="D744" s="54"/>
      <c r="E744" s="54"/>
      <c r="F744" s="54"/>
      <c r="G744" s="54"/>
      <c r="H744" s="264"/>
      <c r="I744" s="54"/>
      <c r="J744" s="54"/>
      <c r="K744" s="54"/>
      <c r="L744" s="54"/>
      <c r="M744" s="265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</row>
    <row r="745">
      <c r="A745" s="54"/>
      <c r="B745" s="54"/>
      <c r="C745" s="98"/>
      <c r="D745" s="54"/>
      <c r="E745" s="54"/>
      <c r="F745" s="54"/>
      <c r="G745" s="54"/>
      <c r="H745" s="264"/>
      <c r="I745" s="54"/>
      <c r="J745" s="54"/>
      <c r="K745" s="54"/>
      <c r="L745" s="54"/>
      <c r="M745" s="265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</row>
    <row r="746">
      <c r="A746" s="54"/>
      <c r="B746" s="54"/>
      <c r="C746" s="98"/>
      <c r="D746" s="54"/>
      <c r="E746" s="54"/>
      <c r="F746" s="54"/>
      <c r="G746" s="54"/>
      <c r="H746" s="264"/>
      <c r="I746" s="54"/>
      <c r="J746" s="54"/>
      <c r="K746" s="54"/>
      <c r="L746" s="54"/>
      <c r="M746" s="265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</row>
    <row r="747">
      <c r="A747" s="54"/>
      <c r="B747" s="54"/>
      <c r="C747" s="98"/>
      <c r="D747" s="54"/>
      <c r="E747" s="54"/>
      <c r="F747" s="54"/>
      <c r="G747" s="54"/>
      <c r="H747" s="264"/>
      <c r="I747" s="54"/>
      <c r="J747" s="54"/>
      <c r="K747" s="54"/>
      <c r="L747" s="54"/>
      <c r="M747" s="265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</row>
    <row r="748">
      <c r="A748" s="54"/>
      <c r="B748" s="54"/>
      <c r="C748" s="98"/>
      <c r="D748" s="54"/>
      <c r="E748" s="54"/>
      <c r="F748" s="54"/>
      <c r="G748" s="54"/>
      <c r="H748" s="264"/>
      <c r="I748" s="54"/>
      <c r="J748" s="54"/>
      <c r="K748" s="54"/>
      <c r="L748" s="54"/>
      <c r="M748" s="265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</row>
    <row r="749">
      <c r="A749" s="54"/>
      <c r="B749" s="54"/>
      <c r="C749" s="98"/>
      <c r="D749" s="54"/>
      <c r="E749" s="54"/>
      <c r="F749" s="54"/>
      <c r="G749" s="54"/>
      <c r="H749" s="264"/>
      <c r="I749" s="54"/>
      <c r="J749" s="54"/>
      <c r="K749" s="54"/>
      <c r="L749" s="54"/>
      <c r="M749" s="265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</row>
    <row r="750">
      <c r="A750" s="54"/>
      <c r="B750" s="54"/>
      <c r="C750" s="98"/>
      <c r="D750" s="54"/>
      <c r="E750" s="54"/>
      <c r="F750" s="54"/>
      <c r="G750" s="54"/>
      <c r="H750" s="264"/>
      <c r="I750" s="54"/>
      <c r="J750" s="54"/>
      <c r="K750" s="54"/>
      <c r="L750" s="54"/>
      <c r="M750" s="265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</row>
    <row r="751">
      <c r="A751" s="54"/>
      <c r="B751" s="54"/>
      <c r="C751" s="98"/>
      <c r="D751" s="54"/>
      <c r="E751" s="54"/>
      <c r="F751" s="54"/>
      <c r="G751" s="54"/>
      <c r="H751" s="264"/>
      <c r="I751" s="54"/>
      <c r="J751" s="54"/>
      <c r="K751" s="54"/>
      <c r="L751" s="54"/>
      <c r="M751" s="265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</row>
    <row r="752">
      <c r="A752" s="54"/>
      <c r="B752" s="54"/>
      <c r="C752" s="98"/>
      <c r="D752" s="54"/>
      <c r="E752" s="54"/>
      <c r="F752" s="54"/>
      <c r="G752" s="54"/>
      <c r="H752" s="264"/>
      <c r="I752" s="54"/>
      <c r="J752" s="54"/>
      <c r="K752" s="54"/>
      <c r="L752" s="54"/>
      <c r="M752" s="265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</row>
    <row r="753">
      <c r="A753" s="54"/>
      <c r="B753" s="54"/>
      <c r="C753" s="98"/>
      <c r="D753" s="54"/>
      <c r="E753" s="54"/>
      <c r="F753" s="54"/>
      <c r="G753" s="54"/>
      <c r="H753" s="264"/>
      <c r="I753" s="54"/>
      <c r="J753" s="54"/>
      <c r="K753" s="54"/>
      <c r="L753" s="54"/>
      <c r="M753" s="265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</row>
    <row r="754">
      <c r="A754" s="54"/>
      <c r="B754" s="54"/>
      <c r="C754" s="98"/>
      <c r="D754" s="54"/>
      <c r="E754" s="54"/>
      <c r="F754" s="54"/>
      <c r="G754" s="54"/>
      <c r="H754" s="264"/>
      <c r="I754" s="54"/>
      <c r="J754" s="54"/>
      <c r="K754" s="54"/>
      <c r="L754" s="54"/>
      <c r="M754" s="265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</row>
    <row r="755">
      <c r="A755" s="54"/>
      <c r="B755" s="54"/>
      <c r="C755" s="98"/>
      <c r="D755" s="54"/>
      <c r="E755" s="54"/>
      <c r="F755" s="54"/>
      <c r="G755" s="54"/>
      <c r="H755" s="264"/>
      <c r="I755" s="54"/>
      <c r="J755" s="54"/>
      <c r="K755" s="54"/>
      <c r="L755" s="54"/>
      <c r="M755" s="265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</row>
    <row r="756">
      <c r="A756" s="54"/>
      <c r="B756" s="54"/>
      <c r="C756" s="98"/>
      <c r="D756" s="54"/>
      <c r="E756" s="54"/>
      <c r="F756" s="54"/>
      <c r="G756" s="54"/>
      <c r="H756" s="264"/>
      <c r="I756" s="54"/>
      <c r="J756" s="54"/>
      <c r="K756" s="54"/>
      <c r="L756" s="54"/>
      <c r="M756" s="265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</row>
    <row r="757">
      <c r="A757" s="54"/>
      <c r="B757" s="54"/>
      <c r="C757" s="98"/>
      <c r="D757" s="54"/>
      <c r="E757" s="54"/>
      <c r="F757" s="54"/>
      <c r="G757" s="54"/>
      <c r="H757" s="264"/>
      <c r="I757" s="54"/>
      <c r="J757" s="54"/>
      <c r="K757" s="54"/>
      <c r="L757" s="54"/>
      <c r="M757" s="265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</row>
    <row r="758">
      <c r="A758" s="54"/>
      <c r="B758" s="54"/>
      <c r="C758" s="98"/>
      <c r="D758" s="54"/>
      <c r="E758" s="54"/>
      <c r="F758" s="54"/>
      <c r="G758" s="54"/>
      <c r="H758" s="264"/>
      <c r="I758" s="54"/>
      <c r="J758" s="54"/>
      <c r="K758" s="54"/>
      <c r="L758" s="54"/>
      <c r="M758" s="265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</row>
    <row r="759">
      <c r="A759" s="54"/>
      <c r="B759" s="54"/>
      <c r="C759" s="98"/>
      <c r="D759" s="54"/>
      <c r="E759" s="54"/>
      <c r="F759" s="54"/>
      <c r="G759" s="54"/>
      <c r="H759" s="264"/>
      <c r="I759" s="54"/>
      <c r="J759" s="54"/>
      <c r="K759" s="54"/>
      <c r="L759" s="54"/>
      <c r="M759" s="265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</row>
    <row r="760">
      <c r="A760" s="54"/>
      <c r="B760" s="54"/>
      <c r="C760" s="98"/>
      <c r="D760" s="54"/>
      <c r="E760" s="54"/>
      <c r="F760" s="54"/>
      <c r="G760" s="54"/>
      <c r="H760" s="264"/>
      <c r="I760" s="54"/>
      <c r="J760" s="54"/>
      <c r="K760" s="54"/>
      <c r="L760" s="54"/>
      <c r="M760" s="265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</row>
    <row r="761">
      <c r="A761" s="54"/>
      <c r="B761" s="54"/>
      <c r="C761" s="98"/>
      <c r="D761" s="54"/>
      <c r="E761" s="54"/>
      <c r="F761" s="54"/>
      <c r="G761" s="54"/>
      <c r="H761" s="264"/>
      <c r="I761" s="54"/>
      <c r="J761" s="54"/>
      <c r="K761" s="54"/>
      <c r="L761" s="54"/>
      <c r="M761" s="265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</row>
    <row r="762">
      <c r="A762" s="54"/>
      <c r="B762" s="54"/>
      <c r="C762" s="98"/>
      <c r="D762" s="54"/>
      <c r="E762" s="54"/>
      <c r="F762" s="54"/>
      <c r="G762" s="54"/>
      <c r="H762" s="264"/>
      <c r="I762" s="54"/>
      <c r="J762" s="54"/>
      <c r="K762" s="54"/>
      <c r="L762" s="54"/>
      <c r="M762" s="265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</row>
    <row r="763">
      <c r="A763" s="54"/>
      <c r="B763" s="54"/>
      <c r="C763" s="98"/>
      <c r="D763" s="54"/>
      <c r="E763" s="54"/>
      <c r="F763" s="54"/>
      <c r="G763" s="54"/>
      <c r="H763" s="264"/>
      <c r="I763" s="54"/>
      <c r="J763" s="54"/>
      <c r="K763" s="54"/>
      <c r="L763" s="54"/>
      <c r="M763" s="265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</row>
    <row r="764">
      <c r="A764" s="54"/>
      <c r="B764" s="54"/>
      <c r="C764" s="98"/>
      <c r="D764" s="54"/>
      <c r="E764" s="54"/>
      <c r="F764" s="54"/>
      <c r="G764" s="54"/>
      <c r="H764" s="264"/>
      <c r="I764" s="54"/>
      <c r="J764" s="54"/>
      <c r="K764" s="54"/>
      <c r="L764" s="54"/>
      <c r="M764" s="265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</row>
    <row r="765">
      <c r="A765" s="54"/>
      <c r="B765" s="54"/>
      <c r="C765" s="98"/>
      <c r="D765" s="54"/>
      <c r="E765" s="54"/>
      <c r="F765" s="54"/>
      <c r="G765" s="54"/>
      <c r="H765" s="264"/>
      <c r="I765" s="54"/>
      <c r="J765" s="54"/>
      <c r="K765" s="54"/>
      <c r="L765" s="54"/>
      <c r="M765" s="265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</row>
    <row r="766">
      <c r="A766" s="54"/>
      <c r="B766" s="54"/>
      <c r="C766" s="98"/>
      <c r="D766" s="54"/>
      <c r="E766" s="54"/>
      <c r="F766" s="54"/>
      <c r="G766" s="54"/>
      <c r="H766" s="264"/>
      <c r="I766" s="54"/>
      <c r="J766" s="54"/>
      <c r="K766" s="54"/>
      <c r="L766" s="54"/>
      <c r="M766" s="265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</row>
    <row r="767">
      <c r="A767" s="54"/>
      <c r="B767" s="54"/>
      <c r="C767" s="98"/>
      <c r="D767" s="54"/>
      <c r="E767" s="54"/>
      <c r="F767" s="54"/>
      <c r="G767" s="54"/>
      <c r="H767" s="264"/>
      <c r="I767" s="54"/>
      <c r="J767" s="54"/>
      <c r="K767" s="54"/>
      <c r="L767" s="54"/>
      <c r="M767" s="265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</row>
    <row r="768">
      <c r="A768" s="54"/>
      <c r="B768" s="54"/>
      <c r="C768" s="98"/>
      <c r="D768" s="54"/>
      <c r="E768" s="54"/>
      <c r="F768" s="54"/>
      <c r="G768" s="54"/>
      <c r="H768" s="264"/>
      <c r="I768" s="54"/>
      <c r="J768" s="54"/>
      <c r="K768" s="54"/>
      <c r="L768" s="54"/>
      <c r="M768" s="265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</row>
    <row r="769">
      <c r="A769" s="54"/>
      <c r="B769" s="54"/>
      <c r="C769" s="98"/>
      <c r="D769" s="54"/>
      <c r="E769" s="54"/>
      <c r="F769" s="54"/>
      <c r="G769" s="54"/>
      <c r="H769" s="264"/>
      <c r="I769" s="54"/>
      <c r="J769" s="54"/>
      <c r="K769" s="54"/>
      <c r="L769" s="54"/>
      <c r="M769" s="265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</row>
    <row r="770">
      <c r="A770" s="54"/>
      <c r="B770" s="54"/>
      <c r="C770" s="98"/>
      <c r="D770" s="54"/>
      <c r="E770" s="54"/>
      <c r="F770" s="54"/>
      <c r="G770" s="54"/>
      <c r="H770" s="264"/>
      <c r="I770" s="54"/>
      <c r="J770" s="54"/>
      <c r="K770" s="54"/>
      <c r="L770" s="54"/>
      <c r="M770" s="265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</row>
    <row r="771">
      <c r="A771" s="54"/>
      <c r="B771" s="54"/>
      <c r="C771" s="98"/>
      <c r="D771" s="54"/>
      <c r="E771" s="54"/>
      <c r="F771" s="54"/>
      <c r="G771" s="54"/>
      <c r="H771" s="264"/>
      <c r="I771" s="54"/>
      <c r="J771" s="54"/>
      <c r="K771" s="54"/>
      <c r="L771" s="54"/>
      <c r="M771" s="265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</row>
    <row r="772">
      <c r="A772" s="54"/>
      <c r="B772" s="54"/>
      <c r="C772" s="98"/>
      <c r="D772" s="54"/>
      <c r="E772" s="54"/>
      <c r="F772" s="54"/>
      <c r="G772" s="54"/>
      <c r="H772" s="264"/>
      <c r="I772" s="54"/>
      <c r="J772" s="54"/>
      <c r="K772" s="54"/>
      <c r="L772" s="54"/>
      <c r="M772" s="265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</row>
    <row r="773">
      <c r="A773" s="54"/>
      <c r="B773" s="54"/>
      <c r="C773" s="98"/>
      <c r="D773" s="54"/>
      <c r="E773" s="54"/>
      <c r="F773" s="54"/>
      <c r="G773" s="54"/>
      <c r="H773" s="264"/>
      <c r="I773" s="54"/>
      <c r="J773" s="54"/>
      <c r="K773" s="54"/>
      <c r="L773" s="54"/>
      <c r="M773" s="265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</row>
    <row r="774">
      <c r="A774" s="54"/>
      <c r="B774" s="54"/>
      <c r="C774" s="98"/>
      <c r="D774" s="54"/>
      <c r="E774" s="54"/>
      <c r="F774" s="54"/>
      <c r="G774" s="54"/>
      <c r="H774" s="264"/>
      <c r="I774" s="54"/>
      <c r="J774" s="54"/>
      <c r="K774" s="54"/>
      <c r="L774" s="54"/>
      <c r="M774" s="265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</row>
    <row r="775">
      <c r="A775" s="54"/>
      <c r="B775" s="54"/>
      <c r="C775" s="98"/>
      <c r="D775" s="54"/>
      <c r="E775" s="54"/>
      <c r="F775" s="54"/>
      <c r="G775" s="54"/>
      <c r="H775" s="264"/>
      <c r="I775" s="54"/>
      <c r="J775" s="54"/>
      <c r="K775" s="54"/>
      <c r="L775" s="54"/>
      <c r="M775" s="265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</row>
    <row r="776">
      <c r="A776" s="54"/>
      <c r="B776" s="54"/>
      <c r="C776" s="98"/>
      <c r="D776" s="54"/>
      <c r="E776" s="54"/>
      <c r="F776" s="54"/>
      <c r="G776" s="54"/>
      <c r="H776" s="264"/>
      <c r="I776" s="54"/>
      <c r="J776" s="54"/>
      <c r="K776" s="54"/>
      <c r="L776" s="54"/>
      <c r="M776" s="265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</row>
    <row r="777">
      <c r="A777" s="54"/>
      <c r="B777" s="54"/>
      <c r="C777" s="98"/>
      <c r="D777" s="54"/>
      <c r="E777" s="54"/>
      <c r="F777" s="54"/>
      <c r="G777" s="54"/>
      <c r="H777" s="264"/>
      <c r="I777" s="54"/>
      <c r="J777" s="54"/>
      <c r="K777" s="54"/>
      <c r="L777" s="54"/>
      <c r="M777" s="265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</row>
    <row r="778">
      <c r="A778" s="54"/>
      <c r="B778" s="54"/>
      <c r="C778" s="98"/>
      <c r="D778" s="54"/>
      <c r="E778" s="54"/>
      <c r="F778" s="54"/>
      <c r="G778" s="54"/>
      <c r="H778" s="264"/>
      <c r="I778" s="54"/>
      <c r="J778" s="54"/>
      <c r="K778" s="54"/>
      <c r="L778" s="54"/>
      <c r="M778" s="265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</row>
    <row r="779">
      <c r="A779" s="54"/>
      <c r="B779" s="54"/>
      <c r="C779" s="98"/>
      <c r="D779" s="54"/>
      <c r="E779" s="54"/>
      <c r="F779" s="54"/>
      <c r="G779" s="54"/>
      <c r="H779" s="264"/>
      <c r="I779" s="54"/>
      <c r="J779" s="54"/>
      <c r="K779" s="54"/>
      <c r="L779" s="54"/>
      <c r="M779" s="265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</row>
    <row r="780">
      <c r="A780" s="54"/>
      <c r="B780" s="54"/>
      <c r="C780" s="98"/>
      <c r="D780" s="54"/>
      <c r="E780" s="54"/>
      <c r="F780" s="54"/>
      <c r="G780" s="54"/>
      <c r="H780" s="264"/>
      <c r="I780" s="54"/>
      <c r="J780" s="54"/>
      <c r="K780" s="54"/>
      <c r="L780" s="54"/>
      <c r="M780" s="265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</row>
    <row r="781">
      <c r="A781" s="54"/>
      <c r="B781" s="54"/>
      <c r="C781" s="98"/>
      <c r="D781" s="54"/>
      <c r="E781" s="54"/>
      <c r="F781" s="54"/>
      <c r="G781" s="54"/>
      <c r="H781" s="264"/>
      <c r="I781" s="54"/>
      <c r="J781" s="54"/>
      <c r="K781" s="54"/>
      <c r="L781" s="54"/>
      <c r="M781" s="265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</row>
    <row r="782">
      <c r="A782" s="54"/>
      <c r="B782" s="54"/>
      <c r="C782" s="98"/>
      <c r="D782" s="54"/>
      <c r="E782" s="54"/>
      <c r="F782" s="54"/>
      <c r="G782" s="54"/>
      <c r="H782" s="264"/>
      <c r="I782" s="54"/>
      <c r="J782" s="54"/>
      <c r="K782" s="54"/>
      <c r="L782" s="54"/>
      <c r="M782" s="265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</row>
    <row r="783">
      <c r="A783" s="54"/>
      <c r="B783" s="54"/>
      <c r="C783" s="98"/>
      <c r="D783" s="54"/>
      <c r="E783" s="54"/>
      <c r="F783" s="54"/>
      <c r="G783" s="54"/>
      <c r="H783" s="264"/>
      <c r="I783" s="54"/>
      <c r="J783" s="54"/>
      <c r="K783" s="54"/>
      <c r="L783" s="54"/>
      <c r="M783" s="265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</row>
    <row r="784">
      <c r="A784" s="54"/>
      <c r="B784" s="54"/>
      <c r="C784" s="98"/>
      <c r="D784" s="54"/>
      <c r="E784" s="54"/>
      <c r="F784" s="54"/>
      <c r="G784" s="54"/>
      <c r="H784" s="264"/>
      <c r="I784" s="54"/>
      <c r="J784" s="54"/>
      <c r="K784" s="54"/>
      <c r="L784" s="54"/>
      <c r="M784" s="265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</row>
    <row r="785">
      <c r="A785" s="54"/>
      <c r="B785" s="54"/>
      <c r="C785" s="98"/>
      <c r="D785" s="54"/>
      <c r="E785" s="54"/>
      <c r="F785" s="54"/>
      <c r="G785" s="54"/>
      <c r="H785" s="264"/>
      <c r="I785" s="54"/>
      <c r="J785" s="54"/>
      <c r="K785" s="54"/>
      <c r="L785" s="54"/>
      <c r="M785" s="265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</row>
    <row r="786">
      <c r="A786" s="54"/>
      <c r="B786" s="54"/>
      <c r="C786" s="98"/>
      <c r="D786" s="54"/>
      <c r="E786" s="54"/>
      <c r="F786" s="54"/>
      <c r="G786" s="54"/>
      <c r="H786" s="264"/>
      <c r="I786" s="54"/>
      <c r="J786" s="54"/>
      <c r="K786" s="54"/>
      <c r="L786" s="54"/>
      <c r="M786" s="265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</row>
    <row r="787">
      <c r="A787" s="54"/>
      <c r="B787" s="54"/>
      <c r="C787" s="98"/>
      <c r="D787" s="54"/>
      <c r="E787" s="54"/>
      <c r="F787" s="54"/>
      <c r="G787" s="54"/>
      <c r="H787" s="264"/>
      <c r="I787" s="54"/>
      <c r="J787" s="54"/>
      <c r="K787" s="54"/>
      <c r="L787" s="54"/>
      <c r="M787" s="265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</row>
    <row r="788">
      <c r="A788" s="54"/>
      <c r="B788" s="54"/>
      <c r="C788" s="98"/>
      <c r="D788" s="54"/>
      <c r="E788" s="54"/>
      <c r="F788" s="54"/>
      <c r="G788" s="54"/>
      <c r="H788" s="264"/>
      <c r="I788" s="54"/>
      <c r="J788" s="54"/>
      <c r="K788" s="54"/>
      <c r="L788" s="54"/>
      <c r="M788" s="265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</row>
    <row r="789">
      <c r="A789" s="54"/>
      <c r="B789" s="54"/>
      <c r="C789" s="98"/>
      <c r="D789" s="54"/>
      <c r="E789" s="54"/>
      <c r="F789" s="54"/>
      <c r="G789" s="54"/>
      <c r="H789" s="264"/>
      <c r="I789" s="54"/>
      <c r="J789" s="54"/>
      <c r="K789" s="54"/>
      <c r="L789" s="54"/>
      <c r="M789" s="265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</row>
    <row r="790">
      <c r="A790" s="54"/>
      <c r="B790" s="54"/>
      <c r="C790" s="98"/>
      <c r="D790" s="54"/>
      <c r="E790" s="54"/>
      <c r="F790" s="54"/>
      <c r="G790" s="54"/>
      <c r="H790" s="264"/>
      <c r="I790" s="54"/>
      <c r="J790" s="54"/>
      <c r="K790" s="54"/>
      <c r="L790" s="54"/>
      <c r="M790" s="265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</row>
    <row r="791">
      <c r="A791" s="54"/>
      <c r="B791" s="54"/>
      <c r="C791" s="98"/>
      <c r="D791" s="54"/>
      <c r="E791" s="54"/>
      <c r="F791" s="54"/>
      <c r="G791" s="54"/>
      <c r="H791" s="264"/>
      <c r="I791" s="54"/>
      <c r="J791" s="54"/>
      <c r="K791" s="54"/>
      <c r="L791" s="54"/>
      <c r="M791" s="265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</row>
    <row r="792">
      <c r="A792" s="54"/>
      <c r="B792" s="54"/>
      <c r="C792" s="98"/>
      <c r="D792" s="54"/>
      <c r="E792" s="54"/>
      <c r="F792" s="54"/>
      <c r="G792" s="54"/>
      <c r="H792" s="264"/>
      <c r="I792" s="54"/>
      <c r="J792" s="54"/>
      <c r="K792" s="54"/>
      <c r="L792" s="54"/>
      <c r="M792" s="265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</row>
    <row r="793">
      <c r="A793" s="54"/>
      <c r="B793" s="54"/>
      <c r="C793" s="98"/>
      <c r="D793" s="54"/>
      <c r="E793" s="54"/>
      <c r="F793" s="54"/>
      <c r="G793" s="54"/>
      <c r="H793" s="264"/>
      <c r="I793" s="54"/>
      <c r="J793" s="54"/>
      <c r="K793" s="54"/>
      <c r="L793" s="54"/>
      <c r="M793" s="265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</row>
    <row r="794">
      <c r="A794" s="54"/>
      <c r="B794" s="54"/>
      <c r="C794" s="98"/>
      <c r="D794" s="54"/>
      <c r="E794" s="54"/>
      <c r="F794" s="54"/>
      <c r="G794" s="54"/>
      <c r="H794" s="264"/>
      <c r="I794" s="54"/>
      <c r="J794" s="54"/>
      <c r="K794" s="54"/>
      <c r="L794" s="54"/>
      <c r="M794" s="265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</row>
    <row r="795">
      <c r="A795" s="54"/>
      <c r="B795" s="54"/>
      <c r="C795" s="98"/>
      <c r="D795" s="54"/>
      <c r="E795" s="54"/>
      <c r="F795" s="54"/>
      <c r="G795" s="54"/>
      <c r="H795" s="264"/>
      <c r="I795" s="54"/>
      <c r="J795" s="54"/>
      <c r="K795" s="54"/>
      <c r="L795" s="54"/>
      <c r="M795" s="265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</row>
    <row r="796">
      <c r="A796" s="54"/>
      <c r="B796" s="54"/>
      <c r="C796" s="98"/>
      <c r="D796" s="54"/>
      <c r="E796" s="54"/>
      <c r="F796" s="54"/>
      <c r="G796" s="54"/>
      <c r="H796" s="264"/>
      <c r="I796" s="54"/>
      <c r="J796" s="54"/>
      <c r="K796" s="54"/>
      <c r="L796" s="54"/>
      <c r="M796" s="265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</row>
    <row r="797">
      <c r="A797" s="54"/>
      <c r="B797" s="54"/>
      <c r="C797" s="98"/>
      <c r="D797" s="54"/>
      <c r="E797" s="54"/>
      <c r="F797" s="54"/>
      <c r="G797" s="54"/>
      <c r="H797" s="264"/>
      <c r="I797" s="54"/>
      <c r="J797" s="54"/>
      <c r="K797" s="54"/>
      <c r="L797" s="54"/>
      <c r="M797" s="265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</row>
    <row r="798">
      <c r="A798" s="54"/>
      <c r="B798" s="54"/>
      <c r="C798" s="98"/>
      <c r="D798" s="54"/>
      <c r="E798" s="54"/>
      <c r="F798" s="54"/>
      <c r="G798" s="54"/>
      <c r="H798" s="264"/>
      <c r="I798" s="54"/>
      <c r="J798" s="54"/>
      <c r="K798" s="54"/>
      <c r="L798" s="54"/>
      <c r="M798" s="265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</row>
    <row r="799">
      <c r="A799" s="54"/>
      <c r="B799" s="54"/>
      <c r="C799" s="98"/>
      <c r="D799" s="54"/>
      <c r="E799" s="54"/>
      <c r="F799" s="54"/>
      <c r="G799" s="54"/>
      <c r="H799" s="264"/>
      <c r="I799" s="54"/>
      <c r="J799" s="54"/>
      <c r="K799" s="54"/>
      <c r="L799" s="54"/>
      <c r="M799" s="265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</row>
    <row r="800">
      <c r="A800" s="54"/>
      <c r="B800" s="54"/>
      <c r="C800" s="98"/>
      <c r="D800" s="54"/>
      <c r="E800" s="54"/>
      <c r="F800" s="54"/>
      <c r="G800" s="54"/>
      <c r="H800" s="264"/>
      <c r="I800" s="54"/>
      <c r="J800" s="54"/>
      <c r="K800" s="54"/>
      <c r="L800" s="54"/>
      <c r="M800" s="265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</row>
    <row r="801">
      <c r="A801" s="54"/>
      <c r="B801" s="54"/>
      <c r="C801" s="98"/>
      <c r="D801" s="54"/>
      <c r="E801" s="54"/>
      <c r="F801" s="54"/>
      <c r="G801" s="54"/>
      <c r="H801" s="264"/>
      <c r="I801" s="54"/>
      <c r="J801" s="54"/>
      <c r="K801" s="54"/>
      <c r="L801" s="54"/>
      <c r="M801" s="265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</row>
    <row r="802">
      <c r="A802" s="54"/>
      <c r="B802" s="54"/>
      <c r="C802" s="98"/>
      <c r="D802" s="54"/>
      <c r="E802" s="54"/>
      <c r="F802" s="54"/>
      <c r="G802" s="54"/>
      <c r="H802" s="264"/>
      <c r="I802" s="54"/>
      <c r="J802" s="54"/>
      <c r="K802" s="54"/>
      <c r="L802" s="54"/>
      <c r="M802" s="265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</row>
    <row r="803">
      <c r="A803" s="54"/>
      <c r="B803" s="54"/>
      <c r="C803" s="98"/>
      <c r="D803" s="54"/>
      <c r="E803" s="54"/>
      <c r="F803" s="54"/>
      <c r="G803" s="54"/>
      <c r="H803" s="264"/>
      <c r="I803" s="54"/>
      <c r="J803" s="54"/>
      <c r="K803" s="54"/>
      <c r="L803" s="54"/>
      <c r="M803" s="265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</row>
    <row r="804">
      <c r="A804" s="54"/>
      <c r="B804" s="54"/>
      <c r="C804" s="98"/>
      <c r="D804" s="54"/>
      <c r="E804" s="54"/>
      <c r="F804" s="54"/>
      <c r="G804" s="54"/>
      <c r="H804" s="264"/>
      <c r="I804" s="54"/>
      <c r="J804" s="54"/>
      <c r="K804" s="54"/>
      <c r="L804" s="54"/>
      <c r="M804" s="265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</row>
    <row r="805">
      <c r="A805" s="54"/>
      <c r="B805" s="54"/>
      <c r="C805" s="98"/>
      <c r="D805" s="54"/>
      <c r="E805" s="54"/>
      <c r="F805" s="54"/>
      <c r="G805" s="54"/>
      <c r="H805" s="264"/>
      <c r="I805" s="54"/>
      <c r="J805" s="54"/>
      <c r="K805" s="54"/>
      <c r="L805" s="54"/>
      <c r="M805" s="265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</row>
    <row r="806">
      <c r="A806" s="54"/>
      <c r="B806" s="54"/>
      <c r="C806" s="98"/>
      <c r="D806" s="54"/>
      <c r="E806" s="54"/>
      <c r="F806" s="54"/>
      <c r="G806" s="54"/>
      <c r="H806" s="264"/>
      <c r="I806" s="54"/>
      <c r="J806" s="54"/>
      <c r="K806" s="54"/>
      <c r="L806" s="54"/>
      <c r="M806" s="265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</row>
    <row r="807">
      <c r="A807" s="54"/>
      <c r="B807" s="54"/>
      <c r="C807" s="98"/>
      <c r="D807" s="54"/>
      <c r="E807" s="54"/>
      <c r="F807" s="54"/>
      <c r="G807" s="54"/>
      <c r="H807" s="264"/>
      <c r="I807" s="54"/>
      <c r="J807" s="54"/>
      <c r="K807" s="54"/>
      <c r="L807" s="54"/>
      <c r="M807" s="265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</row>
    <row r="808">
      <c r="A808" s="54"/>
      <c r="B808" s="54"/>
      <c r="C808" s="98"/>
      <c r="D808" s="54"/>
      <c r="E808" s="54"/>
      <c r="F808" s="54"/>
      <c r="G808" s="54"/>
      <c r="H808" s="264"/>
      <c r="I808" s="54"/>
      <c r="J808" s="54"/>
      <c r="K808" s="54"/>
      <c r="L808" s="54"/>
      <c r="M808" s="265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</row>
    <row r="809">
      <c r="A809" s="54"/>
      <c r="B809" s="54"/>
      <c r="C809" s="98"/>
      <c r="D809" s="54"/>
      <c r="E809" s="54"/>
      <c r="F809" s="54"/>
      <c r="G809" s="54"/>
      <c r="H809" s="264"/>
      <c r="I809" s="54"/>
      <c r="J809" s="54"/>
      <c r="K809" s="54"/>
      <c r="L809" s="54"/>
      <c r="M809" s="265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</row>
    <row r="810">
      <c r="A810" s="54"/>
      <c r="B810" s="54"/>
      <c r="C810" s="98"/>
      <c r="D810" s="54"/>
      <c r="E810" s="54"/>
      <c r="F810" s="54"/>
      <c r="G810" s="54"/>
      <c r="H810" s="264"/>
      <c r="I810" s="54"/>
      <c r="J810" s="54"/>
      <c r="K810" s="54"/>
      <c r="L810" s="54"/>
      <c r="M810" s="265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</row>
    <row r="811">
      <c r="A811" s="54"/>
      <c r="B811" s="54"/>
      <c r="C811" s="98"/>
      <c r="D811" s="54"/>
      <c r="E811" s="54"/>
      <c r="F811" s="54"/>
      <c r="G811" s="54"/>
      <c r="H811" s="264"/>
      <c r="I811" s="54"/>
      <c r="J811" s="54"/>
      <c r="K811" s="54"/>
      <c r="L811" s="54"/>
      <c r="M811" s="265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</row>
    <row r="812">
      <c r="A812" s="54"/>
      <c r="B812" s="54"/>
      <c r="C812" s="98"/>
      <c r="D812" s="54"/>
      <c r="E812" s="54"/>
      <c r="F812" s="54"/>
      <c r="G812" s="54"/>
      <c r="H812" s="264"/>
      <c r="I812" s="54"/>
      <c r="J812" s="54"/>
      <c r="K812" s="54"/>
      <c r="L812" s="54"/>
      <c r="M812" s="265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</row>
    <row r="813">
      <c r="A813" s="54"/>
      <c r="B813" s="54"/>
      <c r="C813" s="98"/>
      <c r="D813" s="54"/>
      <c r="E813" s="54"/>
      <c r="F813" s="54"/>
      <c r="G813" s="54"/>
      <c r="H813" s="264"/>
      <c r="I813" s="54"/>
      <c r="J813" s="54"/>
      <c r="K813" s="54"/>
      <c r="L813" s="54"/>
      <c r="M813" s="265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</row>
    <row r="814">
      <c r="A814" s="54"/>
      <c r="B814" s="54"/>
      <c r="C814" s="98"/>
      <c r="D814" s="54"/>
      <c r="E814" s="54"/>
      <c r="F814" s="54"/>
      <c r="G814" s="54"/>
      <c r="H814" s="264"/>
      <c r="I814" s="54"/>
      <c r="J814" s="54"/>
      <c r="K814" s="54"/>
      <c r="L814" s="54"/>
      <c r="M814" s="265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</row>
    <row r="815">
      <c r="A815" s="54"/>
      <c r="B815" s="54"/>
      <c r="C815" s="98"/>
      <c r="D815" s="54"/>
      <c r="E815" s="54"/>
      <c r="F815" s="54"/>
      <c r="G815" s="54"/>
      <c r="H815" s="264"/>
      <c r="I815" s="54"/>
      <c r="J815" s="54"/>
      <c r="K815" s="54"/>
      <c r="L815" s="54"/>
      <c r="M815" s="265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</row>
    <row r="816">
      <c r="A816" s="54"/>
      <c r="B816" s="54"/>
      <c r="C816" s="98"/>
      <c r="D816" s="54"/>
      <c r="E816" s="54"/>
      <c r="F816" s="54"/>
      <c r="G816" s="54"/>
      <c r="H816" s="264"/>
      <c r="I816" s="54"/>
      <c r="J816" s="54"/>
      <c r="K816" s="54"/>
      <c r="L816" s="54"/>
      <c r="M816" s="265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</row>
    <row r="817">
      <c r="A817" s="54"/>
      <c r="B817" s="54"/>
      <c r="C817" s="98"/>
      <c r="D817" s="54"/>
      <c r="E817" s="54"/>
      <c r="F817" s="54"/>
      <c r="G817" s="54"/>
      <c r="H817" s="264"/>
      <c r="I817" s="54"/>
      <c r="J817" s="54"/>
      <c r="K817" s="54"/>
      <c r="L817" s="54"/>
      <c r="M817" s="265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</row>
    <row r="818">
      <c r="A818" s="54"/>
      <c r="B818" s="54"/>
      <c r="C818" s="98"/>
      <c r="D818" s="54"/>
      <c r="E818" s="54"/>
      <c r="F818" s="54"/>
      <c r="G818" s="54"/>
      <c r="H818" s="264"/>
      <c r="I818" s="54"/>
      <c r="J818" s="54"/>
      <c r="K818" s="54"/>
      <c r="L818" s="54"/>
      <c r="M818" s="265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</row>
    <row r="819">
      <c r="A819" s="54"/>
      <c r="B819" s="54"/>
      <c r="C819" s="98"/>
      <c r="D819" s="54"/>
      <c r="E819" s="54"/>
      <c r="F819" s="54"/>
      <c r="G819" s="54"/>
      <c r="H819" s="264"/>
      <c r="I819" s="54"/>
      <c r="J819" s="54"/>
      <c r="K819" s="54"/>
      <c r="L819" s="54"/>
      <c r="M819" s="265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</row>
    <row r="820">
      <c r="A820" s="54"/>
      <c r="B820" s="54"/>
      <c r="C820" s="98"/>
      <c r="D820" s="54"/>
      <c r="E820" s="54"/>
      <c r="F820" s="54"/>
      <c r="G820" s="54"/>
      <c r="H820" s="264"/>
      <c r="I820" s="54"/>
      <c r="J820" s="54"/>
      <c r="K820" s="54"/>
      <c r="L820" s="54"/>
      <c r="M820" s="265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</row>
    <row r="821">
      <c r="A821" s="54"/>
      <c r="B821" s="54"/>
      <c r="C821" s="98"/>
      <c r="D821" s="54"/>
      <c r="E821" s="54"/>
      <c r="F821" s="54"/>
      <c r="G821" s="54"/>
      <c r="H821" s="264"/>
      <c r="I821" s="54"/>
      <c r="J821" s="54"/>
      <c r="K821" s="54"/>
      <c r="L821" s="54"/>
      <c r="M821" s="265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</row>
    <row r="822">
      <c r="A822" s="54"/>
      <c r="B822" s="54"/>
      <c r="C822" s="98"/>
      <c r="D822" s="54"/>
      <c r="E822" s="54"/>
      <c r="F822" s="54"/>
      <c r="G822" s="54"/>
      <c r="H822" s="264"/>
      <c r="I822" s="54"/>
      <c r="J822" s="54"/>
      <c r="K822" s="54"/>
      <c r="L822" s="54"/>
      <c r="M822" s="265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</row>
    <row r="823">
      <c r="A823" s="54"/>
      <c r="B823" s="54"/>
      <c r="C823" s="98"/>
      <c r="D823" s="54"/>
      <c r="E823" s="54"/>
      <c r="F823" s="54"/>
      <c r="G823" s="54"/>
      <c r="H823" s="264"/>
      <c r="I823" s="54"/>
      <c r="J823" s="54"/>
      <c r="K823" s="54"/>
      <c r="L823" s="54"/>
      <c r="M823" s="265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</row>
    <row r="824">
      <c r="A824" s="54"/>
      <c r="B824" s="54"/>
      <c r="C824" s="98"/>
      <c r="D824" s="54"/>
      <c r="E824" s="54"/>
      <c r="F824" s="54"/>
      <c r="G824" s="54"/>
      <c r="H824" s="264"/>
      <c r="I824" s="54"/>
      <c r="J824" s="54"/>
      <c r="K824" s="54"/>
      <c r="L824" s="54"/>
      <c r="M824" s="265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</row>
    <row r="825">
      <c r="A825" s="54"/>
      <c r="B825" s="54"/>
      <c r="C825" s="98"/>
      <c r="D825" s="54"/>
      <c r="E825" s="54"/>
      <c r="F825" s="54"/>
      <c r="G825" s="54"/>
      <c r="H825" s="264"/>
      <c r="I825" s="54"/>
      <c r="J825" s="54"/>
      <c r="K825" s="54"/>
      <c r="L825" s="54"/>
      <c r="M825" s="265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</row>
    <row r="826">
      <c r="A826" s="54"/>
      <c r="B826" s="54"/>
      <c r="C826" s="98"/>
      <c r="D826" s="54"/>
      <c r="E826" s="54"/>
      <c r="F826" s="54"/>
      <c r="G826" s="54"/>
      <c r="H826" s="264"/>
      <c r="I826" s="54"/>
      <c r="J826" s="54"/>
      <c r="K826" s="54"/>
      <c r="L826" s="54"/>
      <c r="M826" s="265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</row>
    <row r="827">
      <c r="A827" s="54"/>
      <c r="B827" s="54"/>
      <c r="C827" s="98"/>
      <c r="D827" s="54"/>
      <c r="E827" s="54"/>
      <c r="F827" s="54"/>
      <c r="G827" s="54"/>
      <c r="H827" s="264"/>
      <c r="I827" s="54"/>
      <c r="J827" s="54"/>
      <c r="K827" s="54"/>
      <c r="L827" s="54"/>
      <c r="M827" s="265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</row>
    <row r="828">
      <c r="A828" s="54"/>
      <c r="B828" s="54"/>
      <c r="C828" s="98"/>
      <c r="D828" s="54"/>
      <c r="E828" s="54"/>
      <c r="F828" s="54"/>
      <c r="G828" s="54"/>
      <c r="H828" s="264"/>
      <c r="I828" s="54"/>
      <c r="J828" s="54"/>
      <c r="K828" s="54"/>
      <c r="L828" s="54"/>
      <c r="M828" s="265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</row>
    <row r="829">
      <c r="A829" s="54"/>
      <c r="B829" s="54"/>
      <c r="C829" s="98"/>
      <c r="D829" s="54"/>
      <c r="E829" s="54"/>
      <c r="F829" s="54"/>
      <c r="G829" s="54"/>
      <c r="H829" s="264"/>
      <c r="I829" s="54"/>
      <c r="J829" s="54"/>
      <c r="K829" s="54"/>
      <c r="L829" s="54"/>
      <c r="M829" s="265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</row>
    <row r="830">
      <c r="A830" s="54"/>
      <c r="B830" s="54"/>
      <c r="C830" s="98"/>
      <c r="D830" s="54"/>
      <c r="E830" s="54"/>
      <c r="F830" s="54"/>
      <c r="G830" s="54"/>
      <c r="H830" s="264"/>
      <c r="I830" s="54"/>
      <c r="J830" s="54"/>
      <c r="K830" s="54"/>
      <c r="L830" s="54"/>
      <c r="M830" s="265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</row>
    <row r="831">
      <c r="A831" s="54"/>
      <c r="B831" s="54"/>
      <c r="C831" s="98"/>
      <c r="D831" s="54"/>
      <c r="E831" s="54"/>
      <c r="F831" s="54"/>
      <c r="G831" s="54"/>
      <c r="H831" s="264"/>
      <c r="I831" s="54"/>
      <c r="J831" s="54"/>
      <c r="K831" s="54"/>
      <c r="L831" s="54"/>
      <c r="M831" s="265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</row>
    <row r="832">
      <c r="A832" s="54"/>
      <c r="B832" s="54"/>
      <c r="C832" s="98"/>
      <c r="D832" s="54"/>
      <c r="E832" s="54"/>
      <c r="F832" s="54"/>
      <c r="G832" s="54"/>
      <c r="H832" s="264"/>
      <c r="I832" s="54"/>
      <c r="J832" s="54"/>
      <c r="K832" s="54"/>
      <c r="L832" s="54"/>
      <c r="M832" s="265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</row>
    <row r="833">
      <c r="A833" s="54"/>
      <c r="B833" s="54"/>
      <c r="C833" s="98"/>
      <c r="D833" s="54"/>
      <c r="E833" s="54"/>
      <c r="F833" s="54"/>
      <c r="G833" s="54"/>
      <c r="H833" s="264"/>
      <c r="I833" s="54"/>
      <c r="J833" s="54"/>
      <c r="K833" s="54"/>
      <c r="L833" s="54"/>
      <c r="M833" s="265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</row>
    <row r="834">
      <c r="A834" s="54"/>
      <c r="B834" s="54"/>
      <c r="C834" s="98"/>
      <c r="D834" s="54"/>
      <c r="E834" s="54"/>
      <c r="F834" s="54"/>
      <c r="G834" s="54"/>
      <c r="H834" s="264"/>
      <c r="I834" s="54"/>
      <c r="J834" s="54"/>
      <c r="K834" s="54"/>
      <c r="L834" s="54"/>
      <c r="M834" s="265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</row>
    <row r="835">
      <c r="A835" s="54"/>
      <c r="B835" s="54"/>
      <c r="C835" s="98"/>
      <c r="D835" s="54"/>
      <c r="E835" s="54"/>
      <c r="F835" s="54"/>
      <c r="G835" s="54"/>
      <c r="H835" s="264"/>
      <c r="I835" s="54"/>
      <c r="J835" s="54"/>
      <c r="K835" s="54"/>
      <c r="L835" s="54"/>
      <c r="M835" s="265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</row>
    <row r="836">
      <c r="A836" s="54"/>
      <c r="B836" s="54"/>
      <c r="C836" s="98"/>
      <c r="D836" s="54"/>
      <c r="E836" s="54"/>
      <c r="F836" s="54"/>
      <c r="G836" s="54"/>
      <c r="H836" s="264"/>
      <c r="I836" s="54"/>
      <c r="J836" s="54"/>
      <c r="K836" s="54"/>
      <c r="L836" s="54"/>
      <c r="M836" s="265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</row>
    <row r="837">
      <c r="A837" s="54"/>
      <c r="B837" s="54"/>
      <c r="C837" s="98"/>
      <c r="D837" s="54"/>
      <c r="E837" s="54"/>
      <c r="F837" s="54"/>
      <c r="G837" s="54"/>
      <c r="H837" s="264"/>
      <c r="I837" s="54"/>
      <c r="J837" s="54"/>
      <c r="K837" s="54"/>
      <c r="L837" s="54"/>
      <c r="M837" s="265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</row>
    <row r="838">
      <c r="A838" s="54"/>
      <c r="B838" s="54"/>
      <c r="C838" s="98"/>
      <c r="D838" s="54"/>
      <c r="E838" s="54"/>
      <c r="F838" s="54"/>
      <c r="G838" s="54"/>
      <c r="H838" s="264"/>
      <c r="I838" s="54"/>
      <c r="J838" s="54"/>
      <c r="K838" s="54"/>
      <c r="L838" s="54"/>
      <c r="M838" s="265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</row>
    <row r="839">
      <c r="A839" s="54"/>
      <c r="B839" s="54"/>
      <c r="C839" s="98"/>
      <c r="D839" s="54"/>
      <c r="E839" s="54"/>
      <c r="F839" s="54"/>
      <c r="G839" s="54"/>
      <c r="H839" s="264"/>
      <c r="I839" s="54"/>
      <c r="J839" s="54"/>
      <c r="K839" s="54"/>
      <c r="L839" s="54"/>
      <c r="M839" s="265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</row>
    <row r="840">
      <c r="A840" s="54"/>
      <c r="B840" s="54"/>
      <c r="C840" s="98"/>
      <c r="D840" s="54"/>
      <c r="E840" s="54"/>
      <c r="F840" s="54"/>
      <c r="G840" s="54"/>
      <c r="H840" s="264"/>
      <c r="I840" s="54"/>
      <c r="J840" s="54"/>
      <c r="K840" s="54"/>
      <c r="L840" s="54"/>
      <c r="M840" s="265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</row>
    <row r="841">
      <c r="A841" s="54"/>
      <c r="B841" s="54"/>
      <c r="C841" s="98"/>
      <c r="D841" s="54"/>
      <c r="E841" s="54"/>
      <c r="F841" s="54"/>
      <c r="G841" s="54"/>
      <c r="H841" s="264"/>
      <c r="I841" s="54"/>
      <c r="J841" s="54"/>
      <c r="K841" s="54"/>
      <c r="L841" s="54"/>
      <c r="M841" s="265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</row>
    <row r="842">
      <c r="A842" s="54"/>
      <c r="B842" s="54"/>
      <c r="C842" s="98"/>
      <c r="D842" s="54"/>
      <c r="E842" s="54"/>
      <c r="F842" s="54"/>
      <c r="G842" s="54"/>
      <c r="H842" s="264"/>
      <c r="I842" s="54"/>
      <c r="J842" s="54"/>
      <c r="K842" s="54"/>
      <c r="L842" s="54"/>
      <c r="M842" s="265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</row>
    <row r="843">
      <c r="A843" s="54"/>
      <c r="B843" s="54"/>
      <c r="C843" s="98"/>
      <c r="D843" s="54"/>
      <c r="E843" s="54"/>
      <c r="F843" s="54"/>
      <c r="G843" s="54"/>
      <c r="H843" s="264"/>
      <c r="I843" s="54"/>
      <c r="J843" s="54"/>
      <c r="K843" s="54"/>
      <c r="L843" s="54"/>
      <c r="M843" s="265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</row>
    <row r="844">
      <c r="A844" s="54"/>
      <c r="B844" s="54"/>
      <c r="C844" s="98"/>
      <c r="D844" s="54"/>
      <c r="E844" s="54"/>
      <c r="F844" s="54"/>
      <c r="G844" s="54"/>
      <c r="H844" s="264"/>
      <c r="I844" s="54"/>
      <c r="J844" s="54"/>
      <c r="K844" s="54"/>
      <c r="L844" s="54"/>
      <c r="M844" s="265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</row>
    <row r="845">
      <c r="A845" s="54"/>
      <c r="B845" s="54"/>
      <c r="C845" s="98"/>
      <c r="D845" s="54"/>
      <c r="E845" s="54"/>
      <c r="F845" s="54"/>
      <c r="G845" s="54"/>
      <c r="H845" s="264"/>
      <c r="I845" s="54"/>
      <c r="J845" s="54"/>
      <c r="K845" s="54"/>
      <c r="L845" s="54"/>
      <c r="M845" s="265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</row>
    <row r="846">
      <c r="A846" s="54"/>
      <c r="B846" s="54"/>
      <c r="C846" s="98"/>
      <c r="D846" s="54"/>
      <c r="E846" s="54"/>
      <c r="F846" s="54"/>
      <c r="G846" s="54"/>
      <c r="H846" s="264"/>
      <c r="I846" s="54"/>
      <c r="J846" s="54"/>
      <c r="K846" s="54"/>
      <c r="L846" s="54"/>
      <c r="M846" s="265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</row>
    <row r="847">
      <c r="A847" s="54"/>
      <c r="B847" s="54"/>
      <c r="C847" s="98"/>
      <c r="D847" s="54"/>
      <c r="E847" s="54"/>
      <c r="F847" s="54"/>
      <c r="G847" s="54"/>
      <c r="H847" s="264"/>
      <c r="I847" s="54"/>
      <c r="J847" s="54"/>
      <c r="K847" s="54"/>
      <c r="L847" s="54"/>
      <c r="M847" s="265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</row>
    <row r="848">
      <c r="A848" s="54"/>
      <c r="B848" s="54"/>
      <c r="C848" s="98"/>
      <c r="D848" s="54"/>
      <c r="E848" s="54"/>
      <c r="F848" s="54"/>
      <c r="G848" s="54"/>
      <c r="H848" s="264"/>
      <c r="I848" s="54"/>
      <c r="J848" s="54"/>
      <c r="K848" s="54"/>
      <c r="L848" s="54"/>
      <c r="M848" s="265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</row>
    <row r="849">
      <c r="A849" s="54"/>
      <c r="B849" s="54"/>
      <c r="C849" s="98"/>
      <c r="D849" s="54"/>
      <c r="E849" s="54"/>
      <c r="F849" s="54"/>
      <c r="G849" s="54"/>
      <c r="H849" s="264"/>
      <c r="I849" s="54"/>
      <c r="J849" s="54"/>
      <c r="K849" s="54"/>
      <c r="L849" s="54"/>
      <c r="M849" s="265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</row>
    <row r="850">
      <c r="A850" s="54"/>
      <c r="B850" s="54"/>
      <c r="C850" s="98"/>
      <c r="D850" s="54"/>
      <c r="E850" s="54"/>
      <c r="F850" s="54"/>
      <c r="G850" s="54"/>
      <c r="H850" s="264"/>
      <c r="I850" s="54"/>
      <c r="J850" s="54"/>
      <c r="K850" s="54"/>
      <c r="L850" s="54"/>
      <c r="M850" s="265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</row>
    <row r="851">
      <c r="A851" s="54"/>
      <c r="B851" s="54"/>
      <c r="C851" s="98"/>
      <c r="D851" s="54"/>
      <c r="E851" s="54"/>
      <c r="F851" s="54"/>
      <c r="G851" s="54"/>
      <c r="H851" s="264"/>
      <c r="I851" s="54"/>
      <c r="J851" s="54"/>
      <c r="K851" s="54"/>
      <c r="L851" s="54"/>
      <c r="M851" s="265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</row>
    <row r="852">
      <c r="A852" s="54"/>
      <c r="B852" s="54"/>
      <c r="C852" s="98"/>
      <c r="D852" s="54"/>
      <c r="E852" s="54"/>
      <c r="F852" s="54"/>
      <c r="G852" s="54"/>
      <c r="H852" s="264"/>
      <c r="I852" s="54"/>
      <c r="J852" s="54"/>
      <c r="K852" s="54"/>
      <c r="L852" s="54"/>
      <c r="M852" s="265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</row>
    <row r="853">
      <c r="A853" s="54"/>
      <c r="B853" s="54"/>
      <c r="C853" s="98"/>
      <c r="D853" s="54"/>
      <c r="E853" s="54"/>
      <c r="F853" s="54"/>
      <c r="G853" s="54"/>
      <c r="H853" s="264"/>
      <c r="I853" s="54"/>
      <c r="J853" s="54"/>
      <c r="K853" s="54"/>
      <c r="L853" s="54"/>
      <c r="M853" s="265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</row>
    <row r="854">
      <c r="A854" s="54"/>
      <c r="B854" s="54"/>
      <c r="C854" s="98"/>
      <c r="D854" s="54"/>
      <c r="E854" s="54"/>
      <c r="F854" s="54"/>
      <c r="G854" s="54"/>
      <c r="H854" s="264"/>
      <c r="I854" s="54"/>
      <c r="J854" s="54"/>
      <c r="K854" s="54"/>
      <c r="L854" s="54"/>
      <c r="M854" s="265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</row>
    <row r="855">
      <c r="A855" s="54"/>
      <c r="B855" s="54"/>
      <c r="C855" s="98"/>
      <c r="D855" s="54"/>
      <c r="E855" s="54"/>
      <c r="F855" s="54"/>
      <c r="G855" s="54"/>
      <c r="H855" s="264"/>
      <c r="I855" s="54"/>
      <c r="J855" s="54"/>
      <c r="K855" s="54"/>
      <c r="L855" s="54"/>
      <c r="M855" s="265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</row>
    <row r="856">
      <c r="A856" s="54"/>
      <c r="B856" s="54"/>
      <c r="C856" s="98"/>
      <c r="D856" s="54"/>
      <c r="E856" s="54"/>
      <c r="F856" s="54"/>
      <c r="G856" s="54"/>
      <c r="H856" s="264"/>
      <c r="I856" s="54"/>
      <c r="J856" s="54"/>
      <c r="K856" s="54"/>
      <c r="L856" s="54"/>
      <c r="M856" s="265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</row>
    <row r="857">
      <c r="A857" s="54"/>
      <c r="B857" s="54"/>
      <c r="C857" s="98"/>
      <c r="D857" s="54"/>
      <c r="E857" s="54"/>
      <c r="F857" s="54"/>
      <c r="G857" s="54"/>
      <c r="H857" s="264"/>
      <c r="I857" s="54"/>
      <c r="J857" s="54"/>
      <c r="K857" s="54"/>
      <c r="L857" s="54"/>
      <c r="M857" s="265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</row>
    <row r="858">
      <c r="A858" s="54"/>
      <c r="B858" s="54"/>
      <c r="C858" s="98"/>
      <c r="D858" s="54"/>
      <c r="E858" s="54"/>
      <c r="F858" s="54"/>
      <c r="G858" s="54"/>
      <c r="H858" s="264"/>
      <c r="I858" s="54"/>
      <c r="J858" s="54"/>
      <c r="K858" s="54"/>
      <c r="L858" s="54"/>
      <c r="M858" s="265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</row>
    <row r="859">
      <c r="A859" s="54"/>
      <c r="B859" s="54"/>
      <c r="C859" s="98"/>
      <c r="D859" s="54"/>
      <c r="E859" s="54"/>
      <c r="F859" s="54"/>
      <c r="G859" s="54"/>
      <c r="H859" s="264"/>
      <c r="I859" s="54"/>
      <c r="J859" s="54"/>
      <c r="K859" s="54"/>
      <c r="L859" s="54"/>
      <c r="M859" s="265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</row>
    <row r="860">
      <c r="A860" s="54"/>
      <c r="B860" s="54"/>
      <c r="C860" s="98"/>
      <c r="D860" s="54"/>
      <c r="E860" s="54"/>
      <c r="F860" s="54"/>
      <c r="G860" s="54"/>
      <c r="H860" s="264"/>
      <c r="I860" s="54"/>
      <c r="J860" s="54"/>
      <c r="K860" s="54"/>
      <c r="L860" s="54"/>
      <c r="M860" s="265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</row>
    <row r="861">
      <c r="A861" s="54"/>
      <c r="B861" s="54"/>
      <c r="C861" s="98"/>
      <c r="D861" s="54"/>
      <c r="E861" s="54"/>
      <c r="F861" s="54"/>
      <c r="G861" s="54"/>
      <c r="H861" s="264"/>
      <c r="I861" s="54"/>
      <c r="J861" s="54"/>
      <c r="K861" s="54"/>
      <c r="L861" s="54"/>
      <c r="M861" s="265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</row>
    <row r="862">
      <c r="A862" s="54"/>
      <c r="B862" s="54"/>
      <c r="C862" s="98"/>
      <c r="D862" s="54"/>
      <c r="E862" s="54"/>
      <c r="F862" s="54"/>
      <c r="G862" s="54"/>
      <c r="H862" s="264"/>
      <c r="I862" s="54"/>
      <c r="J862" s="54"/>
      <c r="K862" s="54"/>
      <c r="L862" s="54"/>
      <c r="M862" s="265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</row>
    <row r="863">
      <c r="A863" s="54"/>
      <c r="B863" s="54"/>
      <c r="C863" s="98"/>
      <c r="D863" s="54"/>
      <c r="E863" s="54"/>
      <c r="F863" s="54"/>
      <c r="G863" s="54"/>
      <c r="H863" s="264"/>
      <c r="I863" s="54"/>
      <c r="J863" s="54"/>
      <c r="K863" s="54"/>
      <c r="L863" s="54"/>
      <c r="M863" s="265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</row>
    <row r="864">
      <c r="A864" s="54"/>
      <c r="B864" s="54"/>
      <c r="C864" s="98"/>
      <c r="D864" s="54"/>
      <c r="E864" s="54"/>
      <c r="F864" s="54"/>
      <c r="G864" s="54"/>
      <c r="H864" s="264"/>
      <c r="I864" s="54"/>
      <c r="J864" s="54"/>
      <c r="K864" s="54"/>
      <c r="L864" s="54"/>
      <c r="M864" s="265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</row>
    <row r="865">
      <c r="A865" s="54"/>
      <c r="B865" s="54"/>
      <c r="C865" s="98"/>
      <c r="D865" s="54"/>
      <c r="E865" s="54"/>
      <c r="F865" s="54"/>
      <c r="G865" s="54"/>
      <c r="H865" s="264"/>
      <c r="I865" s="54"/>
      <c r="J865" s="54"/>
      <c r="K865" s="54"/>
      <c r="L865" s="54"/>
      <c r="M865" s="265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</row>
    <row r="866">
      <c r="A866" s="54"/>
      <c r="B866" s="54"/>
      <c r="C866" s="98"/>
      <c r="D866" s="54"/>
      <c r="E866" s="54"/>
      <c r="F866" s="54"/>
      <c r="G866" s="54"/>
      <c r="H866" s="264"/>
      <c r="I866" s="54"/>
      <c r="J866" s="54"/>
      <c r="K866" s="54"/>
      <c r="L866" s="54"/>
      <c r="M866" s="265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</row>
    <row r="867">
      <c r="A867" s="54"/>
      <c r="B867" s="54"/>
      <c r="C867" s="98"/>
      <c r="D867" s="54"/>
      <c r="E867" s="54"/>
      <c r="F867" s="54"/>
      <c r="G867" s="54"/>
      <c r="H867" s="264"/>
      <c r="I867" s="54"/>
      <c r="J867" s="54"/>
      <c r="K867" s="54"/>
      <c r="L867" s="54"/>
      <c r="M867" s="265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</row>
    <row r="868">
      <c r="A868" s="54"/>
      <c r="B868" s="54"/>
      <c r="C868" s="98"/>
      <c r="D868" s="54"/>
      <c r="E868" s="54"/>
      <c r="F868" s="54"/>
      <c r="G868" s="54"/>
      <c r="H868" s="264"/>
      <c r="I868" s="54"/>
      <c r="J868" s="54"/>
      <c r="K868" s="54"/>
      <c r="L868" s="54"/>
      <c r="M868" s="265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</row>
    <row r="869">
      <c r="A869" s="54"/>
      <c r="B869" s="54"/>
      <c r="C869" s="98"/>
      <c r="D869" s="54"/>
      <c r="E869" s="54"/>
      <c r="F869" s="54"/>
      <c r="G869" s="54"/>
      <c r="H869" s="264"/>
      <c r="I869" s="54"/>
      <c r="J869" s="54"/>
      <c r="K869" s="54"/>
      <c r="L869" s="54"/>
      <c r="M869" s="265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</row>
    <row r="870">
      <c r="A870" s="54"/>
      <c r="B870" s="54"/>
      <c r="C870" s="98"/>
      <c r="D870" s="54"/>
      <c r="E870" s="54"/>
      <c r="F870" s="54"/>
      <c r="G870" s="54"/>
      <c r="H870" s="264"/>
      <c r="I870" s="54"/>
      <c r="J870" s="54"/>
      <c r="K870" s="54"/>
      <c r="L870" s="54"/>
      <c r="M870" s="265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</row>
    <row r="871">
      <c r="A871" s="54"/>
      <c r="B871" s="54"/>
      <c r="C871" s="98"/>
      <c r="D871" s="54"/>
      <c r="E871" s="54"/>
      <c r="F871" s="54"/>
      <c r="G871" s="54"/>
      <c r="H871" s="264"/>
      <c r="I871" s="54"/>
      <c r="J871" s="54"/>
      <c r="K871" s="54"/>
      <c r="L871" s="54"/>
      <c r="M871" s="265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</row>
    <row r="872">
      <c r="A872" s="54"/>
      <c r="B872" s="54"/>
      <c r="C872" s="98"/>
      <c r="D872" s="54"/>
      <c r="E872" s="54"/>
      <c r="F872" s="54"/>
      <c r="G872" s="54"/>
      <c r="H872" s="264"/>
      <c r="I872" s="54"/>
      <c r="J872" s="54"/>
      <c r="K872" s="54"/>
      <c r="L872" s="54"/>
      <c r="M872" s="265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</row>
    <row r="873">
      <c r="A873" s="54"/>
      <c r="B873" s="54"/>
      <c r="C873" s="98"/>
      <c r="D873" s="54"/>
      <c r="E873" s="54"/>
      <c r="F873" s="54"/>
      <c r="G873" s="54"/>
      <c r="H873" s="264"/>
      <c r="I873" s="54"/>
      <c r="J873" s="54"/>
      <c r="K873" s="54"/>
      <c r="L873" s="54"/>
      <c r="M873" s="265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</row>
    <row r="874">
      <c r="A874" s="54"/>
      <c r="B874" s="54"/>
      <c r="C874" s="98"/>
      <c r="D874" s="54"/>
      <c r="E874" s="54"/>
      <c r="F874" s="54"/>
      <c r="G874" s="54"/>
      <c r="H874" s="264"/>
      <c r="I874" s="54"/>
      <c r="J874" s="54"/>
      <c r="K874" s="54"/>
      <c r="L874" s="54"/>
      <c r="M874" s="265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</row>
    <row r="875">
      <c r="A875" s="54"/>
      <c r="B875" s="54"/>
      <c r="C875" s="98"/>
      <c r="D875" s="54"/>
      <c r="E875" s="54"/>
      <c r="F875" s="54"/>
      <c r="G875" s="54"/>
      <c r="H875" s="264"/>
      <c r="I875" s="54"/>
      <c r="J875" s="54"/>
      <c r="K875" s="54"/>
      <c r="L875" s="54"/>
      <c r="M875" s="265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</row>
    <row r="876">
      <c r="A876" s="54"/>
      <c r="B876" s="54"/>
      <c r="C876" s="98"/>
      <c r="D876" s="54"/>
      <c r="E876" s="54"/>
      <c r="F876" s="54"/>
      <c r="G876" s="54"/>
      <c r="H876" s="264"/>
      <c r="I876" s="54"/>
      <c r="J876" s="54"/>
      <c r="K876" s="54"/>
      <c r="L876" s="54"/>
      <c r="M876" s="265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</row>
    <row r="877">
      <c r="A877" s="54"/>
      <c r="B877" s="54"/>
      <c r="C877" s="98"/>
      <c r="D877" s="54"/>
      <c r="E877" s="54"/>
      <c r="F877" s="54"/>
      <c r="G877" s="54"/>
      <c r="H877" s="264"/>
      <c r="I877" s="54"/>
      <c r="J877" s="54"/>
      <c r="K877" s="54"/>
      <c r="L877" s="54"/>
      <c r="M877" s="265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</row>
    <row r="878">
      <c r="A878" s="54"/>
      <c r="B878" s="54"/>
      <c r="C878" s="98"/>
      <c r="D878" s="54"/>
      <c r="E878" s="54"/>
      <c r="F878" s="54"/>
      <c r="G878" s="54"/>
      <c r="H878" s="264"/>
      <c r="I878" s="54"/>
      <c r="J878" s="54"/>
      <c r="K878" s="54"/>
      <c r="L878" s="54"/>
      <c r="M878" s="265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</row>
    <row r="879">
      <c r="A879" s="54"/>
      <c r="B879" s="54"/>
      <c r="C879" s="98"/>
      <c r="D879" s="54"/>
      <c r="E879" s="54"/>
      <c r="F879" s="54"/>
      <c r="G879" s="54"/>
      <c r="H879" s="264"/>
      <c r="I879" s="54"/>
      <c r="J879" s="54"/>
      <c r="K879" s="54"/>
      <c r="L879" s="54"/>
      <c r="M879" s="265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</row>
    <row r="880">
      <c r="A880" s="54"/>
      <c r="B880" s="54"/>
      <c r="C880" s="98"/>
      <c r="D880" s="54"/>
      <c r="E880" s="54"/>
      <c r="F880" s="54"/>
      <c r="G880" s="54"/>
      <c r="H880" s="264"/>
      <c r="I880" s="54"/>
      <c r="J880" s="54"/>
      <c r="K880" s="54"/>
      <c r="L880" s="54"/>
      <c r="M880" s="265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</row>
    <row r="881">
      <c r="A881" s="54"/>
      <c r="B881" s="54"/>
      <c r="C881" s="98"/>
      <c r="D881" s="54"/>
      <c r="E881" s="54"/>
      <c r="F881" s="54"/>
      <c r="G881" s="54"/>
      <c r="H881" s="264"/>
      <c r="I881" s="54"/>
      <c r="J881" s="54"/>
      <c r="K881" s="54"/>
      <c r="L881" s="54"/>
      <c r="M881" s="265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</row>
    <row r="882">
      <c r="A882" s="54"/>
      <c r="B882" s="54"/>
      <c r="C882" s="98"/>
      <c r="D882" s="54"/>
      <c r="E882" s="54"/>
      <c r="F882" s="54"/>
      <c r="G882" s="54"/>
      <c r="H882" s="264"/>
      <c r="I882" s="54"/>
      <c r="J882" s="54"/>
      <c r="K882" s="54"/>
      <c r="L882" s="54"/>
      <c r="M882" s="265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</row>
    <row r="883">
      <c r="A883" s="54"/>
      <c r="B883" s="54"/>
      <c r="C883" s="98"/>
      <c r="D883" s="54"/>
      <c r="E883" s="54"/>
      <c r="F883" s="54"/>
      <c r="G883" s="54"/>
      <c r="H883" s="264"/>
      <c r="I883" s="54"/>
      <c r="J883" s="54"/>
      <c r="K883" s="54"/>
      <c r="L883" s="54"/>
      <c r="M883" s="265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</row>
    <row r="884">
      <c r="A884" s="54"/>
      <c r="B884" s="54"/>
      <c r="C884" s="98"/>
      <c r="D884" s="54"/>
      <c r="E884" s="54"/>
      <c r="F884" s="54"/>
      <c r="G884" s="54"/>
      <c r="H884" s="264"/>
      <c r="I884" s="54"/>
      <c r="J884" s="54"/>
      <c r="K884" s="54"/>
      <c r="L884" s="54"/>
      <c r="M884" s="265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</row>
    <row r="885">
      <c r="A885" s="54"/>
      <c r="B885" s="54"/>
      <c r="C885" s="98"/>
      <c r="D885" s="54"/>
      <c r="E885" s="54"/>
      <c r="F885" s="54"/>
      <c r="G885" s="54"/>
      <c r="H885" s="264"/>
      <c r="I885" s="54"/>
      <c r="J885" s="54"/>
      <c r="K885" s="54"/>
      <c r="L885" s="54"/>
      <c r="M885" s="265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</row>
    <row r="886">
      <c r="A886" s="54"/>
      <c r="B886" s="54"/>
      <c r="C886" s="98"/>
      <c r="D886" s="54"/>
      <c r="E886" s="54"/>
      <c r="F886" s="54"/>
      <c r="G886" s="54"/>
      <c r="H886" s="264"/>
      <c r="I886" s="54"/>
      <c r="J886" s="54"/>
      <c r="K886" s="54"/>
      <c r="L886" s="54"/>
      <c r="M886" s="265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</row>
    <row r="887">
      <c r="A887" s="54"/>
      <c r="B887" s="54"/>
      <c r="C887" s="98"/>
      <c r="D887" s="54"/>
      <c r="E887" s="54"/>
      <c r="F887" s="54"/>
      <c r="G887" s="54"/>
      <c r="H887" s="264"/>
      <c r="I887" s="54"/>
      <c r="J887" s="54"/>
      <c r="K887" s="54"/>
      <c r="L887" s="54"/>
      <c r="M887" s="265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</row>
    <row r="888">
      <c r="A888" s="54"/>
      <c r="B888" s="54"/>
      <c r="C888" s="98"/>
      <c r="D888" s="54"/>
      <c r="E888" s="54"/>
      <c r="F888" s="54"/>
      <c r="G888" s="54"/>
      <c r="H888" s="264"/>
      <c r="I888" s="54"/>
      <c r="J888" s="54"/>
      <c r="K888" s="54"/>
      <c r="L888" s="54"/>
      <c r="M888" s="265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</row>
    <row r="889">
      <c r="A889" s="54"/>
      <c r="B889" s="54"/>
      <c r="C889" s="98"/>
      <c r="D889" s="54"/>
      <c r="E889" s="54"/>
      <c r="F889" s="54"/>
      <c r="G889" s="54"/>
      <c r="H889" s="264"/>
      <c r="I889" s="54"/>
      <c r="J889" s="54"/>
      <c r="K889" s="54"/>
      <c r="L889" s="54"/>
      <c r="M889" s="265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</row>
    <row r="890">
      <c r="A890" s="54"/>
      <c r="B890" s="54"/>
      <c r="C890" s="98"/>
      <c r="D890" s="54"/>
      <c r="E890" s="54"/>
      <c r="F890" s="54"/>
      <c r="G890" s="54"/>
      <c r="H890" s="264"/>
      <c r="I890" s="54"/>
      <c r="J890" s="54"/>
      <c r="K890" s="54"/>
      <c r="L890" s="54"/>
      <c r="M890" s="265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</row>
    <row r="891">
      <c r="A891" s="54"/>
      <c r="B891" s="54"/>
      <c r="C891" s="98"/>
      <c r="D891" s="54"/>
      <c r="E891" s="54"/>
      <c r="F891" s="54"/>
      <c r="G891" s="54"/>
      <c r="H891" s="264"/>
      <c r="I891" s="54"/>
      <c r="J891" s="54"/>
      <c r="K891" s="54"/>
      <c r="L891" s="54"/>
      <c r="M891" s="265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</row>
    <row r="892">
      <c r="A892" s="54"/>
      <c r="B892" s="54"/>
      <c r="C892" s="98"/>
      <c r="D892" s="54"/>
      <c r="E892" s="54"/>
      <c r="F892" s="54"/>
      <c r="G892" s="54"/>
      <c r="H892" s="264"/>
      <c r="I892" s="54"/>
      <c r="J892" s="54"/>
      <c r="K892" s="54"/>
      <c r="L892" s="54"/>
      <c r="M892" s="265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</row>
    <row r="893">
      <c r="A893" s="54"/>
      <c r="B893" s="54"/>
      <c r="C893" s="98"/>
      <c r="D893" s="54"/>
      <c r="E893" s="54"/>
      <c r="F893" s="54"/>
      <c r="G893" s="54"/>
      <c r="H893" s="264"/>
      <c r="I893" s="54"/>
      <c r="J893" s="54"/>
      <c r="K893" s="54"/>
      <c r="L893" s="54"/>
      <c r="M893" s="265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</row>
    <row r="894">
      <c r="A894" s="54"/>
      <c r="B894" s="54"/>
      <c r="C894" s="98"/>
      <c r="D894" s="54"/>
      <c r="E894" s="54"/>
      <c r="F894" s="54"/>
      <c r="G894" s="54"/>
      <c r="H894" s="264"/>
      <c r="I894" s="54"/>
      <c r="J894" s="54"/>
      <c r="K894" s="54"/>
      <c r="L894" s="54"/>
      <c r="M894" s="265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</row>
    <row r="895">
      <c r="A895" s="54"/>
      <c r="B895" s="54"/>
      <c r="C895" s="98"/>
      <c r="D895" s="54"/>
      <c r="E895" s="54"/>
      <c r="F895" s="54"/>
      <c r="G895" s="54"/>
      <c r="H895" s="264"/>
      <c r="I895" s="54"/>
      <c r="J895" s="54"/>
      <c r="K895" s="54"/>
      <c r="L895" s="54"/>
      <c r="M895" s="265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</row>
    <row r="896">
      <c r="A896" s="54"/>
      <c r="B896" s="54"/>
      <c r="C896" s="98"/>
      <c r="D896" s="54"/>
      <c r="E896" s="54"/>
      <c r="F896" s="54"/>
      <c r="G896" s="54"/>
      <c r="H896" s="264"/>
      <c r="I896" s="54"/>
      <c r="J896" s="54"/>
      <c r="K896" s="54"/>
      <c r="L896" s="54"/>
      <c r="M896" s="265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</row>
    <row r="897">
      <c r="A897" s="54"/>
      <c r="B897" s="54"/>
      <c r="C897" s="98"/>
      <c r="D897" s="54"/>
      <c r="E897" s="54"/>
      <c r="F897" s="54"/>
      <c r="G897" s="54"/>
      <c r="H897" s="264"/>
      <c r="I897" s="54"/>
      <c r="J897" s="54"/>
      <c r="K897" s="54"/>
      <c r="L897" s="54"/>
      <c r="M897" s="265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</row>
    <row r="898">
      <c r="A898" s="54"/>
      <c r="B898" s="54"/>
      <c r="C898" s="98"/>
      <c r="D898" s="54"/>
      <c r="E898" s="54"/>
      <c r="F898" s="54"/>
      <c r="G898" s="54"/>
      <c r="H898" s="264"/>
      <c r="I898" s="54"/>
      <c r="J898" s="54"/>
      <c r="K898" s="54"/>
      <c r="L898" s="54"/>
      <c r="M898" s="265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</row>
    <row r="899">
      <c r="A899" s="54"/>
      <c r="B899" s="54"/>
      <c r="C899" s="98"/>
      <c r="D899" s="54"/>
      <c r="E899" s="54"/>
      <c r="F899" s="54"/>
      <c r="G899" s="54"/>
      <c r="H899" s="264"/>
      <c r="I899" s="54"/>
      <c r="J899" s="54"/>
      <c r="K899" s="54"/>
      <c r="L899" s="54"/>
      <c r="M899" s="265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</row>
    <row r="900">
      <c r="A900" s="54"/>
      <c r="B900" s="54"/>
      <c r="C900" s="98"/>
      <c r="D900" s="54"/>
      <c r="E900" s="54"/>
      <c r="F900" s="54"/>
      <c r="G900" s="54"/>
      <c r="H900" s="264"/>
      <c r="I900" s="54"/>
      <c r="J900" s="54"/>
      <c r="K900" s="54"/>
      <c r="L900" s="54"/>
      <c r="M900" s="265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</row>
    <row r="901">
      <c r="A901" s="54"/>
      <c r="B901" s="54"/>
      <c r="C901" s="98"/>
      <c r="D901" s="54"/>
      <c r="E901" s="54"/>
      <c r="F901" s="54"/>
      <c r="G901" s="54"/>
      <c r="H901" s="264"/>
      <c r="I901" s="54"/>
      <c r="J901" s="54"/>
      <c r="K901" s="54"/>
      <c r="L901" s="54"/>
      <c r="M901" s="265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</row>
    <row r="902">
      <c r="A902" s="54"/>
      <c r="B902" s="54"/>
      <c r="C902" s="98"/>
      <c r="D902" s="54"/>
      <c r="E902" s="54"/>
      <c r="F902" s="54"/>
      <c r="G902" s="54"/>
      <c r="H902" s="264"/>
      <c r="I902" s="54"/>
      <c r="J902" s="54"/>
      <c r="K902" s="54"/>
      <c r="L902" s="54"/>
      <c r="M902" s="265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</row>
    <row r="903">
      <c r="A903" s="54"/>
      <c r="B903" s="54"/>
      <c r="C903" s="98"/>
      <c r="D903" s="54"/>
      <c r="E903" s="54"/>
      <c r="F903" s="54"/>
      <c r="G903" s="54"/>
      <c r="H903" s="264"/>
      <c r="I903" s="54"/>
      <c r="J903" s="54"/>
      <c r="K903" s="54"/>
      <c r="L903" s="54"/>
      <c r="M903" s="265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</row>
    <row r="904">
      <c r="A904" s="54"/>
      <c r="B904" s="54"/>
      <c r="C904" s="98"/>
      <c r="D904" s="54"/>
      <c r="E904" s="54"/>
      <c r="F904" s="54"/>
      <c r="G904" s="54"/>
      <c r="H904" s="264"/>
      <c r="I904" s="54"/>
      <c r="J904" s="54"/>
      <c r="K904" s="54"/>
      <c r="L904" s="54"/>
      <c r="M904" s="265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</row>
    <row r="905">
      <c r="A905" s="54"/>
      <c r="B905" s="54"/>
      <c r="C905" s="98"/>
      <c r="D905" s="54"/>
      <c r="E905" s="54"/>
      <c r="F905" s="54"/>
      <c r="G905" s="54"/>
      <c r="H905" s="264"/>
      <c r="I905" s="54"/>
      <c r="J905" s="54"/>
      <c r="K905" s="54"/>
      <c r="L905" s="54"/>
      <c r="M905" s="265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</row>
    <row r="906">
      <c r="A906" s="54"/>
      <c r="B906" s="54"/>
      <c r="C906" s="98"/>
      <c r="D906" s="54"/>
      <c r="E906" s="54"/>
      <c r="F906" s="54"/>
      <c r="G906" s="54"/>
      <c r="H906" s="264"/>
      <c r="I906" s="54"/>
      <c r="J906" s="54"/>
      <c r="K906" s="54"/>
      <c r="L906" s="54"/>
      <c r="M906" s="265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</row>
    <row r="907">
      <c r="A907" s="54"/>
      <c r="B907" s="54"/>
      <c r="C907" s="98"/>
      <c r="D907" s="54"/>
      <c r="E907" s="54"/>
      <c r="F907" s="54"/>
      <c r="G907" s="54"/>
      <c r="H907" s="264"/>
      <c r="I907" s="54"/>
      <c r="J907" s="54"/>
      <c r="K907" s="54"/>
      <c r="L907" s="54"/>
      <c r="M907" s="265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</row>
    <row r="908">
      <c r="A908" s="54"/>
      <c r="B908" s="54"/>
      <c r="C908" s="98"/>
      <c r="D908" s="54"/>
      <c r="E908" s="54"/>
      <c r="F908" s="54"/>
      <c r="G908" s="54"/>
      <c r="H908" s="264"/>
      <c r="I908" s="54"/>
      <c r="J908" s="54"/>
      <c r="K908" s="54"/>
      <c r="L908" s="54"/>
      <c r="M908" s="265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</row>
    <row r="909">
      <c r="A909" s="54"/>
      <c r="B909" s="54"/>
      <c r="C909" s="98"/>
      <c r="D909" s="54"/>
      <c r="E909" s="54"/>
      <c r="F909" s="54"/>
      <c r="G909" s="54"/>
      <c r="H909" s="264"/>
      <c r="I909" s="54"/>
      <c r="J909" s="54"/>
      <c r="K909" s="54"/>
      <c r="L909" s="54"/>
      <c r="M909" s="265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</row>
    <row r="910">
      <c r="A910" s="54"/>
      <c r="B910" s="54"/>
      <c r="C910" s="98"/>
      <c r="D910" s="54"/>
      <c r="E910" s="54"/>
      <c r="F910" s="54"/>
      <c r="G910" s="54"/>
      <c r="H910" s="264"/>
      <c r="I910" s="54"/>
      <c r="J910" s="54"/>
      <c r="K910" s="54"/>
      <c r="L910" s="54"/>
      <c r="M910" s="265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</row>
    <row r="911">
      <c r="A911" s="54"/>
      <c r="B911" s="54"/>
      <c r="C911" s="98"/>
      <c r="D911" s="54"/>
      <c r="E911" s="54"/>
      <c r="F911" s="54"/>
      <c r="G911" s="54"/>
      <c r="H911" s="264"/>
      <c r="I911" s="54"/>
      <c r="J911" s="54"/>
      <c r="K911" s="54"/>
      <c r="L911" s="54"/>
      <c r="M911" s="265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</row>
    <row r="912">
      <c r="A912" s="54"/>
      <c r="B912" s="54"/>
      <c r="C912" s="98"/>
      <c r="D912" s="54"/>
      <c r="E912" s="54"/>
      <c r="F912" s="54"/>
      <c r="G912" s="54"/>
      <c r="H912" s="264"/>
      <c r="I912" s="54"/>
      <c r="J912" s="54"/>
      <c r="K912" s="54"/>
      <c r="L912" s="54"/>
      <c r="M912" s="265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</row>
    <row r="913">
      <c r="A913" s="54"/>
      <c r="B913" s="54"/>
      <c r="C913" s="98"/>
      <c r="D913" s="54"/>
      <c r="E913" s="54"/>
      <c r="F913" s="54"/>
      <c r="G913" s="54"/>
      <c r="H913" s="264"/>
      <c r="I913" s="54"/>
      <c r="J913" s="54"/>
      <c r="K913" s="54"/>
      <c r="L913" s="54"/>
      <c r="M913" s="265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</row>
    <row r="914">
      <c r="A914" s="54"/>
      <c r="B914" s="54"/>
      <c r="C914" s="98"/>
      <c r="D914" s="54"/>
      <c r="E914" s="54"/>
      <c r="F914" s="54"/>
      <c r="G914" s="54"/>
      <c r="H914" s="264"/>
      <c r="I914" s="54"/>
      <c r="J914" s="54"/>
      <c r="K914" s="54"/>
      <c r="L914" s="54"/>
      <c r="M914" s="265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</row>
    <row r="915">
      <c r="A915" s="54"/>
      <c r="B915" s="54"/>
      <c r="C915" s="98"/>
      <c r="D915" s="54"/>
      <c r="E915" s="54"/>
      <c r="F915" s="54"/>
      <c r="G915" s="54"/>
      <c r="H915" s="264"/>
      <c r="I915" s="54"/>
      <c r="J915" s="54"/>
      <c r="K915" s="54"/>
      <c r="L915" s="54"/>
      <c r="M915" s="265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</row>
    <row r="916">
      <c r="A916" s="54"/>
      <c r="B916" s="54"/>
      <c r="C916" s="98"/>
      <c r="D916" s="54"/>
      <c r="E916" s="54"/>
      <c r="F916" s="54"/>
      <c r="G916" s="54"/>
      <c r="H916" s="264"/>
      <c r="I916" s="54"/>
      <c r="J916" s="54"/>
      <c r="K916" s="54"/>
      <c r="L916" s="54"/>
      <c r="M916" s="265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</row>
    <row r="917">
      <c r="A917" s="54"/>
      <c r="B917" s="54"/>
      <c r="C917" s="98"/>
      <c r="D917" s="54"/>
      <c r="E917" s="54"/>
      <c r="F917" s="54"/>
      <c r="G917" s="54"/>
      <c r="H917" s="264"/>
      <c r="I917" s="54"/>
      <c r="J917" s="54"/>
      <c r="K917" s="54"/>
      <c r="L917" s="54"/>
      <c r="M917" s="265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</row>
    <row r="918">
      <c r="A918" s="54"/>
      <c r="B918" s="54"/>
      <c r="C918" s="98"/>
      <c r="D918" s="54"/>
      <c r="E918" s="54"/>
      <c r="F918" s="54"/>
      <c r="G918" s="54"/>
      <c r="H918" s="264"/>
      <c r="I918" s="54"/>
      <c r="J918" s="54"/>
      <c r="K918" s="54"/>
      <c r="L918" s="54"/>
      <c r="M918" s="265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</row>
    <row r="919">
      <c r="A919" s="54"/>
      <c r="B919" s="54"/>
      <c r="C919" s="98"/>
      <c r="D919" s="54"/>
      <c r="E919" s="54"/>
      <c r="F919" s="54"/>
      <c r="G919" s="54"/>
      <c r="H919" s="264"/>
      <c r="I919" s="54"/>
      <c r="J919" s="54"/>
      <c r="K919" s="54"/>
      <c r="L919" s="54"/>
      <c r="M919" s="265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</row>
    <row r="920">
      <c r="A920" s="54"/>
      <c r="B920" s="54"/>
      <c r="C920" s="98"/>
      <c r="D920" s="54"/>
      <c r="E920" s="54"/>
      <c r="F920" s="54"/>
      <c r="G920" s="54"/>
      <c r="H920" s="264"/>
      <c r="I920" s="54"/>
      <c r="J920" s="54"/>
      <c r="K920" s="54"/>
      <c r="L920" s="54"/>
      <c r="M920" s="265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</row>
    <row r="921">
      <c r="A921" s="54"/>
      <c r="B921" s="54"/>
      <c r="C921" s="98"/>
      <c r="D921" s="54"/>
      <c r="E921" s="54"/>
      <c r="F921" s="54"/>
      <c r="G921" s="54"/>
      <c r="H921" s="264"/>
      <c r="I921" s="54"/>
      <c r="J921" s="54"/>
      <c r="K921" s="54"/>
      <c r="L921" s="54"/>
      <c r="M921" s="265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</row>
    <row r="922">
      <c r="A922" s="54"/>
      <c r="B922" s="54"/>
      <c r="C922" s="98"/>
      <c r="D922" s="54"/>
      <c r="E922" s="54"/>
      <c r="F922" s="54"/>
      <c r="G922" s="54"/>
      <c r="H922" s="264"/>
      <c r="I922" s="54"/>
      <c r="J922" s="54"/>
      <c r="K922" s="54"/>
      <c r="L922" s="54"/>
      <c r="M922" s="265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</row>
    <row r="923">
      <c r="A923" s="54"/>
      <c r="B923" s="54"/>
      <c r="C923" s="98"/>
      <c r="D923" s="54"/>
      <c r="E923" s="54"/>
      <c r="F923" s="54"/>
      <c r="G923" s="54"/>
      <c r="H923" s="264"/>
      <c r="I923" s="54"/>
      <c r="J923" s="54"/>
      <c r="K923" s="54"/>
      <c r="L923" s="54"/>
      <c r="M923" s="265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</row>
    <row r="924">
      <c r="A924" s="54"/>
      <c r="B924" s="54"/>
      <c r="C924" s="98"/>
      <c r="D924" s="54"/>
      <c r="E924" s="54"/>
      <c r="F924" s="54"/>
      <c r="G924" s="54"/>
      <c r="H924" s="264"/>
      <c r="I924" s="54"/>
      <c r="J924" s="54"/>
      <c r="K924" s="54"/>
      <c r="L924" s="54"/>
      <c r="M924" s="265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</row>
    <row r="925">
      <c r="A925" s="54"/>
      <c r="B925" s="54"/>
      <c r="C925" s="98"/>
      <c r="D925" s="54"/>
      <c r="E925" s="54"/>
      <c r="F925" s="54"/>
      <c r="G925" s="54"/>
      <c r="H925" s="264"/>
      <c r="I925" s="54"/>
      <c r="J925" s="54"/>
      <c r="K925" s="54"/>
      <c r="L925" s="54"/>
      <c r="M925" s="265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</row>
    <row r="926">
      <c r="A926" s="54"/>
      <c r="B926" s="54"/>
      <c r="C926" s="98"/>
      <c r="D926" s="54"/>
      <c r="E926" s="54"/>
      <c r="F926" s="54"/>
      <c r="G926" s="54"/>
      <c r="H926" s="264"/>
      <c r="I926" s="54"/>
      <c r="J926" s="54"/>
      <c r="K926" s="54"/>
      <c r="L926" s="54"/>
      <c r="M926" s="265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</row>
    <row r="927">
      <c r="A927" s="54"/>
      <c r="B927" s="54"/>
      <c r="C927" s="98"/>
      <c r="D927" s="54"/>
      <c r="E927" s="54"/>
      <c r="F927" s="54"/>
      <c r="G927" s="54"/>
      <c r="H927" s="264"/>
      <c r="I927" s="54"/>
      <c r="J927" s="54"/>
      <c r="K927" s="54"/>
      <c r="L927" s="54"/>
      <c r="M927" s="265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</row>
    <row r="928">
      <c r="A928" s="54"/>
      <c r="B928" s="54"/>
      <c r="C928" s="98"/>
      <c r="D928" s="54"/>
      <c r="E928" s="54"/>
      <c r="F928" s="54"/>
      <c r="G928" s="54"/>
      <c r="H928" s="264"/>
      <c r="I928" s="54"/>
      <c r="J928" s="54"/>
      <c r="K928" s="54"/>
      <c r="L928" s="54"/>
      <c r="M928" s="265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</row>
    <row r="929">
      <c r="A929" s="54"/>
      <c r="B929" s="54"/>
      <c r="C929" s="98"/>
      <c r="D929" s="54"/>
      <c r="E929" s="54"/>
      <c r="F929" s="54"/>
      <c r="G929" s="54"/>
      <c r="H929" s="264"/>
      <c r="I929" s="54"/>
      <c r="J929" s="54"/>
      <c r="K929" s="54"/>
      <c r="L929" s="54"/>
      <c r="M929" s="265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</row>
    <row r="930">
      <c r="A930" s="54"/>
      <c r="B930" s="54"/>
      <c r="C930" s="98"/>
      <c r="D930" s="54"/>
      <c r="E930" s="54"/>
      <c r="F930" s="54"/>
      <c r="G930" s="54"/>
      <c r="H930" s="264"/>
      <c r="I930" s="54"/>
      <c r="J930" s="54"/>
      <c r="K930" s="54"/>
      <c r="L930" s="54"/>
      <c r="M930" s="265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</row>
    <row r="931">
      <c r="A931" s="54"/>
      <c r="B931" s="54"/>
      <c r="C931" s="98"/>
      <c r="D931" s="54"/>
      <c r="E931" s="54"/>
      <c r="F931" s="54"/>
      <c r="G931" s="54"/>
      <c r="H931" s="264"/>
      <c r="I931" s="54"/>
      <c r="J931" s="54"/>
      <c r="K931" s="54"/>
      <c r="L931" s="54"/>
      <c r="M931" s="265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</row>
    <row r="932">
      <c r="A932" s="54"/>
      <c r="B932" s="54"/>
      <c r="C932" s="98"/>
      <c r="D932" s="54"/>
      <c r="E932" s="54"/>
      <c r="F932" s="54"/>
      <c r="G932" s="54"/>
      <c r="H932" s="264"/>
      <c r="I932" s="54"/>
      <c r="J932" s="54"/>
      <c r="K932" s="54"/>
      <c r="L932" s="54"/>
      <c r="M932" s="265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</row>
    <row r="933">
      <c r="A933" s="54"/>
      <c r="B933" s="54"/>
      <c r="C933" s="98"/>
      <c r="D933" s="54"/>
      <c r="E933" s="54"/>
      <c r="F933" s="54"/>
      <c r="G933" s="54"/>
      <c r="H933" s="264"/>
      <c r="I933" s="54"/>
      <c r="J933" s="54"/>
      <c r="K933" s="54"/>
      <c r="L933" s="54"/>
      <c r="M933" s="265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</row>
    <row r="934">
      <c r="A934" s="54"/>
      <c r="B934" s="54"/>
      <c r="C934" s="98"/>
      <c r="D934" s="54"/>
      <c r="E934" s="54"/>
      <c r="F934" s="54"/>
      <c r="G934" s="54"/>
      <c r="H934" s="264"/>
      <c r="I934" s="54"/>
      <c r="J934" s="54"/>
      <c r="K934" s="54"/>
      <c r="L934" s="54"/>
      <c r="M934" s="265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</row>
    <row r="935">
      <c r="A935" s="54"/>
      <c r="B935" s="54"/>
      <c r="C935" s="98"/>
      <c r="D935" s="54"/>
      <c r="E935" s="54"/>
      <c r="F935" s="54"/>
      <c r="G935" s="54"/>
      <c r="H935" s="264"/>
      <c r="I935" s="54"/>
      <c r="J935" s="54"/>
      <c r="K935" s="54"/>
      <c r="L935" s="54"/>
      <c r="M935" s="265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</row>
    <row r="936">
      <c r="A936" s="54"/>
      <c r="B936" s="54"/>
      <c r="C936" s="98"/>
      <c r="D936" s="54"/>
      <c r="E936" s="54"/>
      <c r="F936" s="54"/>
      <c r="G936" s="54"/>
      <c r="H936" s="264"/>
      <c r="I936" s="54"/>
      <c r="J936" s="54"/>
      <c r="K936" s="54"/>
      <c r="L936" s="54"/>
      <c r="M936" s="265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</row>
    <row r="937">
      <c r="A937" s="54"/>
      <c r="B937" s="54"/>
      <c r="C937" s="98"/>
      <c r="D937" s="54"/>
      <c r="E937" s="54"/>
      <c r="F937" s="54"/>
      <c r="G937" s="54"/>
      <c r="H937" s="264"/>
      <c r="I937" s="54"/>
      <c r="J937" s="54"/>
      <c r="K937" s="54"/>
      <c r="L937" s="54"/>
      <c r="M937" s="265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</row>
    <row r="938">
      <c r="A938" s="54"/>
      <c r="B938" s="54"/>
      <c r="C938" s="98"/>
      <c r="D938" s="54"/>
      <c r="E938" s="54"/>
      <c r="F938" s="54"/>
      <c r="G938" s="54"/>
      <c r="H938" s="264"/>
      <c r="I938" s="54"/>
      <c r="J938" s="54"/>
      <c r="K938" s="54"/>
      <c r="L938" s="54"/>
      <c r="M938" s="265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</row>
    <row r="939">
      <c r="A939" s="54"/>
      <c r="B939" s="54"/>
      <c r="C939" s="98"/>
      <c r="D939" s="54"/>
      <c r="E939" s="54"/>
      <c r="F939" s="54"/>
      <c r="G939" s="54"/>
      <c r="H939" s="264"/>
      <c r="I939" s="54"/>
      <c r="J939" s="54"/>
      <c r="K939" s="54"/>
      <c r="L939" s="54"/>
      <c r="M939" s="265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</row>
    <row r="940">
      <c r="A940" s="54"/>
      <c r="B940" s="54"/>
      <c r="C940" s="98"/>
      <c r="D940" s="54"/>
      <c r="E940" s="54"/>
      <c r="F940" s="54"/>
      <c r="G940" s="54"/>
      <c r="H940" s="264"/>
      <c r="I940" s="54"/>
      <c r="J940" s="54"/>
      <c r="K940" s="54"/>
      <c r="L940" s="54"/>
      <c r="M940" s="265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</row>
    <row r="941">
      <c r="A941" s="54"/>
      <c r="B941" s="54"/>
      <c r="C941" s="98"/>
      <c r="D941" s="54"/>
      <c r="E941" s="54"/>
      <c r="F941" s="54"/>
      <c r="G941" s="54"/>
      <c r="H941" s="264"/>
      <c r="I941" s="54"/>
      <c r="J941" s="54"/>
      <c r="K941" s="54"/>
      <c r="L941" s="54"/>
      <c r="M941" s="265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</row>
    <row r="942">
      <c r="A942" s="54"/>
      <c r="B942" s="54"/>
      <c r="C942" s="98"/>
      <c r="D942" s="54"/>
      <c r="E942" s="54"/>
      <c r="F942" s="54"/>
      <c r="G942" s="54"/>
      <c r="H942" s="264"/>
      <c r="I942" s="54"/>
      <c r="J942" s="54"/>
      <c r="K942" s="54"/>
      <c r="L942" s="54"/>
      <c r="M942" s="265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</row>
    <row r="943">
      <c r="A943" s="54"/>
      <c r="B943" s="54"/>
      <c r="C943" s="98"/>
      <c r="D943" s="54"/>
      <c r="E943" s="54"/>
      <c r="F943" s="54"/>
      <c r="G943" s="54"/>
      <c r="H943" s="264"/>
      <c r="I943" s="54"/>
      <c r="J943" s="54"/>
      <c r="K943" s="54"/>
      <c r="L943" s="54"/>
      <c r="M943" s="265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</row>
    <row r="944">
      <c r="A944" s="54"/>
      <c r="B944" s="54"/>
      <c r="C944" s="98"/>
      <c r="D944" s="54"/>
      <c r="E944" s="54"/>
      <c r="F944" s="54"/>
      <c r="G944" s="54"/>
      <c r="H944" s="264"/>
      <c r="I944" s="54"/>
      <c r="J944" s="54"/>
      <c r="K944" s="54"/>
      <c r="L944" s="54"/>
      <c r="M944" s="265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</row>
    <row r="945">
      <c r="A945" s="54"/>
      <c r="B945" s="54"/>
      <c r="C945" s="98"/>
      <c r="D945" s="54"/>
      <c r="E945" s="54"/>
      <c r="F945" s="54"/>
      <c r="G945" s="54"/>
      <c r="H945" s="264"/>
      <c r="I945" s="54"/>
      <c r="J945" s="54"/>
      <c r="K945" s="54"/>
      <c r="L945" s="54"/>
      <c r="M945" s="265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</row>
    <row r="946">
      <c r="A946" s="54"/>
      <c r="B946" s="54"/>
      <c r="C946" s="98"/>
      <c r="D946" s="54"/>
      <c r="E946" s="54"/>
      <c r="F946" s="54"/>
      <c r="G946" s="54"/>
      <c r="H946" s="264"/>
      <c r="I946" s="54"/>
      <c r="J946" s="54"/>
      <c r="K946" s="54"/>
      <c r="L946" s="54"/>
      <c r="M946" s="265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</row>
    <row r="947">
      <c r="A947" s="54"/>
      <c r="B947" s="54"/>
      <c r="C947" s="98"/>
      <c r="D947" s="54"/>
      <c r="E947" s="54"/>
      <c r="F947" s="54"/>
      <c r="G947" s="54"/>
      <c r="H947" s="264"/>
      <c r="I947" s="54"/>
      <c r="J947" s="54"/>
      <c r="K947" s="54"/>
      <c r="L947" s="54"/>
      <c r="M947" s="265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</row>
    <row r="948">
      <c r="A948" s="54"/>
      <c r="B948" s="54"/>
      <c r="C948" s="98"/>
      <c r="D948" s="54"/>
      <c r="E948" s="54"/>
      <c r="F948" s="54"/>
      <c r="G948" s="54"/>
      <c r="H948" s="264"/>
      <c r="I948" s="54"/>
      <c r="J948" s="54"/>
      <c r="K948" s="54"/>
      <c r="L948" s="54"/>
      <c r="M948" s="265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</row>
    <row r="949">
      <c r="A949" s="54"/>
      <c r="B949" s="54"/>
      <c r="C949" s="98"/>
      <c r="D949" s="54"/>
      <c r="E949" s="54"/>
      <c r="F949" s="54"/>
      <c r="G949" s="54"/>
      <c r="H949" s="264"/>
      <c r="I949" s="54"/>
      <c r="J949" s="54"/>
      <c r="K949" s="54"/>
      <c r="L949" s="54"/>
      <c r="M949" s="265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</row>
    <row r="950">
      <c r="A950" s="54"/>
      <c r="B950" s="54"/>
      <c r="C950" s="98"/>
      <c r="D950" s="54"/>
      <c r="E950" s="54"/>
      <c r="F950" s="54"/>
      <c r="G950" s="54"/>
      <c r="H950" s="264"/>
      <c r="I950" s="54"/>
      <c r="J950" s="54"/>
      <c r="K950" s="54"/>
      <c r="L950" s="54"/>
      <c r="M950" s="265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</row>
    <row r="951">
      <c r="A951" s="54"/>
      <c r="B951" s="54"/>
      <c r="C951" s="98"/>
      <c r="D951" s="54"/>
      <c r="E951" s="54"/>
      <c r="F951" s="54"/>
      <c r="G951" s="54"/>
      <c r="H951" s="264"/>
      <c r="I951" s="54"/>
      <c r="J951" s="54"/>
      <c r="K951" s="54"/>
      <c r="L951" s="54"/>
      <c r="M951" s="265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</row>
    <row r="952">
      <c r="A952" s="54"/>
      <c r="B952" s="54"/>
      <c r="C952" s="98"/>
      <c r="D952" s="54"/>
      <c r="E952" s="54"/>
      <c r="F952" s="54"/>
      <c r="G952" s="54"/>
      <c r="H952" s="264"/>
      <c r="I952" s="54"/>
      <c r="J952" s="54"/>
      <c r="K952" s="54"/>
      <c r="L952" s="54"/>
      <c r="M952" s="265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</row>
    <row r="953">
      <c r="A953" s="54"/>
      <c r="B953" s="54"/>
      <c r="C953" s="98"/>
      <c r="D953" s="54"/>
      <c r="E953" s="54"/>
      <c r="F953" s="54"/>
      <c r="G953" s="54"/>
      <c r="H953" s="264"/>
      <c r="I953" s="54"/>
      <c r="J953" s="54"/>
      <c r="K953" s="54"/>
      <c r="L953" s="54"/>
      <c r="M953" s="265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</row>
    <row r="954">
      <c r="A954" s="54"/>
      <c r="B954" s="54"/>
      <c r="C954" s="98"/>
      <c r="D954" s="54"/>
      <c r="E954" s="54"/>
      <c r="F954" s="54"/>
      <c r="G954" s="54"/>
      <c r="H954" s="264"/>
      <c r="I954" s="54"/>
      <c r="J954" s="54"/>
      <c r="K954" s="54"/>
      <c r="L954" s="54"/>
      <c r="M954" s="265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</row>
    <row r="955">
      <c r="A955" s="54"/>
      <c r="B955" s="54"/>
      <c r="C955" s="98"/>
      <c r="D955" s="54"/>
      <c r="E955" s="54"/>
      <c r="F955" s="54"/>
      <c r="G955" s="54"/>
      <c r="H955" s="264"/>
      <c r="I955" s="54"/>
      <c r="J955" s="54"/>
      <c r="K955" s="54"/>
      <c r="L955" s="54"/>
      <c r="M955" s="265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</row>
    <row r="956">
      <c r="A956" s="54"/>
      <c r="B956" s="54"/>
      <c r="C956" s="98"/>
      <c r="D956" s="54"/>
      <c r="E956" s="54"/>
      <c r="F956" s="54"/>
      <c r="G956" s="54"/>
      <c r="H956" s="264"/>
      <c r="I956" s="54"/>
      <c r="J956" s="54"/>
      <c r="K956" s="54"/>
      <c r="L956" s="54"/>
      <c r="M956" s="265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</row>
    <row r="957">
      <c r="A957" s="54"/>
      <c r="B957" s="54"/>
      <c r="C957" s="98"/>
      <c r="D957" s="54"/>
      <c r="E957" s="54"/>
      <c r="F957" s="54"/>
      <c r="G957" s="54"/>
      <c r="H957" s="264"/>
      <c r="I957" s="54"/>
      <c r="J957" s="54"/>
      <c r="K957" s="54"/>
      <c r="L957" s="54"/>
      <c r="M957" s="265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</row>
    <row r="958">
      <c r="A958" s="54"/>
      <c r="B958" s="54"/>
      <c r="C958" s="98"/>
      <c r="D958" s="54"/>
      <c r="E958" s="54"/>
      <c r="F958" s="54"/>
      <c r="G958" s="54"/>
      <c r="H958" s="264"/>
      <c r="I958" s="54"/>
      <c r="J958" s="54"/>
      <c r="K958" s="54"/>
      <c r="L958" s="54"/>
      <c r="M958" s="265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</row>
    <row r="959">
      <c r="A959" s="54"/>
      <c r="B959" s="54"/>
      <c r="C959" s="98"/>
      <c r="D959" s="54"/>
      <c r="E959" s="54"/>
      <c r="F959" s="54"/>
      <c r="G959" s="54"/>
      <c r="H959" s="264"/>
      <c r="I959" s="54"/>
      <c r="J959" s="54"/>
      <c r="K959" s="54"/>
      <c r="L959" s="54"/>
      <c r="M959" s="265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</row>
    <row r="960">
      <c r="A960" s="54"/>
      <c r="B960" s="54"/>
      <c r="C960" s="98"/>
      <c r="D960" s="54"/>
      <c r="E960" s="54"/>
      <c r="F960" s="54"/>
      <c r="G960" s="54"/>
      <c r="H960" s="264"/>
      <c r="I960" s="54"/>
      <c r="J960" s="54"/>
      <c r="K960" s="54"/>
      <c r="L960" s="54"/>
      <c r="M960" s="265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</row>
    <row r="961">
      <c r="A961" s="54"/>
      <c r="B961" s="54"/>
      <c r="C961" s="98"/>
      <c r="D961" s="54"/>
      <c r="E961" s="54"/>
      <c r="F961" s="54"/>
      <c r="G961" s="54"/>
      <c r="H961" s="264"/>
      <c r="I961" s="54"/>
      <c r="J961" s="54"/>
      <c r="K961" s="54"/>
      <c r="L961" s="54"/>
      <c r="M961" s="265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</row>
    <row r="962">
      <c r="A962" s="54"/>
      <c r="B962" s="54"/>
      <c r="C962" s="98"/>
      <c r="D962" s="54"/>
      <c r="E962" s="54"/>
      <c r="F962" s="54"/>
      <c r="G962" s="54"/>
      <c r="H962" s="264"/>
      <c r="I962" s="54"/>
      <c r="J962" s="54"/>
      <c r="K962" s="54"/>
      <c r="L962" s="54"/>
      <c r="M962" s="265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</row>
    <row r="963">
      <c r="A963" s="54"/>
      <c r="B963" s="54"/>
      <c r="C963" s="98"/>
      <c r="D963" s="54"/>
      <c r="E963" s="54"/>
      <c r="F963" s="54"/>
      <c r="G963" s="54"/>
      <c r="H963" s="264"/>
      <c r="I963" s="54"/>
      <c r="J963" s="54"/>
      <c r="K963" s="54"/>
      <c r="L963" s="54"/>
      <c r="M963" s="265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</row>
    <row r="964">
      <c r="A964" s="54"/>
      <c r="B964" s="54"/>
      <c r="C964" s="98"/>
      <c r="D964" s="54"/>
      <c r="E964" s="54"/>
      <c r="F964" s="54"/>
      <c r="G964" s="54"/>
      <c r="H964" s="264"/>
      <c r="I964" s="54"/>
      <c r="J964" s="54"/>
      <c r="K964" s="54"/>
      <c r="L964" s="54"/>
      <c r="M964" s="265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</row>
    <row r="965">
      <c r="A965" s="54"/>
      <c r="B965" s="54"/>
      <c r="C965" s="98"/>
      <c r="D965" s="54"/>
      <c r="E965" s="54"/>
      <c r="F965" s="54"/>
      <c r="G965" s="54"/>
      <c r="H965" s="264"/>
      <c r="I965" s="54"/>
      <c r="J965" s="54"/>
      <c r="K965" s="54"/>
      <c r="L965" s="54"/>
      <c r="M965" s="265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</row>
    <row r="966">
      <c r="A966" s="54"/>
      <c r="B966" s="54"/>
      <c r="C966" s="98"/>
      <c r="D966" s="54"/>
      <c r="E966" s="54"/>
      <c r="F966" s="54"/>
      <c r="G966" s="54"/>
      <c r="H966" s="264"/>
      <c r="I966" s="54"/>
      <c r="J966" s="54"/>
      <c r="K966" s="54"/>
      <c r="L966" s="54"/>
      <c r="M966" s="265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</row>
    <row r="967">
      <c r="A967" s="54"/>
      <c r="B967" s="54"/>
      <c r="C967" s="98"/>
      <c r="D967" s="54"/>
      <c r="E967" s="54"/>
      <c r="F967" s="54"/>
      <c r="G967" s="54"/>
      <c r="H967" s="264"/>
      <c r="I967" s="54"/>
      <c r="J967" s="54"/>
      <c r="K967" s="54"/>
      <c r="L967" s="54"/>
      <c r="M967" s="265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</row>
    <row r="968">
      <c r="A968" s="54"/>
      <c r="B968" s="54"/>
      <c r="C968" s="98"/>
      <c r="D968" s="54"/>
      <c r="E968" s="54"/>
      <c r="F968" s="54"/>
      <c r="G968" s="54"/>
      <c r="H968" s="264"/>
      <c r="I968" s="54"/>
      <c r="J968" s="54"/>
      <c r="K968" s="54"/>
      <c r="L968" s="54"/>
      <c r="M968" s="265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</row>
    <row r="969">
      <c r="A969" s="54"/>
      <c r="B969" s="54"/>
      <c r="C969" s="98"/>
      <c r="D969" s="54"/>
      <c r="E969" s="54"/>
      <c r="F969" s="54"/>
      <c r="G969" s="54"/>
      <c r="H969" s="264"/>
      <c r="I969" s="54"/>
      <c r="J969" s="54"/>
      <c r="K969" s="54"/>
      <c r="L969" s="54"/>
      <c r="M969" s="265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</row>
    <row r="970">
      <c r="A970" s="54"/>
      <c r="B970" s="54"/>
      <c r="C970" s="98"/>
      <c r="D970" s="54"/>
      <c r="E970" s="54"/>
      <c r="F970" s="54"/>
      <c r="G970" s="54"/>
      <c r="H970" s="264"/>
      <c r="I970" s="54"/>
      <c r="J970" s="54"/>
      <c r="K970" s="54"/>
      <c r="L970" s="54"/>
      <c r="M970" s="265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</row>
    <row r="971">
      <c r="A971" s="54"/>
      <c r="B971" s="54"/>
      <c r="C971" s="98"/>
      <c r="D971" s="54"/>
      <c r="E971" s="54"/>
      <c r="F971" s="54"/>
      <c r="G971" s="54"/>
      <c r="H971" s="264"/>
      <c r="I971" s="54"/>
      <c r="J971" s="54"/>
      <c r="K971" s="54"/>
      <c r="L971" s="54"/>
      <c r="M971" s="265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</row>
    <row r="972">
      <c r="A972" s="54"/>
      <c r="B972" s="54"/>
      <c r="C972" s="98"/>
      <c r="D972" s="54"/>
      <c r="E972" s="54"/>
      <c r="F972" s="54"/>
      <c r="G972" s="54"/>
      <c r="H972" s="264"/>
      <c r="I972" s="54"/>
      <c r="J972" s="54"/>
      <c r="K972" s="54"/>
      <c r="L972" s="54"/>
      <c r="M972" s="265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</row>
    <row r="973">
      <c r="A973" s="54"/>
      <c r="B973" s="54"/>
      <c r="C973" s="98"/>
      <c r="D973" s="54"/>
      <c r="E973" s="54"/>
      <c r="F973" s="54"/>
      <c r="G973" s="54"/>
      <c r="H973" s="264"/>
      <c r="I973" s="54"/>
      <c r="J973" s="54"/>
      <c r="K973" s="54"/>
      <c r="L973" s="54"/>
      <c r="M973" s="265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</row>
    <row r="974">
      <c r="A974" s="54"/>
      <c r="B974" s="54"/>
      <c r="C974" s="98"/>
      <c r="D974" s="54"/>
      <c r="E974" s="54"/>
      <c r="F974" s="54"/>
      <c r="G974" s="54"/>
      <c r="H974" s="264"/>
      <c r="I974" s="54"/>
      <c r="J974" s="54"/>
      <c r="K974" s="54"/>
      <c r="L974" s="54"/>
      <c r="M974" s="265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</row>
    <row r="975">
      <c r="A975" s="54"/>
      <c r="B975" s="54"/>
      <c r="C975" s="98"/>
      <c r="D975" s="54"/>
      <c r="E975" s="54"/>
      <c r="F975" s="54"/>
      <c r="G975" s="54"/>
      <c r="H975" s="264"/>
      <c r="I975" s="54"/>
      <c r="J975" s="54"/>
      <c r="K975" s="54"/>
      <c r="L975" s="54"/>
      <c r="M975" s="265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</row>
    <row r="976">
      <c r="A976" s="54"/>
      <c r="B976" s="54"/>
      <c r="C976" s="98"/>
      <c r="D976" s="54"/>
      <c r="E976" s="54"/>
      <c r="F976" s="54"/>
      <c r="G976" s="54"/>
      <c r="H976" s="264"/>
      <c r="I976" s="54"/>
      <c r="J976" s="54"/>
      <c r="K976" s="54"/>
      <c r="L976" s="54"/>
      <c r="M976" s="265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</row>
    <row r="977">
      <c r="A977" s="54"/>
      <c r="B977" s="54"/>
      <c r="C977" s="98"/>
      <c r="D977" s="54"/>
      <c r="E977" s="54"/>
      <c r="F977" s="54"/>
      <c r="G977" s="54"/>
      <c r="H977" s="264"/>
      <c r="I977" s="54"/>
      <c r="J977" s="54"/>
      <c r="K977" s="54"/>
      <c r="L977" s="54"/>
      <c r="M977" s="265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</row>
    <row r="978">
      <c r="A978" s="54"/>
      <c r="B978" s="54"/>
      <c r="C978" s="98"/>
      <c r="D978" s="54"/>
      <c r="E978" s="54"/>
      <c r="F978" s="54"/>
      <c r="G978" s="54"/>
      <c r="H978" s="264"/>
      <c r="I978" s="54"/>
      <c r="J978" s="54"/>
      <c r="K978" s="54"/>
      <c r="L978" s="54"/>
      <c r="M978" s="265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</row>
    <row r="979">
      <c r="A979" s="54"/>
      <c r="B979" s="54"/>
      <c r="C979" s="98"/>
      <c r="D979" s="54"/>
      <c r="E979" s="54"/>
      <c r="F979" s="54"/>
      <c r="G979" s="54"/>
      <c r="H979" s="264"/>
      <c r="I979" s="54"/>
      <c r="J979" s="54"/>
      <c r="K979" s="54"/>
      <c r="L979" s="54"/>
      <c r="M979" s="265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</row>
    <row r="980">
      <c r="A980" s="54"/>
      <c r="B980" s="54"/>
      <c r="C980" s="98"/>
      <c r="D980" s="54"/>
      <c r="E980" s="54"/>
      <c r="F980" s="54"/>
      <c r="G980" s="54"/>
      <c r="H980" s="264"/>
      <c r="I980" s="54"/>
      <c r="J980" s="54"/>
      <c r="K980" s="54"/>
      <c r="L980" s="54"/>
      <c r="M980" s="265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  <c r="AE980" s="54"/>
    </row>
    <row r="981">
      <c r="A981" s="54"/>
      <c r="B981" s="54"/>
      <c r="C981" s="98"/>
      <c r="D981" s="54"/>
      <c r="E981" s="54"/>
      <c r="F981" s="54"/>
      <c r="G981" s="54"/>
      <c r="H981" s="264"/>
      <c r="I981" s="54"/>
      <c r="J981" s="54"/>
      <c r="K981" s="54"/>
      <c r="L981" s="54"/>
      <c r="M981" s="265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  <c r="AE981" s="54"/>
    </row>
    <row r="982">
      <c r="A982" s="54"/>
      <c r="B982" s="54"/>
      <c r="C982" s="98"/>
      <c r="D982" s="54"/>
      <c r="E982" s="54"/>
      <c r="F982" s="54"/>
      <c r="G982" s="54"/>
      <c r="H982" s="264"/>
      <c r="I982" s="54"/>
      <c r="J982" s="54"/>
      <c r="K982" s="54"/>
      <c r="L982" s="54"/>
      <c r="M982" s="265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  <c r="AE982" s="54"/>
    </row>
    <row r="983">
      <c r="A983" s="54"/>
      <c r="B983" s="54"/>
      <c r="C983" s="98"/>
      <c r="D983" s="54"/>
      <c r="E983" s="54"/>
      <c r="F983" s="54"/>
      <c r="G983" s="54"/>
      <c r="H983" s="264"/>
      <c r="I983" s="54"/>
      <c r="J983" s="54"/>
      <c r="K983" s="54"/>
      <c r="L983" s="54"/>
      <c r="M983" s="265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</row>
    <row r="984">
      <c r="A984" s="54"/>
      <c r="B984" s="54"/>
      <c r="C984" s="98"/>
      <c r="D984" s="54"/>
      <c r="E984" s="54"/>
      <c r="F984" s="54"/>
      <c r="G984" s="54"/>
      <c r="H984" s="264"/>
      <c r="I984" s="54"/>
      <c r="J984" s="54"/>
      <c r="K984" s="54"/>
      <c r="L984" s="54"/>
      <c r="M984" s="265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  <c r="AE984" s="54"/>
    </row>
    <row r="985">
      <c r="A985" s="54"/>
      <c r="B985" s="54"/>
      <c r="C985" s="98"/>
      <c r="D985" s="54"/>
      <c r="E985" s="54"/>
      <c r="F985" s="54"/>
      <c r="G985" s="54"/>
      <c r="H985" s="264"/>
      <c r="I985" s="54"/>
      <c r="J985" s="54"/>
      <c r="K985" s="54"/>
      <c r="L985" s="54"/>
      <c r="M985" s="265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</row>
    <row r="986">
      <c r="A986" s="54"/>
      <c r="B986" s="54"/>
      <c r="C986" s="98"/>
      <c r="D986" s="54"/>
      <c r="E986" s="54"/>
      <c r="F986" s="54"/>
      <c r="G986" s="54"/>
      <c r="H986" s="264"/>
      <c r="I986" s="54"/>
      <c r="J986" s="54"/>
      <c r="K986" s="54"/>
      <c r="L986" s="54"/>
      <c r="M986" s="265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  <c r="AE986" s="54"/>
    </row>
    <row r="987">
      <c r="A987" s="54"/>
      <c r="B987" s="54"/>
      <c r="C987" s="98"/>
      <c r="D987" s="54"/>
      <c r="E987" s="54"/>
      <c r="F987" s="54"/>
      <c r="G987" s="54"/>
      <c r="H987" s="264"/>
      <c r="I987" s="54"/>
      <c r="J987" s="54"/>
      <c r="K987" s="54"/>
      <c r="L987" s="54"/>
      <c r="M987" s="265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  <c r="AE987" s="54"/>
    </row>
    <row r="988">
      <c r="A988" s="54"/>
      <c r="B988" s="54"/>
      <c r="C988" s="98"/>
      <c r="D988" s="54"/>
      <c r="E988" s="54"/>
      <c r="F988" s="54"/>
      <c r="G988" s="54"/>
      <c r="H988" s="264"/>
      <c r="I988" s="54"/>
      <c r="J988" s="54"/>
      <c r="K988" s="54"/>
      <c r="L988" s="54"/>
      <c r="M988" s="265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  <c r="AE988" s="54"/>
    </row>
    <row r="989">
      <c r="A989" s="54"/>
      <c r="B989" s="54"/>
      <c r="C989" s="98"/>
      <c r="D989" s="54"/>
      <c r="E989" s="54"/>
      <c r="F989" s="54"/>
      <c r="G989" s="54"/>
      <c r="H989" s="264"/>
      <c r="I989" s="54"/>
      <c r="J989" s="54"/>
      <c r="K989" s="54"/>
      <c r="L989" s="54"/>
      <c r="M989" s="265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  <c r="AE989" s="54"/>
    </row>
    <row r="990">
      <c r="A990" s="54"/>
      <c r="B990" s="54"/>
      <c r="C990" s="98"/>
      <c r="D990" s="54"/>
      <c r="E990" s="54"/>
      <c r="F990" s="54"/>
      <c r="G990" s="54"/>
      <c r="H990" s="264"/>
      <c r="I990" s="54"/>
      <c r="J990" s="54"/>
      <c r="K990" s="54"/>
      <c r="L990" s="54"/>
      <c r="M990" s="265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  <c r="AE990" s="54"/>
    </row>
    <row r="991">
      <c r="A991" s="54"/>
      <c r="B991" s="54"/>
      <c r="C991" s="98"/>
      <c r="D991" s="54"/>
      <c r="E991" s="54"/>
      <c r="F991" s="54"/>
      <c r="G991" s="54"/>
      <c r="H991" s="264"/>
      <c r="I991" s="54"/>
      <c r="J991" s="54"/>
      <c r="K991" s="54"/>
      <c r="L991" s="54"/>
      <c r="M991" s="265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  <c r="AE991" s="54"/>
    </row>
    <row r="992">
      <c r="A992" s="54"/>
      <c r="B992" s="54"/>
      <c r="C992" s="98"/>
      <c r="D992" s="54"/>
      <c r="E992" s="54"/>
      <c r="F992" s="54"/>
      <c r="G992" s="54"/>
      <c r="H992" s="264"/>
      <c r="I992" s="54"/>
      <c r="J992" s="54"/>
      <c r="K992" s="54"/>
      <c r="L992" s="54"/>
      <c r="M992" s="265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  <c r="AE992" s="54"/>
    </row>
    <row r="993">
      <c r="A993" s="54"/>
      <c r="B993" s="54"/>
      <c r="C993" s="98"/>
      <c r="D993" s="54"/>
      <c r="E993" s="54"/>
      <c r="F993" s="54"/>
      <c r="G993" s="54"/>
      <c r="H993" s="264"/>
      <c r="I993" s="54"/>
      <c r="J993" s="54"/>
      <c r="K993" s="54"/>
      <c r="L993" s="54"/>
      <c r="M993" s="265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  <c r="AE993" s="54"/>
    </row>
    <row r="994">
      <c r="A994" s="54"/>
      <c r="B994" s="54"/>
      <c r="C994" s="98"/>
      <c r="D994" s="54"/>
      <c r="E994" s="54"/>
      <c r="F994" s="54"/>
      <c r="G994" s="54"/>
      <c r="H994" s="264"/>
      <c r="I994" s="54"/>
      <c r="J994" s="54"/>
      <c r="K994" s="54"/>
      <c r="L994" s="54"/>
      <c r="M994" s="265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</row>
    <row r="995">
      <c r="A995" s="54"/>
      <c r="B995" s="54"/>
      <c r="C995" s="98"/>
      <c r="D995" s="54"/>
      <c r="E995" s="54"/>
      <c r="F995" s="54"/>
      <c r="G995" s="54"/>
      <c r="H995" s="264"/>
      <c r="I995" s="54"/>
      <c r="J995" s="54"/>
      <c r="K995" s="54"/>
      <c r="L995" s="54"/>
      <c r="M995" s="265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</row>
    <row r="996">
      <c r="A996" s="54"/>
      <c r="B996" s="54"/>
      <c r="C996" s="98"/>
      <c r="D996" s="54"/>
      <c r="E996" s="54"/>
      <c r="F996" s="54"/>
      <c r="G996" s="54"/>
      <c r="H996" s="264"/>
      <c r="I996" s="54"/>
      <c r="J996" s="54"/>
      <c r="K996" s="54"/>
      <c r="L996" s="54"/>
      <c r="M996" s="265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  <c r="AE996" s="54"/>
    </row>
    <row r="997">
      <c r="A997" s="54"/>
      <c r="B997" s="54"/>
      <c r="C997" s="98"/>
      <c r="D997" s="54"/>
      <c r="E997" s="54"/>
      <c r="F997" s="54"/>
      <c r="G997" s="54"/>
      <c r="H997" s="264"/>
      <c r="I997" s="54"/>
      <c r="J997" s="54"/>
      <c r="K997" s="54"/>
      <c r="L997" s="54"/>
      <c r="M997" s="265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</row>
    <row r="998">
      <c r="A998" s="54"/>
      <c r="B998" s="54"/>
      <c r="C998" s="98"/>
      <c r="D998" s="54"/>
      <c r="E998" s="54"/>
      <c r="F998" s="54"/>
      <c r="G998" s="54"/>
      <c r="H998" s="264"/>
      <c r="I998" s="54"/>
      <c r="J998" s="54"/>
      <c r="K998" s="54"/>
      <c r="L998" s="54"/>
      <c r="M998" s="265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</row>
    <row r="999">
      <c r="A999" s="54"/>
      <c r="B999" s="54"/>
      <c r="C999" s="98"/>
      <c r="D999" s="54"/>
      <c r="E999" s="54"/>
      <c r="F999" s="54"/>
      <c r="G999" s="54"/>
      <c r="H999" s="264"/>
      <c r="I999" s="54"/>
      <c r="J999" s="54"/>
      <c r="K999" s="54"/>
      <c r="L999" s="54"/>
      <c r="M999" s="265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</row>
    <row r="1000">
      <c r="A1000" s="54"/>
      <c r="B1000" s="54"/>
      <c r="C1000" s="98"/>
      <c r="D1000" s="54"/>
      <c r="E1000" s="54"/>
      <c r="F1000" s="54"/>
      <c r="G1000" s="54"/>
      <c r="H1000" s="264"/>
      <c r="I1000" s="54"/>
      <c r="J1000" s="54"/>
      <c r="K1000" s="54"/>
      <c r="L1000" s="54"/>
      <c r="M1000" s="265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</row>
    <row r="1001">
      <c r="A1001" s="54"/>
      <c r="B1001" s="54"/>
      <c r="C1001" s="98"/>
      <c r="D1001" s="54"/>
      <c r="E1001" s="54"/>
      <c r="F1001" s="54"/>
      <c r="G1001" s="54"/>
      <c r="H1001" s="264"/>
      <c r="I1001" s="54"/>
      <c r="J1001" s="54"/>
      <c r="K1001" s="54"/>
      <c r="L1001" s="54"/>
      <c r="M1001" s="265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</row>
    <row r="1002">
      <c r="A1002" s="54"/>
      <c r="B1002" s="54"/>
      <c r="C1002" s="98"/>
      <c r="D1002" s="54"/>
      <c r="E1002" s="54"/>
      <c r="F1002" s="54"/>
      <c r="G1002" s="54"/>
      <c r="H1002" s="264"/>
      <c r="I1002" s="54"/>
      <c r="J1002" s="54"/>
      <c r="K1002" s="54"/>
      <c r="L1002" s="54"/>
      <c r="M1002" s="265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</row>
    <row r="1003">
      <c r="A1003" s="54"/>
      <c r="B1003" s="54"/>
      <c r="C1003" s="98"/>
      <c r="D1003" s="54"/>
      <c r="E1003" s="54"/>
      <c r="F1003" s="54"/>
      <c r="G1003" s="54"/>
      <c r="H1003" s="264"/>
      <c r="I1003" s="54"/>
      <c r="J1003" s="54"/>
      <c r="K1003" s="54"/>
      <c r="L1003" s="54"/>
      <c r="M1003" s="265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</row>
  </sheetData>
  <dataValidations>
    <dataValidation type="list" allowBlank="1" showErrorMessage="1" sqref="T2:T25">
      <formula1>"EN ALMACEN 11,PENDIENTE,DIRECTO A CLIENTE,PARCIAL,ENVIADA,-"</formula1>
    </dataValidation>
    <dataValidation type="list" allowBlank="1" showErrorMessage="1" sqref="L2:L25 O2:O25">
      <formula1>"MPC,CEO,Gamit,ITH,Manprec,N/A"</formula1>
    </dataValidation>
    <dataValidation type="list" allowBlank="1" showErrorMessage="1" sqref="N2:N25">
      <formula1>"EURO,MXN,USD"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  <tableParts count="5">
    <tablePart r:id="rId11"/>
    <tablePart r:id="rId12"/>
    <tablePart r:id="rId13"/>
    <tablePart r:id="rId14"/>
    <tablePart r:id="rId15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35.25"/>
    <col hidden="1" min="5" max="7" width="12.63"/>
    <col customWidth="1" min="8" max="8" width="17.0"/>
    <col customWidth="1" min="16" max="16" width="27.75"/>
    <col customWidth="1" min="17" max="17" width="30.88"/>
  </cols>
  <sheetData>
    <row r="1">
      <c r="A1" s="55" t="s">
        <v>3</v>
      </c>
      <c r="B1" s="55" t="s">
        <v>12</v>
      </c>
      <c r="C1" s="55" t="s">
        <v>7</v>
      </c>
      <c r="D1" s="55" t="s">
        <v>13</v>
      </c>
      <c r="E1" s="55" t="s">
        <v>14</v>
      </c>
      <c r="F1" s="55" t="s">
        <v>15</v>
      </c>
      <c r="G1" s="55" t="s">
        <v>16</v>
      </c>
      <c r="H1" s="56" t="s">
        <v>17</v>
      </c>
      <c r="I1" s="55" t="s">
        <v>19</v>
      </c>
      <c r="J1" s="55" t="s">
        <v>20</v>
      </c>
      <c r="K1" s="60" t="s">
        <v>21</v>
      </c>
      <c r="L1" s="55" t="s">
        <v>27</v>
      </c>
      <c r="M1" s="55" t="s">
        <v>28</v>
      </c>
      <c r="N1" s="55" t="s">
        <v>29</v>
      </c>
      <c r="O1" s="58" t="s">
        <v>30</v>
      </c>
      <c r="P1" s="59" t="s">
        <v>34</v>
      </c>
      <c r="Q1" s="61" t="s">
        <v>37</v>
      </c>
      <c r="R1" s="59" t="s">
        <v>38</v>
      </c>
      <c r="S1" s="59" t="s">
        <v>39</v>
      </c>
      <c r="T1" s="59" t="s">
        <v>40</v>
      </c>
      <c r="U1" s="59" t="s">
        <v>39</v>
      </c>
      <c r="V1" s="165"/>
      <c r="W1" s="165"/>
      <c r="X1" s="165"/>
      <c r="Y1" s="165"/>
      <c r="Z1" s="165"/>
    </row>
    <row r="2">
      <c r="A2" s="166" t="s">
        <v>1137</v>
      </c>
      <c r="B2" s="63">
        <v>1.0</v>
      </c>
      <c r="C2" s="63" t="s">
        <v>1138</v>
      </c>
      <c r="D2" s="69">
        <v>1.0</v>
      </c>
      <c r="E2" s="63" t="s">
        <v>575</v>
      </c>
      <c r="F2" s="63" t="s">
        <v>35</v>
      </c>
      <c r="G2" s="63" t="s">
        <v>1139</v>
      </c>
      <c r="H2" s="64" t="s">
        <v>1140</v>
      </c>
      <c r="I2" s="63" t="s">
        <v>35</v>
      </c>
      <c r="J2" s="42" t="s">
        <v>166</v>
      </c>
      <c r="K2" s="128">
        <v>2520.65</v>
      </c>
      <c r="L2" s="42" t="s">
        <v>363</v>
      </c>
      <c r="M2" s="42" t="s">
        <v>401</v>
      </c>
      <c r="N2" s="42" t="s">
        <v>238</v>
      </c>
      <c r="O2" s="73" t="b">
        <v>0</v>
      </c>
      <c r="P2" s="73"/>
      <c r="Q2" s="42" t="s">
        <v>595</v>
      </c>
      <c r="R2" s="239" t="s">
        <v>1141</v>
      </c>
      <c r="S2" s="42" t="b">
        <v>1</v>
      </c>
      <c r="T2" s="42" t="s">
        <v>1142</v>
      </c>
      <c r="U2" s="42" t="b">
        <v>1</v>
      </c>
      <c r="V2" s="165"/>
      <c r="W2" s="165"/>
      <c r="X2" s="165"/>
      <c r="Y2" s="165"/>
      <c r="Z2" s="165"/>
    </row>
    <row r="3">
      <c r="A3" s="169"/>
      <c r="B3" s="169"/>
      <c r="C3" s="170" t="s">
        <v>1143</v>
      </c>
      <c r="D3" s="69">
        <v>1.0</v>
      </c>
      <c r="E3" s="63" t="s">
        <v>575</v>
      </c>
      <c r="F3" s="70" t="s">
        <v>324</v>
      </c>
      <c r="G3" s="70" t="s">
        <v>1144</v>
      </c>
      <c r="H3" s="70" t="s">
        <v>1145</v>
      </c>
      <c r="I3" s="70" t="s">
        <v>324</v>
      </c>
      <c r="J3" s="42" t="s">
        <v>166</v>
      </c>
      <c r="K3" s="128">
        <v>1298.25</v>
      </c>
      <c r="L3" s="42" t="s">
        <v>328</v>
      </c>
      <c r="M3" s="42" t="s">
        <v>333</v>
      </c>
      <c r="N3" s="42" t="s">
        <v>238</v>
      </c>
      <c r="O3" s="73" t="b">
        <v>0</v>
      </c>
      <c r="P3" s="73"/>
      <c r="Q3" s="42" t="s">
        <v>595</v>
      </c>
      <c r="R3" s="239" t="s">
        <v>1146</v>
      </c>
      <c r="S3" s="42" t="b">
        <v>1</v>
      </c>
      <c r="T3" s="42" t="s">
        <v>1147</v>
      </c>
      <c r="U3" s="42" t="b">
        <v>1</v>
      </c>
      <c r="V3" s="165"/>
      <c r="W3" s="165"/>
      <c r="X3" s="165"/>
      <c r="Y3" s="165"/>
      <c r="Z3" s="165"/>
    </row>
    <row r="4">
      <c r="A4" s="169"/>
      <c r="B4" s="169"/>
      <c r="C4" s="170" t="s">
        <v>1148</v>
      </c>
      <c r="D4" s="69">
        <v>1.0</v>
      </c>
      <c r="E4" s="63" t="s">
        <v>575</v>
      </c>
      <c r="F4" s="70" t="s">
        <v>1149</v>
      </c>
      <c r="G4" s="74"/>
      <c r="H4" s="70" t="s">
        <v>1150</v>
      </c>
      <c r="I4" s="70" t="s">
        <v>472</v>
      </c>
      <c r="J4" s="42" t="s">
        <v>166</v>
      </c>
      <c r="K4" s="128">
        <v>3628.8</v>
      </c>
      <c r="L4" s="42" t="s">
        <v>227</v>
      </c>
      <c r="M4" s="42" t="s">
        <v>333</v>
      </c>
      <c r="N4" s="42" t="s">
        <v>1151</v>
      </c>
      <c r="O4" s="73" t="b">
        <v>0</v>
      </c>
      <c r="P4" s="73"/>
      <c r="Q4" s="42" t="s">
        <v>595</v>
      </c>
      <c r="R4" s="239" t="s">
        <v>1146</v>
      </c>
      <c r="S4" s="42" t="b">
        <v>1</v>
      </c>
      <c r="T4" s="42" t="s">
        <v>1147</v>
      </c>
      <c r="U4" s="42" t="b">
        <v>1</v>
      </c>
      <c r="V4" s="165"/>
      <c r="W4" s="165"/>
      <c r="X4" s="165"/>
      <c r="Y4" s="165"/>
      <c r="Z4" s="165"/>
    </row>
    <row r="5">
      <c r="A5" s="169"/>
      <c r="B5" s="169"/>
      <c r="C5" s="170" t="s">
        <v>1152</v>
      </c>
      <c r="D5" s="69">
        <v>1.0</v>
      </c>
      <c r="E5" s="63" t="s">
        <v>575</v>
      </c>
      <c r="F5" s="70" t="s">
        <v>1149</v>
      </c>
      <c r="G5" s="74"/>
      <c r="H5" s="70" t="s">
        <v>1153</v>
      </c>
      <c r="I5" s="70" t="s">
        <v>472</v>
      </c>
      <c r="J5" s="42" t="s">
        <v>166</v>
      </c>
      <c r="K5" s="128">
        <v>1093.2</v>
      </c>
      <c r="L5" s="42" t="s">
        <v>227</v>
      </c>
      <c r="M5" s="42" t="s">
        <v>333</v>
      </c>
      <c r="N5" s="42" t="s">
        <v>1151</v>
      </c>
      <c r="O5" s="73" t="b">
        <v>0</v>
      </c>
      <c r="P5" s="73"/>
      <c r="Q5" s="42" t="s">
        <v>595</v>
      </c>
      <c r="R5" s="239" t="s">
        <v>1146</v>
      </c>
      <c r="S5" s="42" t="b">
        <v>1</v>
      </c>
      <c r="T5" s="42" t="s">
        <v>1147</v>
      </c>
      <c r="U5" s="42" t="b">
        <v>1</v>
      </c>
      <c r="V5" s="165"/>
      <c r="W5" s="165"/>
      <c r="X5" s="165"/>
      <c r="Y5" s="165"/>
      <c r="Z5" s="165"/>
    </row>
    <row r="6">
      <c r="A6" s="169"/>
      <c r="B6" s="169"/>
      <c r="C6" s="170" t="s">
        <v>1154</v>
      </c>
      <c r="D6" s="69">
        <v>1.0</v>
      </c>
      <c r="E6" s="63" t="s">
        <v>575</v>
      </c>
      <c r="F6" s="70" t="s">
        <v>1149</v>
      </c>
      <c r="G6" s="74"/>
      <c r="H6" s="70" t="s">
        <v>1155</v>
      </c>
      <c r="I6" s="70" t="s">
        <v>472</v>
      </c>
      <c r="J6" s="42" t="s">
        <v>166</v>
      </c>
      <c r="K6" s="128">
        <v>1093.2</v>
      </c>
      <c r="L6" s="42" t="s">
        <v>227</v>
      </c>
      <c r="M6" s="42" t="s">
        <v>333</v>
      </c>
      <c r="N6" s="42" t="s">
        <v>1151</v>
      </c>
      <c r="O6" s="73" t="b">
        <v>0</v>
      </c>
      <c r="P6" s="73"/>
      <c r="Q6" s="42" t="s">
        <v>595</v>
      </c>
      <c r="R6" s="239" t="s">
        <v>1146</v>
      </c>
      <c r="S6" s="42" t="b">
        <v>1</v>
      </c>
      <c r="T6" s="42" t="s">
        <v>1147</v>
      </c>
      <c r="U6" s="42" t="b">
        <v>1</v>
      </c>
      <c r="V6" s="165"/>
      <c r="W6" s="165"/>
      <c r="X6" s="165"/>
      <c r="Y6" s="165"/>
      <c r="Z6" s="165"/>
    </row>
    <row r="7">
      <c r="A7" s="169"/>
      <c r="B7" s="169"/>
      <c r="C7" s="170" t="s">
        <v>1156</v>
      </c>
      <c r="D7" s="69">
        <v>1.0</v>
      </c>
      <c r="E7" s="63" t="s">
        <v>575</v>
      </c>
      <c r="F7" s="70" t="s">
        <v>1149</v>
      </c>
      <c r="G7" s="74"/>
      <c r="H7" s="70" t="s">
        <v>1157</v>
      </c>
      <c r="I7" s="70" t="s">
        <v>472</v>
      </c>
      <c r="J7" s="42" t="s">
        <v>166</v>
      </c>
      <c r="K7" s="128">
        <v>1093.2</v>
      </c>
      <c r="L7" s="42" t="s">
        <v>227</v>
      </c>
      <c r="M7" s="42" t="s">
        <v>333</v>
      </c>
      <c r="N7" s="42" t="s">
        <v>1151</v>
      </c>
      <c r="O7" s="73" t="b">
        <v>0</v>
      </c>
      <c r="P7" s="73"/>
      <c r="Q7" s="42" t="s">
        <v>595</v>
      </c>
      <c r="R7" s="239" t="s">
        <v>1146</v>
      </c>
      <c r="S7" s="42" t="b">
        <v>1</v>
      </c>
      <c r="T7" s="42" t="s">
        <v>1147</v>
      </c>
      <c r="U7" s="42" t="b">
        <v>1</v>
      </c>
      <c r="V7" s="165"/>
      <c r="W7" s="165"/>
      <c r="X7" s="165"/>
      <c r="Y7" s="165"/>
      <c r="Z7" s="165"/>
    </row>
    <row r="8">
      <c r="A8" s="169"/>
      <c r="B8" s="169"/>
      <c r="C8" s="170" t="s">
        <v>1158</v>
      </c>
      <c r="D8" s="69">
        <v>1.0</v>
      </c>
      <c r="E8" s="63" t="s">
        <v>575</v>
      </c>
      <c r="F8" s="70" t="s">
        <v>1149</v>
      </c>
      <c r="G8" s="74"/>
      <c r="H8" s="70" t="s">
        <v>1159</v>
      </c>
      <c r="I8" s="70" t="s">
        <v>472</v>
      </c>
      <c r="J8" s="42" t="s">
        <v>166</v>
      </c>
      <c r="K8" s="128">
        <v>1093.2</v>
      </c>
      <c r="L8" s="42" t="s">
        <v>227</v>
      </c>
      <c r="M8" s="42" t="s">
        <v>333</v>
      </c>
      <c r="N8" s="42" t="s">
        <v>1151</v>
      </c>
      <c r="O8" s="73" t="b">
        <v>0</v>
      </c>
      <c r="P8" s="73"/>
      <c r="Q8" s="42" t="s">
        <v>595</v>
      </c>
      <c r="R8" s="239" t="s">
        <v>1146</v>
      </c>
      <c r="S8" s="42" t="b">
        <v>1</v>
      </c>
      <c r="T8" s="42" t="s">
        <v>1147</v>
      </c>
      <c r="U8" s="42" t="b">
        <v>1</v>
      </c>
      <c r="V8" s="165"/>
      <c r="W8" s="165"/>
      <c r="X8" s="165"/>
      <c r="Y8" s="165"/>
      <c r="Z8" s="165"/>
    </row>
    <row r="9">
      <c r="A9" s="169"/>
      <c r="B9" s="169"/>
      <c r="C9" s="170" t="s">
        <v>1160</v>
      </c>
      <c r="D9" s="69">
        <v>1.0</v>
      </c>
      <c r="E9" s="63" t="s">
        <v>575</v>
      </c>
      <c r="F9" s="70"/>
      <c r="G9" s="74"/>
      <c r="H9" s="70" t="s">
        <v>1161</v>
      </c>
      <c r="I9" s="70" t="s">
        <v>472</v>
      </c>
      <c r="J9" s="42" t="s">
        <v>166</v>
      </c>
      <c r="K9" s="128">
        <v>878.8</v>
      </c>
      <c r="L9" s="42" t="s">
        <v>227</v>
      </c>
      <c r="M9" s="42" t="s">
        <v>333</v>
      </c>
      <c r="N9" s="42" t="s">
        <v>1151</v>
      </c>
      <c r="O9" s="73" t="b">
        <v>0</v>
      </c>
      <c r="P9" s="73"/>
      <c r="Q9" s="42" t="s">
        <v>595</v>
      </c>
      <c r="R9" s="239" t="s">
        <v>1146</v>
      </c>
      <c r="S9" s="42" t="b">
        <v>1</v>
      </c>
      <c r="T9" s="42" t="s">
        <v>1147</v>
      </c>
      <c r="U9" s="42" t="b">
        <v>1</v>
      </c>
      <c r="V9" s="165"/>
      <c r="W9" s="165"/>
      <c r="X9" s="165"/>
      <c r="Y9" s="165"/>
      <c r="Z9" s="165"/>
    </row>
    <row r="10">
      <c r="A10" s="169"/>
      <c r="B10" s="169"/>
      <c r="C10" s="170" t="s">
        <v>1162</v>
      </c>
      <c r="D10" s="69">
        <v>1.0</v>
      </c>
      <c r="E10" s="63" t="s">
        <v>575</v>
      </c>
      <c r="F10" s="70"/>
      <c r="G10" s="74"/>
      <c r="H10" s="70" t="s">
        <v>1163</v>
      </c>
      <c r="I10" s="70" t="s">
        <v>472</v>
      </c>
      <c r="J10" s="42" t="s">
        <v>166</v>
      </c>
      <c r="K10" s="128">
        <v>851.4</v>
      </c>
      <c r="L10" s="42" t="s">
        <v>227</v>
      </c>
      <c r="M10" s="42" t="s">
        <v>333</v>
      </c>
      <c r="N10" s="42" t="s">
        <v>1151</v>
      </c>
      <c r="O10" s="73" t="b">
        <v>0</v>
      </c>
      <c r="P10" s="73"/>
      <c r="Q10" s="42" t="s">
        <v>595</v>
      </c>
      <c r="R10" s="239" t="s">
        <v>1146</v>
      </c>
      <c r="S10" s="42" t="b">
        <v>1</v>
      </c>
      <c r="T10" s="42" t="s">
        <v>1147</v>
      </c>
      <c r="U10" s="42" t="b">
        <v>1</v>
      </c>
      <c r="V10" s="165"/>
      <c r="W10" s="165"/>
      <c r="X10" s="165"/>
      <c r="Y10" s="165"/>
      <c r="Z10" s="165"/>
    </row>
    <row r="11">
      <c r="A11" s="169"/>
      <c r="B11" s="169"/>
      <c r="C11" s="170" t="s">
        <v>1164</v>
      </c>
      <c r="D11" s="69">
        <v>1.0</v>
      </c>
      <c r="E11" s="63" t="s">
        <v>575</v>
      </c>
      <c r="F11" s="74"/>
      <c r="G11" s="74"/>
      <c r="H11" s="70" t="s">
        <v>1165</v>
      </c>
      <c r="I11" s="70" t="s">
        <v>1166</v>
      </c>
      <c r="J11" s="42" t="s">
        <v>166</v>
      </c>
      <c r="K11" s="128">
        <v>91.21</v>
      </c>
      <c r="L11" s="42" t="s">
        <v>363</v>
      </c>
      <c r="M11" s="42" t="s">
        <v>401</v>
      </c>
      <c r="N11" s="42" t="s">
        <v>1167</v>
      </c>
      <c r="O11" s="73" t="b">
        <v>0</v>
      </c>
      <c r="P11" s="73"/>
      <c r="Q11" s="42" t="s">
        <v>595</v>
      </c>
      <c r="R11" s="239" t="s">
        <v>1141</v>
      </c>
      <c r="S11" s="42" t="b">
        <v>1</v>
      </c>
      <c r="T11" s="42" t="s">
        <v>1142</v>
      </c>
      <c r="U11" s="42" t="b">
        <v>1</v>
      </c>
      <c r="V11" s="165"/>
      <c r="W11" s="165"/>
      <c r="X11" s="165"/>
      <c r="Y11" s="165"/>
      <c r="Z11" s="165"/>
    </row>
    <row r="12">
      <c r="A12" s="169"/>
      <c r="B12" s="169"/>
      <c r="C12" s="170" t="s">
        <v>1168</v>
      </c>
      <c r="D12" s="69">
        <v>1.0</v>
      </c>
      <c r="E12" s="63" t="s">
        <v>575</v>
      </c>
      <c r="F12" s="74"/>
      <c r="G12" s="74"/>
      <c r="H12" s="70" t="s">
        <v>1169</v>
      </c>
      <c r="I12" s="70" t="s">
        <v>472</v>
      </c>
      <c r="J12" s="42" t="s">
        <v>166</v>
      </c>
      <c r="K12" s="128">
        <v>2697.8</v>
      </c>
      <c r="L12" s="42" t="s">
        <v>227</v>
      </c>
      <c r="M12" s="42" t="s">
        <v>333</v>
      </c>
      <c r="N12" s="42" t="s">
        <v>1151</v>
      </c>
      <c r="O12" s="73" t="b">
        <v>0</v>
      </c>
      <c r="P12" s="73"/>
      <c r="Q12" s="42" t="s">
        <v>595</v>
      </c>
      <c r="R12" s="239" t="s">
        <v>1146</v>
      </c>
      <c r="S12" s="42" t="b">
        <v>1</v>
      </c>
      <c r="T12" s="42" t="s">
        <v>1147</v>
      </c>
      <c r="U12" s="42" t="b">
        <v>1</v>
      </c>
      <c r="V12" s="165"/>
      <c r="W12" s="165"/>
      <c r="X12" s="165"/>
      <c r="Y12" s="165"/>
      <c r="Z12" s="165"/>
    </row>
    <row r="13">
      <c r="A13" s="169"/>
      <c r="B13" s="169"/>
      <c r="C13" s="170" t="s">
        <v>1170</v>
      </c>
      <c r="D13" s="69">
        <v>1.0</v>
      </c>
      <c r="E13" s="63" t="s">
        <v>575</v>
      </c>
      <c r="F13" s="74"/>
      <c r="G13" s="74"/>
      <c r="H13" s="70" t="s">
        <v>1171</v>
      </c>
      <c r="I13" s="70" t="s">
        <v>1172</v>
      </c>
      <c r="J13" s="42" t="s">
        <v>166</v>
      </c>
      <c r="K13" s="146">
        <f>1487/50</f>
        <v>29.74</v>
      </c>
      <c r="L13" s="42" t="s">
        <v>227</v>
      </c>
      <c r="M13" s="42" t="s">
        <v>401</v>
      </c>
      <c r="N13" s="42" t="s">
        <v>238</v>
      </c>
      <c r="O13" s="73" t="b">
        <v>0</v>
      </c>
      <c r="P13" s="73"/>
      <c r="Q13" s="42" t="s">
        <v>595</v>
      </c>
      <c r="R13" s="239" t="s">
        <v>1141</v>
      </c>
      <c r="S13" s="42" t="b">
        <v>1</v>
      </c>
      <c r="T13" s="42" t="s">
        <v>1142</v>
      </c>
      <c r="U13" s="42" t="b">
        <v>1</v>
      </c>
      <c r="V13" s="165"/>
      <c r="W13" s="165"/>
      <c r="X13" s="165"/>
      <c r="Y13" s="165"/>
      <c r="Z13" s="165"/>
    </row>
    <row r="14">
      <c r="A14" s="169"/>
      <c r="B14" s="169"/>
      <c r="C14" s="170" t="s">
        <v>1173</v>
      </c>
      <c r="D14" s="69">
        <v>1.0</v>
      </c>
      <c r="E14" s="63" t="s">
        <v>575</v>
      </c>
      <c r="F14" s="74"/>
      <c r="G14" s="74"/>
      <c r="H14" s="70" t="s">
        <v>1174</v>
      </c>
      <c r="I14" s="70" t="s">
        <v>1166</v>
      </c>
      <c r="J14" s="42" t="s">
        <v>166</v>
      </c>
      <c r="K14" s="128">
        <v>28.13</v>
      </c>
      <c r="L14" s="42" t="s">
        <v>363</v>
      </c>
      <c r="M14" s="42" t="s">
        <v>401</v>
      </c>
      <c r="N14" s="42" t="s">
        <v>238</v>
      </c>
      <c r="O14" s="73" t="b">
        <v>0</v>
      </c>
      <c r="P14" s="73"/>
      <c r="Q14" s="42" t="s">
        <v>595</v>
      </c>
      <c r="R14" s="239" t="s">
        <v>1141</v>
      </c>
      <c r="S14" s="42" t="b">
        <v>1</v>
      </c>
      <c r="T14" s="42" t="s">
        <v>1142</v>
      </c>
      <c r="U14" s="42" t="b">
        <v>1</v>
      </c>
      <c r="V14" s="165"/>
      <c r="W14" s="165"/>
      <c r="X14" s="165"/>
      <c r="Y14" s="165"/>
      <c r="Z14" s="165"/>
    </row>
    <row r="15">
      <c r="A15" s="169"/>
      <c r="B15" s="169"/>
      <c r="C15" s="170" t="s">
        <v>1175</v>
      </c>
      <c r="D15" s="69">
        <v>1.0</v>
      </c>
      <c r="E15" s="63" t="s">
        <v>575</v>
      </c>
      <c r="F15" s="74"/>
      <c r="G15" s="74"/>
      <c r="H15" s="70" t="s">
        <v>1176</v>
      </c>
      <c r="I15" s="70" t="s">
        <v>1166</v>
      </c>
      <c r="J15" s="42" t="s">
        <v>166</v>
      </c>
      <c r="K15" s="128">
        <v>0.51</v>
      </c>
      <c r="L15" s="42" t="s">
        <v>363</v>
      </c>
      <c r="M15" s="42" t="s">
        <v>401</v>
      </c>
      <c r="N15" s="42" t="s">
        <v>238</v>
      </c>
      <c r="O15" s="73" t="b">
        <v>0</v>
      </c>
      <c r="P15" s="73"/>
      <c r="Q15" s="42" t="s">
        <v>595</v>
      </c>
      <c r="R15" s="239" t="s">
        <v>1141</v>
      </c>
      <c r="S15" s="42" t="b">
        <v>1</v>
      </c>
      <c r="T15" s="42" t="s">
        <v>1142</v>
      </c>
      <c r="U15" s="42" t="b">
        <v>1</v>
      </c>
      <c r="V15" s="165"/>
      <c r="W15" s="165"/>
      <c r="X15" s="165"/>
      <c r="Y15" s="165"/>
      <c r="Z15" s="165"/>
    </row>
    <row r="16">
      <c r="A16" s="165"/>
      <c r="B16" s="165"/>
      <c r="C16" s="165"/>
      <c r="D16" s="165"/>
      <c r="E16" s="165"/>
      <c r="F16" s="54"/>
      <c r="G16" s="54"/>
      <c r="H16" s="54"/>
      <c r="I16" s="54"/>
      <c r="J16" s="73"/>
      <c r="K16" s="146"/>
      <c r="L16" s="73"/>
      <c r="M16" s="73"/>
      <c r="N16" s="73"/>
      <c r="O16" s="73" t="b">
        <v>0</v>
      </c>
      <c r="P16" s="73"/>
      <c r="Q16" s="42" t="s">
        <v>425</v>
      </c>
      <c r="R16" s="239"/>
      <c r="S16" s="42" t="b">
        <v>0</v>
      </c>
      <c r="T16" s="73"/>
      <c r="U16" s="42" t="b">
        <v>0</v>
      </c>
      <c r="V16" s="165"/>
      <c r="W16" s="165"/>
      <c r="X16" s="165"/>
      <c r="Y16" s="165"/>
      <c r="Z16" s="165"/>
    </row>
    <row r="17">
      <c r="A17" s="165"/>
      <c r="B17" s="165"/>
      <c r="C17" s="165"/>
      <c r="D17" s="165"/>
      <c r="E17" s="165"/>
      <c r="F17" s="54"/>
      <c r="G17" s="54"/>
      <c r="H17" s="54"/>
      <c r="I17" s="54"/>
      <c r="J17" s="73"/>
      <c r="K17" s="146"/>
      <c r="L17" s="73"/>
      <c r="M17" s="73"/>
      <c r="N17" s="73"/>
      <c r="O17" s="73" t="b">
        <v>0</v>
      </c>
      <c r="P17" s="73"/>
      <c r="Q17" s="42" t="s">
        <v>425</v>
      </c>
      <c r="R17" s="42"/>
      <c r="S17" s="42" t="b">
        <v>0</v>
      </c>
      <c r="T17" s="73"/>
      <c r="U17" s="42" t="b">
        <v>0</v>
      </c>
      <c r="V17" s="165"/>
      <c r="W17" s="165"/>
      <c r="X17" s="165"/>
      <c r="Y17" s="165"/>
      <c r="Z17" s="165"/>
    </row>
    <row r="18">
      <c r="A18" s="165"/>
      <c r="B18" s="165"/>
      <c r="C18" s="165"/>
      <c r="D18" s="165"/>
      <c r="E18" s="165"/>
      <c r="F18" s="54"/>
      <c r="G18" s="54"/>
      <c r="H18" s="54"/>
      <c r="I18" s="54"/>
      <c r="J18" s="73"/>
      <c r="K18" s="146"/>
      <c r="L18" s="73"/>
      <c r="M18" s="73"/>
      <c r="N18" s="73"/>
      <c r="O18" s="73" t="b">
        <v>0</v>
      </c>
      <c r="P18" s="73"/>
      <c r="Q18" s="42" t="s">
        <v>425</v>
      </c>
      <c r="R18" s="42"/>
      <c r="S18" s="42" t="b">
        <v>0</v>
      </c>
      <c r="T18" s="73"/>
      <c r="U18" s="42" t="b">
        <v>0</v>
      </c>
      <c r="V18" s="165"/>
      <c r="W18" s="165"/>
      <c r="X18" s="165"/>
      <c r="Y18" s="165"/>
      <c r="Z18" s="165"/>
    </row>
    <row r="19">
      <c r="A19" s="165"/>
      <c r="B19" s="165"/>
      <c r="C19" s="165"/>
      <c r="D19" s="165"/>
      <c r="E19" s="165"/>
      <c r="F19" s="165"/>
      <c r="G19" s="165"/>
      <c r="H19" s="165"/>
      <c r="I19" s="165"/>
      <c r="J19" s="73"/>
      <c r="K19" s="146"/>
      <c r="L19" s="73"/>
      <c r="M19" s="73"/>
      <c r="N19" s="73"/>
      <c r="O19" s="73" t="b">
        <v>0</v>
      </c>
      <c r="P19" s="73"/>
      <c r="Q19" s="42" t="s">
        <v>425</v>
      </c>
      <c r="R19" s="42"/>
      <c r="S19" s="42" t="b">
        <v>0</v>
      </c>
      <c r="T19" s="73"/>
      <c r="U19" s="42" t="b">
        <v>0</v>
      </c>
      <c r="V19" s="165"/>
      <c r="W19" s="165"/>
      <c r="X19" s="165"/>
      <c r="Y19" s="165"/>
      <c r="Z19" s="165"/>
    </row>
    <row r="20">
      <c r="A20" s="165"/>
      <c r="B20" s="165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</row>
    <row r="21">
      <c r="A21" s="165"/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</row>
    <row r="22">
      <c r="A22" s="165"/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</row>
    <row r="23">
      <c r="A23" s="165"/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</row>
    <row r="24">
      <c r="A24" s="165"/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</row>
    <row r="25">
      <c r="A25" s="165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</row>
    <row r="26">
      <c r="A26" s="165"/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</row>
    <row r="27">
      <c r="A27" s="165"/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</row>
    <row r="28">
      <c r="A28" s="165"/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</row>
    <row r="29">
      <c r="A29" s="165"/>
      <c r="B29" s="165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</row>
    <row r="30">
      <c r="A30" s="165"/>
      <c r="B30" s="165"/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</row>
    <row r="31">
      <c r="A31" s="165"/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</row>
    <row r="32">
      <c r="A32" s="165"/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</row>
    <row r="33">
      <c r="A33" s="165"/>
      <c r="B33" s="165"/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</row>
    <row r="34">
      <c r="A34" s="165"/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</row>
    <row r="35">
      <c r="A35" s="165"/>
      <c r="B35" s="165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</row>
    <row r="36">
      <c r="A36" s="165"/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</row>
    <row r="37">
      <c r="A37" s="165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</row>
    <row r="38">
      <c r="A38" s="165"/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</row>
    <row r="39">
      <c r="A39" s="165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</row>
    <row r="40">
      <c r="A40" s="165"/>
      <c r="B40" s="165"/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</row>
    <row r="41">
      <c r="A41" s="165"/>
      <c r="B41" s="165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</row>
    <row r="42">
      <c r="A42" s="165"/>
      <c r="B42" s="165"/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</row>
    <row r="43">
      <c r="A43" s="165"/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</row>
    <row r="44">
      <c r="A44" s="165"/>
      <c r="B44" s="165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</row>
    <row r="45">
      <c r="A45" s="165"/>
      <c r="B45" s="165"/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</row>
    <row r="46">
      <c r="A46" s="165"/>
      <c r="B46" s="165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</row>
    <row r="47">
      <c r="A47" s="165"/>
      <c r="B47" s="165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</row>
    <row r="48">
      <c r="A48" s="165"/>
      <c r="B48" s="165"/>
      <c r="C48" s="165"/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</row>
    <row r="49">
      <c r="A49" s="165"/>
      <c r="B49" s="165"/>
      <c r="C49" s="165"/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</row>
    <row r="50">
      <c r="A50" s="165"/>
      <c r="B50" s="165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</row>
    <row r="51">
      <c r="A51" s="165"/>
      <c r="B51" s="165"/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</row>
    <row r="52">
      <c r="A52" s="165"/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</row>
    <row r="53">
      <c r="A53" s="165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</row>
    <row r="54">
      <c r="A54" s="165"/>
      <c r="B54" s="165"/>
      <c r="C54" s="165"/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</row>
    <row r="55">
      <c r="A55" s="165"/>
      <c r="B55" s="165"/>
      <c r="C55" s="165"/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</row>
    <row r="56">
      <c r="A56" s="165"/>
      <c r="B56" s="165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</row>
    <row r="57">
      <c r="A57" s="165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</row>
    <row r="58">
      <c r="A58" s="165"/>
      <c r="B58" s="165"/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</row>
    <row r="59">
      <c r="A59" s="165"/>
      <c r="B59" s="165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</row>
    <row r="60">
      <c r="A60" s="165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</row>
    <row r="61">
      <c r="A61" s="165"/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</row>
    <row r="62">
      <c r="A62" s="165"/>
      <c r="B62" s="165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</row>
    <row r="63">
      <c r="A63" s="165"/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</row>
    <row r="64">
      <c r="A64" s="165"/>
      <c r="B64" s="165"/>
      <c r="C64" s="165"/>
      <c r="D64" s="165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</row>
    <row r="65">
      <c r="A65" s="165"/>
      <c r="B65" s="165"/>
      <c r="C65" s="165"/>
      <c r="D65" s="165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</row>
    <row r="66">
      <c r="A66" s="165"/>
      <c r="B66" s="165"/>
      <c r="C66" s="165"/>
      <c r="D66" s="165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</row>
    <row r="67">
      <c r="A67" s="165"/>
      <c r="B67" s="165"/>
      <c r="C67" s="165"/>
      <c r="D67" s="165"/>
      <c r="E67" s="165"/>
      <c r="F67" s="165"/>
      <c r="G67" s="165"/>
      <c r="H67" s="165"/>
      <c r="I67" s="165"/>
      <c r="J67" s="165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</row>
    <row r="68">
      <c r="A68" s="165"/>
      <c r="B68" s="165"/>
      <c r="C68" s="165"/>
      <c r="D68" s="165"/>
      <c r="E68" s="165"/>
      <c r="F68" s="165"/>
      <c r="G68" s="165"/>
      <c r="H68" s="165"/>
      <c r="I68" s="165"/>
      <c r="J68" s="165"/>
      <c r="K68" s="165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</row>
    <row r="69">
      <c r="A69" s="165"/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</row>
    <row r="70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</row>
    <row r="71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</row>
    <row r="72">
      <c r="A72" s="165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</row>
    <row r="73">
      <c r="A73" s="165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</row>
    <row r="74">
      <c r="A74" s="165"/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</row>
    <row r="75">
      <c r="A75" s="165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</row>
    <row r="76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</row>
    <row r="77">
      <c r="A77" s="165"/>
      <c r="B77" s="165"/>
      <c r="C77" s="165"/>
      <c r="D77" s="165"/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</row>
    <row r="78">
      <c r="A78" s="165"/>
      <c r="B78" s="165"/>
      <c r="C78" s="165"/>
      <c r="D78" s="165"/>
      <c r="E78" s="165"/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</row>
    <row r="79">
      <c r="A79" s="165"/>
      <c r="B79" s="165"/>
      <c r="C79" s="165"/>
      <c r="D79" s="165"/>
      <c r="E79" s="165"/>
      <c r="F79" s="165"/>
      <c r="G79" s="165"/>
      <c r="H79" s="165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</row>
    <row r="80">
      <c r="A80" s="165"/>
      <c r="B80" s="165"/>
      <c r="C80" s="165"/>
      <c r="D80" s="165"/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</row>
    <row r="81">
      <c r="A81" s="165"/>
      <c r="B81" s="165"/>
      <c r="C81" s="165"/>
      <c r="D81" s="165"/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</row>
    <row r="82">
      <c r="A82" s="165"/>
      <c r="B82" s="165"/>
      <c r="C82" s="165"/>
      <c r="D82" s="165"/>
      <c r="E82" s="165"/>
      <c r="F82" s="165"/>
      <c r="G82" s="165"/>
      <c r="H82" s="165"/>
      <c r="I82" s="165"/>
      <c r="J82" s="165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</row>
    <row r="83">
      <c r="A83" s="165"/>
      <c r="B83" s="165"/>
      <c r="C83" s="165"/>
      <c r="D83" s="165"/>
      <c r="E83" s="165"/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</row>
    <row r="84">
      <c r="A84" s="165"/>
      <c r="B84" s="165"/>
      <c r="C84" s="165"/>
      <c r="D84" s="165"/>
      <c r="E84" s="165"/>
      <c r="F84" s="165"/>
      <c r="G84" s="165"/>
      <c r="H84" s="165"/>
      <c r="I84" s="165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</row>
    <row r="85">
      <c r="A85" s="165"/>
      <c r="B85" s="165"/>
      <c r="C85" s="165"/>
      <c r="D85" s="165"/>
      <c r="E85" s="165"/>
      <c r="F85" s="165"/>
      <c r="G85" s="165"/>
      <c r="H85" s="165"/>
      <c r="I85" s="165"/>
      <c r="J85" s="165"/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</row>
    <row r="86">
      <c r="A86" s="165"/>
      <c r="B86" s="165"/>
      <c r="C86" s="165"/>
      <c r="D86" s="165"/>
      <c r="E86" s="165"/>
      <c r="F86" s="165"/>
      <c r="G86" s="165"/>
      <c r="H86" s="165"/>
      <c r="I86" s="165"/>
      <c r="J86" s="165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</row>
    <row r="87">
      <c r="A87" s="165"/>
      <c r="B87" s="165"/>
      <c r="C87" s="165"/>
      <c r="D87" s="165"/>
      <c r="E87" s="165"/>
      <c r="F87" s="165"/>
      <c r="G87" s="165"/>
      <c r="H87" s="165"/>
      <c r="I87" s="165"/>
      <c r="J87" s="165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</row>
    <row r="88">
      <c r="A88" s="165"/>
      <c r="B88" s="165"/>
      <c r="C88" s="165"/>
      <c r="D88" s="165"/>
      <c r="E88" s="165"/>
      <c r="F88" s="165"/>
      <c r="G88" s="165"/>
      <c r="H88" s="165"/>
      <c r="I88" s="165"/>
      <c r="J88" s="165"/>
      <c r="K88" s="165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</row>
    <row r="89">
      <c r="A89" s="165"/>
      <c r="B89" s="165"/>
      <c r="C89" s="165"/>
      <c r="D89" s="165"/>
      <c r="E89" s="165"/>
      <c r="F89" s="165"/>
      <c r="G89" s="165"/>
      <c r="H89" s="165"/>
      <c r="I89" s="165"/>
      <c r="J89" s="165"/>
      <c r="K89" s="165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</row>
    <row r="90">
      <c r="A90" s="165"/>
      <c r="B90" s="165"/>
      <c r="C90" s="165"/>
      <c r="D90" s="165"/>
      <c r="E90" s="165"/>
      <c r="F90" s="165"/>
      <c r="G90" s="165"/>
      <c r="H90" s="165"/>
      <c r="I90" s="165"/>
      <c r="J90" s="165"/>
      <c r="K90" s="165"/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</row>
    <row r="91">
      <c r="A91" s="165"/>
      <c r="B91" s="165"/>
      <c r="C91" s="165"/>
      <c r="D91" s="165"/>
      <c r="E91" s="165"/>
      <c r="F91" s="165"/>
      <c r="G91" s="165"/>
      <c r="H91" s="165"/>
      <c r="I91" s="165"/>
      <c r="J91" s="165"/>
      <c r="K91" s="165"/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</row>
    <row r="92">
      <c r="A92" s="165"/>
      <c r="B92" s="165"/>
      <c r="C92" s="165"/>
      <c r="D92" s="165"/>
      <c r="E92" s="165"/>
      <c r="F92" s="165"/>
      <c r="G92" s="165"/>
      <c r="H92" s="165"/>
      <c r="I92" s="165"/>
      <c r="J92" s="165"/>
      <c r="K92" s="165"/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</row>
    <row r="93">
      <c r="A93" s="165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</row>
    <row r="94">
      <c r="A94" s="165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</row>
    <row r="95">
      <c r="A95" s="165"/>
      <c r="B95" s="165"/>
      <c r="C95" s="165"/>
      <c r="D95" s="165"/>
      <c r="E95" s="165"/>
      <c r="F95" s="165"/>
      <c r="G95" s="165"/>
      <c r="H95" s="165"/>
      <c r="I95" s="165"/>
      <c r="J95" s="165"/>
      <c r="K95" s="165"/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</row>
    <row r="96">
      <c r="A96" s="165"/>
      <c r="B96" s="165"/>
      <c r="C96" s="165"/>
      <c r="D96" s="165"/>
      <c r="E96" s="165"/>
      <c r="F96" s="165"/>
      <c r="G96" s="165"/>
      <c r="H96" s="165"/>
      <c r="I96" s="165"/>
      <c r="J96" s="165"/>
      <c r="K96" s="165"/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</row>
    <row r="97">
      <c r="A97" s="165"/>
      <c r="B97" s="165"/>
      <c r="C97" s="165"/>
      <c r="D97" s="165"/>
      <c r="E97" s="165"/>
      <c r="F97" s="165"/>
      <c r="G97" s="165"/>
      <c r="H97" s="165"/>
      <c r="I97" s="165"/>
      <c r="J97" s="165"/>
      <c r="K97" s="165"/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</row>
    <row r="98">
      <c r="A98" s="165"/>
      <c r="B98" s="165"/>
      <c r="C98" s="165"/>
      <c r="D98" s="165"/>
      <c r="E98" s="165"/>
      <c r="F98" s="165"/>
      <c r="G98" s="165"/>
      <c r="H98" s="165"/>
      <c r="I98" s="165"/>
      <c r="J98" s="165"/>
      <c r="K98" s="165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</row>
    <row r="99">
      <c r="A99" s="165"/>
      <c r="B99" s="165"/>
      <c r="C99" s="165"/>
      <c r="D99" s="165"/>
      <c r="E99" s="165"/>
      <c r="F99" s="165"/>
      <c r="G99" s="165"/>
      <c r="H99" s="165"/>
      <c r="I99" s="165"/>
      <c r="J99" s="165"/>
      <c r="K99" s="165"/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</row>
    <row r="100">
      <c r="A100" s="165"/>
      <c r="B100" s="165"/>
      <c r="C100" s="165"/>
      <c r="D100" s="165"/>
      <c r="E100" s="165"/>
      <c r="F100" s="165"/>
      <c r="G100" s="165"/>
      <c r="H100" s="165"/>
      <c r="I100" s="165"/>
      <c r="J100" s="165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</row>
    <row r="101">
      <c r="A101" s="165"/>
      <c r="B101" s="165"/>
      <c r="C101" s="165"/>
      <c r="D101" s="165"/>
      <c r="E101" s="165"/>
      <c r="F101" s="165"/>
      <c r="G101" s="165"/>
      <c r="H101" s="165"/>
      <c r="I101" s="165"/>
      <c r="J101" s="165"/>
      <c r="K101" s="165"/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</row>
    <row r="102">
      <c r="A102" s="165"/>
      <c r="B102" s="165"/>
      <c r="C102" s="165"/>
      <c r="D102" s="165"/>
      <c r="E102" s="165"/>
      <c r="F102" s="165"/>
      <c r="G102" s="165"/>
      <c r="H102" s="165"/>
      <c r="I102" s="165"/>
      <c r="J102" s="165"/>
      <c r="K102" s="165"/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</row>
    <row r="103">
      <c r="A103" s="165"/>
      <c r="B103" s="165"/>
      <c r="C103" s="165"/>
      <c r="D103" s="165"/>
      <c r="E103" s="165"/>
      <c r="F103" s="165"/>
      <c r="G103" s="165"/>
      <c r="H103" s="165"/>
      <c r="I103" s="165"/>
      <c r="J103" s="165"/>
      <c r="K103" s="165"/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</row>
    <row r="104">
      <c r="A104" s="165"/>
      <c r="B104" s="165"/>
      <c r="C104" s="165"/>
      <c r="D104" s="165"/>
      <c r="E104" s="165"/>
      <c r="F104" s="165"/>
      <c r="G104" s="165"/>
      <c r="H104" s="165"/>
      <c r="I104" s="165"/>
      <c r="J104" s="165"/>
      <c r="K104" s="165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</row>
    <row r="105">
      <c r="A105" s="165"/>
      <c r="B105" s="165"/>
      <c r="C105" s="165"/>
      <c r="D105" s="165"/>
      <c r="E105" s="165"/>
      <c r="F105" s="165"/>
      <c r="G105" s="165"/>
      <c r="H105" s="165"/>
      <c r="I105" s="165"/>
      <c r="J105" s="165"/>
      <c r="K105" s="165"/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</row>
    <row r="106">
      <c r="A106" s="165"/>
      <c r="B106" s="165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</row>
    <row r="107">
      <c r="A107" s="165"/>
      <c r="B107" s="165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</row>
    <row r="108">
      <c r="A108" s="165"/>
      <c r="B108" s="165"/>
      <c r="C108" s="165"/>
      <c r="D108" s="165"/>
      <c r="E108" s="165"/>
      <c r="F108" s="165"/>
      <c r="G108" s="165"/>
      <c r="H108" s="165"/>
      <c r="I108" s="165"/>
      <c r="J108" s="165"/>
      <c r="K108" s="165"/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</row>
    <row r="109">
      <c r="A109" s="165"/>
      <c r="B109" s="165"/>
      <c r="C109" s="165"/>
      <c r="D109" s="165"/>
      <c r="E109" s="165"/>
      <c r="F109" s="165"/>
      <c r="G109" s="165"/>
      <c r="H109" s="165"/>
      <c r="I109" s="165"/>
      <c r="J109" s="165"/>
      <c r="K109" s="165"/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</row>
    <row r="110">
      <c r="A110" s="165"/>
      <c r="B110" s="165"/>
      <c r="C110" s="165"/>
      <c r="D110" s="165"/>
      <c r="E110" s="165"/>
      <c r="F110" s="165"/>
      <c r="G110" s="165"/>
      <c r="H110" s="165"/>
      <c r="I110" s="165"/>
      <c r="J110" s="165"/>
      <c r="K110" s="165"/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</row>
    <row r="111">
      <c r="A111" s="165"/>
      <c r="B111" s="165"/>
      <c r="C111" s="165"/>
      <c r="D111" s="165"/>
      <c r="E111" s="165"/>
      <c r="F111" s="165"/>
      <c r="G111" s="165"/>
      <c r="H111" s="165"/>
      <c r="I111" s="165"/>
      <c r="J111" s="165"/>
      <c r="K111" s="165"/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</row>
    <row r="112">
      <c r="A112" s="165"/>
      <c r="B112" s="165"/>
      <c r="C112" s="165"/>
      <c r="D112" s="165"/>
      <c r="E112" s="165"/>
      <c r="F112" s="165"/>
      <c r="G112" s="165"/>
      <c r="H112" s="165"/>
      <c r="I112" s="165"/>
      <c r="J112" s="165"/>
      <c r="K112" s="165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</row>
    <row r="113">
      <c r="A113" s="165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</row>
    <row r="114">
      <c r="A114" s="165"/>
      <c r="B114" s="165"/>
      <c r="C114" s="165"/>
      <c r="D114" s="165"/>
      <c r="E114" s="165"/>
      <c r="F114" s="165"/>
      <c r="G114" s="165"/>
      <c r="H114" s="165"/>
      <c r="I114" s="165"/>
      <c r="J114" s="165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</row>
    <row r="115">
      <c r="A115" s="165"/>
      <c r="B115" s="165"/>
      <c r="C115" s="165"/>
      <c r="D115" s="165"/>
      <c r="E115" s="165"/>
      <c r="F115" s="165"/>
      <c r="G115" s="165"/>
      <c r="H115" s="165"/>
      <c r="I115" s="165"/>
      <c r="J115" s="165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</row>
    <row r="116">
      <c r="A116" s="165"/>
      <c r="B116" s="165"/>
      <c r="C116" s="165"/>
      <c r="D116" s="165"/>
      <c r="E116" s="165"/>
      <c r="F116" s="165"/>
      <c r="G116" s="165"/>
      <c r="H116" s="165"/>
      <c r="I116" s="165"/>
      <c r="J116" s="165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</row>
    <row r="117">
      <c r="A117" s="165"/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</row>
    <row r="118">
      <c r="A118" s="165"/>
      <c r="B118" s="165"/>
      <c r="C118" s="165"/>
      <c r="D118" s="165"/>
      <c r="E118" s="165"/>
      <c r="F118" s="165"/>
      <c r="G118" s="165"/>
      <c r="H118" s="165"/>
      <c r="I118" s="165"/>
      <c r="J118" s="165"/>
      <c r="K118" s="165"/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</row>
    <row r="119">
      <c r="A119" s="165"/>
      <c r="B119" s="165"/>
      <c r="C119" s="165"/>
      <c r="D119" s="165"/>
      <c r="E119" s="165"/>
      <c r="F119" s="165"/>
      <c r="G119" s="165"/>
      <c r="H119" s="165"/>
      <c r="I119" s="165"/>
      <c r="J119" s="165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</row>
    <row r="120">
      <c r="A120" s="165"/>
      <c r="B120" s="165"/>
      <c r="C120" s="165"/>
      <c r="D120" s="165"/>
      <c r="E120" s="165"/>
      <c r="F120" s="165"/>
      <c r="G120" s="165"/>
      <c r="H120" s="165"/>
      <c r="I120" s="165"/>
      <c r="J120" s="165"/>
      <c r="K120" s="165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</row>
    <row r="121">
      <c r="A121" s="165"/>
      <c r="B121" s="165"/>
      <c r="C121" s="165"/>
      <c r="D121" s="165"/>
      <c r="E121" s="165"/>
      <c r="F121" s="165"/>
      <c r="G121" s="165"/>
      <c r="H121" s="165"/>
      <c r="I121" s="165"/>
      <c r="J121" s="165"/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</row>
    <row r="122">
      <c r="A122" s="165"/>
      <c r="B122" s="165"/>
      <c r="C122" s="165"/>
      <c r="D122" s="165"/>
      <c r="E122" s="165"/>
      <c r="F122" s="165"/>
      <c r="G122" s="165"/>
      <c r="H122" s="165"/>
      <c r="I122" s="165"/>
      <c r="J122" s="165"/>
      <c r="K122" s="165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</row>
    <row r="123">
      <c r="A123" s="165"/>
      <c r="B123" s="165"/>
      <c r="C123" s="165"/>
      <c r="D123" s="165"/>
      <c r="E123" s="165"/>
      <c r="F123" s="165"/>
      <c r="G123" s="165"/>
      <c r="H123" s="165"/>
      <c r="I123" s="165"/>
      <c r="J123" s="165"/>
      <c r="K123" s="165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</row>
    <row r="124">
      <c r="A124" s="165"/>
      <c r="B124" s="165"/>
      <c r="C124" s="165"/>
      <c r="D124" s="165"/>
      <c r="E124" s="165"/>
      <c r="F124" s="165"/>
      <c r="G124" s="165"/>
      <c r="H124" s="165"/>
      <c r="I124" s="165"/>
      <c r="J124" s="165"/>
      <c r="K124" s="165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</row>
    <row r="125">
      <c r="A125" s="165"/>
      <c r="B125" s="165"/>
      <c r="C125" s="165"/>
      <c r="D125" s="165"/>
      <c r="E125" s="165"/>
      <c r="F125" s="165"/>
      <c r="G125" s="165"/>
      <c r="H125" s="165"/>
      <c r="I125" s="165"/>
      <c r="J125" s="165"/>
      <c r="K125" s="165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</row>
    <row r="126">
      <c r="A126" s="165"/>
      <c r="B126" s="165"/>
      <c r="C126" s="165"/>
      <c r="D126" s="165"/>
      <c r="E126" s="165"/>
      <c r="F126" s="165"/>
      <c r="G126" s="165"/>
      <c r="H126" s="165"/>
      <c r="I126" s="165"/>
      <c r="J126" s="165"/>
      <c r="K126" s="165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</row>
    <row r="127">
      <c r="A127" s="165"/>
      <c r="B127" s="165"/>
      <c r="C127" s="165"/>
      <c r="D127" s="165"/>
      <c r="E127" s="165"/>
      <c r="F127" s="165"/>
      <c r="G127" s="165"/>
      <c r="H127" s="165"/>
      <c r="I127" s="165"/>
      <c r="J127" s="165"/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</row>
    <row r="128">
      <c r="A128" s="165"/>
      <c r="B128" s="165"/>
      <c r="C128" s="165"/>
      <c r="D128" s="165"/>
      <c r="E128" s="165"/>
      <c r="F128" s="165"/>
      <c r="G128" s="165"/>
      <c r="H128" s="165"/>
      <c r="I128" s="165"/>
      <c r="J128" s="165"/>
      <c r="K128" s="165"/>
      <c r="L128" s="165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</row>
    <row r="129">
      <c r="A129" s="165"/>
      <c r="B129" s="165"/>
      <c r="C129" s="165"/>
      <c r="D129" s="165"/>
      <c r="E129" s="165"/>
      <c r="F129" s="165"/>
      <c r="G129" s="165"/>
      <c r="H129" s="165"/>
      <c r="I129" s="165"/>
      <c r="J129" s="165"/>
      <c r="K129" s="165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</row>
    <row r="130">
      <c r="A130" s="165"/>
      <c r="B130" s="165"/>
      <c r="C130" s="165"/>
      <c r="D130" s="165"/>
      <c r="E130" s="165"/>
      <c r="F130" s="165"/>
      <c r="G130" s="165"/>
      <c r="H130" s="165"/>
      <c r="I130" s="165"/>
      <c r="J130" s="165"/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</row>
    <row r="131">
      <c r="A131" s="165"/>
      <c r="B131" s="165"/>
      <c r="C131" s="165"/>
      <c r="D131" s="165"/>
      <c r="E131" s="165"/>
      <c r="F131" s="165"/>
      <c r="G131" s="165"/>
      <c r="H131" s="165"/>
      <c r="I131" s="165"/>
      <c r="J131" s="165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</row>
    <row r="132">
      <c r="A132" s="165"/>
      <c r="B132" s="165"/>
      <c r="C132" s="165"/>
      <c r="D132" s="165"/>
      <c r="E132" s="165"/>
      <c r="F132" s="165"/>
      <c r="G132" s="165"/>
      <c r="H132" s="165"/>
      <c r="I132" s="165"/>
      <c r="J132" s="165"/>
      <c r="K132" s="165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</row>
    <row r="133">
      <c r="A133" s="165"/>
      <c r="B133" s="165"/>
      <c r="C133" s="165"/>
      <c r="D133" s="165"/>
      <c r="E133" s="165"/>
      <c r="F133" s="165"/>
      <c r="G133" s="165"/>
      <c r="H133" s="165"/>
      <c r="I133" s="165"/>
      <c r="J133" s="165"/>
      <c r="K133" s="165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</row>
    <row r="134">
      <c r="A134" s="165"/>
      <c r="B134" s="165"/>
      <c r="C134" s="165"/>
      <c r="D134" s="165"/>
      <c r="E134" s="165"/>
      <c r="F134" s="165"/>
      <c r="G134" s="165"/>
      <c r="H134" s="165"/>
      <c r="I134" s="165"/>
      <c r="J134" s="165"/>
      <c r="K134" s="165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</row>
    <row r="135">
      <c r="A135" s="165"/>
      <c r="B135" s="165"/>
      <c r="C135" s="165"/>
      <c r="D135" s="165"/>
      <c r="E135" s="165"/>
      <c r="F135" s="165"/>
      <c r="G135" s="165"/>
      <c r="H135" s="165"/>
      <c r="I135" s="165"/>
      <c r="J135" s="165"/>
      <c r="K135" s="165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</row>
    <row r="136">
      <c r="A136" s="165"/>
      <c r="B136" s="165"/>
      <c r="C136" s="165"/>
      <c r="D136" s="165"/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</row>
    <row r="137">
      <c r="A137" s="165"/>
      <c r="B137" s="165"/>
      <c r="C137" s="165"/>
      <c r="D137" s="165"/>
      <c r="E137" s="165"/>
      <c r="F137" s="165"/>
      <c r="G137" s="165"/>
      <c r="H137" s="165"/>
      <c r="I137" s="165"/>
      <c r="J137" s="165"/>
      <c r="K137" s="165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</row>
    <row r="138">
      <c r="A138" s="165"/>
      <c r="B138" s="165"/>
      <c r="C138" s="165"/>
      <c r="D138" s="165"/>
      <c r="E138" s="165"/>
      <c r="F138" s="165"/>
      <c r="G138" s="165"/>
      <c r="H138" s="165"/>
      <c r="I138" s="165"/>
      <c r="J138" s="165"/>
      <c r="K138" s="165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</row>
    <row r="139">
      <c r="A139" s="165"/>
      <c r="B139" s="165"/>
      <c r="C139" s="165"/>
      <c r="D139" s="165"/>
      <c r="E139" s="165"/>
      <c r="F139" s="165"/>
      <c r="G139" s="165"/>
      <c r="H139" s="165"/>
      <c r="I139" s="165"/>
      <c r="J139" s="165"/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</row>
    <row r="140">
      <c r="A140" s="165"/>
      <c r="B140" s="165"/>
      <c r="C140" s="165"/>
      <c r="D140" s="165"/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</row>
    <row r="141">
      <c r="A141" s="165"/>
      <c r="B141" s="165"/>
      <c r="C141" s="165"/>
      <c r="D141" s="165"/>
      <c r="E141" s="165"/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</row>
    <row r="142">
      <c r="A142" s="165"/>
      <c r="B142" s="165"/>
      <c r="C142" s="165"/>
      <c r="D142" s="165"/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</row>
    <row r="143">
      <c r="A143" s="165"/>
      <c r="B143" s="165"/>
      <c r="C143" s="165"/>
      <c r="D143" s="165"/>
      <c r="E143" s="165"/>
      <c r="F143" s="165"/>
      <c r="G143" s="165"/>
      <c r="H143" s="165"/>
      <c r="I143" s="165"/>
      <c r="J143" s="165"/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</row>
    <row r="144">
      <c r="A144" s="165"/>
      <c r="B144" s="165"/>
      <c r="C144" s="165"/>
      <c r="D144" s="165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</row>
    <row r="145">
      <c r="A145" s="165"/>
      <c r="B145" s="165"/>
      <c r="C145" s="165"/>
      <c r="D145" s="165"/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</row>
    <row r="146">
      <c r="A146" s="165"/>
      <c r="B146" s="165"/>
      <c r="C146" s="165"/>
      <c r="D146" s="165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</row>
    <row r="147">
      <c r="A147" s="165"/>
      <c r="B147" s="165"/>
      <c r="C147" s="165"/>
      <c r="D147" s="165"/>
      <c r="E147" s="165"/>
      <c r="F147" s="165"/>
      <c r="G147" s="165"/>
      <c r="H147" s="165"/>
      <c r="I147" s="165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</row>
    <row r="148">
      <c r="A148" s="165"/>
      <c r="B148" s="165"/>
      <c r="C148" s="165"/>
      <c r="D148" s="165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</row>
    <row r="149">
      <c r="A149" s="165"/>
      <c r="B149" s="165"/>
      <c r="C149" s="165"/>
      <c r="D149" s="165"/>
      <c r="E149" s="165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</row>
    <row r="150">
      <c r="A150" s="165"/>
      <c r="B150" s="165"/>
      <c r="C150" s="165"/>
      <c r="D150" s="165"/>
      <c r="E150" s="165"/>
      <c r="F150" s="165"/>
      <c r="G150" s="165"/>
      <c r="H150" s="165"/>
      <c r="I150" s="165"/>
      <c r="J150" s="165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</row>
    <row r="151">
      <c r="A151" s="165"/>
      <c r="B151" s="165"/>
      <c r="C151" s="165"/>
      <c r="D151" s="165"/>
      <c r="E151" s="165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</row>
    <row r="152">
      <c r="A152" s="165"/>
      <c r="B152" s="165"/>
      <c r="C152" s="165"/>
      <c r="D152" s="165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</row>
    <row r="153">
      <c r="A153" s="165"/>
      <c r="B153" s="165"/>
      <c r="C153" s="165"/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</row>
    <row r="154">
      <c r="A154" s="165"/>
      <c r="B154" s="165"/>
      <c r="C154" s="165"/>
      <c r="D154" s="165"/>
      <c r="E154" s="165"/>
      <c r="F154" s="165"/>
      <c r="G154" s="165"/>
      <c r="H154" s="165"/>
      <c r="I154" s="165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</row>
    <row r="155">
      <c r="A155" s="165"/>
      <c r="B155" s="165"/>
      <c r="C155" s="165"/>
      <c r="D155" s="165"/>
      <c r="E155" s="165"/>
      <c r="F155" s="165"/>
      <c r="G155" s="165"/>
      <c r="H155" s="165"/>
      <c r="I155" s="165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</row>
    <row r="156">
      <c r="A156" s="165"/>
      <c r="B156" s="165"/>
      <c r="C156" s="165"/>
      <c r="D156" s="165"/>
      <c r="E156" s="165"/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</row>
    <row r="157">
      <c r="A157" s="165"/>
      <c r="B157" s="165"/>
      <c r="C157" s="165"/>
      <c r="D157" s="165"/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</row>
    <row r="158">
      <c r="A158" s="165"/>
      <c r="B158" s="165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</row>
    <row r="159">
      <c r="A159" s="165"/>
      <c r="B159" s="165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</row>
    <row r="160">
      <c r="A160" s="165"/>
      <c r="B160" s="165"/>
      <c r="C160" s="165"/>
      <c r="D160" s="165"/>
      <c r="E160" s="165"/>
      <c r="F160" s="165"/>
      <c r="G160" s="165"/>
      <c r="H160" s="165"/>
      <c r="I160" s="165"/>
      <c r="J160" s="165"/>
      <c r="K160" s="165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</row>
    <row r="161">
      <c r="A161" s="165"/>
      <c r="B161" s="165"/>
      <c r="C161" s="165"/>
      <c r="D161" s="165"/>
      <c r="E161" s="165"/>
      <c r="F161" s="165"/>
      <c r="G161" s="165"/>
      <c r="H161" s="165"/>
      <c r="I161" s="165"/>
      <c r="J161" s="165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</row>
    <row r="162">
      <c r="A162" s="165"/>
      <c r="B162" s="165"/>
      <c r="C162" s="165"/>
      <c r="D162" s="165"/>
      <c r="E162" s="165"/>
      <c r="F162" s="165"/>
      <c r="G162" s="165"/>
      <c r="H162" s="165"/>
      <c r="I162" s="165"/>
      <c r="J162" s="165"/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</row>
    <row r="163">
      <c r="A163" s="165"/>
      <c r="B163" s="165"/>
      <c r="C163" s="165"/>
      <c r="D163" s="165"/>
      <c r="E163" s="165"/>
      <c r="F163" s="165"/>
      <c r="G163" s="165"/>
      <c r="H163" s="165"/>
      <c r="I163" s="165"/>
      <c r="J163" s="165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</row>
    <row r="164">
      <c r="A164" s="165"/>
      <c r="B164" s="165"/>
      <c r="C164" s="165"/>
      <c r="D164" s="165"/>
      <c r="E164" s="165"/>
      <c r="F164" s="165"/>
      <c r="G164" s="165"/>
      <c r="H164" s="165"/>
      <c r="I164" s="165"/>
      <c r="J164" s="165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</row>
    <row r="165">
      <c r="A165" s="165"/>
      <c r="B165" s="165"/>
      <c r="C165" s="165"/>
      <c r="D165" s="165"/>
      <c r="E165" s="165"/>
      <c r="F165" s="165"/>
      <c r="G165" s="165"/>
      <c r="H165" s="165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</row>
    <row r="166">
      <c r="A166" s="165"/>
      <c r="B166" s="165"/>
      <c r="C166" s="165"/>
      <c r="D166" s="165"/>
      <c r="E166" s="165"/>
      <c r="F166" s="165"/>
      <c r="G166" s="165"/>
      <c r="H166" s="165"/>
      <c r="I166" s="165"/>
      <c r="J166" s="165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</row>
    <row r="167">
      <c r="A167" s="165"/>
      <c r="B167" s="165"/>
      <c r="C167" s="165"/>
      <c r="D167" s="165"/>
      <c r="E167" s="165"/>
      <c r="F167" s="165"/>
      <c r="G167" s="165"/>
      <c r="H167" s="165"/>
      <c r="I167" s="165"/>
      <c r="J167" s="165"/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</row>
    <row r="168">
      <c r="A168" s="165"/>
      <c r="B168" s="165"/>
      <c r="C168" s="165"/>
      <c r="D168" s="165"/>
      <c r="E168" s="165"/>
      <c r="F168" s="165"/>
      <c r="G168" s="165"/>
      <c r="H168" s="165"/>
      <c r="I168" s="165"/>
      <c r="J168" s="165"/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</row>
    <row r="169">
      <c r="A169" s="165"/>
      <c r="B169" s="165"/>
      <c r="C169" s="165"/>
      <c r="D169" s="165"/>
      <c r="E169" s="165"/>
      <c r="F169" s="165"/>
      <c r="G169" s="165"/>
      <c r="H169" s="165"/>
      <c r="I169" s="165"/>
      <c r="J169" s="165"/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</row>
    <row r="170">
      <c r="A170" s="165"/>
      <c r="B170" s="165"/>
      <c r="C170" s="165"/>
      <c r="D170" s="165"/>
      <c r="E170" s="165"/>
      <c r="F170" s="165"/>
      <c r="G170" s="165"/>
      <c r="H170" s="165"/>
      <c r="I170" s="165"/>
      <c r="J170" s="165"/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</row>
    <row r="171">
      <c r="A171" s="165"/>
      <c r="B171" s="165"/>
      <c r="C171" s="165"/>
      <c r="D171" s="165"/>
      <c r="E171" s="165"/>
      <c r="F171" s="165"/>
      <c r="G171" s="165"/>
      <c r="H171" s="165"/>
      <c r="I171" s="165"/>
      <c r="J171" s="165"/>
      <c r="K171" s="165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</row>
    <row r="172">
      <c r="A172" s="165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</row>
    <row r="173">
      <c r="A173" s="165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</row>
    <row r="174">
      <c r="A174" s="165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</row>
    <row r="175">
      <c r="A175" s="165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</row>
    <row r="176">
      <c r="A176" s="165"/>
      <c r="B176" s="165"/>
      <c r="C176" s="165"/>
      <c r="D176" s="165"/>
      <c r="E176" s="165"/>
      <c r="F176" s="165"/>
      <c r="G176" s="165"/>
      <c r="H176" s="165"/>
      <c r="I176" s="165"/>
      <c r="J176" s="165"/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</row>
    <row r="177">
      <c r="A177" s="165"/>
      <c r="B177" s="165"/>
      <c r="C177" s="165"/>
      <c r="D177" s="165"/>
      <c r="E177" s="165"/>
      <c r="F177" s="165"/>
      <c r="G177" s="165"/>
      <c r="H177" s="165"/>
      <c r="I177" s="165"/>
      <c r="J177" s="165"/>
      <c r="K177" s="165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</row>
    <row r="178">
      <c r="A178" s="165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</row>
    <row r="179">
      <c r="A179" s="165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</row>
    <row r="180">
      <c r="A180" s="165"/>
      <c r="B180" s="165"/>
      <c r="C180" s="165"/>
      <c r="D180" s="165"/>
      <c r="E180" s="165"/>
      <c r="F180" s="165"/>
      <c r="G180" s="165"/>
      <c r="H180" s="165"/>
      <c r="I180" s="165"/>
      <c r="J180" s="165"/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</row>
    <row r="181">
      <c r="A181" s="165"/>
      <c r="B181" s="165"/>
      <c r="C181" s="165"/>
      <c r="D181" s="165"/>
      <c r="E181" s="165"/>
      <c r="F181" s="165"/>
      <c r="G181" s="165"/>
      <c r="H181" s="165"/>
      <c r="I181" s="165"/>
      <c r="J181" s="165"/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</row>
    <row r="182">
      <c r="A182" s="165"/>
      <c r="B182" s="165"/>
      <c r="C182" s="165"/>
      <c r="D182" s="165"/>
      <c r="E182" s="165"/>
      <c r="F182" s="165"/>
      <c r="G182" s="165"/>
      <c r="H182" s="165"/>
      <c r="I182" s="165"/>
      <c r="J182" s="165"/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</row>
    <row r="183">
      <c r="A183" s="165"/>
      <c r="B183" s="165"/>
      <c r="C183" s="165"/>
      <c r="D183" s="165"/>
      <c r="E183" s="165"/>
      <c r="F183" s="165"/>
      <c r="G183" s="165"/>
      <c r="H183" s="165"/>
      <c r="I183" s="165"/>
      <c r="J183" s="165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</row>
    <row r="184">
      <c r="A184" s="165"/>
      <c r="B184" s="165"/>
      <c r="C184" s="165"/>
      <c r="D184" s="165"/>
      <c r="E184" s="165"/>
      <c r="F184" s="165"/>
      <c r="G184" s="165"/>
      <c r="H184" s="165"/>
      <c r="I184" s="165"/>
      <c r="J184" s="165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</row>
    <row r="185">
      <c r="A185" s="165"/>
      <c r="B185" s="165"/>
      <c r="C185" s="165"/>
      <c r="D185" s="165"/>
      <c r="E185" s="165"/>
      <c r="F185" s="165"/>
      <c r="G185" s="165"/>
      <c r="H185" s="165"/>
      <c r="I185" s="165"/>
      <c r="J185" s="165"/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</row>
    <row r="186">
      <c r="A186" s="165"/>
      <c r="B186" s="165"/>
      <c r="C186" s="165"/>
      <c r="D186" s="165"/>
      <c r="E186" s="165"/>
      <c r="F186" s="165"/>
      <c r="G186" s="165"/>
      <c r="H186" s="165"/>
      <c r="I186" s="165"/>
      <c r="J186" s="165"/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</row>
    <row r="187">
      <c r="A187" s="165"/>
      <c r="B187" s="165"/>
      <c r="C187" s="165"/>
      <c r="D187" s="165"/>
      <c r="E187" s="165"/>
      <c r="F187" s="165"/>
      <c r="G187" s="165"/>
      <c r="H187" s="165"/>
      <c r="I187" s="165"/>
      <c r="J187" s="165"/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</row>
    <row r="188">
      <c r="A188" s="165"/>
      <c r="B188" s="165"/>
      <c r="C188" s="165"/>
      <c r="D188" s="165"/>
      <c r="E188" s="165"/>
      <c r="F188" s="165"/>
      <c r="G188" s="165"/>
      <c r="H188" s="165"/>
      <c r="I188" s="165"/>
      <c r="J188" s="165"/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</row>
    <row r="189">
      <c r="A189" s="165"/>
      <c r="B189" s="165"/>
      <c r="C189" s="165"/>
      <c r="D189" s="165"/>
      <c r="E189" s="165"/>
      <c r="F189" s="165"/>
      <c r="G189" s="165"/>
      <c r="H189" s="165"/>
      <c r="I189" s="165"/>
      <c r="J189" s="165"/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</row>
    <row r="190">
      <c r="A190" s="165"/>
      <c r="B190" s="165"/>
      <c r="C190" s="165"/>
      <c r="D190" s="165"/>
      <c r="E190" s="165"/>
      <c r="F190" s="165"/>
      <c r="G190" s="165"/>
      <c r="H190" s="165"/>
      <c r="I190" s="165"/>
      <c r="J190" s="165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</row>
    <row r="191">
      <c r="A191" s="165"/>
      <c r="B191" s="165"/>
      <c r="C191" s="165"/>
      <c r="D191" s="165"/>
      <c r="E191" s="165"/>
      <c r="F191" s="165"/>
      <c r="G191" s="165"/>
      <c r="H191" s="165"/>
      <c r="I191" s="165"/>
      <c r="J191" s="165"/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</row>
    <row r="192">
      <c r="A192" s="165"/>
      <c r="B192" s="165"/>
      <c r="C192" s="165"/>
      <c r="D192" s="165"/>
      <c r="E192" s="165"/>
      <c r="F192" s="165"/>
      <c r="G192" s="165"/>
      <c r="H192" s="165"/>
      <c r="I192" s="165"/>
      <c r="J192" s="165"/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</row>
    <row r="193">
      <c r="A193" s="165"/>
      <c r="B193" s="165"/>
      <c r="C193" s="165"/>
      <c r="D193" s="165"/>
      <c r="E193" s="165"/>
      <c r="F193" s="165"/>
      <c r="G193" s="165"/>
      <c r="H193" s="165"/>
      <c r="I193" s="165"/>
      <c r="J193" s="165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</row>
    <row r="194">
      <c r="A194" s="165"/>
      <c r="B194" s="165"/>
      <c r="C194" s="165"/>
      <c r="D194" s="165"/>
      <c r="E194" s="165"/>
      <c r="F194" s="165"/>
      <c r="G194" s="165"/>
      <c r="H194" s="165"/>
      <c r="I194" s="165"/>
      <c r="J194" s="165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</row>
    <row r="195">
      <c r="A195" s="165"/>
      <c r="B195" s="165"/>
      <c r="C195" s="165"/>
      <c r="D195" s="165"/>
      <c r="E195" s="165"/>
      <c r="F195" s="165"/>
      <c r="G195" s="165"/>
      <c r="H195" s="165"/>
      <c r="I195" s="165"/>
      <c r="J195" s="165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</row>
    <row r="196">
      <c r="A196" s="165"/>
      <c r="B196" s="165"/>
      <c r="C196" s="165"/>
      <c r="D196" s="165"/>
      <c r="E196" s="165"/>
      <c r="F196" s="165"/>
      <c r="G196" s="165"/>
      <c r="H196" s="165"/>
      <c r="I196" s="165"/>
      <c r="J196" s="165"/>
      <c r="K196" s="165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</row>
    <row r="197">
      <c r="A197" s="165"/>
      <c r="B197" s="165"/>
      <c r="C197" s="165"/>
      <c r="D197" s="165"/>
      <c r="E197" s="165"/>
      <c r="F197" s="165"/>
      <c r="G197" s="165"/>
      <c r="H197" s="165"/>
      <c r="I197" s="165"/>
      <c r="J197" s="165"/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</row>
    <row r="198">
      <c r="A198" s="165"/>
      <c r="B198" s="165"/>
      <c r="C198" s="165"/>
      <c r="D198" s="165"/>
      <c r="E198" s="165"/>
      <c r="F198" s="165"/>
      <c r="G198" s="165"/>
      <c r="H198" s="165"/>
      <c r="I198" s="165"/>
      <c r="J198" s="165"/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</row>
    <row r="199">
      <c r="A199" s="165"/>
      <c r="B199" s="165"/>
      <c r="C199" s="165"/>
      <c r="D199" s="165"/>
      <c r="E199" s="165"/>
      <c r="F199" s="165"/>
      <c r="G199" s="165"/>
      <c r="H199" s="165"/>
      <c r="I199" s="165"/>
      <c r="J199" s="165"/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</row>
    <row r="200">
      <c r="A200" s="165"/>
      <c r="B200" s="165"/>
      <c r="C200" s="165"/>
      <c r="D200" s="165"/>
      <c r="E200" s="165"/>
      <c r="F200" s="165"/>
      <c r="G200" s="165"/>
      <c r="H200" s="165"/>
      <c r="I200" s="165"/>
      <c r="J200" s="165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</row>
    <row r="201">
      <c r="A201" s="165"/>
      <c r="B201" s="165"/>
      <c r="C201" s="165"/>
      <c r="D201" s="165"/>
      <c r="E201" s="165"/>
      <c r="F201" s="165"/>
      <c r="G201" s="165"/>
      <c r="H201" s="165"/>
      <c r="I201" s="165"/>
      <c r="J201" s="165"/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</row>
    <row r="202">
      <c r="A202" s="165"/>
      <c r="B202" s="165"/>
      <c r="C202" s="165"/>
      <c r="D202" s="165"/>
      <c r="E202" s="165"/>
      <c r="F202" s="165"/>
      <c r="G202" s="165"/>
      <c r="H202" s="165"/>
      <c r="I202" s="165"/>
      <c r="J202" s="165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</row>
    <row r="203">
      <c r="A203" s="165"/>
      <c r="B203" s="165"/>
      <c r="C203" s="165"/>
      <c r="D203" s="165"/>
      <c r="E203" s="165"/>
      <c r="F203" s="165"/>
      <c r="G203" s="165"/>
      <c r="H203" s="165"/>
      <c r="I203" s="165"/>
      <c r="J203" s="165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</row>
    <row r="204">
      <c r="A204" s="165"/>
      <c r="B204" s="165"/>
      <c r="C204" s="165"/>
      <c r="D204" s="165"/>
      <c r="E204" s="165"/>
      <c r="F204" s="165"/>
      <c r="G204" s="165"/>
      <c r="H204" s="165"/>
      <c r="I204" s="165"/>
      <c r="J204" s="165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</row>
    <row r="205">
      <c r="A205" s="165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</row>
    <row r="206">
      <c r="A206" s="165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</row>
    <row r="207">
      <c r="A207" s="165"/>
      <c r="B207" s="165"/>
      <c r="C207" s="165"/>
      <c r="D207" s="165"/>
      <c r="E207" s="165"/>
      <c r="F207" s="165"/>
      <c r="G207" s="165"/>
      <c r="H207" s="165"/>
      <c r="I207" s="165"/>
      <c r="J207" s="165"/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</row>
    <row r="208">
      <c r="A208" s="165"/>
      <c r="B208" s="165"/>
      <c r="C208" s="165"/>
      <c r="D208" s="165"/>
      <c r="E208" s="165"/>
      <c r="F208" s="165"/>
      <c r="G208" s="165"/>
      <c r="H208" s="165"/>
      <c r="I208" s="165"/>
      <c r="J208" s="165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</row>
    <row r="209">
      <c r="A209" s="165"/>
      <c r="B209" s="165"/>
      <c r="C209" s="165"/>
      <c r="D209" s="165"/>
      <c r="E209" s="165"/>
      <c r="F209" s="165"/>
      <c r="G209" s="165"/>
      <c r="H209" s="165"/>
      <c r="I209" s="165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</row>
    <row r="210">
      <c r="A210" s="165"/>
      <c r="B210" s="165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</row>
    <row r="211">
      <c r="A211" s="165"/>
      <c r="B211" s="165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</row>
    <row r="212">
      <c r="A212" s="165"/>
      <c r="B212" s="165"/>
      <c r="C212" s="165"/>
      <c r="D212" s="165"/>
      <c r="E212" s="165"/>
      <c r="F212" s="165"/>
      <c r="G212" s="165"/>
      <c r="H212" s="165"/>
      <c r="I212" s="165"/>
      <c r="J212" s="165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</row>
    <row r="213">
      <c r="A213" s="165"/>
      <c r="B213" s="165"/>
      <c r="C213" s="165"/>
      <c r="D213" s="165"/>
      <c r="E213" s="165"/>
      <c r="F213" s="165"/>
      <c r="G213" s="165"/>
      <c r="H213" s="165"/>
      <c r="I213" s="165"/>
      <c r="J213" s="165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</row>
    <row r="214">
      <c r="A214" s="165"/>
      <c r="B214" s="165"/>
      <c r="C214" s="165"/>
      <c r="D214" s="165"/>
      <c r="E214" s="165"/>
      <c r="F214" s="165"/>
      <c r="G214" s="165"/>
      <c r="H214" s="165"/>
      <c r="I214" s="165"/>
      <c r="J214" s="165"/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</row>
    <row r="215">
      <c r="A215" s="165"/>
      <c r="B215" s="165"/>
      <c r="C215" s="165"/>
      <c r="D215" s="165"/>
      <c r="E215" s="165"/>
      <c r="F215" s="165"/>
      <c r="G215" s="165"/>
      <c r="H215" s="165"/>
      <c r="I215" s="165"/>
      <c r="J215" s="165"/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</row>
    <row r="216">
      <c r="A216" s="165"/>
      <c r="B216" s="165"/>
      <c r="C216" s="165"/>
      <c r="D216" s="165"/>
      <c r="E216" s="165"/>
      <c r="F216" s="165"/>
      <c r="G216" s="165"/>
      <c r="H216" s="165"/>
      <c r="I216" s="165"/>
      <c r="J216" s="165"/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</row>
    <row r="217">
      <c r="A217" s="165"/>
      <c r="B217" s="165"/>
      <c r="C217" s="165"/>
      <c r="D217" s="165"/>
      <c r="E217" s="165"/>
      <c r="F217" s="165"/>
      <c r="G217" s="165"/>
      <c r="H217" s="165"/>
      <c r="I217" s="165"/>
      <c r="J217" s="165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</row>
    <row r="218">
      <c r="A218" s="165"/>
      <c r="B218" s="165"/>
      <c r="C218" s="165"/>
      <c r="D218" s="165"/>
      <c r="E218" s="165"/>
      <c r="F218" s="165"/>
      <c r="G218" s="165"/>
      <c r="H218" s="165"/>
      <c r="I218" s="165"/>
      <c r="J218" s="165"/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</row>
    <row r="219">
      <c r="A219" s="165"/>
      <c r="B219" s="165"/>
      <c r="C219" s="165"/>
      <c r="D219" s="165"/>
      <c r="E219" s="165"/>
      <c r="F219" s="165"/>
      <c r="G219" s="165"/>
      <c r="H219" s="165"/>
      <c r="I219" s="165"/>
      <c r="J219" s="165"/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</row>
    <row r="220">
      <c r="A220" s="165"/>
      <c r="B220" s="165"/>
      <c r="C220" s="165"/>
      <c r="D220" s="165"/>
      <c r="E220" s="165"/>
      <c r="F220" s="165"/>
      <c r="G220" s="165"/>
      <c r="H220" s="165"/>
      <c r="I220" s="165"/>
      <c r="J220" s="165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</row>
    <row r="221">
      <c r="A221" s="165"/>
      <c r="B221" s="165"/>
      <c r="C221" s="165"/>
      <c r="D221" s="165"/>
      <c r="E221" s="165"/>
      <c r="F221" s="165"/>
      <c r="G221" s="165"/>
      <c r="H221" s="165"/>
      <c r="I221" s="165"/>
      <c r="J221" s="165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</row>
    <row r="222">
      <c r="A222" s="165"/>
      <c r="B222" s="165"/>
      <c r="C222" s="165"/>
      <c r="D222" s="165"/>
      <c r="E222" s="165"/>
      <c r="F222" s="165"/>
      <c r="G222" s="165"/>
      <c r="H222" s="165"/>
      <c r="I222" s="165"/>
      <c r="J222" s="165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</row>
    <row r="223">
      <c r="A223" s="165"/>
      <c r="B223" s="165"/>
      <c r="C223" s="165"/>
      <c r="D223" s="165"/>
      <c r="E223" s="165"/>
      <c r="F223" s="165"/>
      <c r="G223" s="165"/>
      <c r="H223" s="165"/>
      <c r="I223" s="165"/>
      <c r="J223" s="165"/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</row>
    <row r="224">
      <c r="A224" s="165"/>
      <c r="B224" s="165"/>
      <c r="C224" s="165"/>
      <c r="D224" s="165"/>
      <c r="E224" s="165"/>
      <c r="F224" s="165"/>
      <c r="G224" s="165"/>
      <c r="H224" s="165"/>
      <c r="I224" s="165"/>
      <c r="J224" s="165"/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</row>
    <row r="225">
      <c r="A225" s="165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</row>
    <row r="226">
      <c r="A226" s="165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</row>
    <row r="227">
      <c r="A227" s="165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</row>
    <row r="228">
      <c r="A228" s="165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</row>
    <row r="229">
      <c r="A229" s="165"/>
      <c r="B229" s="165"/>
      <c r="C229" s="165"/>
      <c r="D229" s="165"/>
      <c r="E229" s="165"/>
      <c r="F229" s="165"/>
      <c r="G229" s="165"/>
      <c r="H229" s="165"/>
      <c r="I229" s="165"/>
      <c r="J229" s="165"/>
      <c r="K229" s="165"/>
      <c r="L229" s="165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</row>
    <row r="230">
      <c r="A230" s="165"/>
      <c r="B230" s="165"/>
      <c r="C230" s="165"/>
      <c r="D230" s="165"/>
      <c r="E230" s="165"/>
      <c r="F230" s="165"/>
      <c r="G230" s="165"/>
      <c r="H230" s="165"/>
      <c r="I230" s="165"/>
      <c r="J230" s="165"/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</row>
    <row r="231">
      <c r="A231" s="165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</row>
    <row r="232">
      <c r="A232" s="165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</row>
    <row r="233">
      <c r="A233" s="165"/>
      <c r="B233" s="165"/>
      <c r="C233" s="165"/>
      <c r="D233" s="165"/>
      <c r="E233" s="165"/>
      <c r="F233" s="165"/>
      <c r="G233" s="165"/>
      <c r="H233" s="165"/>
      <c r="I233" s="165"/>
      <c r="J233" s="165"/>
      <c r="K233" s="165"/>
      <c r="L233" s="165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</row>
    <row r="234">
      <c r="A234" s="165"/>
      <c r="B234" s="165"/>
      <c r="C234" s="165"/>
      <c r="D234" s="165"/>
      <c r="E234" s="165"/>
      <c r="F234" s="165"/>
      <c r="G234" s="165"/>
      <c r="H234" s="165"/>
      <c r="I234" s="165"/>
      <c r="J234" s="165"/>
      <c r="K234" s="165"/>
      <c r="L234" s="165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</row>
    <row r="235">
      <c r="A235" s="165"/>
      <c r="B235" s="165"/>
      <c r="C235" s="165"/>
      <c r="D235" s="165"/>
      <c r="E235" s="165"/>
      <c r="F235" s="165"/>
      <c r="G235" s="165"/>
      <c r="H235" s="165"/>
      <c r="I235" s="165"/>
      <c r="J235" s="165"/>
      <c r="K235" s="165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</row>
    <row r="236">
      <c r="A236" s="165"/>
      <c r="B236" s="165"/>
      <c r="C236" s="165"/>
      <c r="D236" s="165"/>
      <c r="E236" s="165"/>
      <c r="F236" s="165"/>
      <c r="G236" s="165"/>
      <c r="H236" s="165"/>
      <c r="I236" s="165"/>
      <c r="J236" s="165"/>
      <c r="K236" s="165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</row>
    <row r="237">
      <c r="A237" s="165"/>
      <c r="B237" s="165"/>
      <c r="C237" s="165"/>
      <c r="D237" s="165"/>
      <c r="E237" s="165"/>
      <c r="F237" s="165"/>
      <c r="G237" s="165"/>
      <c r="H237" s="165"/>
      <c r="I237" s="165"/>
      <c r="J237" s="165"/>
      <c r="K237" s="165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</row>
    <row r="238">
      <c r="A238" s="165"/>
      <c r="B238" s="165"/>
      <c r="C238" s="165"/>
      <c r="D238" s="165"/>
      <c r="E238" s="165"/>
      <c r="F238" s="165"/>
      <c r="G238" s="165"/>
      <c r="H238" s="165"/>
      <c r="I238" s="165"/>
      <c r="J238" s="165"/>
      <c r="K238" s="165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</row>
    <row r="239">
      <c r="A239" s="165"/>
      <c r="B239" s="165"/>
      <c r="C239" s="165"/>
      <c r="D239" s="165"/>
      <c r="E239" s="165"/>
      <c r="F239" s="165"/>
      <c r="G239" s="165"/>
      <c r="H239" s="165"/>
      <c r="I239" s="165"/>
      <c r="J239" s="165"/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</row>
    <row r="240">
      <c r="A240" s="165"/>
      <c r="B240" s="165"/>
      <c r="C240" s="165"/>
      <c r="D240" s="165"/>
      <c r="E240" s="165"/>
      <c r="F240" s="165"/>
      <c r="G240" s="165"/>
      <c r="H240" s="165"/>
      <c r="I240" s="165"/>
      <c r="J240" s="165"/>
      <c r="K240" s="165"/>
      <c r="L240" s="165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</row>
    <row r="241">
      <c r="A241" s="165"/>
      <c r="B241" s="165"/>
      <c r="C241" s="165"/>
      <c r="D241" s="165"/>
      <c r="E241" s="165"/>
      <c r="F241" s="165"/>
      <c r="G241" s="165"/>
      <c r="H241" s="165"/>
      <c r="I241" s="165"/>
      <c r="J241" s="165"/>
      <c r="K241" s="165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</row>
    <row r="242">
      <c r="A242" s="165"/>
      <c r="B242" s="165"/>
      <c r="C242" s="165"/>
      <c r="D242" s="165"/>
      <c r="E242" s="165"/>
      <c r="F242" s="165"/>
      <c r="G242" s="165"/>
      <c r="H242" s="165"/>
      <c r="I242" s="165"/>
      <c r="J242" s="165"/>
      <c r="K242" s="165"/>
      <c r="L242" s="165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</row>
    <row r="243">
      <c r="A243" s="165"/>
      <c r="B243" s="165"/>
      <c r="C243" s="165"/>
      <c r="D243" s="165"/>
      <c r="E243" s="165"/>
      <c r="F243" s="165"/>
      <c r="G243" s="165"/>
      <c r="H243" s="165"/>
      <c r="I243" s="165"/>
      <c r="J243" s="165"/>
      <c r="K243" s="165"/>
      <c r="L243" s="165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</row>
    <row r="244">
      <c r="A244" s="165"/>
      <c r="B244" s="165"/>
      <c r="C244" s="165"/>
      <c r="D244" s="165"/>
      <c r="E244" s="165"/>
      <c r="F244" s="165"/>
      <c r="G244" s="165"/>
      <c r="H244" s="165"/>
      <c r="I244" s="165"/>
      <c r="J244" s="165"/>
      <c r="K244" s="165"/>
      <c r="L244" s="165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</row>
    <row r="245">
      <c r="A245" s="165"/>
      <c r="B245" s="165"/>
      <c r="C245" s="165"/>
      <c r="D245" s="165"/>
      <c r="E245" s="165"/>
      <c r="F245" s="165"/>
      <c r="G245" s="165"/>
      <c r="H245" s="165"/>
      <c r="I245" s="165"/>
      <c r="J245" s="165"/>
      <c r="K245" s="165"/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</row>
    <row r="246">
      <c r="A246" s="165"/>
      <c r="B246" s="165"/>
      <c r="C246" s="165"/>
      <c r="D246" s="165"/>
      <c r="E246" s="165"/>
      <c r="F246" s="165"/>
      <c r="G246" s="165"/>
      <c r="H246" s="165"/>
      <c r="I246" s="165"/>
      <c r="J246" s="165"/>
      <c r="K246" s="165"/>
      <c r="L246" s="165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</row>
    <row r="247">
      <c r="A247" s="165"/>
      <c r="B247" s="165"/>
      <c r="C247" s="165"/>
      <c r="D247" s="165"/>
      <c r="E247" s="165"/>
      <c r="F247" s="165"/>
      <c r="G247" s="165"/>
      <c r="H247" s="165"/>
      <c r="I247" s="165"/>
      <c r="J247" s="165"/>
      <c r="K247" s="165"/>
      <c r="L247" s="165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</row>
    <row r="248">
      <c r="A248" s="165"/>
      <c r="B248" s="165"/>
      <c r="C248" s="165"/>
      <c r="D248" s="165"/>
      <c r="E248" s="165"/>
      <c r="F248" s="165"/>
      <c r="G248" s="165"/>
      <c r="H248" s="165"/>
      <c r="I248" s="165"/>
      <c r="J248" s="165"/>
      <c r="K248" s="165"/>
      <c r="L248" s="165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</row>
    <row r="249">
      <c r="A249" s="165"/>
      <c r="B249" s="165"/>
      <c r="C249" s="165"/>
      <c r="D249" s="165"/>
      <c r="E249" s="165"/>
      <c r="F249" s="165"/>
      <c r="G249" s="165"/>
      <c r="H249" s="165"/>
      <c r="I249" s="165"/>
      <c r="J249" s="165"/>
      <c r="K249" s="165"/>
      <c r="L249" s="165"/>
      <c r="M249" s="165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</row>
    <row r="250">
      <c r="A250" s="165"/>
      <c r="B250" s="165"/>
      <c r="C250" s="165"/>
      <c r="D250" s="165"/>
      <c r="E250" s="165"/>
      <c r="F250" s="165"/>
      <c r="G250" s="165"/>
      <c r="H250" s="165"/>
      <c r="I250" s="165"/>
      <c r="J250" s="165"/>
      <c r="K250" s="165"/>
      <c r="L250" s="165"/>
      <c r="M250" s="165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</row>
    <row r="251">
      <c r="A251" s="165"/>
      <c r="B251" s="165"/>
      <c r="C251" s="165"/>
      <c r="D251" s="165"/>
      <c r="E251" s="165"/>
      <c r="F251" s="165"/>
      <c r="G251" s="165"/>
      <c r="H251" s="165"/>
      <c r="I251" s="165"/>
      <c r="J251" s="165"/>
      <c r="K251" s="165"/>
      <c r="L251" s="165"/>
      <c r="M251" s="165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</row>
    <row r="252">
      <c r="A252" s="165"/>
      <c r="B252" s="165"/>
      <c r="C252" s="165"/>
      <c r="D252" s="165"/>
      <c r="E252" s="165"/>
      <c r="F252" s="165"/>
      <c r="G252" s="165"/>
      <c r="H252" s="165"/>
      <c r="I252" s="165"/>
      <c r="J252" s="165"/>
      <c r="K252" s="165"/>
      <c r="L252" s="165"/>
      <c r="M252" s="165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</row>
    <row r="253">
      <c r="A253" s="165"/>
      <c r="B253" s="165"/>
      <c r="C253" s="165"/>
      <c r="D253" s="165"/>
      <c r="E253" s="165"/>
      <c r="F253" s="165"/>
      <c r="G253" s="165"/>
      <c r="H253" s="165"/>
      <c r="I253" s="165"/>
      <c r="J253" s="165"/>
      <c r="K253" s="165"/>
      <c r="L253" s="165"/>
      <c r="M253" s="165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</row>
    <row r="254">
      <c r="A254" s="165"/>
      <c r="B254" s="165"/>
      <c r="C254" s="165"/>
      <c r="D254" s="165"/>
      <c r="E254" s="165"/>
      <c r="F254" s="165"/>
      <c r="G254" s="165"/>
      <c r="H254" s="165"/>
      <c r="I254" s="165"/>
      <c r="J254" s="165"/>
      <c r="K254" s="165"/>
      <c r="L254" s="165"/>
      <c r="M254" s="165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</row>
    <row r="255">
      <c r="A255" s="165"/>
      <c r="B255" s="165"/>
      <c r="C255" s="165"/>
      <c r="D255" s="165"/>
      <c r="E255" s="165"/>
      <c r="F255" s="165"/>
      <c r="G255" s="165"/>
      <c r="H255" s="165"/>
      <c r="I255" s="165"/>
      <c r="J255" s="165"/>
      <c r="K255" s="165"/>
      <c r="L255" s="165"/>
      <c r="M255" s="165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</row>
    <row r="256">
      <c r="A256" s="165"/>
      <c r="B256" s="165"/>
      <c r="C256" s="165"/>
      <c r="D256" s="165"/>
      <c r="E256" s="165"/>
      <c r="F256" s="165"/>
      <c r="G256" s="165"/>
      <c r="H256" s="165"/>
      <c r="I256" s="165"/>
      <c r="J256" s="165"/>
      <c r="K256" s="165"/>
      <c r="L256" s="165"/>
      <c r="M256" s="165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</row>
    <row r="257">
      <c r="A257" s="165"/>
      <c r="B257" s="165"/>
      <c r="C257" s="165"/>
      <c r="D257" s="165"/>
      <c r="E257" s="165"/>
      <c r="F257" s="165"/>
      <c r="G257" s="165"/>
      <c r="H257" s="165"/>
      <c r="I257" s="165"/>
      <c r="J257" s="165"/>
      <c r="K257" s="165"/>
      <c r="L257" s="165"/>
      <c r="M257" s="165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</row>
    <row r="258">
      <c r="A258" s="165"/>
      <c r="B258" s="165"/>
      <c r="C258" s="165"/>
      <c r="D258" s="165"/>
      <c r="E258" s="165"/>
      <c r="F258" s="165"/>
      <c r="G258" s="165"/>
      <c r="H258" s="165"/>
      <c r="I258" s="165"/>
      <c r="J258" s="165"/>
      <c r="K258" s="165"/>
      <c r="L258" s="165"/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</row>
    <row r="259">
      <c r="A259" s="165"/>
      <c r="B259" s="165"/>
      <c r="C259" s="165"/>
      <c r="D259" s="165"/>
      <c r="E259" s="165"/>
      <c r="F259" s="165"/>
      <c r="G259" s="165"/>
      <c r="H259" s="165"/>
      <c r="I259" s="165"/>
      <c r="J259" s="165"/>
      <c r="K259" s="165"/>
      <c r="L259" s="165"/>
      <c r="M259" s="165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</row>
    <row r="260">
      <c r="A260" s="165"/>
      <c r="B260" s="165"/>
      <c r="C260" s="165"/>
      <c r="D260" s="165"/>
      <c r="E260" s="165"/>
      <c r="F260" s="165"/>
      <c r="G260" s="165"/>
      <c r="H260" s="165"/>
      <c r="I260" s="165"/>
      <c r="J260" s="165"/>
      <c r="K260" s="165"/>
      <c r="L260" s="165"/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</row>
    <row r="261">
      <c r="A261" s="165"/>
      <c r="B261" s="165"/>
      <c r="C261" s="165"/>
      <c r="D261" s="165"/>
      <c r="E261" s="165"/>
      <c r="F261" s="165"/>
      <c r="G261" s="165"/>
      <c r="H261" s="165"/>
      <c r="I261" s="165"/>
      <c r="J261" s="165"/>
      <c r="K261" s="165"/>
      <c r="L261" s="165"/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</row>
    <row r="262">
      <c r="A262" s="165"/>
      <c r="B262" s="165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</row>
    <row r="263">
      <c r="A263" s="165"/>
      <c r="B263" s="165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</row>
    <row r="264">
      <c r="A264" s="165"/>
      <c r="B264" s="165"/>
      <c r="C264" s="165"/>
      <c r="D264" s="165"/>
      <c r="E264" s="165"/>
      <c r="F264" s="165"/>
      <c r="G264" s="165"/>
      <c r="H264" s="165"/>
      <c r="I264" s="165"/>
      <c r="J264" s="165"/>
      <c r="K264" s="165"/>
      <c r="L264" s="165"/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</row>
    <row r="265">
      <c r="A265" s="165"/>
      <c r="B265" s="165"/>
      <c r="C265" s="165"/>
      <c r="D265" s="165"/>
      <c r="E265" s="165"/>
      <c r="F265" s="165"/>
      <c r="G265" s="165"/>
      <c r="H265" s="165"/>
      <c r="I265" s="165"/>
      <c r="J265" s="165"/>
      <c r="K265" s="165"/>
      <c r="L265" s="165"/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</row>
    <row r="266">
      <c r="A266" s="165"/>
      <c r="B266" s="165"/>
      <c r="C266" s="165"/>
      <c r="D266" s="165"/>
      <c r="E266" s="165"/>
      <c r="F266" s="165"/>
      <c r="G266" s="165"/>
      <c r="H266" s="165"/>
      <c r="I266" s="165"/>
      <c r="J266" s="165"/>
      <c r="K266" s="165"/>
      <c r="L266" s="165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</row>
    <row r="267">
      <c r="A267" s="165"/>
      <c r="B267" s="165"/>
      <c r="C267" s="165"/>
      <c r="D267" s="165"/>
      <c r="E267" s="165"/>
      <c r="F267" s="165"/>
      <c r="G267" s="165"/>
      <c r="H267" s="165"/>
      <c r="I267" s="165"/>
      <c r="J267" s="165"/>
      <c r="K267" s="165"/>
      <c r="L267" s="165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</row>
    <row r="268">
      <c r="A268" s="165"/>
      <c r="B268" s="165"/>
      <c r="C268" s="165"/>
      <c r="D268" s="165"/>
      <c r="E268" s="165"/>
      <c r="F268" s="165"/>
      <c r="G268" s="165"/>
      <c r="H268" s="165"/>
      <c r="I268" s="165"/>
      <c r="J268" s="165"/>
      <c r="K268" s="165"/>
      <c r="L268" s="165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</row>
    <row r="269">
      <c r="A269" s="165"/>
      <c r="B269" s="165"/>
      <c r="C269" s="165"/>
      <c r="D269" s="165"/>
      <c r="E269" s="165"/>
      <c r="F269" s="165"/>
      <c r="G269" s="165"/>
      <c r="H269" s="165"/>
      <c r="I269" s="165"/>
      <c r="J269" s="165"/>
      <c r="K269" s="165"/>
      <c r="L269" s="165"/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</row>
    <row r="270">
      <c r="A270" s="165"/>
      <c r="B270" s="165"/>
      <c r="C270" s="165"/>
      <c r="D270" s="165"/>
      <c r="E270" s="165"/>
      <c r="F270" s="165"/>
      <c r="G270" s="165"/>
      <c r="H270" s="165"/>
      <c r="I270" s="165"/>
      <c r="J270" s="165"/>
      <c r="K270" s="165"/>
      <c r="L270" s="165"/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</row>
    <row r="271">
      <c r="A271" s="165"/>
      <c r="B271" s="165"/>
      <c r="C271" s="165"/>
      <c r="D271" s="165"/>
      <c r="E271" s="165"/>
      <c r="F271" s="165"/>
      <c r="G271" s="165"/>
      <c r="H271" s="165"/>
      <c r="I271" s="165"/>
      <c r="J271" s="165"/>
      <c r="K271" s="165"/>
      <c r="L271" s="165"/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</row>
    <row r="272">
      <c r="A272" s="165"/>
      <c r="B272" s="165"/>
      <c r="C272" s="165"/>
      <c r="D272" s="165"/>
      <c r="E272" s="165"/>
      <c r="F272" s="165"/>
      <c r="G272" s="165"/>
      <c r="H272" s="165"/>
      <c r="I272" s="165"/>
      <c r="J272" s="165"/>
      <c r="K272" s="165"/>
      <c r="L272" s="165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</row>
    <row r="273">
      <c r="A273" s="165"/>
      <c r="B273" s="165"/>
      <c r="C273" s="165"/>
      <c r="D273" s="165"/>
      <c r="E273" s="165"/>
      <c r="F273" s="165"/>
      <c r="G273" s="165"/>
      <c r="H273" s="165"/>
      <c r="I273" s="165"/>
      <c r="J273" s="165"/>
      <c r="K273" s="165"/>
      <c r="L273" s="165"/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</row>
    <row r="274">
      <c r="A274" s="165"/>
      <c r="B274" s="165"/>
      <c r="C274" s="165"/>
      <c r="D274" s="165"/>
      <c r="E274" s="165"/>
      <c r="F274" s="165"/>
      <c r="G274" s="165"/>
      <c r="H274" s="165"/>
      <c r="I274" s="165"/>
      <c r="J274" s="165"/>
      <c r="K274" s="165"/>
      <c r="L274" s="165"/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</row>
    <row r="275">
      <c r="A275" s="165"/>
      <c r="B275" s="165"/>
      <c r="C275" s="165"/>
      <c r="D275" s="165"/>
      <c r="E275" s="165"/>
      <c r="F275" s="165"/>
      <c r="G275" s="165"/>
      <c r="H275" s="165"/>
      <c r="I275" s="165"/>
      <c r="J275" s="165"/>
      <c r="K275" s="165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</row>
    <row r="276">
      <c r="A276" s="165"/>
      <c r="B276" s="165"/>
      <c r="C276" s="165"/>
      <c r="D276" s="165"/>
      <c r="E276" s="165"/>
      <c r="F276" s="165"/>
      <c r="G276" s="165"/>
      <c r="H276" s="165"/>
      <c r="I276" s="165"/>
      <c r="J276" s="165"/>
      <c r="K276" s="165"/>
      <c r="L276" s="165"/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</row>
    <row r="277">
      <c r="A277" s="165"/>
      <c r="B277" s="165"/>
      <c r="C277" s="165"/>
      <c r="D277" s="165"/>
      <c r="E277" s="165"/>
      <c r="F277" s="165"/>
      <c r="G277" s="165"/>
      <c r="H277" s="165"/>
      <c r="I277" s="165"/>
      <c r="J277" s="165"/>
      <c r="K277" s="165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</row>
    <row r="278">
      <c r="A278" s="165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</row>
    <row r="279">
      <c r="A279" s="165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</row>
    <row r="280">
      <c r="A280" s="165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</row>
    <row r="281">
      <c r="A281" s="165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</row>
    <row r="282">
      <c r="A282" s="165"/>
      <c r="B282" s="165"/>
      <c r="C282" s="165"/>
      <c r="D282" s="165"/>
      <c r="E282" s="165"/>
      <c r="F282" s="165"/>
      <c r="G282" s="165"/>
      <c r="H282" s="165"/>
      <c r="I282" s="165"/>
      <c r="J282" s="165"/>
      <c r="K282" s="165"/>
      <c r="L282" s="165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</row>
    <row r="283">
      <c r="A283" s="165"/>
      <c r="B283" s="165"/>
      <c r="C283" s="165"/>
      <c r="D283" s="165"/>
      <c r="E283" s="165"/>
      <c r="F283" s="165"/>
      <c r="G283" s="165"/>
      <c r="H283" s="165"/>
      <c r="I283" s="165"/>
      <c r="J283" s="165"/>
      <c r="K283" s="165"/>
      <c r="L283" s="165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</row>
    <row r="284">
      <c r="A284" s="165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65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</row>
    <row r="285">
      <c r="A285" s="165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65"/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</row>
    <row r="286">
      <c r="A286" s="165"/>
      <c r="B286" s="165"/>
      <c r="C286" s="165"/>
      <c r="D286" s="165"/>
      <c r="E286" s="165"/>
      <c r="F286" s="165"/>
      <c r="G286" s="165"/>
      <c r="H286" s="165"/>
      <c r="I286" s="165"/>
      <c r="J286" s="165"/>
      <c r="K286" s="165"/>
      <c r="L286" s="165"/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</row>
    <row r="287">
      <c r="A287" s="165"/>
      <c r="B287" s="165"/>
      <c r="C287" s="165"/>
      <c r="D287" s="165"/>
      <c r="E287" s="165"/>
      <c r="F287" s="165"/>
      <c r="G287" s="165"/>
      <c r="H287" s="165"/>
      <c r="I287" s="165"/>
      <c r="J287" s="165"/>
      <c r="K287" s="165"/>
      <c r="L287" s="165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</row>
    <row r="288">
      <c r="A288" s="165"/>
      <c r="B288" s="165"/>
      <c r="C288" s="165"/>
      <c r="D288" s="165"/>
      <c r="E288" s="165"/>
      <c r="F288" s="165"/>
      <c r="G288" s="165"/>
      <c r="H288" s="165"/>
      <c r="I288" s="165"/>
      <c r="J288" s="165"/>
      <c r="K288" s="165"/>
      <c r="L288" s="165"/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</row>
    <row r="289">
      <c r="A289" s="165"/>
      <c r="B289" s="165"/>
      <c r="C289" s="165"/>
      <c r="D289" s="165"/>
      <c r="E289" s="165"/>
      <c r="F289" s="165"/>
      <c r="G289" s="165"/>
      <c r="H289" s="165"/>
      <c r="I289" s="165"/>
      <c r="J289" s="165"/>
      <c r="K289" s="165"/>
      <c r="L289" s="165"/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</row>
    <row r="290">
      <c r="A290" s="165"/>
      <c r="B290" s="165"/>
      <c r="C290" s="165"/>
      <c r="D290" s="165"/>
      <c r="E290" s="165"/>
      <c r="F290" s="165"/>
      <c r="G290" s="165"/>
      <c r="H290" s="165"/>
      <c r="I290" s="165"/>
      <c r="J290" s="165"/>
      <c r="K290" s="165"/>
      <c r="L290" s="165"/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</row>
    <row r="291">
      <c r="A291" s="165"/>
      <c r="B291" s="165"/>
      <c r="C291" s="165"/>
      <c r="D291" s="165"/>
      <c r="E291" s="165"/>
      <c r="F291" s="165"/>
      <c r="G291" s="165"/>
      <c r="H291" s="165"/>
      <c r="I291" s="165"/>
      <c r="J291" s="165"/>
      <c r="K291" s="165"/>
      <c r="L291" s="165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</row>
    <row r="292">
      <c r="A292" s="165"/>
      <c r="B292" s="165"/>
      <c r="C292" s="165"/>
      <c r="D292" s="165"/>
      <c r="E292" s="165"/>
      <c r="F292" s="165"/>
      <c r="G292" s="165"/>
      <c r="H292" s="165"/>
      <c r="I292" s="165"/>
      <c r="J292" s="165"/>
      <c r="K292" s="165"/>
      <c r="L292" s="165"/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</row>
    <row r="293">
      <c r="A293" s="165"/>
      <c r="B293" s="165"/>
      <c r="C293" s="165"/>
      <c r="D293" s="165"/>
      <c r="E293" s="165"/>
      <c r="F293" s="165"/>
      <c r="G293" s="165"/>
      <c r="H293" s="165"/>
      <c r="I293" s="165"/>
      <c r="J293" s="165"/>
      <c r="K293" s="165"/>
      <c r="L293" s="165"/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</row>
    <row r="294">
      <c r="A294" s="165"/>
      <c r="B294" s="165"/>
      <c r="C294" s="165"/>
      <c r="D294" s="165"/>
      <c r="E294" s="165"/>
      <c r="F294" s="165"/>
      <c r="G294" s="165"/>
      <c r="H294" s="165"/>
      <c r="I294" s="165"/>
      <c r="J294" s="165"/>
      <c r="K294" s="165"/>
      <c r="L294" s="165"/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</row>
    <row r="295">
      <c r="A295" s="165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</row>
    <row r="296">
      <c r="A296" s="165"/>
      <c r="B296" s="165"/>
      <c r="C296" s="165"/>
      <c r="D296" s="165"/>
      <c r="E296" s="165"/>
      <c r="F296" s="165"/>
      <c r="G296" s="165"/>
      <c r="H296" s="165"/>
      <c r="I296" s="165"/>
      <c r="J296" s="165"/>
      <c r="K296" s="165"/>
      <c r="L296" s="165"/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</row>
    <row r="297">
      <c r="A297" s="165"/>
      <c r="B297" s="165"/>
      <c r="C297" s="165"/>
      <c r="D297" s="165"/>
      <c r="E297" s="165"/>
      <c r="F297" s="165"/>
      <c r="G297" s="165"/>
      <c r="H297" s="165"/>
      <c r="I297" s="165"/>
      <c r="J297" s="165"/>
      <c r="K297" s="165"/>
      <c r="L297" s="165"/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</row>
    <row r="298">
      <c r="A298" s="165"/>
      <c r="B298" s="165"/>
      <c r="C298" s="165"/>
      <c r="D298" s="165"/>
      <c r="E298" s="165"/>
      <c r="F298" s="165"/>
      <c r="G298" s="165"/>
      <c r="H298" s="165"/>
      <c r="I298" s="165"/>
      <c r="J298" s="165"/>
      <c r="K298" s="165"/>
      <c r="L298" s="165"/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</row>
    <row r="299">
      <c r="A299" s="165"/>
      <c r="B299" s="165"/>
      <c r="C299" s="165"/>
      <c r="D299" s="165"/>
      <c r="E299" s="165"/>
      <c r="F299" s="165"/>
      <c r="G299" s="165"/>
      <c r="H299" s="165"/>
      <c r="I299" s="165"/>
      <c r="J299" s="165"/>
      <c r="K299" s="165"/>
      <c r="L299" s="165"/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</row>
    <row r="300">
      <c r="A300" s="165"/>
      <c r="B300" s="165"/>
      <c r="C300" s="165"/>
      <c r="D300" s="165"/>
      <c r="E300" s="165"/>
      <c r="F300" s="165"/>
      <c r="G300" s="165"/>
      <c r="H300" s="165"/>
      <c r="I300" s="165"/>
      <c r="J300" s="165"/>
      <c r="K300" s="165"/>
      <c r="L300" s="165"/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</row>
    <row r="301">
      <c r="A301" s="165"/>
      <c r="B301" s="165"/>
      <c r="C301" s="165"/>
      <c r="D301" s="165"/>
      <c r="E301" s="165"/>
      <c r="F301" s="165"/>
      <c r="G301" s="165"/>
      <c r="H301" s="165"/>
      <c r="I301" s="165"/>
      <c r="J301" s="165"/>
      <c r="K301" s="165"/>
      <c r="L301" s="165"/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</row>
    <row r="302">
      <c r="A302" s="165"/>
      <c r="B302" s="165"/>
      <c r="C302" s="165"/>
      <c r="D302" s="165"/>
      <c r="E302" s="165"/>
      <c r="F302" s="165"/>
      <c r="G302" s="165"/>
      <c r="H302" s="165"/>
      <c r="I302" s="165"/>
      <c r="J302" s="165"/>
      <c r="K302" s="165"/>
      <c r="L302" s="165"/>
      <c r="M302" s="165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</row>
    <row r="303">
      <c r="A303" s="165"/>
      <c r="B303" s="165"/>
      <c r="C303" s="165"/>
      <c r="D303" s="165"/>
      <c r="E303" s="165"/>
      <c r="F303" s="165"/>
      <c r="G303" s="165"/>
      <c r="H303" s="165"/>
      <c r="I303" s="165"/>
      <c r="J303" s="165"/>
      <c r="K303" s="165"/>
      <c r="L303" s="165"/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</row>
    <row r="304">
      <c r="A304" s="165"/>
      <c r="B304" s="165"/>
      <c r="C304" s="165"/>
      <c r="D304" s="165"/>
      <c r="E304" s="165"/>
      <c r="F304" s="165"/>
      <c r="G304" s="165"/>
      <c r="H304" s="165"/>
      <c r="I304" s="165"/>
      <c r="J304" s="165"/>
      <c r="K304" s="165"/>
      <c r="L304" s="165"/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</row>
    <row r="305">
      <c r="A305" s="165"/>
      <c r="B305" s="165"/>
      <c r="C305" s="165"/>
      <c r="D305" s="165"/>
      <c r="E305" s="165"/>
      <c r="F305" s="165"/>
      <c r="G305" s="165"/>
      <c r="H305" s="165"/>
      <c r="I305" s="165"/>
      <c r="J305" s="165"/>
      <c r="K305" s="165"/>
      <c r="L305" s="165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</row>
    <row r="306">
      <c r="A306" s="165"/>
      <c r="B306" s="165"/>
      <c r="C306" s="165"/>
      <c r="D306" s="165"/>
      <c r="E306" s="165"/>
      <c r="F306" s="165"/>
      <c r="G306" s="165"/>
      <c r="H306" s="165"/>
      <c r="I306" s="165"/>
      <c r="J306" s="165"/>
      <c r="K306" s="165"/>
      <c r="L306" s="165"/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</row>
    <row r="307">
      <c r="A307" s="165"/>
      <c r="B307" s="165"/>
      <c r="C307" s="165"/>
      <c r="D307" s="165"/>
      <c r="E307" s="165"/>
      <c r="F307" s="165"/>
      <c r="G307" s="165"/>
      <c r="H307" s="165"/>
      <c r="I307" s="165"/>
      <c r="J307" s="165"/>
      <c r="K307" s="165"/>
      <c r="L307" s="165"/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</row>
    <row r="308">
      <c r="A308" s="165"/>
      <c r="B308" s="165"/>
      <c r="C308" s="165"/>
      <c r="D308" s="165"/>
      <c r="E308" s="165"/>
      <c r="F308" s="165"/>
      <c r="G308" s="165"/>
      <c r="H308" s="165"/>
      <c r="I308" s="165"/>
      <c r="J308" s="165"/>
      <c r="K308" s="165"/>
      <c r="L308" s="165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</row>
    <row r="309">
      <c r="A309" s="165"/>
      <c r="B309" s="165"/>
      <c r="C309" s="165"/>
      <c r="D309" s="165"/>
      <c r="E309" s="165"/>
      <c r="F309" s="165"/>
      <c r="G309" s="165"/>
      <c r="H309" s="165"/>
      <c r="I309" s="165"/>
      <c r="J309" s="165"/>
      <c r="K309" s="165"/>
      <c r="L309" s="165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</row>
    <row r="310">
      <c r="A310" s="165"/>
      <c r="B310" s="165"/>
      <c r="C310" s="165"/>
      <c r="D310" s="165"/>
      <c r="E310" s="165"/>
      <c r="F310" s="165"/>
      <c r="G310" s="165"/>
      <c r="H310" s="165"/>
      <c r="I310" s="165"/>
      <c r="J310" s="165"/>
      <c r="K310" s="165"/>
      <c r="L310" s="165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</row>
    <row r="311">
      <c r="A311" s="165"/>
      <c r="B311" s="165"/>
      <c r="C311" s="165"/>
      <c r="D311" s="165"/>
      <c r="E311" s="165"/>
      <c r="F311" s="165"/>
      <c r="G311" s="165"/>
      <c r="H311" s="165"/>
      <c r="I311" s="165"/>
      <c r="J311" s="165"/>
      <c r="K311" s="165"/>
      <c r="L311" s="165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</row>
    <row r="312">
      <c r="A312" s="165"/>
      <c r="B312" s="165"/>
      <c r="C312" s="165"/>
      <c r="D312" s="165"/>
      <c r="E312" s="165"/>
      <c r="F312" s="165"/>
      <c r="G312" s="165"/>
      <c r="H312" s="165"/>
      <c r="I312" s="165"/>
      <c r="J312" s="165"/>
      <c r="K312" s="165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</row>
    <row r="313">
      <c r="A313" s="165"/>
      <c r="B313" s="165"/>
      <c r="C313" s="165"/>
      <c r="D313" s="165"/>
      <c r="E313" s="165"/>
      <c r="F313" s="165"/>
      <c r="G313" s="165"/>
      <c r="H313" s="165"/>
      <c r="I313" s="165"/>
      <c r="J313" s="165"/>
      <c r="K313" s="165"/>
      <c r="L313" s="165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</row>
    <row r="314">
      <c r="A314" s="165"/>
      <c r="B314" s="165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</row>
    <row r="315">
      <c r="A315" s="165"/>
      <c r="B315" s="165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</row>
    <row r="316">
      <c r="A316" s="165"/>
      <c r="B316" s="165"/>
      <c r="C316" s="165"/>
      <c r="D316" s="165"/>
      <c r="E316" s="165"/>
      <c r="F316" s="165"/>
      <c r="G316" s="165"/>
      <c r="H316" s="165"/>
      <c r="I316" s="165"/>
      <c r="J316" s="165"/>
      <c r="K316" s="165"/>
      <c r="L316" s="165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</row>
    <row r="317">
      <c r="A317" s="165"/>
      <c r="B317" s="165"/>
      <c r="C317" s="165"/>
      <c r="D317" s="165"/>
      <c r="E317" s="165"/>
      <c r="F317" s="165"/>
      <c r="G317" s="165"/>
      <c r="H317" s="165"/>
      <c r="I317" s="165"/>
      <c r="J317" s="165"/>
      <c r="K317" s="165"/>
      <c r="L317" s="165"/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</row>
    <row r="318">
      <c r="A318" s="165"/>
      <c r="B318" s="165"/>
      <c r="C318" s="165"/>
      <c r="D318" s="165"/>
      <c r="E318" s="165"/>
      <c r="F318" s="165"/>
      <c r="G318" s="165"/>
      <c r="H318" s="165"/>
      <c r="I318" s="165"/>
      <c r="J318" s="165"/>
      <c r="K318" s="165"/>
      <c r="L318" s="165"/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</row>
    <row r="319">
      <c r="A319" s="165"/>
      <c r="B319" s="165"/>
      <c r="C319" s="165"/>
      <c r="D319" s="165"/>
      <c r="E319" s="165"/>
      <c r="F319" s="165"/>
      <c r="G319" s="165"/>
      <c r="H319" s="165"/>
      <c r="I319" s="165"/>
      <c r="J319" s="165"/>
      <c r="K319" s="165"/>
      <c r="L319" s="165"/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</row>
    <row r="320">
      <c r="A320" s="165"/>
      <c r="B320" s="165"/>
      <c r="C320" s="165"/>
      <c r="D320" s="165"/>
      <c r="E320" s="165"/>
      <c r="F320" s="165"/>
      <c r="G320" s="165"/>
      <c r="H320" s="165"/>
      <c r="I320" s="165"/>
      <c r="J320" s="165"/>
      <c r="K320" s="165"/>
      <c r="L320" s="165"/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</row>
    <row r="321">
      <c r="A321" s="165"/>
      <c r="B321" s="165"/>
      <c r="C321" s="165"/>
      <c r="D321" s="165"/>
      <c r="E321" s="165"/>
      <c r="F321" s="165"/>
      <c r="G321" s="165"/>
      <c r="H321" s="165"/>
      <c r="I321" s="165"/>
      <c r="J321" s="165"/>
      <c r="K321" s="165"/>
      <c r="L321" s="165"/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</row>
    <row r="322">
      <c r="A322" s="165"/>
      <c r="B322" s="165"/>
      <c r="C322" s="165"/>
      <c r="D322" s="165"/>
      <c r="E322" s="165"/>
      <c r="F322" s="165"/>
      <c r="G322" s="165"/>
      <c r="H322" s="165"/>
      <c r="I322" s="165"/>
      <c r="J322" s="165"/>
      <c r="K322" s="165"/>
      <c r="L322" s="165"/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</row>
    <row r="323">
      <c r="A323" s="165"/>
      <c r="B323" s="165"/>
      <c r="C323" s="165"/>
      <c r="D323" s="165"/>
      <c r="E323" s="165"/>
      <c r="F323" s="165"/>
      <c r="G323" s="165"/>
      <c r="H323" s="165"/>
      <c r="I323" s="165"/>
      <c r="J323" s="165"/>
      <c r="K323" s="165"/>
      <c r="L323" s="165"/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</row>
    <row r="324">
      <c r="A324" s="165"/>
      <c r="B324" s="165"/>
      <c r="C324" s="165"/>
      <c r="D324" s="165"/>
      <c r="E324" s="165"/>
      <c r="F324" s="165"/>
      <c r="G324" s="165"/>
      <c r="H324" s="165"/>
      <c r="I324" s="165"/>
      <c r="J324" s="165"/>
      <c r="K324" s="165"/>
      <c r="L324" s="165"/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</row>
    <row r="325">
      <c r="A325" s="165"/>
      <c r="B325" s="165"/>
      <c r="C325" s="165"/>
      <c r="D325" s="165"/>
      <c r="E325" s="165"/>
      <c r="F325" s="165"/>
      <c r="G325" s="165"/>
      <c r="H325" s="165"/>
      <c r="I325" s="165"/>
      <c r="J325" s="165"/>
      <c r="K325" s="165"/>
      <c r="L325" s="165"/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</row>
    <row r="326">
      <c r="A326" s="165"/>
      <c r="B326" s="165"/>
      <c r="C326" s="165"/>
      <c r="D326" s="165"/>
      <c r="E326" s="165"/>
      <c r="F326" s="165"/>
      <c r="G326" s="165"/>
      <c r="H326" s="165"/>
      <c r="I326" s="165"/>
      <c r="J326" s="165"/>
      <c r="K326" s="165"/>
      <c r="L326" s="165"/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</row>
    <row r="327">
      <c r="A327" s="165"/>
      <c r="B327" s="165"/>
      <c r="C327" s="165"/>
      <c r="D327" s="165"/>
      <c r="E327" s="165"/>
      <c r="F327" s="165"/>
      <c r="G327" s="165"/>
      <c r="H327" s="165"/>
      <c r="I327" s="165"/>
      <c r="J327" s="165"/>
      <c r="K327" s="165"/>
      <c r="L327" s="165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</row>
    <row r="328">
      <c r="A328" s="165"/>
      <c r="B328" s="165"/>
      <c r="C328" s="165"/>
      <c r="D328" s="165"/>
      <c r="E328" s="165"/>
      <c r="F328" s="165"/>
      <c r="G328" s="165"/>
      <c r="H328" s="165"/>
      <c r="I328" s="165"/>
      <c r="J328" s="165"/>
      <c r="K328" s="165"/>
      <c r="L328" s="165"/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</row>
    <row r="329">
      <c r="A329" s="165"/>
      <c r="B329" s="165"/>
      <c r="C329" s="165"/>
      <c r="D329" s="165"/>
      <c r="E329" s="165"/>
      <c r="F329" s="165"/>
      <c r="G329" s="165"/>
      <c r="H329" s="165"/>
      <c r="I329" s="165"/>
      <c r="J329" s="165"/>
      <c r="K329" s="165"/>
      <c r="L329" s="165"/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</row>
    <row r="330">
      <c r="A330" s="165"/>
      <c r="B330" s="165"/>
      <c r="C330" s="165"/>
      <c r="D330" s="165"/>
      <c r="E330" s="165"/>
      <c r="F330" s="165"/>
      <c r="G330" s="165"/>
      <c r="H330" s="165"/>
      <c r="I330" s="165"/>
      <c r="J330" s="165"/>
      <c r="K330" s="165"/>
      <c r="L330" s="165"/>
      <c r="M330" s="165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</row>
    <row r="331">
      <c r="A331" s="165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</row>
    <row r="332">
      <c r="A332" s="165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</row>
    <row r="333">
      <c r="A333" s="165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</row>
    <row r="334">
      <c r="A334" s="165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</row>
    <row r="335">
      <c r="A335" s="165"/>
      <c r="B335" s="165"/>
      <c r="C335" s="165"/>
      <c r="D335" s="165"/>
      <c r="E335" s="165"/>
      <c r="F335" s="165"/>
      <c r="G335" s="165"/>
      <c r="H335" s="165"/>
      <c r="I335" s="165"/>
      <c r="J335" s="165"/>
      <c r="K335" s="165"/>
      <c r="L335" s="165"/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</row>
    <row r="336">
      <c r="A336" s="165"/>
      <c r="B336" s="165"/>
      <c r="C336" s="165"/>
      <c r="D336" s="165"/>
      <c r="E336" s="165"/>
      <c r="F336" s="165"/>
      <c r="G336" s="165"/>
      <c r="H336" s="165"/>
      <c r="I336" s="165"/>
      <c r="J336" s="165"/>
      <c r="K336" s="165"/>
      <c r="L336" s="165"/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</row>
    <row r="337">
      <c r="A337" s="165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65"/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</row>
    <row r="338">
      <c r="A338" s="165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65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</row>
    <row r="339">
      <c r="A339" s="165"/>
      <c r="B339" s="165"/>
      <c r="C339" s="165"/>
      <c r="D339" s="165"/>
      <c r="E339" s="165"/>
      <c r="F339" s="165"/>
      <c r="G339" s="165"/>
      <c r="H339" s="165"/>
      <c r="I339" s="165"/>
      <c r="J339" s="165"/>
      <c r="K339" s="165"/>
      <c r="L339" s="165"/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</row>
    <row r="340">
      <c r="A340" s="165"/>
      <c r="B340" s="165"/>
      <c r="C340" s="165"/>
      <c r="D340" s="165"/>
      <c r="E340" s="165"/>
      <c r="F340" s="165"/>
      <c r="G340" s="165"/>
      <c r="H340" s="165"/>
      <c r="I340" s="165"/>
      <c r="J340" s="165"/>
      <c r="K340" s="165"/>
      <c r="L340" s="165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</row>
    <row r="341">
      <c r="A341" s="165"/>
      <c r="B341" s="165"/>
      <c r="C341" s="165"/>
      <c r="D341" s="165"/>
      <c r="E341" s="165"/>
      <c r="F341" s="165"/>
      <c r="G341" s="165"/>
      <c r="H341" s="165"/>
      <c r="I341" s="165"/>
      <c r="J341" s="165"/>
      <c r="K341" s="165"/>
      <c r="L341" s="165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</row>
    <row r="342">
      <c r="A342" s="165"/>
      <c r="B342" s="165"/>
      <c r="C342" s="165"/>
      <c r="D342" s="165"/>
      <c r="E342" s="165"/>
      <c r="F342" s="165"/>
      <c r="G342" s="165"/>
      <c r="H342" s="165"/>
      <c r="I342" s="165"/>
      <c r="J342" s="165"/>
      <c r="K342" s="165"/>
      <c r="L342" s="165"/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</row>
    <row r="343">
      <c r="A343" s="165"/>
      <c r="B343" s="165"/>
      <c r="C343" s="165"/>
      <c r="D343" s="165"/>
      <c r="E343" s="165"/>
      <c r="F343" s="165"/>
      <c r="G343" s="165"/>
      <c r="H343" s="165"/>
      <c r="I343" s="165"/>
      <c r="J343" s="165"/>
      <c r="K343" s="165"/>
      <c r="L343" s="165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</row>
    <row r="344">
      <c r="A344" s="165"/>
      <c r="B344" s="165"/>
      <c r="C344" s="165"/>
      <c r="D344" s="165"/>
      <c r="E344" s="165"/>
      <c r="F344" s="165"/>
      <c r="G344" s="165"/>
      <c r="H344" s="165"/>
      <c r="I344" s="165"/>
      <c r="J344" s="165"/>
      <c r="K344" s="165"/>
      <c r="L344" s="165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</row>
    <row r="345">
      <c r="A345" s="165"/>
      <c r="B345" s="165"/>
      <c r="C345" s="165"/>
      <c r="D345" s="165"/>
      <c r="E345" s="165"/>
      <c r="F345" s="165"/>
      <c r="G345" s="165"/>
      <c r="H345" s="165"/>
      <c r="I345" s="165"/>
      <c r="J345" s="165"/>
      <c r="K345" s="165"/>
      <c r="L345" s="165"/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</row>
    <row r="346">
      <c r="A346" s="165"/>
      <c r="B346" s="165"/>
      <c r="C346" s="165"/>
      <c r="D346" s="165"/>
      <c r="E346" s="165"/>
      <c r="F346" s="165"/>
      <c r="G346" s="165"/>
      <c r="H346" s="165"/>
      <c r="I346" s="165"/>
      <c r="J346" s="165"/>
      <c r="K346" s="165"/>
      <c r="L346" s="165"/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</row>
    <row r="347">
      <c r="A347" s="165"/>
      <c r="B347" s="165"/>
      <c r="C347" s="165"/>
      <c r="D347" s="165"/>
      <c r="E347" s="165"/>
      <c r="F347" s="165"/>
      <c r="G347" s="165"/>
      <c r="H347" s="165"/>
      <c r="I347" s="165"/>
      <c r="J347" s="165"/>
      <c r="K347" s="165"/>
      <c r="L347" s="165"/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</row>
    <row r="348">
      <c r="A348" s="165"/>
      <c r="B348" s="165"/>
      <c r="C348" s="165"/>
      <c r="D348" s="165"/>
      <c r="E348" s="165"/>
      <c r="F348" s="165"/>
      <c r="G348" s="165"/>
      <c r="H348" s="165"/>
      <c r="I348" s="165"/>
      <c r="J348" s="165"/>
      <c r="K348" s="165"/>
      <c r="L348" s="165"/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</row>
    <row r="349">
      <c r="A349" s="165"/>
      <c r="B349" s="165"/>
      <c r="C349" s="165"/>
      <c r="D349" s="165"/>
      <c r="E349" s="165"/>
      <c r="F349" s="165"/>
      <c r="G349" s="165"/>
      <c r="H349" s="165"/>
      <c r="I349" s="165"/>
      <c r="J349" s="165"/>
      <c r="K349" s="165"/>
      <c r="L349" s="165"/>
      <c r="M349" s="165"/>
      <c r="N349" s="165"/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</row>
    <row r="350">
      <c r="A350" s="165"/>
      <c r="B350" s="165"/>
      <c r="C350" s="165"/>
      <c r="D350" s="165"/>
      <c r="E350" s="165"/>
      <c r="F350" s="165"/>
      <c r="G350" s="165"/>
      <c r="H350" s="165"/>
      <c r="I350" s="165"/>
      <c r="J350" s="165"/>
      <c r="K350" s="165"/>
      <c r="L350" s="165"/>
      <c r="M350" s="165"/>
      <c r="N350" s="165"/>
      <c r="O350" s="165"/>
      <c r="P350" s="165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</row>
    <row r="351">
      <c r="A351" s="165"/>
      <c r="B351" s="165"/>
      <c r="C351" s="165"/>
      <c r="D351" s="165"/>
      <c r="E351" s="165"/>
      <c r="F351" s="165"/>
      <c r="G351" s="165"/>
      <c r="H351" s="165"/>
      <c r="I351" s="165"/>
      <c r="J351" s="165"/>
      <c r="K351" s="165"/>
      <c r="L351" s="165"/>
      <c r="M351" s="165"/>
      <c r="N351" s="165"/>
      <c r="O351" s="165"/>
      <c r="P351" s="165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</row>
    <row r="352">
      <c r="A352" s="165"/>
      <c r="B352" s="165"/>
      <c r="C352" s="165"/>
      <c r="D352" s="165"/>
      <c r="E352" s="165"/>
      <c r="F352" s="165"/>
      <c r="G352" s="165"/>
      <c r="H352" s="165"/>
      <c r="I352" s="165"/>
      <c r="J352" s="165"/>
      <c r="K352" s="165"/>
      <c r="L352" s="165"/>
      <c r="M352" s="165"/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</row>
    <row r="353">
      <c r="A353" s="165"/>
      <c r="B353" s="165"/>
      <c r="C353" s="165"/>
      <c r="D353" s="165"/>
      <c r="E353" s="165"/>
      <c r="F353" s="165"/>
      <c r="G353" s="165"/>
      <c r="H353" s="165"/>
      <c r="I353" s="165"/>
      <c r="J353" s="165"/>
      <c r="K353" s="165"/>
      <c r="L353" s="165"/>
      <c r="M353" s="165"/>
      <c r="N353" s="165"/>
      <c r="O353" s="165"/>
      <c r="P353" s="165"/>
      <c r="Q353" s="165"/>
      <c r="R353" s="165"/>
      <c r="S353" s="165"/>
      <c r="T353" s="165"/>
      <c r="U353" s="165"/>
      <c r="V353" s="165"/>
      <c r="W353" s="165"/>
      <c r="X353" s="165"/>
      <c r="Y353" s="165"/>
      <c r="Z353" s="165"/>
    </row>
    <row r="354">
      <c r="A354" s="165"/>
      <c r="B354" s="165"/>
      <c r="C354" s="165"/>
      <c r="D354" s="165"/>
      <c r="E354" s="165"/>
      <c r="F354" s="165"/>
      <c r="G354" s="165"/>
      <c r="H354" s="165"/>
      <c r="I354" s="165"/>
      <c r="J354" s="165"/>
      <c r="K354" s="165"/>
      <c r="L354" s="165"/>
      <c r="M354" s="165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</row>
    <row r="355">
      <c r="A355" s="165"/>
      <c r="B355" s="165"/>
      <c r="C355" s="165"/>
      <c r="D355" s="165"/>
      <c r="E355" s="165"/>
      <c r="F355" s="165"/>
      <c r="G355" s="165"/>
      <c r="H355" s="165"/>
      <c r="I355" s="165"/>
      <c r="J355" s="165"/>
      <c r="K355" s="165"/>
      <c r="L355" s="165"/>
      <c r="M355" s="165"/>
      <c r="N355" s="165"/>
      <c r="O355" s="165"/>
      <c r="P355" s="165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</row>
    <row r="356">
      <c r="A356" s="165"/>
      <c r="B356" s="165"/>
      <c r="C356" s="165"/>
      <c r="D356" s="165"/>
      <c r="E356" s="165"/>
      <c r="F356" s="165"/>
      <c r="G356" s="165"/>
      <c r="H356" s="165"/>
      <c r="I356" s="165"/>
      <c r="J356" s="165"/>
      <c r="K356" s="165"/>
      <c r="L356" s="165"/>
      <c r="M356" s="165"/>
      <c r="N356" s="165"/>
      <c r="O356" s="165"/>
      <c r="P356" s="165"/>
      <c r="Q356" s="165"/>
      <c r="R356" s="165"/>
      <c r="S356" s="165"/>
      <c r="T356" s="165"/>
      <c r="U356" s="165"/>
      <c r="V356" s="165"/>
      <c r="W356" s="165"/>
      <c r="X356" s="165"/>
      <c r="Y356" s="165"/>
      <c r="Z356" s="165"/>
    </row>
    <row r="357">
      <c r="A357" s="165"/>
      <c r="B357" s="165"/>
      <c r="C357" s="165"/>
      <c r="D357" s="165"/>
      <c r="E357" s="165"/>
      <c r="F357" s="165"/>
      <c r="G357" s="165"/>
      <c r="H357" s="165"/>
      <c r="I357" s="165"/>
      <c r="J357" s="165"/>
      <c r="K357" s="165"/>
      <c r="L357" s="165"/>
      <c r="M357" s="165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</row>
    <row r="358">
      <c r="A358" s="165"/>
      <c r="B358" s="165"/>
      <c r="C358" s="165"/>
      <c r="D358" s="165"/>
      <c r="E358" s="165"/>
      <c r="F358" s="165"/>
      <c r="G358" s="165"/>
      <c r="H358" s="165"/>
      <c r="I358" s="165"/>
      <c r="J358" s="165"/>
      <c r="K358" s="165"/>
      <c r="L358" s="165"/>
      <c r="M358" s="165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</row>
    <row r="359">
      <c r="A359" s="165"/>
      <c r="B359" s="165"/>
      <c r="C359" s="165"/>
      <c r="D359" s="165"/>
      <c r="E359" s="165"/>
      <c r="F359" s="165"/>
      <c r="G359" s="165"/>
      <c r="H359" s="165"/>
      <c r="I359" s="165"/>
      <c r="J359" s="165"/>
      <c r="K359" s="165"/>
      <c r="L359" s="165"/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</row>
    <row r="360">
      <c r="A360" s="165"/>
      <c r="B360" s="165"/>
      <c r="C360" s="165"/>
      <c r="D360" s="165"/>
      <c r="E360" s="165"/>
      <c r="F360" s="165"/>
      <c r="G360" s="165"/>
      <c r="H360" s="165"/>
      <c r="I360" s="165"/>
      <c r="J360" s="165"/>
      <c r="K360" s="165"/>
      <c r="L360" s="165"/>
      <c r="M360" s="165"/>
      <c r="N360" s="165"/>
      <c r="O360" s="165"/>
      <c r="P360" s="165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</row>
    <row r="361">
      <c r="A361" s="165"/>
      <c r="B361" s="165"/>
      <c r="C361" s="165"/>
      <c r="D361" s="165"/>
      <c r="E361" s="165"/>
      <c r="F361" s="165"/>
      <c r="G361" s="165"/>
      <c r="H361" s="165"/>
      <c r="I361" s="165"/>
      <c r="J361" s="165"/>
      <c r="K361" s="165"/>
      <c r="L361" s="165"/>
      <c r="M361" s="165"/>
      <c r="N361" s="165"/>
      <c r="O361" s="165"/>
      <c r="P361" s="165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</row>
    <row r="362">
      <c r="A362" s="165"/>
      <c r="B362" s="165"/>
      <c r="C362" s="165"/>
      <c r="D362" s="165"/>
      <c r="E362" s="165"/>
      <c r="F362" s="165"/>
      <c r="G362" s="165"/>
      <c r="H362" s="165"/>
      <c r="I362" s="165"/>
      <c r="J362" s="165"/>
      <c r="K362" s="165"/>
      <c r="L362" s="165"/>
      <c r="M362" s="165"/>
      <c r="N362" s="165"/>
      <c r="O362" s="165"/>
      <c r="P362" s="165"/>
      <c r="Q362" s="165"/>
      <c r="R362" s="165"/>
      <c r="S362" s="165"/>
      <c r="T362" s="165"/>
      <c r="U362" s="165"/>
      <c r="V362" s="165"/>
      <c r="W362" s="165"/>
      <c r="X362" s="165"/>
      <c r="Y362" s="165"/>
      <c r="Z362" s="165"/>
    </row>
    <row r="363">
      <c r="A363" s="165"/>
      <c r="B363" s="165"/>
      <c r="C363" s="165"/>
      <c r="D363" s="165"/>
      <c r="E363" s="165"/>
      <c r="F363" s="165"/>
      <c r="G363" s="165"/>
      <c r="H363" s="165"/>
      <c r="I363" s="165"/>
      <c r="J363" s="165"/>
      <c r="K363" s="165"/>
      <c r="L363" s="165"/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</row>
    <row r="364">
      <c r="A364" s="165"/>
      <c r="B364" s="165"/>
      <c r="C364" s="165"/>
      <c r="D364" s="165"/>
      <c r="E364" s="165"/>
      <c r="F364" s="165"/>
      <c r="G364" s="165"/>
      <c r="H364" s="165"/>
      <c r="I364" s="165"/>
      <c r="J364" s="165"/>
      <c r="K364" s="165"/>
      <c r="L364" s="165"/>
      <c r="M364" s="165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</row>
    <row r="365">
      <c r="A365" s="165"/>
      <c r="B365" s="165"/>
      <c r="C365" s="165"/>
      <c r="D365" s="165"/>
      <c r="E365" s="165"/>
      <c r="F365" s="165"/>
      <c r="G365" s="165"/>
      <c r="H365" s="165"/>
      <c r="I365" s="165"/>
      <c r="J365" s="165"/>
      <c r="K365" s="165"/>
      <c r="L365" s="165"/>
      <c r="M365" s="165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</row>
    <row r="366">
      <c r="A366" s="165"/>
      <c r="B366" s="165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5"/>
      <c r="O366" s="165"/>
      <c r="P366" s="165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</row>
    <row r="367">
      <c r="A367" s="165"/>
      <c r="B367" s="165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5"/>
      <c r="O367" s="165"/>
      <c r="P367" s="165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</row>
    <row r="368">
      <c r="A368" s="165"/>
      <c r="B368" s="165"/>
      <c r="C368" s="165"/>
      <c r="D368" s="165"/>
      <c r="E368" s="165"/>
      <c r="F368" s="165"/>
      <c r="G368" s="165"/>
      <c r="H368" s="165"/>
      <c r="I368" s="165"/>
      <c r="J368" s="165"/>
      <c r="K368" s="165"/>
      <c r="L368" s="165"/>
      <c r="M368" s="165"/>
      <c r="N368" s="165"/>
      <c r="O368" s="165"/>
      <c r="P368" s="165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</row>
    <row r="369">
      <c r="A369" s="165"/>
      <c r="B369" s="165"/>
      <c r="C369" s="165"/>
      <c r="D369" s="165"/>
      <c r="E369" s="165"/>
      <c r="F369" s="165"/>
      <c r="G369" s="165"/>
      <c r="H369" s="165"/>
      <c r="I369" s="165"/>
      <c r="J369" s="165"/>
      <c r="K369" s="165"/>
      <c r="L369" s="165"/>
      <c r="M369" s="165"/>
      <c r="N369" s="165"/>
      <c r="O369" s="165"/>
      <c r="P369" s="165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</row>
    <row r="370">
      <c r="A370" s="165"/>
      <c r="B370" s="165"/>
      <c r="C370" s="165"/>
      <c r="D370" s="165"/>
      <c r="E370" s="165"/>
      <c r="F370" s="165"/>
      <c r="G370" s="165"/>
      <c r="H370" s="165"/>
      <c r="I370" s="165"/>
      <c r="J370" s="165"/>
      <c r="K370" s="165"/>
      <c r="L370" s="165"/>
      <c r="M370" s="165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</row>
    <row r="371">
      <c r="A371" s="165"/>
      <c r="B371" s="165"/>
      <c r="C371" s="165"/>
      <c r="D371" s="165"/>
      <c r="E371" s="165"/>
      <c r="F371" s="165"/>
      <c r="G371" s="165"/>
      <c r="H371" s="165"/>
      <c r="I371" s="165"/>
      <c r="J371" s="165"/>
      <c r="K371" s="165"/>
      <c r="L371" s="165"/>
      <c r="M371" s="165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</row>
    <row r="372">
      <c r="A372" s="165"/>
      <c r="B372" s="165"/>
      <c r="C372" s="165"/>
      <c r="D372" s="165"/>
      <c r="E372" s="165"/>
      <c r="F372" s="165"/>
      <c r="G372" s="165"/>
      <c r="H372" s="165"/>
      <c r="I372" s="165"/>
      <c r="J372" s="165"/>
      <c r="K372" s="165"/>
      <c r="L372" s="165"/>
      <c r="M372" s="165"/>
      <c r="N372" s="165"/>
      <c r="O372" s="165"/>
      <c r="P372" s="165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</row>
    <row r="373">
      <c r="A373" s="165"/>
      <c r="B373" s="165"/>
      <c r="C373" s="165"/>
      <c r="D373" s="165"/>
      <c r="E373" s="165"/>
      <c r="F373" s="165"/>
      <c r="G373" s="165"/>
      <c r="H373" s="165"/>
      <c r="I373" s="165"/>
      <c r="J373" s="165"/>
      <c r="K373" s="165"/>
      <c r="L373" s="165"/>
      <c r="M373" s="165"/>
      <c r="N373" s="165"/>
      <c r="O373" s="165"/>
      <c r="P373" s="165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</row>
    <row r="374">
      <c r="A374" s="165"/>
      <c r="B374" s="165"/>
      <c r="C374" s="165"/>
      <c r="D374" s="165"/>
      <c r="E374" s="165"/>
      <c r="F374" s="165"/>
      <c r="G374" s="165"/>
      <c r="H374" s="165"/>
      <c r="I374" s="165"/>
      <c r="J374" s="165"/>
      <c r="K374" s="165"/>
      <c r="L374" s="165"/>
      <c r="M374" s="165"/>
      <c r="N374" s="165"/>
      <c r="O374" s="165"/>
      <c r="P374" s="165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</row>
    <row r="375">
      <c r="A375" s="165"/>
      <c r="B375" s="165"/>
      <c r="C375" s="165"/>
      <c r="D375" s="165"/>
      <c r="E375" s="165"/>
      <c r="F375" s="165"/>
      <c r="G375" s="165"/>
      <c r="H375" s="165"/>
      <c r="I375" s="165"/>
      <c r="J375" s="165"/>
      <c r="K375" s="165"/>
      <c r="L375" s="165"/>
      <c r="M375" s="165"/>
      <c r="N375" s="165"/>
      <c r="O375" s="165"/>
      <c r="P375" s="165"/>
      <c r="Q375" s="165"/>
      <c r="R375" s="165"/>
      <c r="S375" s="165"/>
      <c r="T375" s="165"/>
      <c r="U375" s="165"/>
      <c r="V375" s="165"/>
      <c r="W375" s="165"/>
      <c r="X375" s="165"/>
      <c r="Y375" s="165"/>
      <c r="Z375" s="165"/>
    </row>
    <row r="376">
      <c r="A376" s="165"/>
      <c r="B376" s="165"/>
      <c r="C376" s="165"/>
      <c r="D376" s="165"/>
      <c r="E376" s="165"/>
      <c r="F376" s="165"/>
      <c r="G376" s="165"/>
      <c r="H376" s="165"/>
      <c r="I376" s="165"/>
      <c r="J376" s="165"/>
      <c r="K376" s="165"/>
      <c r="L376" s="165"/>
      <c r="M376" s="165"/>
      <c r="N376" s="165"/>
      <c r="O376" s="165"/>
      <c r="P376" s="165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</row>
    <row r="377">
      <c r="A377" s="165"/>
      <c r="B377" s="165"/>
      <c r="C377" s="165"/>
      <c r="D377" s="165"/>
      <c r="E377" s="165"/>
      <c r="F377" s="165"/>
      <c r="G377" s="165"/>
      <c r="H377" s="165"/>
      <c r="I377" s="165"/>
      <c r="J377" s="165"/>
      <c r="K377" s="165"/>
      <c r="L377" s="165"/>
      <c r="M377" s="165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</row>
    <row r="378">
      <c r="A378" s="165"/>
      <c r="B378" s="165"/>
      <c r="C378" s="165"/>
      <c r="D378" s="165"/>
      <c r="E378" s="165"/>
      <c r="F378" s="165"/>
      <c r="G378" s="165"/>
      <c r="H378" s="165"/>
      <c r="I378" s="165"/>
      <c r="J378" s="165"/>
      <c r="K378" s="165"/>
      <c r="L378" s="165"/>
      <c r="M378" s="165"/>
      <c r="N378" s="165"/>
      <c r="O378" s="165"/>
      <c r="P378" s="165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</row>
    <row r="379">
      <c r="A379" s="165"/>
      <c r="B379" s="165"/>
      <c r="C379" s="165"/>
      <c r="D379" s="165"/>
      <c r="E379" s="165"/>
      <c r="F379" s="165"/>
      <c r="G379" s="165"/>
      <c r="H379" s="165"/>
      <c r="I379" s="165"/>
      <c r="J379" s="165"/>
      <c r="K379" s="165"/>
      <c r="L379" s="165"/>
      <c r="M379" s="165"/>
      <c r="N379" s="165"/>
      <c r="O379" s="165"/>
      <c r="P379" s="165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</row>
    <row r="380">
      <c r="A380" s="165"/>
      <c r="B380" s="165"/>
      <c r="C380" s="165"/>
      <c r="D380" s="165"/>
      <c r="E380" s="165"/>
      <c r="F380" s="165"/>
      <c r="G380" s="165"/>
      <c r="H380" s="165"/>
      <c r="I380" s="165"/>
      <c r="J380" s="165"/>
      <c r="K380" s="165"/>
      <c r="L380" s="165"/>
      <c r="M380" s="165"/>
      <c r="N380" s="165"/>
      <c r="O380" s="165"/>
      <c r="P380" s="165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</row>
    <row r="381">
      <c r="A381" s="165"/>
      <c r="B381" s="165"/>
      <c r="C381" s="165"/>
      <c r="D381" s="165"/>
      <c r="E381" s="165"/>
      <c r="F381" s="165"/>
      <c r="G381" s="165"/>
      <c r="H381" s="165"/>
      <c r="I381" s="165"/>
      <c r="J381" s="165"/>
      <c r="K381" s="165"/>
      <c r="L381" s="165"/>
      <c r="M381" s="165"/>
      <c r="N381" s="165"/>
      <c r="O381" s="165"/>
      <c r="P381" s="165"/>
      <c r="Q381" s="165"/>
      <c r="R381" s="165"/>
      <c r="S381" s="165"/>
      <c r="T381" s="165"/>
      <c r="U381" s="165"/>
      <c r="V381" s="165"/>
      <c r="W381" s="165"/>
      <c r="X381" s="165"/>
      <c r="Y381" s="165"/>
      <c r="Z381" s="165"/>
    </row>
    <row r="382">
      <c r="A382" s="165"/>
      <c r="B382" s="165"/>
      <c r="C382" s="165"/>
      <c r="D382" s="165"/>
      <c r="E382" s="165"/>
      <c r="F382" s="165"/>
      <c r="G382" s="165"/>
      <c r="H382" s="165"/>
      <c r="I382" s="165"/>
      <c r="J382" s="165"/>
      <c r="K382" s="165"/>
      <c r="L382" s="165"/>
      <c r="M382" s="165"/>
      <c r="N382" s="165"/>
      <c r="O382" s="165"/>
      <c r="P382" s="165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</row>
    <row r="383">
      <c r="A383" s="165"/>
      <c r="B383" s="165"/>
      <c r="C383" s="165"/>
      <c r="D383" s="165"/>
      <c r="E383" s="165"/>
      <c r="F383" s="165"/>
      <c r="G383" s="165"/>
      <c r="H383" s="165"/>
      <c r="I383" s="165"/>
      <c r="J383" s="165"/>
      <c r="K383" s="165"/>
      <c r="L383" s="165"/>
      <c r="M383" s="165"/>
      <c r="N383" s="165"/>
      <c r="O383" s="165"/>
      <c r="P383" s="165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</row>
    <row r="384">
      <c r="A384" s="165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</row>
    <row r="385">
      <c r="A385" s="165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</row>
    <row r="386">
      <c r="A386" s="165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</row>
    <row r="387">
      <c r="A387" s="165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</row>
    <row r="388">
      <c r="A388" s="165"/>
      <c r="B388" s="165"/>
      <c r="C388" s="165"/>
      <c r="D388" s="165"/>
      <c r="E388" s="165"/>
      <c r="F388" s="165"/>
      <c r="G388" s="165"/>
      <c r="H388" s="165"/>
      <c r="I388" s="165"/>
      <c r="J388" s="165"/>
      <c r="K388" s="165"/>
      <c r="L388" s="165"/>
      <c r="M388" s="165"/>
      <c r="N388" s="165"/>
      <c r="O388" s="165"/>
      <c r="P388" s="165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</row>
    <row r="389">
      <c r="A389" s="165"/>
      <c r="B389" s="165"/>
      <c r="C389" s="165"/>
      <c r="D389" s="165"/>
      <c r="E389" s="165"/>
      <c r="F389" s="165"/>
      <c r="G389" s="165"/>
      <c r="H389" s="165"/>
      <c r="I389" s="165"/>
      <c r="J389" s="165"/>
      <c r="K389" s="165"/>
      <c r="L389" s="165"/>
      <c r="M389" s="165"/>
      <c r="N389" s="165"/>
      <c r="O389" s="165"/>
      <c r="P389" s="165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</row>
    <row r="390">
      <c r="A390" s="165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65"/>
      <c r="M390" s="165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</row>
    <row r="391">
      <c r="A391" s="165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65"/>
      <c r="M391" s="165"/>
      <c r="N391" s="165"/>
      <c r="O391" s="165"/>
      <c r="P391" s="165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</row>
    <row r="392">
      <c r="A392" s="165"/>
      <c r="B392" s="165"/>
      <c r="C392" s="165"/>
      <c r="D392" s="165"/>
      <c r="E392" s="165"/>
      <c r="F392" s="165"/>
      <c r="G392" s="165"/>
      <c r="H392" s="165"/>
      <c r="I392" s="165"/>
      <c r="J392" s="165"/>
      <c r="K392" s="165"/>
      <c r="L392" s="165"/>
      <c r="M392" s="165"/>
      <c r="N392" s="165"/>
      <c r="O392" s="165"/>
      <c r="P392" s="165"/>
      <c r="Q392" s="165"/>
      <c r="R392" s="165"/>
      <c r="S392" s="165"/>
      <c r="T392" s="165"/>
      <c r="U392" s="165"/>
      <c r="V392" s="165"/>
      <c r="W392" s="165"/>
      <c r="X392" s="165"/>
      <c r="Y392" s="165"/>
      <c r="Z392" s="165"/>
    </row>
    <row r="393">
      <c r="A393" s="165"/>
      <c r="B393" s="165"/>
      <c r="C393" s="165"/>
      <c r="D393" s="165"/>
      <c r="E393" s="165"/>
      <c r="F393" s="165"/>
      <c r="G393" s="165"/>
      <c r="H393" s="165"/>
      <c r="I393" s="165"/>
      <c r="J393" s="165"/>
      <c r="K393" s="165"/>
      <c r="L393" s="165"/>
      <c r="M393" s="165"/>
      <c r="N393" s="165"/>
      <c r="O393" s="165"/>
      <c r="P393" s="165"/>
      <c r="Q393" s="165"/>
      <c r="R393" s="165"/>
      <c r="S393" s="165"/>
      <c r="T393" s="165"/>
      <c r="U393" s="165"/>
      <c r="V393" s="165"/>
      <c r="W393" s="165"/>
      <c r="X393" s="165"/>
      <c r="Y393" s="165"/>
      <c r="Z393" s="165"/>
    </row>
    <row r="394">
      <c r="A394" s="165"/>
      <c r="B394" s="165"/>
      <c r="C394" s="165"/>
      <c r="D394" s="165"/>
      <c r="E394" s="165"/>
      <c r="F394" s="165"/>
      <c r="G394" s="165"/>
      <c r="H394" s="165"/>
      <c r="I394" s="165"/>
      <c r="J394" s="165"/>
      <c r="K394" s="165"/>
      <c r="L394" s="165"/>
      <c r="M394" s="165"/>
      <c r="N394" s="165"/>
      <c r="O394" s="165"/>
      <c r="P394" s="165"/>
      <c r="Q394" s="165"/>
      <c r="R394" s="165"/>
      <c r="S394" s="165"/>
      <c r="T394" s="165"/>
      <c r="U394" s="165"/>
      <c r="V394" s="165"/>
      <c r="W394" s="165"/>
      <c r="X394" s="165"/>
      <c r="Y394" s="165"/>
      <c r="Z394" s="165"/>
    </row>
    <row r="395">
      <c r="A395" s="165"/>
      <c r="B395" s="165"/>
      <c r="C395" s="165"/>
      <c r="D395" s="165"/>
      <c r="E395" s="165"/>
      <c r="F395" s="165"/>
      <c r="G395" s="165"/>
      <c r="H395" s="165"/>
      <c r="I395" s="165"/>
      <c r="J395" s="165"/>
      <c r="K395" s="165"/>
      <c r="L395" s="165"/>
      <c r="M395" s="165"/>
      <c r="N395" s="165"/>
      <c r="O395" s="165"/>
      <c r="P395" s="165"/>
      <c r="Q395" s="165"/>
      <c r="R395" s="165"/>
      <c r="S395" s="165"/>
      <c r="T395" s="165"/>
      <c r="U395" s="165"/>
      <c r="V395" s="165"/>
      <c r="W395" s="165"/>
      <c r="X395" s="165"/>
      <c r="Y395" s="165"/>
      <c r="Z395" s="165"/>
    </row>
    <row r="396">
      <c r="A396" s="165"/>
      <c r="B396" s="165"/>
      <c r="C396" s="165"/>
      <c r="D396" s="165"/>
      <c r="E396" s="165"/>
      <c r="F396" s="165"/>
      <c r="G396" s="165"/>
      <c r="H396" s="165"/>
      <c r="I396" s="165"/>
      <c r="J396" s="165"/>
      <c r="K396" s="165"/>
      <c r="L396" s="165"/>
      <c r="M396" s="165"/>
      <c r="N396" s="165"/>
      <c r="O396" s="165"/>
      <c r="P396" s="165"/>
      <c r="Q396" s="165"/>
      <c r="R396" s="165"/>
      <c r="S396" s="165"/>
      <c r="T396" s="165"/>
      <c r="U396" s="165"/>
      <c r="V396" s="165"/>
      <c r="W396" s="165"/>
      <c r="X396" s="165"/>
      <c r="Y396" s="165"/>
      <c r="Z396" s="165"/>
    </row>
    <row r="397">
      <c r="A397" s="165"/>
      <c r="B397" s="165"/>
      <c r="C397" s="165"/>
      <c r="D397" s="165"/>
      <c r="E397" s="165"/>
      <c r="F397" s="165"/>
      <c r="G397" s="165"/>
      <c r="H397" s="165"/>
      <c r="I397" s="165"/>
      <c r="J397" s="165"/>
      <c r="K397" s="165"/>
      <c r="L397" s="165"/>
      <c r="M397" s="165"/>
      <c r="N397" s="165"/>
      <c r="O397" s="165"/>
      <c r="P397" s="165"/>
      <c r="Q397" s="165"/>
      <c r="R397" s="165"/>
      <c r="S397" s="165"/>
      <c r="T397" s="165"/>
      <c r="U397" s="165"/>
      <c r="V397" s="165"/>
      <c r="W397" s="165"/>
      <c r="X397" s="165"/>
      <c r="Y397" s="165"/>
      <c r="Z397" s="165"/>
    </row>
    <row r="398">
      <c r="A398" s="165"/>
      <c r="B398" s="165"/>
      <c r="C398" s="165"/>
      <c r="D398" s="165"/>
      <c r="E398" s="165"/>
      <c r="F398" s="165"/>
      <c r="G398" s="165"/>
      <c r="H398" s="165"/>
      <c r="I398" s="165"/>
      <c r="J398" s="165"/>
      <c r="K398" s="165"/>
      <c r="L398" s="165"/>
      <c r="M398" s="165"/>
      <c r="N398" s="165"/>
      <c r="O398" s="165"/>
      <c r="P398" s="165"/>
      <c r="Q398" s="165"/>
      <c r="R398" s="165"/>
      <c r="S398" s="165"/>
      <c r="T398" s="165"/>
      <c r="U398" s="165"/>
      <c r="V398" s="165"/>
      <c r="W398" s="165"/>
      <c r="X398" s="165"/>
      <c r="Y398" s="165"/>
      <c r="Z398" s="165"/>
    </row>
    <row r="399">
      <c r="A399" s="165"/>
      <c r="B399" s="165"/>
      <c r="C399" s="165"/>
      <c r="D399" s="165"/>
      <c r="E399" s="165"/>
      <c r="F399" s="165"/>
      <c r="G399" s="165"/>
      <c r="H399" s="165"/>
      <c r="I399" s="165"/>
      <c r="J399" s="165"/>
      <c r="K399" s="165"/>
      <c r="L399" s="165"/>
      <c r="M399" s="165"/>
      <c r="N399" s="165"/>
      <c r="O399" s="165"/>
      <c r="P399" s="165"/>
      <c r="Q399" s="165"/>
      <c r="R399" s="165"/>
      <c r="S399" s="165"/>
      <c r="T399" s="165"/>
      <c r="U399" s="165"/>
      <c r="V399" s="165"/>
      <c r="W399" s="165"/>
      <c r="X399" s="165"/>
      <c r="Y399" s="165"/>
      <c r="Z399" s="165"/>
    </row>
    <row r="400">
      <c r="A400" s="165"/>
      <c r="B400" s="165"/>
      <c r="C400" s="165"/>
      <c r="D400" s="165"/>
      <c r="E400" s="165"/>
      <c r="F400" s="165"/>
      <c r="G400" s="165"/>
      <c r="H400" s="165"/>
      <c r="I400" s="165"/>
      <c r="J400" s="165"/>
      <c r="K400" s="165"/>
      <c r="L400" s="165"/>
      <c r="M400" s="165"/>
      <c r="N400" s="165"/>
      <c r="O400" s="165"/>
      <c r="P400" s="165"/>
      <c r="Q400" s="165"/>
      <c r="R400" s="165"/>
      <c r="S400" s="165"/>
      <c r="T400" s="165"/>
      <c r="U400" s="165"/>
      <c r="V400" s="165"/>
      <c r="W400" s="165"/>
      <c r="X400" s="165"/>
      <c r="Y400" s="165"/>
      <c r="Z400" s="165"/>
    </row>
    <row r="401">
      <c r="A401" s="165"/>
      <c r="B401" s="165"/>
      <c r="C401" s="165"/>
      <c r="D401" s="165"/>
      <c r="E401" s="165"/>
      <c r="F401" s="165"/>
      <c r="G401" s="165"/>
      <c r="H401" s="165"/>
      <c r="I401" s="165"/>
      <c r="J401" s="165"/>
      <c r="K401" s="165"/>
      <c r="L401" s="165"/>
      <c r="M401" s="165"/>
      <c r="N401" s="165"/>
      <c r="O401" s="165"/>
      <c r="P401" s="165"/>
      <c r="Q401" s="165"/>
      <c r="R401" s="165"/>
      <c r="S401" s="165"/>
      <c r="T401" s="165"/>
      <c r="U401" s="165"/>
      <c r="V401" s="165"/>
      <c r="W401" s="165"/>
      <c r="X401" s="165"/>
      <c r="Y401" s="165"/>
      <c r="Z401" s="165"/>
    </row>
    <row r="402">
      <c r="A402" s="165"/>
      <c r="B402" s="165"/>
      <c r="C402" s="165"/>
      <c r="D402" s="165"/>
      <c r="E402" s="165"/>
      <c r="F402" s="165"/>
      <c r="G402" s="165"/>
      <c r="H402" s="165"/>
      <c r="I402" s="165"/>
      <c r="J402" s="165"/>
      <c r="K402" s="165"/>
      <c r="L402" s="165"/>
      <c r="M402" s="165"/>
      <c r="N402" s="165"/>
      <c r="O402" s="165"/>
      <c r="P402" s="165"/>
      <c r="Q402" s="165"/>
      <c r="R402" s="165"/>
      <c r="S402" s="165"/>
      <c r="T402" s="165"/>
      <c r="U402" s="165"/>
      <c r="V402" s="165"/>
      <c r="W402" s="165"/>
      <c r="X402" s="165"/>
      <c r="Y402" s="165"/>
      <c r="Z402" s="165"/>
    </row>
    <row r="403">
      <c r="A403" s="165"/>
      <c r="B403" s="165"/>
      <c r="C403" s="165"/>
      <c r="D403" s="165"/>
      <c r="E403" s="165"/>
      <c r="F403" s="165"/>
      <c r="G403" s="165"/>
      <c r="H403" s="165"/>
      <c r="I403" s="165"/>
      <c r="J403" s="165"/>
      <c r="K403" s="165"/>
      <c r="L403" s="165"/>
      <c r="M403" s="165"/>
      <c r="N403" s="165"/>
      <c r="O403" s="165"/>
      <c r="P403" s="165"/>
      <c r="Q403" s="165"/>
      <c r="R403" s="165"/>
      <c r="S403" s="165"/>
      <c r="T403" s="165"/>
      <c r="U403" s="165"/>
      <c r="V403" s="165"/>
      <c r="W403" s="165"/>
      <c r="X403" s="165"/>
      <c r="Y403" s="165"/>
      <c r="Z403" s="165"/>
    </row>
    <row r="404">
      <c r="A404" s="165"/>
      <c r="B404" s="165"/>
      <c r="C404" s="165"/>
      <c r="D404" s="165"/>
      <c r="E404" s="165"/>
      <c r="F404" s="165"/>
      <c r="G404" s="165"/>
      <c r="H404" s="165"/>
      <c r="I404" s="165"/>
      <c r="J404" s="165"/>
      <c r="K404" s="165"/>
      <c r="L404" s="165"/>
      <c r="M404" s="165"/>
      <c r="N404" s="165"/>
      <c r="O404" s="165"/>
      <c r="P404" s="165"/>
      <c r="Q404" s="165"/>
      <c r="R404" s="165"/>
      <c r="S404" s="165"/>
      <c r="T404" s="165"/>
      <c r="U404" s="165"/>
      <c r="V404" s="165"/>
      <c r="W404" s="165"/>
      <c r="X404" s="165"/>
      <c r="Y404" s="165"/>
      <c r="Z404" s="165"/>
    </row>
    <row r="405">
      <c r="A405" s="165"/>
      <c r="B405" s="165"/>
      <c r="C405" s="165"/>
      <c r="D405" s="165"/>
      <c r="E405" s="165"/>
      <c r="F405" s="165"/>
      <c r="G405" s="165"/>
      <c r="H405" s="165"/>
      <c r="I405" s="165"/>
      <c r="J405" s="165"/>
      <c r="K405" s="165"/>
      <c r="L405" s="165"/>
      <c r="M405" s="165"/>
      <c r="N405" s="165"/>
      <c r="O405" s="165"/>
      <c r="P405" s="165"/>
      <c r="Q405" s="165"/>
      <c r="R405" s="165"/>
      <c r="S405" s="165"/>
      <c r="T405" s="165"/>
      <c r="U405" s="165"/>
      <c r="V405" s="165"/>
      <c r="W405" s="165"/>
      <c r="X405" s="165"/>
      <c r="Y405" s="165"/>
      <c r="Z405" s="165"/>
    </row>
    <row r="406">
      <c r="A406" s="165"/>
      <c r="B406" s="165"/>
      <c r="C406" s="165"/>
      <c r="D406" s="165"/>
      <c r="E406" s="165"/>
      <c r="F406" s="165"/>
      <c r="G406" s="165"/>
      <c r="H406" s="165"/>
      <c r="I406" s="165"/>
      <c r="J406" s="165"/>
      <c r="K406" s="165"/>
      <c r="L406" s="165"/>
      <c r="M406" s="165"/>
      <c r="N406" s="165"/>
      <c r="O406" s="165"/>
      <c r="P406" s="165"/>
      <c r="Q406" s="165"/>
      <c r="R406" s="165"/>
      <c r="S406" s="165"/>
      <c r="T406" s="165"/>
      <c r="U406" s="165"/>
      <c r="V406" s="165"/>
      <c r="W406" s="165"/>
      <c r="X406" s="165"/>
      <c r="Y406" s="165"/>
      <c r="Z406" s="165"/>
    </row>
    <row r="407">
      <c r="A407" s="165"/>
      <c r="B407" s="165"/>
      <c r="C407" s="165"/>
      <c r="D407" s="165"/>
      <c r="E407" s="165"/>
      <c r="F407" s="165"/>
      <c r="G407" s="165"/>
      <c r="H407" s="165"/>
      <c r="I407" s="165"/>
      <c r="J407" s="165"/>
      <c r="K407" s="165"/>
      <c r="L407" s="165"/>
      <c r="M407" s="165"/>
      <c r="N407" s="165"/>
      <c r="O407" s="165"/>
      <c r="P407" s="165"/>
      <c r="Q407" s="165"/>
      <c r="R407" s="165"/>
      <c r="S407" s="165"/>
      <c r="T407" s="165"/>
      <c r="U407" s="165"/>
      <c r="V407" s="165"/>
      <c r="W407" s="165"/>
      <c r="X407" s="165"/>
      <c r="Y407" s="165"/>
      <c r="Z407" s="165"/>
    </row>
    <row r="408">
      <c r="A408" s="165"/>
      <c r="B408" s="165"/>
      <c r="C408" s="165"/>
      <c r="D408" s="165"/>
      <c r="E408" s="165"/>
      <c r="F408" s="165"/>
      <c r="G408" s="165"/>
      <c r="H408" s="165"/>
      <c r="I408" s="165"/>
      <c r="J408" s="165"/>
      <c r="K408" s="165"/>
      <c r="L408" s="165"/>
      <c r="M408" s="165"/>
      <c r="N408" s="165"/>
      <c r="O408" s="165"/>
      <c r="P408" s="165"/>
      <c r="Q408" s="165"/>
      <c r="R408" s="165"/>
      <c r="S408" s="165"/>
      <c r="T408" s="165"/>
      <c r="U408" s="165"/>
      <c r="V408" s="165"/>
      <c r="W408" s="165"/>
      <c r="X408" s="165"/>
      <c r="Y408" s="165"/>
      <c r="Z408" s="165"/>
    </row>
    <row r="409">
      <c r="A409" s="165"/>
      <c r="B409" s="165"/>
      <c r="C409" s="165"/>
      <c r="D409" s="165"/>
      <c r="E409" s="165"/>
      <c r="F409" s="165"/>
      <c r="G409" s="165"/>
      <c r="H409" s="165"/>
      <c r="I409" s="165"/>
      <c r="J409" s="165"/>
      <c r="K409" s="165"/>
      <c r="L409" s="165"/>
      <c r="M409" s="165"/>
      <c r="N409" s="165"/>
      <c r="O409" s="165"/>
      <c r="P409" s="165"/>
      <c r="Q409" s="165"/>
      <c r="R409" s="165"/>
      <c r="S409" s="165"/>
      <c r="T409" s="165"/>
      <c r="U409" s="165"/>
      <c r="V409" s="165"/>
      <c r="W409" s="165"/>
      <c r="X409" s="165"/>
      <c r="Y409" s="165"/>
      <c r="Z409" s="165"/>
    </row>
    <row r="410">
      <c r="A410" s="165"/>
      <c r="B410" s="165"/>
      <c r="C410" s="165"/>
      <c r="D410" s="165"/>
      <c r="E410" s="165"/>
      <c r="F410" s="165"/>
      <c r="G410" s="165"/>
      <c r="H410" s="165"/>
      <c r="I410" s="165"/>
      <c r="J410" s="165"/>
      <c r="K410" s="165"/>
      <c r="L410" s="165"/>
      <c r="M410" s="165"/>
      <c r="N410" s="165"/>
      <c r="O410" s="165"/>
      <c r="P410" s="165"/>
      <c r="Q410" s="165"/>
      <c r="R410" s="165"/>
      <c r="S410" s="165"/>
      <c r="T410" s="165"/>
      <c r="U410" s="165"/>
      <c r="V410" s="165"/>
      <c r="W410" s="165"/>
      <c r="X410" s="165"/>
      <c r="Y410" s="165"/>
      <c r="Z410" s="165"/>
    </row>
    <row r="411">
      <c r="A411" s="165"/>
      <c r="B411" s="165"/>
      <c r="C411" s="165"/>
      <c r="D411" s="165"/>
      <c r="E411" s="165"/>
      <c r="F411" s="165"/>
      <c r="G411" s="165"/>
      <c r="H411" s="165"/>
      <c r="I411" s="165"/>
      <c r="J411" s="165"/>
      <c r="K411" s="165"/>
      <c r="L411" s="165"/>
      <c r="M411" s="165"/>
      <c r="N411" s="165"/>
      <c r="O411" s="165"/>
      <c r="P411" s="165"/>
      <c r="Q411" s="165"/>
      <c r="R411" s="165"/>
      <c r="S411" s="165"/>
      <c r="T411" s="165"/>
      <c r="U411" s="165"/>
      <c r="V411" s="165"/>
      <c r="W411" s="165"/>
      <c r="X411" s="165"/>
      <c r="Y411" s="165"/>
      <c r="Z411" s="165"/>
    </row>
    <row r="412">
      <c r="A412" s="165"/>
      <c r="B412" s="165"/>
      <c r="C412" s="165"/>
      <c r="D412" s="165"/>
      <c r="E412" s="165"/>
      <c r="F412" s="165"/>
      <c r="G412" s="165"/>
      <c r="H412" s="165"/>
      <c r="I412" s="165"/>
      <c r="J412" s="165"/>
      <c r="K412" s="165"/>
      <c r="L412" s="165"/>
      <c r="M412" s="165"/>
      <c r="N412" s="165"/>
      <c r="O412" s="165"/>
      <c r="P412" s="165"/>
      <c r="Q412" s="165"/>
      <c r="R412" s="165"/>
      <c r="S412" s="165"/>
      <c r="T412" s="165"/>
      <c r="U412" s="165"/>
      <c r="V412" s="165"/>
      <c r="W412" s="165"/>
      <c r="X412" s="165"/>
      <c r="Y412" s="165"/>
      <c r="Z412" s="165"/>
    </row>
    <row r="413">
      <c r="A413" s="165"/>
      <c r="B413" s="165"/>
      <c r="C413" s="165"/>
      <c r="D413" s="165"/>
      <c r="E413" s="165"/>
      <c r="F413" s="165"/>
      <c r="G413" s="165"/>
      <c r="H413" s="165"/>
      <c r="I413" s="165"/>
      <c r="J413" s="165"/>
      <c r="K413" s="165"/>
      <c r="L413" s="165"/>
      <c r="M413" s="165"/>
      <c r="N413" s="165"/>
      <c r="O413" s="165"/>
      <c r="P413" s="165"/>
      <c r="Q413" s="165"/>
      <c r="R413" s="165"/>
      <c r="S413" s="165"/>
      <c r="T413" s="165"/>
      <c r="U413" s="165"/>
      <c r="V413" s="165"/>
      <c r="W413" s="165"/>
      <c r="X413" s="165"/>
      <c r="Y413" s="165"/>
      <c r="Z413" s="165"/>
    </row>
    <row r="414">
      <c r="A414" s="165"/>
      <c r="B414" s="165"/>
      <c r="C414" s="165"/>
      <c r="D414" s="165"/>
      <c r="E414" s="165"/>
      <c r="F414" s="165"/>
      <c r="G414" s="165"/>
      <c r="H414" s="165"/>
      <c r="I414" s="165"/>
      <c r="J414" s="165"/>
      <c r="K414" s="165"/>
      <c r="L414" s="165"/>
      <c r="M414" s="165"/>
      <c r="N414" s="165"/>
      <c r="O414" s="165"/>
      <c r="P414" s="165"/>
      <c r="Q414" s="165"/>
      <c r="R414" s="165"/>
      <c r="S414" s="165"/>
      <c r="T414" s="165"/>
      <c r="U414" s="165"/>
      <c r="V414" s="165"/>
      <c r="W414" s="165"/>
      <c r="X414" s="165"/>
      <c r="Y414" s="165"/>
      <c r="Z414" s="165"/>
    </row>
    <row r="415">
      <c r="A415" s="165"/>
      <c r="B415" s="165"/>
      <c r="C415" s="165"/>
      <c r="D415" s="165"/>
      <c r="E415" s="165"/>
      <c r="F415" s="165"/>
      <c r="G415" s="165"/>
      <c r="H415" s="165"/>
      <c r="I415" s="165"/>
      <c r="J415" s="165"/>
      <c r="K415" s="165"/>
      <c r="L415" s="165"/>
      <c r="M415" s="165"/>
      <c r="N415" s="165"/>
      <c r="O415" s="165"/>
      <c r="P415" s="165"/>
      <c r="Q415" s="165"/>
      <c r="R415" s="165"/>
      <c r="S415" s="165"/>
      <c r="T415" s="165"/>
      <c r="U415" s="165"/>
      <c r="V415" s="165"/>
      <c r="W415" s="165"/>
      <c r="X415" s="165"/>
      <c r="Y415" s="165"/>
      <c r="Z415" s="165"/>
    </row>
    <row r="416">
      <c r="A416" s="165"/>
      <c r="B416" s="165"/>
      <c r="C416" s="165"/>
      <c r="D416" s="165"/>
      <c r="E416" s="165"/>
      <c r="F416" s="165"/>
      <c r="G416" s="165"/>
      <c r="H416" s="165"/>
      <c r="I416" s="165"/>
      <c r="J416" s="165"/>
      <c r="K416" s="165"/>
      <c r="L416" s="165"/>
      <c r="M416" s="165"/>
      <c r="N416" s="165"/>
      <c r="O416" s="165"/>
      <c r="P416" s="165"/>
      <c r="Q416" s="165"/>
      <c r="R416" s="165"/>
      <c r="S416" s="165"/>
      <c r="T416" s="165"/>
      <c r="U416" s="165"/>
      <c r="V416" s="165"/>
      <c r="W416" s="165"/>
      <c r="X416" s="165"/>
      <c r="Y416" s="165"/>
      <c r="Z416" s="165"/>
    </row>
    <row r="417">
      <c r="A417" s="165"/>
      <c r="B417" s="165"/>
      <c r="C417" s="165"/>
      <c r="D417" s="165"/>
      <c r="E417" s="165"/>
      <c r="F417" s="165"/>
      <c r="G417" s="165"/>
      <c r="H417" s="165"/>
      <c r="I417" s="165"/>
      <c r="J417" s="165"/>
      <c r="K417" s="165"/>
      <c r="L417" s="165"/>
      <c r="M417" s="165"/>
      <c r="N417" s="165"/>
      <c r="O417" s="165"/>
      <c r="P417" s="165"/>
      <c r="Q417" s="165"/>
      <c r="R417" s="165"/>
      <c r="S417" s="165"/>
      <c r="T417" s="165"/>
      <c r="U417" s="165"/>
      <c r="V417" s="165"/>
      <c r="W417" s="165"/>
      <c r="X417" s="165"/>
      <c r="Y417" s="165"/>
      <c r="Z417" s="165"/>
    </row>
    <row r="418">
      <c r="A418" s="165"/>
      <c r="B418" s="165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5"/>
      <c r="O418" s="165"/>
      <c r="P418" s="165"/>
      <c r="Q418" s="165"/>
      <c r="R418" s="165"/>
      <c r="S418" s="165"/>
      <c r="T418" s="165"/>
      <c r="U418" s="165"/>
      <c r="V418" s="165"/>
      <c r="W418" s="165"/>
      <c r="X418" s="165"/>
      <c r="Y418" s="165"/>
      <c r="Z418" s="165"/>
    </row>
    <row r="419">
      <c r="A419" s="165"/>
      <c r="B419" s="165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5"/>
      <c r="O419" s="165"/>
      <c r="P419" s="165"/>
      <c r="Q419" s="165"/>
      <c r="R419" s="165"/>
      <c r="S419" s="165"/>
      <c r="T419" s="165"/>
      <c r="U419" s="165"/>
      <c r="V419" s="165"/>
      <c r="W419" s="165"/>
      <c r="X419" s="165"/>
      <c r="Y419" s="165"/>
      <c r="Z419" s="165"/>
    </row>
    <row r="420">
      <c r="A420" s="165"/>
      <c r="B420" s="165"/>
      <c r="C420" s="165"/>
      <c r="D420" s="165"/>
      <c r="E420" s="165"/>
      <c r="F420" s="165"/>
      <c r="G420" s="165"/>
      <c r="H420" s="165"/>
      <c r="I420" s="165"/>
      <c r="J420" s="165"/>
      <c r="K420" s="165"/>
      <c r="L420" s="165"/>
      <c r="M420" s="165"/>
      <c r="N420" s="165"/>
      <c r="O420" s="165"/>
      <c r="P420" s="165"/>
      <c r="Q420" s="165"/>
      <c r="R420" s="165"/>
      <c r="S420" s="165"/>
      <c r="T420" s="165"/>
      <c r="U420" s="165"/>
      <c r="V420" s="165"/>
      <c r="W420" s="165"/>
      <c r="X420" s="165"/>
      <c r="Y420" s="165"/>
      <c r="Z420" s="165"/>
    </row>
    <row r="421">
      <c r="A421" s="165"/>
      <c r="B421" s="165"/>
      <c r="C421" s="165"/>
      <c r="D421" s="165"/>
      <c r="E421" s="165"/>
      <c r="F421" s="165"/>
      <c r="G421" s="165"/>
      <c r="H421" s="165"/>
      <c r="I421" s="165"/>
      <c r="J421" s="165"/>
      <c r="K421" s="165"/>
      <c r="L421" s="165"/>
      <c r="M421" s="165"/>
      <c r="N421" s="165"/>
      <c r="O421" s="165"/>
      <c r="P421" s="165"/>
      <c r="Q421" s="165"/>
      <c r="R421" s="165"/>
      <c r="S421" s="165"/>
      <c r="T421" s="165"/>
      <c r="U421" s="165"/>
      <c r="V421" s="165"/>
      <c r="W421" s="165"/>
      <c r="X421" s="165"/>
      <c r="Y421" s="165"/>
      <c r="Z421" s="165"/>
    </row>
    <row r="422">
      <c r="A422" s="165"/>
      <c r="B422" s="165"/>
      <c r="C422" s="165"/>
      <c r="D422" s="165"/>
      <c r="E422" s="165"/>
      <c r="F422" s="165"/>
      <c r="G422" s="165"/>
      <c r="H422" s="165"/>
      <c r="I422" s="165"/>
      <c r="J422" s="165"/>
      <c r="K422" s="165"/>
      <c r="L422" s="165"/>
      <c r="M422" s="165"/>
      <c r="N422" s="165"/>
      <c r="O422" s="165"/>
      <c r="P422" s="165"/>
      <c r="Q422" s="165"/>
      <c r="R422" s="165"/>
      <c r="S422" s="165"/>
      <c r="T422" s="165"/>
      <c r="U422" s="165"/>
      <c r="V422" s="165"/>
      <c r="W422" s="165"/>
      <c r="X422" s="165"/>
      <c r="Y422" s="165"/>
      <c r="Z422" s="165"/>
    </row>
    <row r="423">
      <c r="A423" s="165"/>
      <c r="B423" s="165"/>
      <c r="C423" s="165"/>
      <c r="D423" s="165"/>
      <c r="E423" s="165"/>
      <c r="F423" s="165"/>
      <c r="G423" s="165"/>
      <c r="H423" s="165"/>
      <c r="I423" s="165"/>
      <c r="J423" s="165"/>
      <c r="K423" s="165"/>
      <c r="L423" s="165"/>
      <c r="M423" s="165"/>
      <c r="N423" s="165"/>
      <c r="O423" s="165"/>
      <c r="P423" s="165"/>
      <c r="Q423" s="165"/>
      <c r="R423" s="165"/>
      <c r="S423" s="165"/>
      <c r="T423" s="165"/>
      <c r="U423" s="165"/>
      <c r="V423" s="165"/>
      <c r="W423" s="165"/>
      <c r="X423" s="165"/>
      <c r="Y423" s="165"/>
      <c r="Z423" s="165"/>
    </row>
    <row r="424">
      <c r="A424" s="165"/>
      <c r="B424" s="165"/>
      <c r="C424" s="165"/>
      <c r="D424" s="165"/>
      <c r="E424" s="165"/>
      <c r="F424" s="165"/>
      <c r="G424" s="165"/>
      <c r="H424" s="165"/>
      <c r="I424" s="165"/>
      <c r="J424" s="165"/>
      <c r="K424" s="165"/>
      <c r="L424" s="165"/>
      <c r="M424" s="165"/>
      <c r="N424" s="165"/>
      <c r="O424" s="165"/>
      <c r="P424" s="165"/>
      <c r="Q424" s="165"/>
      <c r="R424" s="165"/>
      <c r="S424" s="165"/>
      <c r="T424" s="165"/>
      <c r="U424" s="165"/>
      <c r="V424" s="165"/>
      <c r="W424" s="165"/>
      <c r="X424" s="165"/>
      <c r="Y424" s="165"/>
      <c r="Z424" s="165"/>
    </row>
    <row r="425">
      <c r="A425" s="165"/>
      <c r="B425" s="165"/>
      <c r="C425" s="165"/>
      <c r="D425" s="165"/>
      <c r="E425" s="165"/>
      <c r="F425" s="165"/>
      <c r="G425" s="165"/>
      <c r="H425" s="165"/>
      <c r="I425" s="165"/>
      <c r="J425" s="165"/>
      <c r="K425" s="165"/>
      <c r="L425" s="165"/>
      <c r="M425" s="165"/>
      <c r="N425" s="165"/>
      <c r="O425" s="165"/>
      <c r="P425" s="165"/>
      <c r="Q425" s="165"/>
      <c r="R425" s="165"/>
      <c r="S425" s="165"/>
      <c r="T425" s="165"/>
      <c r="U425" s="165"/>
      <c r="V425" s="165"/>
      <c r="W425" s="165"/>
      <c r="X425" s="165"/>
      <c r="Y425" s="165"/>
      <c r="Z425" s="165"/>
    </row>
    <row r="426">
      <c r="A426" s="165"/>
      <c r="B426" s="165"/>
      <c r="C426" s="165"/>
      <c r="D426" s="165"/>
      <c r="E426" s="165"/>
      <c r="F426" s="165"/>
      <c r="G426" s="165"/>
      <c r="H426" s="165"/>
      <c r="I426" s="165"/>
      <c r="J426" s="165"/>
      <c r="K426" s="165"/>
      <c r="L426" s="165"/>
      <c r="M426" s="165"/>
      <c r="N426" s="165"/>
      <c r="O426" s="165"/>
      <c r="P426" s="165"/>
      <c r="Q426" s="165"/>
      <c r="R426" s="165"/>
      <c r="S426" s="165"/>
      <c r="T426" s="165"/>
      <c r="U426" s="165"/>
      <c r="V426" s="165"/>
      <c r="W426" s="165"/>
      <c r="X426" s="165"/>
      <c r="Y426" s="165"/>
      <c r="Z426" s="165"/>
    </row>
    <row r="427">
      <c r="A427" s="165"/>
      <c r="B427" s="165"/>
      <c r="C427" s="165"/>
      <c r="D427" s="165"/>
      <c r="E427" s="165"/>
      <c r="F427" s="165"/>
      <c r="G427" s="165"/>
      <c r="H427" s="165"/>
      <c r="I427" s="165"/>
      <c r="J427" s="165"/>
      <c r="K427" s="165"/>
      <c r="L427" s="165"/>
      <c r="M427" s="165"/>
      <c r="N427" s="165"/>
      <c r="O427" s="165"/>
      <c r="P427" s="165"/>
      <c r="Q427" s="165"/>
      <c r="R427" s="165"/>
      <c r="S427" s="165"/>
      <c r="T427" s="165"/>
      <c r="U427" s="165"/>
      <c r="V427" s="165"/>
      <c r="W427" s="165"/>
      <c r="X427" s="165"/>
      <c r="Y427" s="165"/>
      <c r="Z427" s="165"/>
    </row>
    <row r="428">
      <c r="A428" s="165"/>
      <c r="B428" s="165"/>
      <c r="C428" s="165"/>
      <c r="D428" s="165"/>
      <c r="E428" s="165"/>
      <c r="F428" s="165"/>
      <c r="G428" s="165"/>
      <c r="H428" s="165"/>
      <c r="I428" s="165"/>
      <c r="J428" s="165"/>
      <c r="K428" s="165"/>
      <c r="L428" s="165"/>
      <c r="M428" s="165"/>
      <c r="N428" s="165"/>
      <c r="O428" s="165"/>
      <c r="P428" s="165"/>
      <c r="Q428" s="165"/>
      <c r="R428" s="165"/>
      <c r="S428" s="165"/>
      <c r="T428" s="165"/>
      <c r="U428" s="165"/>
      <c r="V428" s="165"/>
      <c r="W428" s="165"/>
      <c r="X428" s="165"/>
      <c r="Y428" s="165"/>
      <c r="Z428" s="165"/>
    </row>
    <row r="429">
      <c r="A429" s="165"/>
      <c r="B429" s="165"/>
      <c r="C429" s="165"/>
      <c r="D429" s="165"/>
      <c r="E429" s="165"/>
      <c r="F429" s="165"/>
      <c r="G429" s="165"/>
      <c r="H429" s="165"/>
      <c r="I429" s="165"/>
      <c r="J429" s="165"/>
      <c r="K429" s="165"/>
      <c r="L429" s="165"/>
      <c r="M429" s="165"/>
      <c r="N429" s="165"/>
      <c r="O429" s="165"/>
      <c r="P429" s="165"/>
      <c r="Q429" s="165"/>
      <c r="R429" s="165"/>
      <c r="S429" s="165"/>
      <c r="T429" s="165"/>
      <c r="U429" s="165"/>
      <c r="V429" s="165"/>
      <c r="W429" s="165"/>
      <c r="X429" s="165"/>
      <c r="Y429" s="165"/>
      <c r="Z429" s="165"/>
    </row>
    <row r="430">
      <c r="A430" s="165"/>
      <c r="B430" s="165"/>
      <c r="C430" s="165"/>
      <c r="D430" s="165"/>
      <c r="E430" s="165"/>
      <c r="F430" s="165"/>
      <c r="G430" s="165"/>
      <c r="H430" s="165"/>
      <c r="I430" s="165"/>
      <c r="J430" s="165"/>
      <c r="K430" s="165"/>
      <c r="L430" s="165"/>
      <c r="M430" s="165"/>
      <c r="N430" s="165"/>
      <c r="O430" s="165"/>
      <c r="P430" s="165"/>
      <c r="Q430" s="165"/>
      <c r="R430" s="165"/>
      <c r="S430" s="165"/>
      <c r="T430" s="165"/>
      <c r="U430" s="165"/>
      <c r="V430" s="165"/>
      <c r="W430" s="165"/>
      <c r="X430" s="165"/>
      <c r="Y430" s="165"/>
      <c r="Z430" s="165"/>
    </row>
    <row r="431">
      <c r="A431" s="165"/>
      <c r="B431" s="165"/>
      <c r="C431" s="165"/>
      <c r="D431" s="165"/>
      <c r="E431" s="165"/>
      <c r="F431" s="165"/>
      <c r="G431" s="165"/>
      <c r="H431" s="165"/>
      <c r="I431" s="165"/>
      <c r="J431" s="165"/>
      <c r="K431" s="165"/>
      <c r="L431" s="165"/>
      <c r="M431" s="165"/>
      <c r="N431" s="165"/>
      <c r="O431" s="165"/>
      <c r="P431" s="165"/>
      <c r="Q431" s="165"/>
      <c r="R431" s="165"/>
      <c r="S431" s="165"/>
      <c r="T431" s="165"/>
      <c r="U431" s="165"/>
      <c r="V431" s="165"/>
      <c r="W431" s="165"/>
      <c r="X431" s="165"/>
      <c r="Y431" s="165"/>
      <c r="Z431" s="165"/>
    </row>
    <row r="432">
      <c r="A432" s="165"/>
      <c r="B432" s="165"/>
      <c r="C432" s="165"/>
      <c r="D432" s="165"/>
      <c r="E432" s="165"/>
      <c r="F432" s="165"/>
      <c r="G432" s="165"/>
      <c r="H432" s="165"/>
      <c r="I432" s="165"/>
      <c r="J432" s="165"/>
      <c r="K432" s="165"/>
      <c r="L432" s="165"/>
      <c r="M432" s="165"/>
      <c r="N432" s="165"/>
      <c r="O432" s="165"/>
      <c r="P432" s="165"/>
      <c r="Q432" s="165"/>
      <c r="R432" s="165"/>
      <c r="S432" s="165"/>
      <c r="T432" s="165"/>
      <c r="U432" s="165"/>
      <c r="V432" s="165"/>
      <c r="W432" s="165"/>
      <c r="X432" s="165"/>
      <c r="Y432" s="165"/>
      <c r="Z432" s="165"/>
    </row>
    <row r="433">
      <c r="A433" s="165"/>
      <c r="B433" s="165"/>
      <c r="C433" s="165"/>
      <c r="D433" s="165"/>
      <c r="E433" s="165"/>
      <c r="F433" s="165"/>
      <c r="G433" s="165"/>
      <c r="H433" s="165"/>
      <c r="I433" s="165"/>
      <c r="J433" s="165"/>
      <c r="K433" s="165"/>
      <c r="L433" s="165"/>
      <c r="M433" s="165"/>
      <c r="N433" s="165"/>
      <c r="O433" s="165"/>
      <c r="P433" s="165"/>
      <c r="Q433" s="165"/>
      <c r="R433" s="165"/>
      <c r="S433" s="165"/>
      <c r="T433" s="165"/>
      <c r="U433" s="165"/>
      <c r="V433" s="165"/>
      <c r="W433" s="165"/>
      <c r="X433" s="165"/>
      <c r="Y433" s="165"/>
      <c r="Z433" s="165"/>
    </row>
    <row r="434">
      <c r="A434" s="165"/>
      <c r="B434" s="165"/>
      <c r="C434" s="165"/>
      <c r="D434" s="165"/>
      <c r="E434" s="165"/>
      <c r="F434" s="165"/>
      <c r="G434" s="165"/>
      <c r="H434" s="165"/>
      <c r="I434" s="165"/>
      <c r="J434" s="165"/>
      <c r="K434" s="165"/>
      <c r="L434" s="165"/>
      <c r="M434" s="165"/>
      <c r="N434" s="165"/>
      <c r="O434" s="165"/>
      <c r="P434" s="165"/>
      <c r="Q434" s="165"/>
      <c r="R434" s="165"/>
      <c r="S434" s="165"/>
      <c r="T434" s="165"/>
      <c r="U434" s="165"/>
      <c r="V434" s="165"/>
      <c r="W434" s="165"/>
      <c r="X434" s="165"/>
      <c r="Y434" s="165"/>
      <c r="Z434" s="165"/>
    </row>
    <row r="435">
      <c r="A435" s="165"/>
      <c r="B435" s="165"/>
      <c r="C435" s="165"/>
      <c r="D435" s="165"/>
      <c r="E435" s="165"/>
      <c r="F435" s="165"/>
      <c r="G435" s="165"/>
      <c r="H435" s="165"/>
      <c r="I435" s="165"/>
      <c r="J435" s="165"/>
      <c r="K435" s="165"/>
      <c r="L435" s="165"/>
      <c r="M435" s="165"/>
      <c r="N435" s="165"/>
      <c r="O435" s="165"/>
      <c r="P435" s="165"/>
      <c r="Q435" s="165"/>
      <c r="R435" s="165"/>
      <c r="S435" s="165"/>
      <c r="T435" s="165"/>
      <c r="U435" s="165"/>
      <c r="V435" s="165"/>
      <c r="W435" s="165"/>
      <c r="X435" s="165"/>
      <c r="Y435" s="165"/>
      <c r="Z435" s="165"/>
    </row>
    <row r="436">
      <c r="A436" s="165"/>
      <c r="B436" s="165"/>
      <c r="C436" s="165"/>
      <c r="D436" s="165"/>
      <c r="E436" s="165"/>
      <c r="F436" s="165"/>
      <c r="G436" s="165"/>
      <c r="H436" s="165"/>
      <c r="I436" s="165"/>
      <c r="J436" s="165"/>
      <c r="K436" s="165"/>
      <c r="L436" s="165"/>
      <c r="M436" s="165"/>
      <c r="N436" s="165"/>
      <c r="O436" s="165"/>
      <c r="P436" s="165"/>
      <c r="Q436" s="165"/>
      <c r="R436" s="165"/>
      <c r="S436" s="165"/>
      <c r="T436" s="165"/>
      <c r="U436" s="165"/>
      <c r="V436" s="165"/>
      <c r="W436" s="165"/>
      <c r="X436" s="165"/>
      <c r="Y436" s="165"/>
      <c r="Z436" s="165"/>
    </row>
    <row r="437">
      <c r="A437" s="165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</row>
    <row r="438">
      <c r="A438" s="165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</row>
    <row r="439">
      <c r="A439" s="165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</row>
    <row r="440">
      <c r="A440" s="165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</row>
    <row r="441">
      <c r="A441" s="165"/>
      <c r="B441" s="165"/>
      <c r="C441" s="165"/>
      <c r="D441" s="165"/>
      <c r="E441" s="165"/>
      <c r="F441" s="165"/>
      <c r="G441" s="165"/>
      <c r="H441" s="165"/>
      <c r="I441" s="165"/>
      <c r="J441" s="165"/>
      <c r="K441" s="165"/>
      <c r="L441" s="165"/>
      <c r="M441" s="165"/>
      <c r="N441" s="165"/>
      <c r="O441" s="165"/>
      <c r="P441" s="165"/>
      <c r="Q441" s="165"/>
      <c r="R441" s="165"/>
      <c r="S441" s="165"/>
      <c r="T441" s="165"/>
      <c r="U441" s="165"/>
      <c r="V441" s="165"/>
      <c r="W441" s="165"/>
      <c r="X441" s="165"/>
      <c r="Y441" s="165"/>
      <c r="Z441" s="165"/>
    </row>
    <row r="442">
      <c r="A442" s="165"/>
      <c r="B442" s="165"/>
      <c r="C442" s="165"/>
      <c r="D442" s="165"/>
      <c r="E442" s="165"/>
      <c r="F442" s="165"/>
      <c r="G442" s="165"/>
      <c r="H442" s="165"/>
      <c r="I442" s="165"/>
      <c r="J442" s="165"/>
      <c r="K442" s="165"/>
      <c r="L442" s="165"/>
      <c r="M442" s="165"/>
      <c r="N442" s="165"/>
      <c r="O442" s="165"/>
      <c r="P442" s="165"/>
      <c r="Q442" s="165"/>
      <c r="R442" s="165"/>
      <c r="S442" s="165"/>
      <c r="T442" s="165"/>
      <c r="U442" s="165"/>
      <c r="V442" s="165"/>
      <c r="W442" s="165"/>
      <c r="X442" s="165"/>
      <c r="Y442" s="165"/>
      <c r="Z442" s="165"/>
    </row>
    <row r="443">
      <c r="A443" s="165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65"/>
      <c r="M443" s="165"/>
      <c r="N443" s="165"/>
      <c r="O443" s="165"/>
      <c r="P443" s="165"/>
      <c r="Q443" s="165"/>
      <c r="R443" s="165"/>
      <c r="S443" s="165"/>
      <c r="T443" s="165"/>
      <c r="U443" s="165"/>
      <c r="V443" s="165"/>
      <c r="W443" s="165"/>
      <c r="X443" s="165"/>
      <c r="Y443" s="165"/>
      <c r="Z443" s="165"/>
    </row>
    <row r="444">
      <c r="A444" s="165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65"/>
      <c r="M444" s="165"/>
      <c r="N444" s="165"/>
      <c r="O444" s="165"/>
      <c r="P444" s="165"/>
      <c r="Q444" s="165"/>
      <c r="R444" s="165"/>
      <c r="S444" s="165"/>
      <c r="T444" s="165"/>
      <c r="U444" s="165"/>
      <c r="V444" s="165"/>
      <c r="W444" s="165"/>
      <c r="X444" s="165"/>
      <c r="Y444" s="165"/>
      <c r="Z444" s="165"/>
    </row>
    <row r="445">
      <c r="A445" s="165"/>
      <c r="B445" s="165"/>
      <c r="C445" s="165"/>
      <c r="D445" s="165"/>
      <c r="E445" s="165"/>
      <c r="F445" s="165"/>
      <c r="G445" s="165"/>
      <c r="H445" s="165"/>
      <c r="I445" s="165"/>
      <c r="J445" s="165"/>
      <c r="K445" s="165"/>
      <c r="L445" s="165"/>
      <c r="M445" s="165"/>
      <c r="N445" s="165"/>
      <c r="O445" s="165"/>
      <c r="P445" s="165"/>
      <c r="Q445" s="165"/>
      <c r="R445" s="165"/>
      <c r="S445" s="165"/>
      <c r="T445" s="165"/>
      <c r="U445" s="165"/>
      <c r="V445" s="165"/>
      <c r="W445" s="165"/>
      <c r="X445" s="165"/>
      <c r="Y445" s="165"/>
      <c r="Z445" s="165"/>
    </row>
    <row r="446">
      <c r="A446" s="165"/>
      <c r="B446" s="165"/>
      <c r="C446" s="165"/>
      <c r="D446" s="165"/>
      <c r="E446" s="165"/>
      <c r="F446" s="165"/>
      <c r="G446" s="165"/>
      <c r="H446" s="165"/>
      <c r="I446" s="165"/>
      <c r="J446" s="165"/>
      <c r="K446" s="165"/>
      <c r="L446" s="165"/>
      <c r="M446" s="165"/>
      <c r="N446" s="165"/>
      <c r="O446" s="165"/>
      <c r="P446" s="165"/>
      <c r="Q446" s="165"/>
      <c r="R446" s="165"/>
      <c r="S446" s="165"/>
      <c r="T446" s="165"/>
      <c r="U446" s="165"/>
      <c r="V446" s="165"/>
      <c r="W446" s="165"/>
      <c r="X446" s="165"/>
      <c r="Y446" s="165"/>
      <c r="Z446" s="165"/>
    </row>
    <row r="447">
      <c r="A447" s="165"/>
      <c r="B447" s="165"/>
      <c r="C447" s="165"/>
      <c r="D447" s="165"/>
      <c r="E447" s="165"/>
      <c r="F447" s="165"/>
      <c r="G447" s="165"/>
      <c r="H447" s="165"/>
      <c r="I447" s="165"/>
      <c r="J447" s="165"/>
      <c r="K447" s="165"/>
      <c r="L447" s="165"/>
      <c r="M447" s="165"/>
      <c r="N447" s="165"/>
      <c r="O447" s="165"/>
      <c r="P447" s="165"/>
      <c r="Q447" s="165"/>
      <c r="R447" s="165"/>
      <c r="S447" s="165"/>
      <c r="T447" s="165"/>
      <c r="U447" s="165"/>
      <c r="V447" s="165"/>
      <c r="W447" s="165"/>
      <c r="X447" s="165"/>
      <c r="Y447" s="165"/>
      <c r="Z447" s="165"/>
    </row>
    <row r="448">
      <c r="A448" s="165"/>
      <c r="B448" s="165"/>
      <c r="C448" s="165"/>
      <c r="D448" s="165"/>
      <c r="E448" s="165"/>
      <c r="F448" s="165"/>
      <c r="G448" s="165"/>
      <c r="H448" s="165"/>
      <c r="I448" s="165"/>
      <c r="J448" s="165"/>
      <c r="K448" s="165"/>
      <c r="L448" s="165"/>
      <c r="M448" s="165"/>
      <c r="N448" s="165"/>
      <c r="O448" s="165"/>
      <c r="P448" s="165"/>
      <c r="Q448" s="165"/>
      <c r="R448" s="165"/>
      <c r="S448" s="165"/>
      <c r="T448" s="165"/>
      <c r="U448" s="165"/>
      <c r="V448" s="165"/>
      <c r="W448" s="165"/>
      <c r="X448" s="165"/>
      <c r="Y448" s="165"/>
      <c r="Z448" s="165"/>
    </row>
    <row r="449">
      <c r="A449" s="165"/>
      <c r="B449" s="165"/>
      <c r="C449" s="165"/>
      <c r="D449" s="165"/>
      <c r="E449" s="165"/>
      <c r="F449" s="165"/>
      <c r="G449" s="165"/>
      <c r="H449" s="165"/>
      <c r="I449" s="165"/>
      <c r="J449" s="165"/>
      <c r="K449" s="165"/>
      <c r="L449" s="165"/>
      <c r="M449" s="165"/>
      <c r="N449" s="165"/>
      <c r="O449" s="165"/>
      <c r="P449" s="165"/>
      <c r="Q449" s="165"/>
      <c r="R449" s="165"/>
      <c r="S449" s="165"/>
      <c r="T449" s="165"/>
      <c r="U449" s="165"/>
      <c r="V449" s="165"/>
      <c r="W449" s="165"/>
      <c r="X449" s="165"/>
      <c r="Y449" s="165"/>
      <c r="Z449" s="165"/>
    </row>
    <row r="450">
      <c r="A450" s="165"/>
      <c r="B450" s="165"/>
      <c r="C450" s="165"/>
      <c r="D450" s="165"/>
      <c r="E450" s="165"/>
      <c r="F450" s="165"/>
      <c r="G450" s="165"/>
      <c r="H450" s="165"/>
      <c r="I450" s="165"/>
      <c r="J450" s="165"/>
      <c r="K450" s="165"/>
      <c r="L450" s="165"/>
      <c r="M450" s="165"/>
      <c r="N450" s="165"/>
      <c r="O450" s="165"/>
      <c r="P450" s="165"/>
      <c r="Q450" s="165"/>
      <c r="R450" s="165"/>
      <c r="S450" s="165"/>
      <c r="T450" s="165"/>
      <c r="U450" s="165"/>
      <c r="V450" s="165"/>
      <c r="W450" s="165"/>
      <c r="X450" s="165"/>
      <c r="Y450" s="165"/>
      <c r="Z450" s="165"/>
    </row>
    <row r="451">
      <c r="A451" s="165"/>
      <c r="B451" s="165"/>
      <c r="C451" s="165"/>
      <c r="D451" s="165"/>
      <c r="E451" s="165"/>
      <c r="F451" s="165"/>
      <c r="G451" s="165"/>
      <c r="H451" s="165"/>
      <c r="I451" s="165"/>
      <c r="J451" s="165"/>
      <c r="K451" s="165"/>
      <c r="L451" s="165"/>
      <c r="M451" s="165"/>
      <c r="N451" s="165"/>
      <c r="O451" s="165"/>
      <c r="P451" s="165"/>
      <c r="Q451" s="165"/>
      <c r="R451" s="165"/>
      <c r="S451" s="165"/>
      <c r="T451" s="165"/>
      <c r="U451" s="165"/>
      <c r="V451" s="165"/>
      <c r="W451" s="165"/>
      <c r="X451" s="165"/>
      <c r="Y451" s="165"/>
      <c r="Z451" s="165"/>
    </row>
    <row r="452">
      <c r="A452" s="165"/>
      <c r="B452" s="165"/>
      <c r="C452" s="165"/>
      <c r="D452" s="165"/>
      <c r="E452" s="165"/>
      <c r="F452" s="165"/>
      <c r="G452" s="165"/>
      <c r="H452" s="165"/>
      <c r="I452" s="165"/>
      <c r="J452" s="165"/>
      <c r="K452" s="165"/>
      <c r="L452" s="165"/>
      <c r="M452" s="165"/>
      <c r="N452" s="165"/>
      <c r="O452" s="165"/>
      <c r="P452" s="165"/>
      <c r="Q452" s="165"/>
      <c r="R452" s="165"/>
      <c r="S452" s="165"/>
      <c r="T452" s="165"/>
      <c r="U452" s="165"/>
      <c r="V452" s="165"/>
      <c r="W452" s="165"/>
      <c r="X452" s="165"/>
      <c r="Y452" s="165"/>
      <c r="Z452" s="165"/>
    </row>
    <row r="453">
      <c r="A453" s="165"/>
      <c r="B453" s="165"/>
      <c r="C453" s="165"/>
      <c r="D453" s="165"/>
      <c r="E453" s="165"/>
      <c r="F453" s="165"/>
      <c r="G453" s="165"/>
      <c r="H453" s="165"/>
      <c r="I453" s="165"/>
      <c r="J453" s="165"/>
      <c r="K453" s="165"/>
      <c r="L453" s="165"/>
      <c r="M453" s="165"/>
      <c r="N453" s="165"/>
      <c r="O453" s="165"/>
      <c r="P453" s="165"/>
      <c r="Q453" s="165"/>
      <c r="R453" s="165"/>
      <c r="S453" s="165"/>
      <c r="T453" s="165"/>
      <c r="U453" s="165"/>
      <c r="V453" s="165"/>
      <c r="W453" s="165"/>
      <c r="X453" s="165"/>
      <c r="Y453" s="165"/>
      <c r="Z453" s="165"/>
    </row>
    <row r="454">
      <c r="A454" s="165"/>
      <c r="B454" s="165"/>
      <c r="C454" s="165"/>
      <c r="D454" s="165"/>
      <c r="E454" s="165"/>
      <c r="F454" s="165"/>
      <c r="G454" s="165"/>
      <c r="H454" s="165"/>
      <c r="I454" s="165"/>
      <c r="J454" s="165"/>
      <c r="K454" s="165"/>
      <c r="L454" s="165"/>
      <c r="M454" s="165"/>
      <c r="N454" s="165"/>
      <c r="O454" s="165"/>
      <c r="P454" s="165"/>
      <c r="Q454" s="165"/>
      <c r="R454" s="165"/>
      <c r="S454" s="165"/>
      <c r="T454" s="165"/>
      <c r="U454" s="165"/>
      <c r="V454" s="165"/>
      <c r="W454" s="165"/>
      <c r="X454" s="165"/>
      <c r="Y454" s="165"/>
      <c r="Z454" s="165"/>
    </row>
    <row r="455">
      <c r="A455" s="165"/>
      <c r="B455" s="165"/>
      <c r="C455" s="165"/>
      <c r="D455" s="165"/>
      <c r="E455" s="165"/>
      <c r="F455" s="165"/>
      <c r="G455" s="165"/>
      <c r="H455" s="165"/>
      <c r="I455" s="165"/>
      <c r="J455" s="165"/>
      <c r="K455" s="165"/>
      <c r="L455" s="165"/>
      <c r="M455" s="165"/>
      <c r="N455" s="165"/>
      <c r="O455" s="165"/>
      <c r="P455" s="165"/>
      <c r="Q455" s="165"/>
      <c r="R455" s="165"/>
      <c r="S455" s="165"/>
      <c r="T455" s="165"/>
      <c r="U455" s="165"/>
      <c r="V455" s="165"/>
      <c r="W455" s="165"/>
      <c r="X455" s="165"/>
      <c r="Y455" s="165"/>
      <c r="Z455" s="165"/>
    </row>
    <row r="456">
      <c r="A456" s="165"/>
      <c r="B456" s="165"/>
      <c r="C456" s="165"/>
      <c r="D456" s="165"/>
      <c r="E456" s="165"/>
      <c r="F456" s="165"/>
      <c r="G456" s="165"/>
      <c r="H456" s="165"/>
      <c r="I456" s="165"/>
      <c r="J456" s="165"/>
      <c r="K456" s="165"/>
      <c r="L456" s="165"/>
      <c r="M456" s="165"/>
      <c r="N456" s="165"/>
      <c r="O456" s="165"/>
      <c r="P456" s="165"/>
      <c r="Q456" s="165"/>
      <c r="R456" s="165"/>
      <c r="S456" s="165"/>
      <c r="T456" s="165"/>
      <c r="U456" s="165"/>
      <c r="V456" s="165"/>
      <c r="W456" s="165"/>
      <c r="X456" s="165"/>
      <c r="Y456" s="165"/>
      <c r="Z456" s="165"/>
    </row>
    <row r="457">
      <c r="A457" s="165"/>
      <c r="B457" s="165"/>
      <c r="C457" s="165"/>
      <c r="D457" s="165"/>
      <c r="E457" s="165"/>
      <c r="F457" s="165"/>
      <c r="G457" s="165"/>
      <c r="H457" s="165"/>
      <c r="I457" s="165"/>
      <c r="J457" s="165"/>
      <c r="K457" s="165"/>
      <c r="L457" s="165"/>
      <c r="M457" s="165"/>
      <c r="N457" s="165"/>
      <c r="O457" s="165"/>
      <c r="P457" s="165"/>
      <c r="Q457" s="165"/>
      <c r="R457" s="165"/>
      <c r="S457" s="165"/>
      <c r="T457" s="165"/>
      <c r="U457" s="165"/>
      <c r="V457" s="165"/>
      <c r="W457" s="165"/>
      <c r="X457" s="165"/>
      <c r="Y457" s="165"/>
      <c r="Z457" s="165"/>
    </row>
    <row r="458">
      <c r="A458" s="165"/>
      <c r="B458" s="165"/>
      <c r="C458" s="165"/>
      <c r="D458" s="165"/>
      <c r="E458" s="165"/>
      <c r="F458" s="165"/>
      <c r="G458" s="165"/>
      <c r="H458" s="165"/>
      <c r="I458" s="165"/>
      <c r="J458" s="165"/>
      <c r="K458" s="165"/>
      <c r="L458" s="165"/>
      <c r="M458" s="165"/>
      <c r="N458" s="165"/>
      <c r="O458" s="165"/>
      <c r="P458" s="165"/>
      <c r="Q458" s="165"/>
      <c r="R458" s="165"/>
      <c r="S458" s="165"/>
      <c r="T458" s="165"/>
      <c r="U458" s="165"/>
      <c r="V458" s="165"/>
      <c r="W458" s="165"/>
      <c r="X458" s="165"/>
      <c r="Y458" s="165"/>
      <c r="Z458" s="165"/>
    </row>
    <row r="459">
      <c r="A459" s="165"/>
      <c r="B459" s="165"/>
      <c r="C459" s="165"/>
      <c r="D459" s="165"/>
      <c r="E459" s="165"/>
      <c r="F459" s="165"/>
      <c r="G459" s="165"/>
      <c r="H459" s="165"/>
      <c r="I459" s="165"/>
      <c r="J459" s="165"/>
      <c r="K459" s="165"/>
      <c r="L459" s="165"/>
      <c r="M459" s="165"/>
      <c r="N459" s="165"/>
      <c r="O459" s="165"/>
      <c r="P459" s="165"/>
      <c r="Q459" s="165"/>
      <c r="R459" s="165"/>
      <c r="S459" s="165"/>
      <c r="T459" s="165"/>
      <c r="U459" s="165"/>
      <c r="V459" s="165"/>
      <c r="W459" s="165"/>
      <c r="X459" s="165"/>
      <c r="Y459" s="165"/>
      <c r="Z459" s="165"/>
    </row>
    <row r="460">
      <c r="A460" s="165"/>
      <c r="B460" s="165"/>
      <c r="C460" s="165"/>
      <c r="D460" s="165"/>
      <c r="E460" s="165"/>
      <c r="F460" s="165"/>
      <c r="G460" s="165"/>
      <c r="H460" s="165"/>
      <c r="I460" s="165"/>
      <c r="J460" s="165"/>
      <c r="K460" s="165"/>
      <c r="L460" s="165"/>
      <c r="M460" s="165"/>
      <c r="N460" s="165"/>
      <c r="O460" s="165"/>
      <c r="P460" s="165"/>
      <c r="Q460" s="165"/>
      <c r="R460" s="165"/>
      <c r="S460" s="165"/>
      <c r="T460" s="165"/>
      <c r="U460" s="165"/>
      <c r="V460" s="165"/>
      <c r="W460" s="165"/>
      <c r="X460" s="165"/>
      <c r="Y460" s="165"/>
      <c r="Z460" s="165"/>
    </row>
    <row r="461">
      <c r="A461" s="165"/>
      <c r="B461" s="165"/>
      <c r="C461" s="165"/>
      <c r="D461" s="165"/>
      <c r="E461" s="165"/>
      <c r="F461" s="165"/>
      <c r="G461" s="165"/>
      <c r="H461" s="165"/>
      <c r="I461" s="165"/>
      <c r="J461" s="165"/>
      <c r="K461" s="165"/>
      <c r="L461" s="165"/>
      <c r="M461" s="165"/>
      <c r="N461" s="165"/>
      <c r="O461" s="165"/>
      <c r="P461" s="165"/>
      <c r="Q461" s="165"/>
      <c r="R461" s="165"/>
      <c r="S461" s="165"/>
      <c r="T461" s="165"/>
      <c r="U461" s="165"/>
      <c r="V461" s="165"/>
      <c r="W461" s="165"/>
      <c r="X461" s="165"/>
      <c r="Y461" s="165"/>
      <c r="Z461" s="165"/>
    </row>
    <row r="462">
      <c r="A462" s="165"/>
      <c r="B462" s="165"/>
      <c r="C462" s="165"/>
      <c r="D462" s="165"/>
      <c r="E462" s="165"/>
      <c r="F462" s="165"/>
      <c r="G462" s="165"/>
      <c r="H462" s="165"/>
      <c r="I462" s="165"/>
      <c r="J462" s="165"/>
      <c r="K462" s="165"/>
      <c r="L462" s="165"/>
      <c r="M462" s="165"/>
      <c r="N462" s="165"/>
      <c r="O462" s="165"/>
      <c r="P462" s="165"/>
      <c r="Q462" s="165"/>
      <c r="R462" s="165"/>
      <c r="S462" s="165"/>
      <c r="T462" s="165"/>
      <c r="U462" s="165"/>
      <c r="V462" s="165"/>
      <c r="W462" s="165"/>
      <c r="X462" s="165"/>
      <c r="Y462" s="165"/>
      <c r="Z462" s="165"/>
    </row>
    <row r="463">
      <c r="A463" s="165"/>
      <c r="B463" s="165"/>
      <c r="C463" s="165"/>
      <c r="D463" s="165"/>
      <c r="E463" s="165"/>
      <c r="F463" s="165"/>
      <c r="G463" s="165"/>
      <c r="H463" s="165"/>
      <c r="I463" s="165"/>
      <c r="J463" s="165"/>
      <c r="K463" s="165"/>
      <c r="L463" s="165"/>
      <c r="M463" s="165"/>
      <c r="N463" s="165"/>
      <c r="O463" s="165"/>
      <c r="P463" s="165"/>
      <c r="Q463" s="165"/>
      <c r="R463" s="165"/>
      <c r="S463" s="165"/>
      <c r="T463" s="165"/>
      <c r="U463" s="165"/>
      <c r="V463" s="165"/>
      <c r="W463" s="165"/>
      <c r="X463" s="165"/>
      <c r="Y463" s="165"/>
      <c r="Z463" s="165"/>
    </row>
    <row r="464">
      <c r="A464" s="165"/>
      <c r="B464" s="165"/>
      <c r="C464" s="165"/>
      <c r="D464" s="165"/>
      <c r="E464" s="165"/>
      <c r="F464" s="165"/>
      <c r="G464" s="165"/>
      <c r="H464" s="165"/>
      <c r="I464" s="165"/>
      <c r="J464" s="165"/>
      <c r="K464" s="165"/>
      <c r="L464" s="165"/>
      <c r="M464" s="165"/>
      <c r="N464" s="165"/>
      <c r="O464" s="165"/>
      <c r="P464" s="165"/>
      <c r="Q464" s="165"/>
      <c r="R464" s="165"/>
      <c r="S464" s="165"/>
      <c r="T464" s="165"/>
      <c r="U464" s="165"/>
      <c r="V464" s="165"/>
      <c r="W464" s="165"/>
      <c r="X464" s="165"/>
      <c r="Y464" s="165"/>
      <c r="Z464" s="165"/>
    </row>
    <row r="465">
      <c r="A465" s="165"/>
      <c r="B465" s="165"/>
      <c r="C465" s="165"/>
      <c r="D465" s="165"/>
      <c r="E465" s="165"/>
      <c r="F465" s="165"/>
      <c r="G465" s="165"/>
      <c r="H465" s="165"/>
      <c r="I465" s="165"/>
      <c r="J465" s="165"/>
      <c r="K465" s="165"/>
      <c r="L465" s="165"/>
      <c r="M465" s="165"/>
      <c r="N465" s="165"/>
      <c r="O465" s="165"/>
      <c r="P465" s="165"/>
      <c r="Q465" s="165"/>
      <c r="R465" s="165"/>
      <c r="S465" s="165"/>
      <c r="T465" s="165"/>
      <c r="U465" s="165"/>
      <c r="V465" s="165"/>
      <c r="W465" s="165"/>
      <c r="X465" s="165"/>
      <c r="Y465" s="165"/>
      <c r="Z465" s="165"/>
    </row>
    <row r="466">
      <c r="A466" s="165"/>
      <c r="B466" s="165"/>
      <c r="C466" s="165"/>
      <c r="D466" s="165"/>
      <c r="E466" s="165"/>
      <c r="F466" s="165"/>
      <c r="G466" s="165"/>
      <c r="H466" s="165"/>
      <c r="I466" s="165"/>
      <c r="J466" s="165"/>
      <c r="K466" s="165"/>
      <c r="L466" s="165"/>
      <c r="M466" s="165"/>
      <c r="N466" s="165"/>
      <c r="O466" s="165"/>
      <c r="P466" s="165"/>
      <c r="Q466" s="165"/>
      <c r="R466" s="165"/>
      <c r="S466" s="165"/>
      <c r="T466" s="165"/>
      <c r="U466" s="165"/>
      <c r="V466" s="165"/>
      <c r="W466" s="165"/>
      <c r="X466" s="165"/>
      <c r="Y466" s="165"/>
      <c r="Z466" s="165"/>
    </row>
    <row r="467">
      <c r="A467" s="165"/>
      <c r="B467" s="165"/>
      <c r="C467" s="165"/>
      <c r="D467" s="165"/>
      <c r="E467" s="165"/>
      <c r="F467" s="165"/>
      <c r="G467" s="165"/>
      <c r="H467" s="165"/>
      <c r="I467" s="165"/>
      <c r="J467" s="165"/>
      <c r="K467" s="165"/>
      <c r="L467" s="165"/>
      <c r="M467" s="165"/>
      <c r="N467" s="165"/>
      <c r="O467" s="165"/>
      <c r="P467" s="165"/>
      <c r="Q467" s="165"/>
      <c r="R467" s="165"/>
      <c r="S467" s="165"/>
      <c r="T467" s="165"/>
      <c r="U467" s="165"/>
      <c r="V467" s="165"/>
      <c r="W467" s="165"/>
      <c r="X467" s="165"/>
      <c r="Y467" s="165"/>
      <c r="Z467" s="165"/>
    </row>
    <row r="468">
      <c r="A468" s="165"/>
      <c r="B468" s="165"/>
      <c r="C468" s="165"/>
      <c r="D468" s="165"/>
      <c r="E468" s="165"/>
      <c r="F468" s="165"/>
      <c r="G468" s="165"/>
      <c r="H468" s="165"/>
      <c r="I468" s="165"/>
      <c r="J468" s="165"/>
      <c r="K468" s="165"/>
      <c r="L468" s="165"/>
      <c r="M468" s="165"/>
      <c r="N468" s="165"/>
      <c r="O468" s="165"/>
      <c r="P468" s="165"/>
      <c r="Q468" s="165"/>
      <c r="R468" s="165"/>
      <c r="S468" s="165"/>
      <c r="T468" s="165"/>
      <c r="U468" s="165"/>
      <c r="V468" s="165"/>
      <c r="W468" s="165"/>
      <c r="X468" s="165"/>
      <c r="Y468" s="165"/>
      <c r="Z468" s="165"/>
    </row>
    <row r="469">
      <c r="A469" s="165"/>
      <c r="B469" s="165"/>
      <c r="C469" s="165"/>
      <c r="D469" s="165"/>
      <c r="E469" s="165"/>
      <c r="F469" s="165"/>
      <c r="G469" s="165"/>
      <c r="H469" s="165"/>
      <c r="I469" s="165"/>
      <c r="J469" s="165"/>
      <c r="K469" s="165"/>
      <c r="L469" s="165"/>
      <c r="M469" s="165"/>
      <c r="N469" s="165"/>
      <c r="O469" s="165"/>
      <c r="P469" s="165"/>
      <c r="Q469" s="165"/>
      <c r="R469" s="165"/>
      <c r="S469" s="165"/>
      <c r="T469" s="165"/>
      <c r="U469" s="165"/>
      <c r="V469" s="165"/>
      <c r="W469" s="165"/>
      <c r="X469" s="165"/>
      <c r="Y469" s="165"/>
      <c r="Z469" s="165"/>
    </row>
    <row r="470">
      <c r="A470" s="165"/>
      <c r="B470" s="165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5"/>
      <c r="O470" s="165"/>
      <c r="P470" s="165"/>
      <c r="Q470" s="165"/>
      <c r="R470" s="165"/>
      <c r="S470" s="165"/>
      <c r="T470" s="165"/>
      <c r="U470" s="165"/>
      <c r="V470" s="165"/>
      <c r="W470" s="165"/>
      <c r="X470" s="165"/>
      <c r="Y470" s="165"/>
      <c r="Z470" s="165"/>
    </row>
    <row r="471">
      <c r="A471" s="165"/>
      <c r="B471" s="165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5"/>
      <c r="O471" s="165"/>
      <c r="P471" s="165"/>
      <c r="Q471" s="165"/>
      <c r="R471" s="165"/>
      <c r="S471" s="165"/>
      <c r="T471" s="165"/>
      <c r="U471" s="165"/>
      <c r="V471" s="165"/>
      <c r="W471" s="165"/>
      <c r="X471" s="165"/>
      <c r="Y471" s="165"/>
      <c r="Z471" s="165"/>
    </row>
    <row r="472">
      <c r="A472" s="165"/>
      <c r="B472" s="165"/>
      <c r="C472" s="165"/>
      <c r="D472" s="165"/>
      <c r="E472" s="165"/>
      <c r="F472" s="165"/>
      <c r="G472" s="165"/>
      <c r="H472" s="165"/>
      <c r="I472" s="165"/>
      <c r="J472" s="165"/>
      <c r="K472" s="165"/>
      <c r="L472" s="165"/>
      <c r="M472" s="165"/>
      <c r="N472" s="165"/>
      <c r="O472" s="165"/>
      <c r="P472" s="165"/>
      <c r="Q472" s="165"/>
      <c r="R472" s="165"/>
      <c r="S472" s="165"/>
      <c r="T472" s="165"/>
      <c r="U472" s="165"/>
      <c r="V472" s="165"/>
      <c r="W472" s="165"/>
      <c r="X472" s="165"/>
      <c r="Y472" s="165"/>
      <c r="Z472" s="165"/>
    </row>
    <row r="473">
      <c r="A473" s="165"/>
      <c r="B473" s="165"/>
      <c r="C473" s="165"/>
      <c r="D473" s="165"/>
      <c r="E473" s="165"/>
      <c r="F473" s="165"/>
      <c r="G473" s="165"/>
      <c r="H473" s="165"/>
      <c r="I473" s="165"/>
      <c r="J473" s="165"/>
      <c r="K473" s="165"/>
      <c r="L473" s="165"/>
      <c r="M473" s="165"/>
      <c r="N473" s="165"/>
      <c r="O473" s="165"/>
      <c r="P473" s="165"/>
      <c r="Q473" s="165"/>
      <c r="R473" s="165"/>
      <c r="S473" s="165"/>
      <c r="T473" s="165"/>
      <c r="U473" s="165"/>
      <c r="V473" s="165"/>
      <c r="W473" s="165"/>
      <c r="X473" s="165"/>
      <c r="Y473" s="165"/>
      <c r="Z473" s="165"/>
    </row>
    <row r="474">
      <c r="A474" s="165"/>
      <c r="B474" s="165"/>
      <c r="C474" s="165"/>
      <c r="D474" s="165"/>
      <c r="E474" s="165"/>
      <c r="F474" s="165"/>
      <c r="G474" s="165"/>
      <c r="H474" s="165"/>
      <c r="I474" s="165"/>
      <c r="J474" s="165"/>
      <c r="K474" s="165"/>
      <c r="L474" s="165"/>
      <c r="M474" s="165"/>
      <c r="N474" s="165"/>
      <c r="O474" s="165"/>
      <c r="P474" s="165"/>
      <c r="Q474" s="165"/>
      <c r="R474" s="165"/>
      <c r="S474" s="165"/>
      <c r="T474" s="165"/>
      <c r="U474" s="165"/>
      <c r="V474" s="165"/>
      <c r="W474" s="165"/>
      <c r="X474" s="165"/>
      <c r="Y474" s="165"/>
      <c r="Z474" s="165"/>
    </row>
    <row r="475">
      <c r="A475" s="165"/>
      <c r="B475" s="165"/>
      <c r="C475" s="165"/>
      <c r="D475" s="165"/>
      <c r="E475" s="165"/>
      <c r="F475" s="165"/>
      <c r="G475" s="165"/>
      <c r="H475" s="165"/>
      <c r="I475" s="165"/>
      <c r="J475" s="165"/>
      <c r="K475" s="165"/>
      <c r="L475" s="165"/>
      <c r="M475" s="165"/>
      <c r="N475" s="165"/>
      <c r="O475" s="165"/>
      <c r="P475" s="165"/>
      <c r="Q475" s="165"/>
      <c r="R475" s="165"/>
      <c r="S475" s="165"/>
      <c r="T475" s="165"/>
      <c r="U475" s="165"/>
      <c r="V475" s="165"/>
      <c r="W475" s="165"/>
      <c r="X475" s="165"/>
      <c r="Y475" s="165"/>
      <c r="Z475" s="165"/>
    </row>
    <row r="476">
      <c r="A476" s="165"/>
      <c r="B476" s="165"/>
      <c r="C476" s="165"/>
      <c r="D476" s="165"/>
      <c r="E476" s="165"/>
      <c r="F476" s="165"/>
      <c r="G476" s="165"/>
      <c r="H476" s="165"/>
      <c r="I476" s="165"/>
      <c r="J476" s="165"/>
      <c r="K476" s="165"/>
      <c r="L476" s="165"/>
      <c r="M476" s="165"/>
      <c r="N476" s="165"/>
      <c r="O476" s="165"/>
      <c r="P476" s="165"/>
      <c r="Q476" s="165"/>
      <c r="R476" s="165"/>
      <c r="S476" s="165"/>
      <c r="T476" s="165"/>
      <c r="U476" s="165"/>
      <c r="V476" s="165"/>
      <c r="W476" s="165"/>
      <c r="X476" s="165"/>
      <c r="Y476" s="165"/>
      <c r="Z476" s="165"/>
    </row>
    <row r="477">
      <c r="A477" s="165"/>
      <c r="B477" s="165"/>
      <c r="C477" s="165"/>
      <c r="D477" s="165"/>
      <c r="E477" s="165"/>
      <c r="F477" s="165"/>
      <c r="G477" s="165"/>
      <c r="H477" s="165"/>
      <c r="I477" s="165"/>
      <c r="J477" s="165"/>
      <c r="K477" s="165"/>
      <c r="L477" s="165"/>
      <c r="M477" s="165"/>
      <c r="N477" s="165"/>
      <c r="O477" s="165"/>
      <c r="P477" s="165"/>
      <c r="Q477" s="165"/>
      <c r="R477" s="165"/>
      <c r="S477" s="165"/>
      <c r="T477" s="165"/>
      <c r="U477" s="165"/>
      <c r="V477" s="165"/>
      <c r="W477" s="165"/>
      <c r="X477" s="165"/>
      <c r="Y477" s="165"/>
      <c r="Z477" s="165"/>
    </row>
    <row r="478">
      <c r="A478" s="165"/>
      <c r="B478" s="165"/>
      <c r="C478" s="165"/>
      <c r="D478" s="165"/>
      <c r="E478" s="165"/>
      <c r="F478" s="165"/>
      <c r="G478" s="165"/>
      <c r="H478" s="165"/>
      <c r="I478" s="165"/>
      <c r="J478" s="165"/>
      <c r="K478" s="165"/>
      <c r="L478" s="165"/>
      <c r="M478" s="165"/>
      <c r="N478" s="165"/>
      <c r="O478" s="165"/>
      <c r="P478" s="165"/>
      <c r="Q478" s="165"/>
      <c r="R478" s="165"/>
      <c r="S478" s="165"/>
      <c r="T478" s="165"/>
      <c r="U478" s="165"/>
      <c r="V478" s="165"/>
      <c r="W478" s="165"/>
      <c r="X478" s="165"/>
      <c r="Y478" s="165"/>
      <c r="Z478" s="165"/>
    </row>
    <row r="479">
      <c r="A479" s="165"/>
      <c r="B479" s="165"/>
      <c r="C479" s="165"/>
      <c r="D479" s="165"/>
      <c r="E479" s="165"/>
      <c r="F479" s="165"/>
      <c r="G479" s="165"/>
      <c r="H479" s="165"/>
      <c r="I479" s="165"/>
      <c r="J479" s="165"/>
      <c r="K479" s="165"/>
      <c r="L479" s="165"/>
      <c r="M479" s="165"/>
      <c r="N479" s="165"/>
      <c r="O479" s="165"/>
      <c r="P479" s="165"/>
      <c r="Q479" s="165"/>
      <c r="R479" s="165"/>
      <c r="S479" s="165"/>
      <c r="T479" s="165"/>
      <c r="U479" s="165"/>
      <c r="V479" s="165"/>
      <c r="W479" s="165"/>
      <c r="X479" s="165"/>
      <c r="Y479" s="165"/>
      <c r="Z479" s="165"/>
    </row>
    <row r="480">
      <c r="A480" s="165"/>
      <c r="B480" s="165"/>
      <c r="C480" s="165"/>
      <c r="D480" s="165"/>
      <c r="E480" s="165"/>
      <c r="F480" s="165"/>
      <c r="G480" s="165"/>
      <c r="H480" s="165"/>
      <c r="I480" s="165"/>
      <c r="J480" s="165"/>
      <c r="K480" s="165"/>
      <c r="L480" s="165"/>
      <c r="M480" s="165"/>
      <c r="N480" s="165"/>
      <c r="O480" s="165"/>
      <c r="P480" s="165"/>
      <c r="Q480" s="165"/>
      <c r="R480" s="165"/>
      <c r="S480" s="165"/>
      <c r="T480" s="165"/>
      <c r="U480" s="165"/>
      <c r="V480" s="165"/>
      <c r="W480" s="165"/>
      <c r="X480" s="165"/>
      <c r="Y480" s="165"/>
      <c r="Z480" s="165"/>
    </row>
    <row r="481">
      <c r="A481" s="165"/>
      <c r="B481" s="165"/>
      <c r="C481" s="165"/>
      <c r="D481" s="165"/>
      <c r="E481" s="165"/>
      <c r="F481" s="165"/>
      <c r="G481" s="165"/>
      <c r="H481" s="165"/>
      <c r="I481" s="165"/>
      <c r="J481" s="165"/>
      <c r="K481" s="165"/>
      <c r="L481" s="165"/>
      <c r="M481" s="165"/>
      <c r="N481" s="165"/>
      <c r="O481" s="165"/>
      <c r="P481" s="165"/>
      <c r="Q481" s="165"/>
      <c r="R481" s="165"/>
      <c r="S481" s="165"/>
      <c r="T481" s="165"/>
      <c r="U481" s="165"/>
      <c r="V481" s="165"/>
      <c r="W481" s="165"/>
      <c r="X481" s="165"/>
      <c r="Y481" s="165"/>
      <c r="Z481" s="165"/>
    </row>
    <row r="482">
      <c r="A482" s="165"/>
      <c r="B482" s="165"/>
      <c r="C482" s="165"/>
      <c r="D482" s="165"/>
      <c r="E482" s="165"/>
      <c r="F482" s="165"/>
      <c r="G482" s="165"/>
      <c r="H482" s="165"/>
      <c r="I482" s="165"/>
      <c r="J482" s="165"/>
      <c r="K482" s="165"/>
      <c r="L482" s="165"/>
      <c r="M482" s="165"/>
      <c r="N482" s="165"/>
      <c r="O482" s="165"/>
      <c r="P482" s="165"/>
      <c r="Q482" s="165"/>
      <c r="R482" s="165"/>
      <c r="S482" s="165"/>
      <c r="T482" s="165"/>
      <c r="U482" s="165"/>
      <c r="V482" s="165"/>
      <c r="W482" s="165"/>
      <c r="X482" s="165"/>
      <c r="Y482" s="165"/>
      <c r="Z482" s="165"/>
    </row>
    <row r="483">
      <c r="A483" s="165"/>
      <c r="B483" s="165"/>
      <c r="C483" s="165"/>
      <c r="D483" s="165"/>
      <c r="E483" s="165"/>
      <c r="F483" s="165"/>
      <c r="G483" s="165"/>
      <c r="H483" s="165"/>
      <c r="I483" s="165"/>
      <c r="J483" s="165"/>
      <c r="K483" s="165"/>
      <c r="L483" s="165"/>
      <c r="M483" s="165"/>
      <c r="N483" s="165"/>
      <c r="O483" s="165"/>
      <c r="P483" s="165"/>
      <c r="Q483" s="165"/>
      <c r="R483" s="165"/>
      <c r="S483" s="165"/>
      <c r="T483" s="165"/>
      <c r="U483" s="165"/>
      <c r="V483" s="165"/>
      <c r="W483" s="165"/>
      <c r="X483" s="165"/>
      <c r="Y483" s="165"/>
      <c r="Z483" s="165"/>
    </row>
    <row r="484">
      <c r="A484" s="165"/>
      <c r="B484" s="165"/>
      <c r="C484" s="165"/>
      <c r="D484" s="165"/>
      <c r="E484" s="165"/>
      <c r="F484" s="165"/>
      <c r="G484" s="165"/>
      <c r="H484" s="165"/>
      <c r="I484" s="165"/>
      <c r="J484" s="165"/>
      <c r="K484" s="165"/>
      <c r="L484" s="165"/>
      <c r="M484" s="165"/>
      <c r="N484" s="165"/>
      <c r="O484" s="165"/>
      <c r="P484" s="165"/>
      <c r="Q484" s="165"/>
      <c r="R484" s="165"/>
      <c r="S484" s="165"/>
      <c r="T484" s="165"/>
      <c r="U484" s="165"/>
      <c r="V484" s="165"/>
      <c r="W484" s="165"/>
      <c r="X484" s="165"/>
      <c r="Y484" s="165"/>
      <c r="Z484" s="165"/>
    </row>
    <row r="485">
      <c r="A485" s="165"/>
      <c r="B485" s="165"/>
      <c r="C485" s="165"/>
      <c r="D485" s="165"/>
      <c r="E485" s="165"/>
      <c r="F485" s="165"/>
      <c r="G485" s="165"/>
      <c r="H485" s="165"/>
      <c r="I485" s="165"/>
      <c r="J485" s="165"/>
      <c r="K485" s="165"/>
      <c r="L485" s="165"/>
      <c r="M485" s="165"/>
      <c r="N485" s="165"/>
      <c r="O485" s="165"/>
      <c r="P485" s="165"/>
      <c r="Q485" s="165"/>
      <c r="R485" s="165"/>
      <c r="S485" s="165"/>
      <c r="T485" s="165"/>
      <c r="U485" s="165"/>
      <c r="V485" s="165"/>
      <c r="W485" s="165"/>
      <c r="X485" s="165"/>
      <c r="Y485" s="165"/>
      <c r="Z485" s="165"/>
    </row>
    <row r="486">
      <c r="A486" s="165"/>
      <c r="B486" s="165"/>
      <c r="C486" s="165"/>
      <c r="D486" s="165"/>
      <c r="E486" s="165"/>
      <c r="F486" s="165"/>
      <c r="G486" s="165"/>
      <c r="H486" s="165"/>
      <c r="I486" s="165"/>
      <c r="J486" s="165"/>
      <c r="K486" s="165"/>
      <c r="L486" s="165"/>
      <c r="M486" s="165"/>
      <c r="N486" s="165"/>
      <c r="O486" s="165"/>
      <c r="P486" s="165"/>
      <c r="Q486" s="165"/>
      <c r="R486" s="165"/>
      <c r="S486" s="165"/>
      <c r="T486" s="165"/>
      <c r="U486" s="165"/>
      <c r="V486" s="165"/>
      <c r="W486" s="165"/>
      <c r="X486" s="165"/>
      <c r="Y486" s="165"/>
      <c r="Z486" s="165"/>
    </row>
    <row r="487">
      <c r="A487" s="165"/>
      <c r="B487" s="165"/>
      <c r="C487" s="165"/>
      <c r="D487" s="165"/>
      <c r="E487" s="165"/>
      <c r="F487" s="165"/>
      <c r="G487" s="165"/>
      <c r="H487" s="165"/>
      <c r="I487" s="165"/>
      <c r="J487" s="165"/>
      <c r="K487" s="165"/>
      <c r="L487" s="165"/>
      <c r="M487" s="165"/>
      <c r="N487" s="165"/>
      <c r="O487" s="165"/>
      <c r="P487" s="165"/>
      <c r="Q487" s="165"/>
      <c r="R487" s="165"/>
      <c r="S487" s="165"/>
      <c r="T487" s="165"/>
      <c r="U487" s="165"/>
      <c r="V487" s="165"/>
      <c r="W487" s="165"/>
      <c r="X487" s="165"/>
      <c r="Y487" s="165"/>
      <c r="Z487" s="165"/>
    </row>
    <row r="488">
      <c r="A488" s="165"/>
      <c r="B488" s="165"/>
      <c r="C488" s="165"/>
      <c r="D488" s="165"/>
      <c r="E488" s="165"/>
      <c r="F488" s="165"/>
      <c r="G488" s="165"/>
      <c r="H488" s="165"/>
      <c r="I488" s="165"/>
      <c r="J488" s="165"/>
      <c r="K488" s="165"/>
      <c r="L488" s="165"/>
      <c r="M488" s="165"/>
      <c r="N488" s="165"/>
      <c r="O488" s="165"/>
      <c r="P488" s="165"/>
      <c r="Q488" s="165"/>
      <c r="R488" s="165"/>
      <c r="S488" s="165"/>
      <c r="T488" s="165"/>
      <c r="U488" s="165"/>
      <c r="V488" s="165"/>
      <c r="W488" s="165"/>
      <c r="X488" s="165"/>
      <c r="Y488" s="165"/>
      <c r="Z488" s="165"/>
    </row>
    <row r="489">
      <c r="A489" s="165"/>
      <c r="B489" s="165"/>
      <c r="C489" s="165"/>
      <c r="D489" s="165"/>
      <c r="E489" s="165"/>
      <c r="F489" s="165"/>
      <c r="G489" s="165"/>
      <c r="H489" s="165"/>
      <c r="I489" s="165"/>
      <c r="J489" s="165"/>
      <c r="K489" s="165"/>
      <c r="L489" s="165"/>
      <c r="M489" s="165"/>
      <c r="N489" s="165"/>
      <c r="O489" s="165"/>
      <c r="P489" s="165"/>
      <c r="Q489" s="165"/>
      <c r="R489" s="165"/>
      <c r="S489" s="165"/>
      <c r="T489" s="165"/>
      <c r="U489" s="165"/>
      <c r="V489" s="165"/>
      <c r="W489" s="165"/>
      <c r="X489" s="165"/>
      <c r="Y489" s="165"/>
      <c r="Z489" s="165"/>
    </row>
    <row r="490">
      <c r="A490" s="165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</row>
    <row r="491">
      <c r="A491" s="165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</row>
    <row r="492">
      <c r="A492" s="165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</row>
    <row r="493">
      <c r="A493" s="165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</row>
    <row r="494">
      <c r="A494" s="165"/>
      <c r="B494" s="165"/>
      <c r="C494" s="165"/>
      <c r="D494" s="165"/>
      <c r="E494" s="165"/>
      <c r="F494" s="165"/>
      <c r="G494" s="165"/>
      <c r="H494" s="165"/>
      <c r="I494" s="165"/>
      <c r="J494" s="165"/>
      <c r="K494" s="165"/>
      <c r="L494" s="165"/>
      <c r="M494" s="165"/>
      <c r="N494" s="165"/>
      <c r="O494" s="165"/>
      <c r="P494" s="165"/>
      <c r="Q494" s="165"/>
      <c r="R494" s="165"/>
      <c r="S494" s="165"/>
      <c r="T494" s="165"/>
      <c r="U494" s="165"/>
      <c r="V494" s="165"/>
      <c r="W494" s="165"/>
      <c r="X494" s="165"/>
      <c r="Y494" s="165"/>
      <c r="Z494" s="165"/>
    </row>
    <row r="495">
      <c r="A495" s="165"/>
      <c r="B495" s="165"/>
      <c r="C495" s="165"/>
      <c r="D495" s="165"/>
      <c r="E495" s="165"/>
      <c r="F495" s="165"/>
      <c r="G495" s="165"/>
      <c r="H495" s="165"/>
      <c r="I495" s="165"/>
      <c r="J495" s="165"/>
      <c r="K495" s="165"/>
      <c r="L495" s="165"/>
      <c r="M495" s="165"/>
      <c r="N495" s="165"/>
      <c r="O495" s="165"/>
      <c r="P495" s="165"/>
      <c r="Q495" s="165"/>
      <c r="R495" s="165"/>
      <c r="S495" s="165"/>
      <c r="T495" s="165"/>
      <c r="U495" s="165"/>
      <c r="V495" s="165"/>
      <c r="W495" s="165"/>
      <c r="X495" s="165"/>
      <c r="Y495" s="165"/>
      <c r="Z495" s="165"/>
    </row>
    <row r="496">
      <c r="A496" s="165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65"/>
      <c r="M496" s="165"/>
      <c r="N496" s="165"/>
      <c r="O496" s="165"/>
      <c r="P496" s="165"/>
      <c r="Q496" s="165"/>
      <c r="R496" s="165"/>
      <c r="S496" s="165"/>
      <c r="T496" s="165"/>
      <c r="U496" s="165"/>
      <c r="V496" s="165"/>
      <c r="W496" s="165"/>
      <c r="X496" s="165"/>
      <c r="Y496" s="165"/>
      <c r="Z496" s="165"/>
    </row>
    <row r="497">
      <c r="A497" s="165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65"/>
      <c r="M497" s="165"/>
      <c r="N497" s="165"/>
      <c r="O497" s="165"/>
      <c r="P497" s="165"/>
      <c r="Q497" s="165"/>
      <c r="R497" s="165"/>
      <c r="S497" s="165"/>
      <c r="T497" s="165"/>
      <c r="U497" s="165"/>
      <c r="V497" s="165"/>
      <c r="W497" s="165"/>
      <c r="X497" s="165"/>
      <c r="Y497" s="165"/>
      <c r="Z497" s="165"/>
    </row>
    <row r="498">
      <c r="A498" s="165"/>
      <c r="B498" s="165"/>
      <c r="C498" s="165"/>
      <c r="D498" s="165"/>
      <c r="E498" s="165"/>
      <c r="F498" s="165"/>
      <c r="G498" s="165"/>
      <c r="H498" s="165"/>
      <c r="I498" s="165"/>
      <c r="J498" s="165"/>
      <c r="K498" s="165"/>
      <c r="L498" s="165"/>
      <c r="M498" s="165"/>
      <c r="N498" s="165"/>
      <c r="O498" s="165"/>
      <c r="P498" s="165"/>
      <c r="Q498" s="165"/>
      <c r="R498" s="165"/>
      <c r="S498" s="165"/>
      <c r="T498" s="165"/>
      <c r="U498" s="165"/>
      <c r="V498" s="165"/>
      <c r="W498" s="165"/>
      <c r="X498" s="165"/>
      <c r="Y498" s="165"/>
      <c r="Z498" s="165"/>
    </row>
    <row r="499">
      <c r="A499" s="165"/>
      <c r="B499" s="165"/>
      <c r="C499" s="165"/>
      <c r="D499" s="165"/>
      <c r="E499" s="165"/>
      <c r="F499" s="165"/>
      <c r="G499" s="165"/>
      <c r="H499" s="165"/>
      <c r="I499" s="165"/>
      <c r="J499" s="165"/>
      <c r="K499" s="165"/>
      <c r="L499" s="165"/>
      <c r="M499" s="165"/>
      <c r="N499" s="165"/>
      <c r="O499" s="165"/>
      <c r="P499" s="165"/>
      <c r="Q499" s="165"/>
      <c r="R499" s="165"/>
      <c r="S499" s="165"/>
      <c r="T499" s="165"/>
      <c r="U499" s="165"/>
      <c r="V499" s="165"/>
      <c r="W499" s="165"/>
      <c r="X499" s="165"/>
      <c r="Y499" s="165"/>
      <c r="Z499" s="165"/>
    </row>
    <row r="500">
      <c r="A500" s="165"/>
      <c r="B500" s="165"/>
      <c r="C500" s="165"/>
      <c r="D500" s="165"/>
      <c r="E500" s="165"/>
      <c r="F500" s="165"/>
      <c r="G500" s="165"/>
      <c r="H500" s="165"/>
      <c r="I500" s="165"/>
      <c r="J500" s="165"/>
      <c r="K500" s="165"/>
      <c r="L500" s="165"/>
      <c r="M500" s="165"/>
      <c r="N500" s="165"/>
      <c r="O500" s="165"/>
      <c r="P500" s="165"/>
      <c r="Q500" s="165"/>
      <c r="R500" s="165"/>
      <c r="S500" s="165"/>
      <c r="T500" s="165"/>
      <c r="U500" s="165"/>
      <c r="V500" s="165"/>
      <c r="W500" s="165"/>
      <c r="X500" s="165"/>
      <c r="Y500" s="165"/>
      <c r="Z500" s="165"/>
    </row>
    <row r="501">
      <c r="A501" s="165"/>
      <c r="B501" s="165"/>
      <c r="C501" s="165"/>
      <c r="D501" s="165"/>
      <c r="E501" s="165"/>
      <c r="F501" s="165"/>
      <c r="G501" s="165"/>
      <c r="H501" s="165"/>
      <c r="I501" s="165"/>
      <c r="J501" s="165"/>
      <c r="K501" s="165"/>
      <c r="L501" s="165"/>
      <c r="M501" s="165"/>
      <c r="N501" s="165"/>
      <c r="O501" s="165"/>
      <c r="P501" s="165"/>
      <c r="Q501" s="165"/>
      <c r="R501" s="165"/>
      <c r="S501" s="165"/>
      <c r="T501" s="165"/>
      <c r="U501" s="165"/>
      <c r="V501" s="165"/>
      <c r="W501" s="165"/>
      <c r="X501" s="165"/>
      <c r="Y501" s="165"/>
      <c r="Z501" s="165"/>
    </row>
    <row r="502">
      <c r="A502" s="165"/>
      <c r="B502" s="165"/>
      <c r="C502" s="165"/>
      <c r="D502" s="165"/>
      <c r="E502" s="165"/>
      <c r="F502" s="165"/>
      <c r="G502" s="165"/>
      <c r="H502" s="165"/>
      <c r="I502" s="165"/>
      <c r="J502" s="165"/>
      <c r="K502" s="165"/>
      <c r="L502" s="165"/>
      <c r="M502" s="165"/>
      <c r="N502" s="165"/>
      <c r="O502" s="165"/>
      <c r="P502" s="165"/>
      <c r="Q502" s="165"/>
      <c r="R502" s="165"/>
      <c r="S502" s="165"/>
      <c r="T502" s="165"/>
      <c r="U502" s="165"/>
      <c r="V502" s="165"/>
      <c r="W502" s="165"/>
      <c r="X502" s="165"/>
      <c r="Y502" s="165"/>
      <c r="Z502" s="165"/>
    </row>
    <row r="503">
      <c r="A503" s="165"/>
      <c r="B503" s="165"/>
      <c r="C503" s="165"/>
      <c r="D503" s="165"/>
      <c r="E503" s="165"/>
      <c r="F503" s="165"/>
      <c r="G503" s="165"/>
      <c r="H503" s="165"/>
      <c r="I503" s="165"/>
      <c r="J503" s="165"/>
      <c r="K503" s="165"/>
      <c r="L503" s="165"/>
      <c r="M503" s="165"/>
      <c r="N503" s="165"/>
      <c r="O503" s="165"/>
      <c r="P503" s="165"/>
      <c r="Q503" s="165"/>
      <c r="R503" s="165"/>
      <c r="S503" s="165"/>
      <c r="T503" s="165"/>
      <c r="U503" s="165"/>
      <c r="V503" s="165"/>
      <c r="W503" s="165"/>
      <c r="X503" s="165"/>
      <c r="Y503" s="165"/>
      <c r="Z503" s="165"/>
    </row>
    <row r="504">
      <c r="A504" s="165"/>
      <c r="B504" s="165"/>
      <c r="C504" s="165"/>
      <c r="D504" s="165"/>
      <c r="E504" s="165"/>
      <c r="F504" s="165"/>
      <c r="G504" s="165"/>
      <c r="H504" s="165"/>
      <c r="I504" s="165"/>
      <c r="J504" s="165"/>
      <c r="K504" s="165"/>
      <c r="L504" s="165"/>
      <c r="M504" s="165"/>
      <c r="N504" s="165"/>
      <c r="O504" s="165"/>
      <c r="P504" s="165"/>
      <c r="Q504" s="165"/>
      <c r="R504" s="165"/>
      <c r="S504" s="165"/>
      <c r="T504" s="165"/>
      <c r="U504" s="165"/>
      <c r="V504" s="165"/>
      <c r="W504" s="165"/>
      <c r="X504" s="165"/>
      <c r="Y504" s="165"/>
      <c r="Z504" s="165"/>
    </row>
    <row r="505">
      <c r="A505" s="165"/>
      <c r="B505" s="165"/>
      <c r="C505" s="165"/>
      <c r="D505" s="165"/>
      <c r="E505" s="165"/>
      <c r="F505" s="165"/>
      <c r="G505" s="165"/>
      <c r="H505" s="165"/>
      <c r="I505" s="165"/>
      <c r="J505" s="165"/>
      <c r="K505" s="165"/>
      <c r="L505" s="165"/>
      <c r="M505" s="165"/>
      <c r="N505" s="165"/>
      <c r="O505" s="165"/>
      <c r="P505" s="165"/>
      <c r="Q505" s="165"/>
      <c r="R505" s="165"/>
      <c r="S505" s="165"/>
      <c r="T505" s="165"/>
      <c r="U505" s="165"/>
      <c r="V505" s="165"/>
      <c r="W505" s="165"/>
      <c r="X505" s="165"/>
      <c r="Y505" s="165"/>
      <c r="Z505" s="165"/>
    </row>
    <row r="506">
      <c r="A506" s="165"/>
      <c r="B506" s="165"/>
      <c r="C506" s="165"/>
      <c r="D506" s="165"/>
      <c r="E506" s="165"/>
      <c r="F506" s="165"/>
      <c r="G506" s="165"/>
      <c r="H506" s="165"/>
      <c r="I506" s="165"/>
      <c r="J506" s="165"/>
      <c r="K506" s="165"/>
      <c r="L506" s="165"/>
      <c r="M506" s="165"/>
      <c r="N506" s="165"/>
      <c r="O506" s="165"/>
      <c r="P506" s="165"/>
      <c r="Q506" s="165"/>
      <c r="R506" s="165"/>
      <c r="S506" s="165"/>
      <c r="T506" s="165"/>
      <c r="U506" s="165"/>
      <c r="V506" s="165"/>
      <c r="W506" s="165"/>
      <c r="X506" s="165"/>
      <c r="Y506" s="165"/>
      <c r="Z506" s="165"/>
    </row>
    <row r="507">
      <c r="A507" s="165"/>
      <c r="B507" s="165"/>
      <c r="C507" s="165"/>
      <c r="D507" s="165"/>
      <c r="E507" s="165"/>
      <c r="F507" s="165"/>
      <c r="G507" s="165"/>
      <c r="H507" s="165"/>
      <c r="I507" s="165"/>
      <c r="J507" s="165"/>
      <c r="K507" s="165"/>
      <c r="L507" s="165"/>
      <c r="M507" s="165"/>
      <c r="N507" s="165"/>
      <c r="O507" s="165"/>
      <c r="P507" s="165"/>
      <c r="Q507" s="165"/>
      <c r="R507" s="165"/>
      <c r="S507" s="165"/>
      <c r="T507" s="165"/>
      <c r="U507" s="165"/>
      <c r="V507" s="165"/>
      <c r="W507" s="165"/>
      <c r="X507" s="165"/>
      <c r="Y507" s="165"/>
      <c r="Z507" s="165"/>
    </row>
    <row r="508">
      <c r="A508" s="165"/>
      <c r="B508" s="165"/>
      <c r="C508" s="165"/>
      <c r="D508" s="165"/>
      <c r="E508" s="165"/>
      <c r="F508" s="165"/>
      <c r="G508" s="165"/>
      <c r="H508" s="165"/>
      <c r="I508" s="165"/>
      <c r="J508" s="165"/>
      <c r="K508" s="165"/>
      <c r="L508" s="165"/>
      <c r="M508" s="165"/>
      <c r="N508" s="165"/>
      <c r="O508" s="165"/>
      <c r="P508" s="165"/>
      <c r="Q508" s="165"/>
      <c r="R508" s="165"/>
      <c r="S508" s="165"/>
      <c r="T508" s="165"/>
      <c r="U508" s="165"/>
      <c r="V508" s="165"/>
      <c r="W508" s="165"/>
      <c r="X508" s="165"/>
      <c r="Y508" s="165"/>
      <c r="Z508" s="165"/>
    </row>
    <row r="509">
      <c r="A509" s="165"/>
      <c r="B509" s="165"/>
      <c r="C509" s="165"/>
      <c r="D509" s="165"/>
      <c r="E509" s="165"/>
      <c r="F509" s="165"/>
      <c r="G509" s="165"/>
      <c r="H509" s="165"/>
      <c r="I509" s="165"/>
      <c r="J509" s="165"/>
      <c r="K509" s="165"/>
      <c r="L509" s="165"/>
      <c r="M509" s="165"/>
      <c r="N509" s="165"/>
      <c r="O509" s="165"/>
      <c r="P509" s="165"/>
      <c r="Q509" s="165"/>
      <c r="R509" s="165"/>
      <c r="S509" s="165"/>
      <c r="T509" s="165"/>
      <c r="U509" s="165"/>
      <c r="V509" s="165"/>
      <c r="W509" s="165"/>
      <c r="X509" s="165"/>
      <c r="Y509" s="165"/>
      <c r="Z509" s="165"/>
    </row>
    <row r="510">
      <c r="A510" s="165"/>
      <c r="B510" s="165"/>
      <c r="C510" s="165"/>
      <c r="D510" s="165"/>
      <c r="E510" s="165"/>
      <c r="F510" s="165"/>
      <c r="G510" s="165"/>
      <c r="H510" s="165"/>
      <c r="I510" s="165"/>
      <c r="J510" s="165"/>
      <c r="K510" s="165"/>
      <c r="L510" s="165"/>
      <c r="M510" s="165"/>
      <c r="N510" s="165"/>
      <c r="O510" s="165"/>
      <c r="P510" s="165"/>
      <c r="Q510" s="165"/>
      <c r="R510" s="165"/>
      <c r="S510" s="165"/>
      <c r="T510" s="165"/>
      <c r="U510" s="165"/>
      <c r="V510" s="165"/>
      <c r="W510" s="165"/>
      <c r="X510" s="165"/>
      <c r="Y510" s="165"/>
      <c r="Z510" s="165"/>
    </row>
    <row r="511">
      <c r="A511" s="165"/>
      <c r="B511" s="165"/>
      <c r="C511" s="165"/>
      <c r="D511" s="165"/>
      <c r="E511" s="165"/>
      <c r="F511" s="165"/>
      <c r="G511" s="165"/>
      <c r="H511" s="165"/>
      <c r="I511" s="165"/>
      <c r="J511" s="165"/>
      <c r="K511" s="165"/>
      <c r="L511" s="165"/>
      <c r="M511" s="165"/>
      <c r="N511" s="165"/>
      <c r="O511" s="165"/>
      <c r="P511" s="165"/>
      <c r="Q511" s="165"/>
      <c r="R511" s="165"/>
      <c r="S511" s="165"/>
      <c r="T511" s="165"/>
      <c r="U511" s="165"/>
      <c r="V511" s="165"/>
      <c r="W511" s="165"/>
      <c r="X511" s="165"/>
      <c r="Y511" s="165"/>
      <c r="Z511" s="165"/>
    </row>
    <row r="512">
      <c r="A512" s="165"/>
      <c r="B512" s="165"/>
      <c r="C512" s="165"/>
      <c r="D512" s="165"/>
      <c r="E512" s="165"/>
      <c r="F512" s="165"/>
      <c r="G512" s="165"/>
      <c r="H512" s="165"/>
      <c r="I512" s="165"/>
      <c r="J512" s="165"/>
      <c r="K512" s="165"/>
      <c r="L512" s="165"/>
      <c r="M512" s="165"/>
      <c r="N512" s="165"/>
      <c r="O512" s="165"/>
      <c r="P512" s="165"/>
      <c r="Q512" s="165"/>
      <c r="R512" s="165"/>
      <c r="S512" s="165"/>
      <c r="T512" s="165"/>
      <c r="U512" s="165"/>
      <c r="V512" s="165"/>
      <c r="W512" s="165"/>
      <c r="X512" s="165"/>
      <c r="Y512" s="165"/>
      <c r="Z512" s="165"/>
    </row>
    <row r="513">
      <c r="A513" s="165"/>
      <c r="B513" s="165"/>
      <c r="C513" s="165"/>
      <c r="D513" s="165"/>
      <c r="E513" s="165"/>
      <c r="F513" s="165"/>
      <c r="G513" s="165"/>
      <c r="H513" s="165"/>
      <c r="I513" s="165"/>
      <c r="J513" s="165"/>
      <c r="K513" s="165"/>
      <c r="L513" s="165"/>
      <c r="M513" s="165"/>
      <c r="N513" s="165"/>
      <c r="O513" s="165"/>
      <c r="P513" s="165"/>
      <c r="Q513" s="165"/>
      <c r="R513" s="165"/>
      <c r="S513" s="165"/>
      <c r="T513" s="165"/>
      <c r="U513" s="165"/>
      <c r="V513" s="165"/>
      <c r="W513" s="165"/>
      <c r="X513" s="165"/>
      <c r="Y513" s="165"/>
      <c r="Z513" s="165"/>
    </row>
    <row r="514">
      <c r="A514" s="165"/>
      <c r="B514" s="165"/>
      <c r="C514" s="165"/>
      <c r="D514" s="165"/>
      <c r="E514" s="165"/>
      <c r="F514" s="165"/>
      <c r="G514" s="165"/>
      <c r="H514" s="165"/>
      <c r="I514" s="165"/>
      <c r="J514" s="165"/>
      <c r="K514" s="165"/>
      <c r="L514" s="165"/>
      <c r="M514" s="165"/>
      <c r="N514" s="165"/>
      <c r="O514" s="165"/>
      <c r="P514" s="165"/>
      <c r="Q514" s="165"/>
      <c r="R514" s="165"/>
      <c r="S514" s="165"/>
      <c r="T514" s="165"/>
      <c r="U514" s="165"/>
      <c r="V514" s="165"/>
      <c r="W514" s="165"/>
      <c r="X514" s="165"/>
      <c r="Y514" s="165"/>
      <c r="Z514" s="165"/>
    </row>
    <row r="515">
      <c r="A515" s="165"/>
      <c r="B515" s="165"/>
      <c r="C515" s="165"/>
      <c r="D515" s="165"/>
      <c r="E515" s="165"/>
      <c r="F515" s="165"/>
      <c r="G515" s="165"/>
      <c r="H515" s="165"/>
      <c r="I515" s="165"/>
      <c r="J515" s="165"/>
      <c r="K515" s="165"/>
      <c r="L515" s="165"/>
      <c r="M515" s="165"/>
      <c r="N515" s="165"/>
      <c r="O515" s="165"/>
      <c r="P515" s="165"/>
      <c r="Q515" s="165"/>
      <c r="R515" s="165"/>
      <c r="S515" s="165"/>
      <c r="T515" s="165"/>
      <c r="U515" s="165"/>
      <c r="V515" s="165"/>
      <c r="W515" s="165"/>
      <c r="X515" s="165"/>
      <c r="Y515" s="165"/>
      <c r="Z515" s="165"/>
    </row>
    <row r="516">
      <c r="A516" s="165"/>
      <c r="B516" s="165"/>
      <c r="C516" s="165"/>
      <c r="D516" s="165"/>
      <c r="E516" s="165"/>
      <c r="F516" s="165"/>
      <c r="G516" s="165"/>
      <c r="H516" s="165"/>
      <c r="I516" s="165"/>
      <c r="J516" s="165"/>
      <c r="K516" s="165"/>
      <c r="L516" s="165"/>
      <c r="M516" s="165"/>
      <c r="N516" s="165"/>
      <c r="O516" s="165"/>
      <c r="P516" s="165"/>
      <c r="Q516" s="165"/>
      <c r="R516" s="165"/>
      <c r="S516" s="165"/>
      <c r="T516" s="165"/>
      <c r="U516" s="165"/>
      <c r="V516" s="165"/>
      <c r="W516" s="165"/>
      <c r="X516" s="165"/>
      <c r="Y516" s="165"/>
      <c r="Z516" s="165"/>
    </row>
    <row r="517">
      <c r="A517" s="165"/>
      <c r="B517" s="165"/>
      <c r="C517" s="165"/>
      <c r="D517" s="165"/>
      <c r="E517" s="165"/>
      <c r="F517" s="165"/>
      <c r="G517" s="165"/>
      <c r="H517" s="165"/>
      <c r="I517" s="165"/>
      <c r="J517" s="165"/>
      <c r="K517" s="165"/>
      <c r="L517" s="165"/>
      <c r="M517" s="165"/>
      <c r="N517" s="165"/>
      <c r="O517" s="165"/>
      <c r="P517" s="165"/>
      <c r="Q517" s="165"/>
      <c r="R517" s="165"/>
      <c r="S517" s="165"/>
      <c r="T517" s="165"/>
      <c r="U517" s="165"/>
      <c r="V517" s="165"/>
      <c r="W517" s="165"/>
      <c r="X517" s="165"/>
      <c r="Y517" s="165"/>
      <c r="Z517" s="165"/>
    </row>
    <row r="518">
      <c r="A518" s="165"/>
      <c r="B518" s="165"/>
      <c r="C518" s="165"/>
      <c r="D518" s="165"/>
      <c r="E518" s="165"/>
      <c r="F518" s="165"/>
      <c r="G518" s="165"/>
      <c r="H518" s="165"/>
      <c r="I518" s="165"/>
      <c r="J518" s="165"/>
      <c r="K518" s="165"/>
      <c r="L518" s="165"/>
      <c r="M518" s="165"/>
      <c r="N518" s="165"/>
      <c r="O518" s="165"/>
      <c r="P518" s="165"/>
      <c r="Q518" s="165"/>
      <c r="R518" s="165"/>
      <c r="S518" s="165"/>
      <c r="T518" s="165"/>
      <c r="U518" s="165"/>
      <c r="V518" s="165"/>
      <c r="W518" s="165"/>
      <c r="X518" s="165"/>
      <c r="Y518" s="165"/>
      <c r="Z518" s="165"/>
    </row>
    <row r="519">
      <c r="A519" s="165"/>
      <c r="B519" s="165"/>
      <c r="C519" s="165"/>
      <c r="D519" s="165"/>
      <c r="E519" s="165"/>
      <c r="F519" s="165"/>
      <c r="G519" s="165"/>
      <c r="H519" s="165"/>
      <c r="I519" s="165"/>
      <c r="J519" s="165"/>
      <c r="K519" s="165"/>
      <c r="L519" s="165"/>
      <c r="M519" s="165"/>
      <c r="N519" s="165"/>
      <c r="O519" s="165"/>
      <c r="P519" s="165"/>
      <c r="Q519" s="165"/>
      <c r="R519" s="165"/>
      <c r="S519" s="165"/>
      <c r="T519" s="165"/>
      <c r="U519" s="165"/>
      <c r="V519" s="165"/>
      <c r="W519" s="165"/>
      <c r="X519" s="165"/>
      <c r="Y519" s="165"/>
      <c r="Z519" s="165"/>
    </row>
    <row r="520">
      <c r="A520" s="165"/>
      <c r="B520" s="165"/>
      <c r="C520" s="165"/>
      <c r="D520" s="165"/>
      <c r="E520" s="165"/>
      <c r="F520" s="165"/>
      <c r="G520" s="165"/>
      <c r="H520" s="165"/>
      <c r="I520" s="165"/>
      <c r="J520" s="165"/>
      <c r="K520" s="165"/>
      <c r="L520" s="165"/>
      <c r="M520" s="165"/>
      <c r="N520" s="165"/>
      <c r="O520" s="165"/>
      <c r="P520" s="165"/>
      <c r="Q520" s="165"/>
      <c r="R520" s="165"/>
      <c r="S520" s="165"/>
      <c r="T520" s="165"/>
      <c r="U520" s="165"/>
      <c r="V520" s="165"/>
      <c r="W520" s="165"/>
      <c r="X520" s="165"/>
      <c r="Y520" s="165"/>
      <c r="Z520" s="165"/>
    </row>
    <row r="521">
      <c r="A521" s="165"/>
      <c r="B521" s="165"/>
      <c r="C521" s="165"/>
      <c r="D521" s="165"/>
      <c r="E521" s="165"/>
      <c r="F521" s="165"/>
      <c r="G521" s="165"/>
      <c r="H521" s="165"/>
      <c r="I521" s="165"/>
      <c r="J521" s="165"/>
      <c r="K521" s="165"/>
      <c r="L521" s="165"/>
      <c r="M521" s="165"/>
      <c r="N521" s="165"/>
      <c r="O521" s="165"/>
      <c r="P521" s="165"/>
      <c r="Q521" s="165"/>
      <c r="R521" s="165"/>
      <c r="S521" s="165"/>
      <c r="T521" s="165"/>
      <c r="U521" s="165"/>
      <c r="V521" s="165"/>
      <c r="W521" s="165"/>
      <c r="X521" s="165"/>
      <c r="Y521" s="165"/>
      <c r="Z521" s="165"/>
    </row>
    <row r="522">
      <c r="A522" s="165"/>
      <c r="B522" s="165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5"/>
      <c r="O522" s="165"/>
      <c r="P522" s="165"/>
      <c r="Q522" s="165"/>
      <c r="R522" s="165"/>
      <c r="S522" s="165"/>
      <c r="T522" s="165"/>
      <c r="U522" s="165"/>
      <c r="V522" s="165"/>
      <c r="W522" s="165"/>
      <c r="X522" s="165"/>
      <c r="Y522" s="165"/>
      <c r="Z522" s="165"/>
    </row>
    <row r="523">
      <c r="A523" s="165"/>
      <c r="B523" s="165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5"/>
      <c r="O523" s="165"/>
      <c r="P523" s="165"/>
      <c r="Q523" s="165"/>
      <c r="R523" s="165"/>
      <c r="S523" s="165"/>
      <c r="T523" s="165"/>
      <c r="U523" s="165"/>
      <c r="V523" s="165"/>
      <c r="W523" s="165"/>
      <c r="X523" s="165"/>
      <c r="Y523" s="165"/>
      <c r="Z523" s="165"/>
    </row>
    <row r="524">
      <c r="A524" s="165"/>
      <c r="B524" s="165"/>
      <c r="C524" s="165"/>
      <c r="D524" s="165"/>
      <c r="E524" s="165"/>
      <c r="F524" s="165"/>
      <c r="G524" s="165"/>
      <c r="H524" s="165"/>
      <c r="I524" s="165"/>
      <c r="J524" s="165"/>
      <c r="K524" s="165"/>
      <c r="L524" s="165"/>
      <c r="M524" s="165"/>
      <c r="N524" s="165"/>
      <c r="O524" s="165"/>
      <c r="P524" s="165"/>
      <c r="Q524" s="165"/>
      <c r="R524" s="165"/>
      <c r="S524" s="165"/>
      <c r="T524" s="165"/>
      <c r="U524" s="165"/>
      <c r="V524" s="165"/>
      <c r="W524" s="165"/>
      <c r="X524" s="165"/>
      <c r="Y524" s="165"/>
      <c r="Z524" s="165"/>
    </row>
    <row r="525">
      <c r="A525" s="165"/>
      <c r="B525" s="165"/>
      <c r="C525" s="165"/>
      <c r="D525" s="165"/>
      <c r="E525" s="165"/>
      <c r="F525" s="165"/>
      <c r="G525" s="165"/>
      <c r="H525" s="165"/>
      <c r="I525" s="165"/>
      <c r="J525" s="165"/>
      <c r="K525" s="165"/>
      <c r="L525" s="165"/>
      <c r="M525" s="165"/>
      <c r="N525" s="165"/>
      <c r="O525" s="165"/>
      <c r="P525" s="165"/>
      <c r="Q525" s="165"/>
      <c r="R525" s="165"/>
      <c r="S525" s="165"/>
      <c r="T525" s="165"/>
      <c r="U525" s="165"/>
      <c r="V525" s="165"/>
      <c r="W525" s="165"/>
      <c r="X525" s="165"/>
      <c r="Y525" s="165"/>
      <c r="Z525" s="165"/>
    </row>
    <row r="526">
      <c r="A526" s="165"/>
      <c r="B526" s="165"/>
      <c r="C526" s="165"/>
      <c r="D526" s="165"/>
      <c r="E526" s="165"/>
      <c r="F526" s="165"/>
      <c r="G526" s="165"/>
      <c r="H526" s="165"/>
      <c r="I526" s="165"/>
      <c r="J526" s="165"/>
      <c r="K526" s="165"/>
      <c r="L526" s="165"/>
      <c r="M526" s="165"/>
      <c r="N526" s="165"/>
      <c r="O526" s="165"/>
      <c r="P526" s="165"/>
      <c r="Q526" s="165"/>
      <c r="R526" s="165"/>
      <c r="S526" s="165"/>
      <c r="T526" s="165"/>
      <c r="U526" s="165"/>
      <c r="V526" s="165"/>
      <c r="W526" s="165"/>
      <c r="X526" s="165"/>
      <c r="Y526" s="165"/>
      <c r="Z526" s="165"/>
    </row>
    <row r="527">
      <c r="A527" s="165"/>
      <c r="B527" s="165"/>
      <c r="C527" s="165"/>
      <c r="D527" s="165"/>
      <c r="E527" s="165"/>
      <c r="F527" s="165"/>
      <c r="G527" s="165"/>
      <c r="H527" s="165"/>
      <c r="I527" s="165"/>
      <c r="J527" s="165"/>
      <c r="K527" s="165"/>
      <c r="L527" s="165"/>
      <c r="M527" s="165"/>
      <c r="N527" s="165"/>
      <c r="O527" s="165"/>
      <c r="P527" s="165"/>
      <c r="Q527" s="165"/>
      <c r="R527" s="165"/>
      <c r="S527" s="165"/>
      <c r="T527" s="165"/>
      <c r="U527" s="165"/>
      <c r="V527" s="165"/>
      <c r="W527" s="165"/>
      <c r="X527" s="165"/>
      <c r="Y527" s="165"/>
      <c r="Z527" s="165"/>
    </row>
    <row r="528">
      <c r="A528" s="165"/>
      <c r="B528" s="165"/>
      <c r="C528" s="165"/>
      <c r="D528" s="165"/>
      <c r="E528" s="165"/>
      <c r="F528" s="165"/>
      <c r="G528" s="165"/>
      <c r="H528" s="165"/>
      <c r="I528" s="165"/>
      <c r="J528" s="165"/>
      <c r="K528" s="165"/>
      <c r="L528" s="165"/>
      <c r="M528" s="165"/>
      <c r="N528" s="165"/>
      <c r="O528" s="165"/>
      <c r="P528" s="165"/>
      <c r="Q528" s="165"/>
      <c r="R528" s="165"/>
      <c r="S528" s="165"/>
      <c r="T528" s="165"/>
      <c r="U528" s="165"/>
      <c r="V528" s="165"/>
      <c r="W528" s="165"/>
      <c r="X528" s="165"/>
      <c r="Y528" s="165"/>
      <c r="Z528" s="165"/>
    </row>
    <row r="529">
      <c r="A529" s="165"/>
      <c r="B529" s="165"/>
      <c r="C529" s="165"/>
      <c r="D529" s="165"/>
      <c r="E529" s="165"/>
      <c r="F529" s="165"/>
      <c r="G529" s="165"/>
      <c r="H529" s="165"/>
      <c r="I529" s="165"/>
      <c r="J529" s="165"/>
      <c r="K529" s="165"/>
      <c r="L529" s="165"/>
      <c r="M529" s="165"/>
      <c r="N529" s="165"/>
      <c r="O529" s="165"/>
      <c r="P529" s="165"/>
      <c r="Q529" s="165"/>
      <c r="R529" s="165"/>
      <c r="S529" s="165"/>
      <c r="T529" s="165"/>
      <c r="U529" s="165"/>
      <c r="V529" s="165"/>
      <c r="W529" s="165"/>
      <c r="X529" s="165"/>
      <c r="Y529" s="165"/>
      <c r="Z529" s="165"/>
    </row>
    <row r="530">
      <c r="A530" s="165"/>
      <c r="B530" s="165"/>
      <c r="C530" s="165"/>
      <c r="D530" s="165"/>
      <c r="E530" s="165"/>
      <c r="F530" s="165"/>
      <c r="G530" s="165"/>
      <c r="H530" s="165"/>
      <c r="I530" s="165"/>
      <c r="J530" s="165"/>
      <c r="K530" s="165"/>
      <c r="L530" s="165"/>
      <c r="M530" s="165"/>
      <c r="N530" s="165"/>
      <c r="O530" s="165"/>
      <c r="P530" s="165"/>
      <c r="Q530" s="165"/>
      <c r="R530" s="165"/>
      <c r="S530" s="165"/>
      <c r="T530" s="165"/>
      <c r="U530" s="165"/>
      <c r="V530" s="165"/>
      <c r="W530" s="165"/>
      <c r="X530" s="165"/>
      <c r="Y530" s="165"/>
      <c r="Z530" s="165"/>
    </row>
    <row r="531">
      <c r="A531" s="165"/>
      <c r="B531" s="165"/>
      <c r="C531" s="165"/>
      <c r="D531" s="165"/>
      <c r="E531" s="165"/>
      <c r="F531" s="165"/>
      <c r="G531" s="165"/>
      <c r="H531" s="165"/>
      <c r="I531" s="165"/>
      <c r="J531" s="165"/>
      <c r="K531" s="165"/>
      <c r="L531" s="165"/>
      <c r="M531" s="165"/>
      <c r="N531" s="165"/>
      <c r="O531" s="165"/>
      <c r="P531" s="165"/>
      <c r="Q531" s="165"/>
      <c r="R531" s="165"/>
      <c r="S531" s="165"/>
      <c r="T531" s="165"/>
      <c r="U531" s="165"/>
      <c r="V531" s="165"/>
      <c r="W531" s="165"/>
      <c r="X531" s="165"/>
      <c r="Y531" s="165"/>
      <c r="Z531" s="165"/>
    </row>
    <row r="532">
      <c r="A532" s="165"/>
      <c r="B532" s="165"/>
      <c r="C532" s="165"/>
      <c r="D532" s="165"/>
      <c r="E532" s="165"/>
      <c r="F532" s="165"/>
      <c r="G532" s="165"/>
      <c r="H532" s="165"/>
      <c r="I532" s="165"/>
      <c r="J532" s="165"/>
      <c r="K532" s="165"/>
      <c r="L532" s="165"/>
      <c r="M532" s="165"/>
      <c r="N532" s="165"/>
      <c r="O532" s="165"/>
      <c r="P532" s="165"/>
      <c r="Q532" s="165"/>
      <c r="R532" s="165"/>
      <c r="S532" s="165"/>
      <c r="T532" s="165"/>
      <c r="U532" s="165"/>
      <c r="V532" s="165"/>
      <c r="W532" s="165"/>
      <c r="X532" s="165"/>
      <c r="Y532" s="165"/>
      <c r="Z532" s="165"/>
    </row>
    <row r="533">
      <c r="A533" s="165"/>
      <c r="B533" s="165"/>
      <c r="C533" s="165"/>
      <c r="D533" s="165"/>
      <c r="E533" s="165"/>
      <c r="F533" s="165"/>
      <c r="G533" s="165"/>
      <c r="H533" s="165"/>
      <c r="I533" s="165"/>
      <c r="J533" s="165"/>
      <c r="K533" s="165"/>
      <c r="L533" s="165"/>
      <c r="M533" s="165"/>
      <c r="N533" s="165"/>
      <c r="O533" s="165"/>
      <c r="P533" s="165"/>
      <c r="Q533" s="165"/>
      <c r="R533" s="165"/>
      <c r="S533" s="165"/>
      <c r="T533" s="165"/>
      <c r="U533" s="165"/>
      <c r="V533" s="165"/>
      <c r="W533" s="165"/>
      <c r="X533" s="165"/>
      <c r="Y533" s="165"/>
      <c r="Z533" s="165"/>
    </row>
    <row r="534">
      <c r="A534" s="165"/>
      <c r="B534" s="165"/>
      <c r="C534" s="165"/>
      <c r="D534" s="165"/>
      <c r="E534" s="165"/>
      <c r="F534" s="165"/>
      <c r="G534" s="165"/>
      <c r="H534" s="165"/>
      <c r="I534" s="165"/>
      <c r="J534" s="165"/>
      <c r="K534" s="165"/>
      <c r="L534" s="165"/>
      <c r="M534" s="165"/>
      <c r="N534" s="165"/>
      <c r="O534" s="165"/>
      <c r="P534" s="165"/>
      <c r="Q534" s="165"/>
      <c r="R534" s="165"/>
      <c r="S534" s="165"/>
      <c r="T534" s="165"/>
      <c r="U534" s="165"/>
      <c r="V534" s="165"/>
      <c r="W534" s="165"/>
      <c r="X534" s="165"/>
      <c r="Y534" s="165"/>
      <c r="Z534" s="165"/>
    </row>
    <row r="535">
      <c r="A535" s="165"/>
      <c r="B535" s="165"/>
      <c r="C535" s="165"/>
      <c r="D535" s="165"/>
      <c r="E535" s="165"/>
      <c r="F535" s="165"/>
      <c r="G535" s="165"/>
      <c r="H535" s="165"/>
      <c r="I535" s="165"/>
      <c r="J535" s="165"/>
      <c r="K535" s="165"/>
      <c r="L535" s="165"/>
      <c r="M535" s="165"/>
      <c r="N535" s="165"/>
      <c r="O535" s="165"/>
      <c r="P535" s="165"/>
      <c r="Q535" s="165"/>
      <c r="R535" s="165"/>
      <c r="S535" s="165"/>
      <c r="T535" s="165"/>
      <c r="U535" s="165"/>
      <c r="V535" s="165"/>
      <c r="W535" s="165"/>
      <c r="X535" s="165"/>
      <c r="Y535" s="165"/>
      <c r="Z535" s="165"/>
    </row>
    <row r="536">
      <c r="A536" s="165"/>
      <c r="B536" s="165"/>
      <c r="C536" s="165"/>
      <c r="D536" s="165"/>
      <c r="E536" s="165"/>
      <c r="F536" s="165"/>
      <c r="G536" s="165"/>
      <c r="H536" s="165"/>
      <c r="I536" s="165"/>
      <c r="J536" s="165"/>
      <c r="K536" s="165"/>
      <c r="L536" s="165"/>
      <c r="M536" s="165"/>
      <c r="N536" s="165"/>
      <c r="O536" s="165"/>
      <c r="P536" s="165"/>
      <c r="Q536" s="165"/>
      <c r="R536" s="165"/>
      <c r="S536" s="165"/>
      <c r="T536" s="165"/>
      <c r="U536" s="165"/>
      <c r="V536" s="165"/>
      <c r="W536" s="165"/>
      <c r="X536" s="165"/>
      <c r="Y536" s="165"/>
      <c r="Z536" s="165"/>
    </row>
    <row r="537">
      <c r="A537" s="165"/>
      <c r="B537" s="165"/>
      <c r="C537" s="165"/>
      <c r="D537" s="165"/>
      <c r="E537" s="165"/>
      <c r="F537" s="165"/>
      <c r="G537" s="165"/>
      <c r="H537" s="165"/>
      <c r="I537" s="165"/>
      <c r="J537" s="165"/>
      <c r="K537" s="165"/>
      <c r="L537" s="165"/>
      <c r="M537" s="165"/>
      <c r="N537" s="165"/>
      <c r="O537" s="165"/>
      <c r="P537" s="165"/>
      <c r="Q537" s="165"/>
      <c r="R537" s="165"/>
      <c r="S537" s="165"/>
      <c r="T537" s="165"/>
      <c r="U537" s="165"/>
      <c r="V537" s="165"/>
      <c r="W537" s="165"/>
      <c r="X537" s="165"/>
      <c r="Y537" s="165"/>
      <c r="Z537" s="165"/>
    </row>
    <row r="538">
      <c r="A538" s="165"/>
      <c r="B538" s="165"/>
      <c r="C538" s="165"/>
      <c r="D538" s="165"/>
      <c r="E538" s="165"/>
      <c r="F538" s="165"/>
      <c r="G538" s="165"/>
      <c r="H538" s="165"/>
      <c r="I538" s="165"/>
      <c r="J538" s="165"/>
      <c r="K538" s="165"/>
      <c r="L538" s="165"/>
      <c r="M538" s="165"/>
      <c r="N538" s="165"/>
      <c r="O538" s="165"/>
      <c r="P538" s="165"/>
      <c r="Q538" s="165"/>
      <c r="R538" s="165"/>
      <c r="S538" s="165"/>
      <c r="T538" s="165"/>
      <c r="U538" s="165"/>
      <c r="V538" s="165"/>
      <c r="W538" s="165"/>
      <c r="X538" s="165"/>
      <c r="Y538" s="165"/>
      <c r="Z538" s="165"/>
    </row>
    <row r="539">
      <c r="A539" s="165"/>
      <c r="B539" s="165"/>
      <c r="C539" s="165"/>
      <c r="D539" s="165"/>
      <c r="E539" s="165"/>
      <c r="F539" s="165"/>
      <c r="G539" s="165"/>
      <c r="H539" s="165"/>
      <c r="I539" s="165"/>
      <c r="J539" s="165"/>
      <c r="K539" s="165"/>
      <c r="L539" s="165"/>
      <c r="M539" s="165"/>
      <c r="N539" s="165"/>
      <c r="O539" s="165"/>
      <c r="P539" s="165"/>
      <c r="Q539" s="165"/>
      <c r="R539" s="165"/>
      <c r="S539" s="165"/>
      <c r="T539" s="165"/>
      <c r="U539" s="165"/>
      <c r="V539" s="165"/>
      <c r="W539" s="165"/>
      <c r="X539" s="165"/>
      <c r="Y539" s="165"/>
      <c r="Z539" s="165"/>
    </row>
    <row r="540">
      <c r="A540" s="165"/>
      <c r="B540" s="165"/>
      <c r="C540" s="165"/>
      <c r="D540" s="165"/>
      <c r="E540" s="165"/>
      <c r="F540" s="165"/>
      <c r="G540" s="165"/>
      <c r="H540" s="165"/>
      <c r="I540" s="165"/>
      <c r="J540" s="165"/>
      <c r="K540" s="165"/>
      <c r="L540" s="165"/>
      <c r="M540" s="165"/>
      <c r="N540" s="165"/>
      <c r="O540" s="165"/>
      <c r="P540" s="165"/>
      <c r="Q540" s="165"/>
      <c r="R540" s="165"/>
      <c r="S540" s="165"/>
      <c r="T540" s="165"/>
      <c r="U540" s="165"/>
      <c r="V540" s="165"/>
      <c r="W540" s="165"/>
      <c r="X540" s="165"/>
      <c r="Y540" s="165"/>
      <c r="Z540" s="165"/>
    </row>
    <row r="541">
      <c r="A541" s="165"/>
      <c r="B541" s="165"/>
      <c r="C541" s="165"/>
      <c r="D541" s="165"/>
      <c r="E541" s="165"/>
      <c r="F541" s="165"/>
      <c r="G541" s="165"/>
      <c r="H541" s="165"/>
      <c r="I541" s="165"/>
      <c r="J541" s="165"/>
      <c r="K541" s="165"/>
      <c r="L541" s="165"/>
      <c r="M541" s="165"/>
      <c r="N541" s="165"/>
      <c r="O541" s="165"/>
      <c r="P541" s="165"/>
      <c r="Q541" s="165"/>
      <c r="R541" s="165"/>
      <c r="S541" s="165"/>
      <c r="T541" s="165"/>
      <c r="U541" s="165"/>
      <c r="V541" s="165"/>
      <c r="W541" s="165"/>
      <c r="X541" s="165"/>
      <c r="Y541" s="165"/>
      <c r="Z541" s="165"/>
    </row>
    <row r="542">
      <c r="A542" s="165"/>
      <c r="B542" s="165"/>
      <c r="C542" s="165"/>
      <c r="D542" s="165"/>
      <c r="E542" s="165"/>
      <c r="F542" s="165"/>
      <c r="G542" s="165"/>
      <c r="H542" s="165"/>
      <c r="I542" s="165"/>
      <c r="J542" s="165"/>
      <c r="K542" s="165"/>
      <c r="L542" s="165"/>
      <c r="M542" s="165"/>
      <c r="N542" s="165"/>
      <c r="O542" s="165"/>
      <c r="P542" s="165"/>
      <c r="Q542" s="165"/>
      <c r="R542" s="165"/>
      <c r="S542" s="165"/>
      <c r="T542" s="165"/>
      <c r="U542" s="165"/>
      <c r="V542" s="165"/>
      <c r="W542" s="165"/>
      <c r="X542" s="165"/>
      <c r="Y542" s="165"/>
      <c r="Z542" s="165"/>
    </row>
    <row r="543">
      <c r="A543" s="165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</row>
    <row r="544">
      <c r="A544" s="165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</row>
    <row r="545">
      <c r="A545" s="165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</row>
    <row r="546">
      <c r="A546" s="165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</row>
    <row r="547">
      <c r="A547" s="165"/>
      <c r="B547" s="165"/>
      <c r="C547" s="165"/>
      <c r="D547" s="165"/>
      <c r="E547" s="165"/>
      <c r="F547" s="165"/>
      <c r="G547" s="165"/>
      <c r="H547" s="165"/>
      <c r="I547" s="165"/>
      <c r="J547" s="165"/>
      <c r="K547" s="165"/>
      <c r="L547" s="165"/>
      <c r="M547" s="165"/>
      <c r="N547" s="165"/>
      <c r="O547" s="165"/>
      <c r="P547" s="165"/>
      <c r="Q547" s="165"/>
      <c r="R547" s="165"/>
      <c r="S547" s="165"/>
      <c r="T547" s="165"/>
      <c r="U547" s="165"/>
      <c r="V547" s="165"/>
      <c r="W547" s="165"/>
      <c r="X547" s="165"/>
      <c r="Y547" s="165"/>
      <c r="Z547" s="165"/>
    </row>
    <row r="548">
      <c r="A548" s="165"/>
      <c r="B548" s="165"/>
      <c r="C548" s="165"/>
      <c r="D548" s="165"/>
      <c r="E548" s="165"/>
      <c r="F548" s="165"/>
      <c r="G548" s="165"/>
      <c r="H548" s="165"/>
      <c r="I548" s="165"/>
      <c r="J548" s="165"/>
      <c r="K548" s="165"/>
      <c r="L548" s="165"/>
      <c r="M548" s="165"/>
      <c r="N548" s="165"/>
      <c r="O548" s="165"/>
      <c r="P548" s="165"/>
      <c r="Q548" s="165"/>
      <c r="R548" s="165"/>
      <c r="S548" s="165"/>
      <c r="T548" s="165"/>
      <c r="U548" s="165"/>
      <c r="V548" s="165"/>
      <c r="W548" s="165"/>
      <c r="X548" s="165"/>
      <c r="Y548" s="165"/>
      <c r="Z548" s="165"/>
    </row>
    <row r="549">
      <c r="A549" s="165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65"/>
      <c r="M549" s="165"/>
      <c r="N549" s="165"/>
      <c r="O549" s="165"/>
      <c r="P549" s="165"/>
      <c r="Q549" s="165"/>
      <c r="R549" s="165"/>
      <c r="S549" s="165"/>
      <c r="T549" s="165"/>
      <c r="U549" s="165"/>
      <c r="V549" s="165"/>
      <c r="W549" s="165"/>
      <c r="X549" s="165"/>
      <c r="Y549" s="165"/>
      <c r="Z549" s="165"/>
    </row>
    <row r="550">
      <c r="A550" s="165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65"/>
      <c r="M550" s="165"/>
      <c r="N550" s="165"/>
      <c r="O550" s="165"/>
      <c r="P550" s="165"/>
      <c r="Q550" s="165"/>
      <c r="R550" s="165"/>
      <c r="S550" s="165"/>
      <c r="T550" s="165"/>
      <c r="U550" s="165"/>
      <c r="V550" s="165"/>
      <c r="W550" s="165"/>
      <c r="X550" s="165"/>
      <c r="Y550" s="165"/>
      <c r="Z550" s="165"/>
    </row>
    <row r="551">
      <c r="A551" s="165"/>
      <c r="B551" s="165"/>
      <c r="C551" s="165"/>
      <c r="D551" s="165"/>
      <c r="E551" s="165"/>
      <c r="F551" s="165"/>
      <c r="G551" s="165"/>
      <c r="H551" s="165"/>
      <c r="I551" s="165"/>
      <c r="J551" s="165"/>
      <c r="K551" s="165"/>
      <c r="L551" s="165"/>
      <c r="M551" s="165"/>
      <c r="N551" s="165"/>
      <c r="O551" s="165"/>
      <c r="P551" s="165"/>
      <c r="Q551" s="165"/>
      <c r="R551" s="165"/>
      <c r="S551" s="165"/>
      <c r="T551" s="165"/>
      <c r="U551" s="165"/>
      <c r="V551" s="165"/>
      <c r="W551" s="165"/>
      <c r="X551" s="165"/>
      <c r="Y551" s="165"/>
      <c r="Z551" s="165"/>
    </row>
    <row r="552">
      <c r="A552" s="165"/>
      <c r="B552" s="165"/>
      <c r="C552" s="165"/>
      <c r="D552" s="165"/>
      <c r="E552" s="165"/>
      <c r="F552" s="165"/>
      <c r="G552" s="165"/>
      <c r="H552" s="165"/>
      <c r="I552" s="165"/>
      <c r="J552" s="165"/>
      <c r="K552" s="165"/>
      <c r="L552" s="165"/>
      <c r="M552" s="165"/>
      <c r="N552" s="165"/>
      <c r="O552" s="165"/>
      <c r="P552" s="165"/>
      <c r="Q552" s="165"/>
      <c r="R552" s="165"/>
      <c r="S552" s="165"/>
      <c r="T552" s="165"/>
      <c r="U552" s="165"/>
      <c r="V552" s="165"/>
      <c r="W552" s="165"/>
      <c r="X552" s="165"/>
      <c r="Y552" s="165"/>
      <c r="Z552" s="165"/>
    </row>
    <row r="553">
      <c r="A553" s="165"/>
      <c r="B553" s="165"/>
      <c r="C553" s="165"/>
      <c r="D553" s="165"/>
      <c r="E553" s="165"/>
      <c r="F553" s="165"/>
      <c r="G553" s="165"/>
      <c r="H553" s="165"/>
      <c r="I553" s="165"/>
      <c r="J553" s="165"/>
      <c r="K553" s="165"/>
      <c r="L553" s="165"/>
      <c r="M553" s="165"/>
      <c r="N553" s="165"/>
      <c r="O553" s="165"/>
      <c r="P553" s="165"/>
      <c r="Q553" s="165"/>
      <c r="R553" s="165"/>
      <c r="S553" s="165"/>
      <c r="T553" s="165"/>
      <c r="U553" s="165"/>
      <c r="V553" s="165"/>
      <c r="W553" s="165"/>
      <c r="X553" s="165"/>
      <c r="Y553" s="165"/>
      <c r="Z553" s="165"/>
    </row>
    <row r="554">
      <c r="A554" s="165"/>
      <c r="B554" s="165"/>
      <c r="C554" s="165"/>
      <c r="D554" s="165"/>
      <c r="E554" s="165"/>
      <c r="F554" s="165"/>
      <c r="G554" s="165"/>
      <c r="H554" s="165"/>
      <c r="I554" s="165"/>
      <c r="J554" s="165"/>
      <c r="K554" s="165"/>
      <c r="L554" s="165"/>
      <c r="M554" s="165"/>
      <c r="N554" s="165"/>
      <c r="O554" s="165"/>
      <c r="P554" s="165"/>
      <c r="Q554" s="165"/>
      <c r="R554" s="165"/>
      <c r="S554" s="165"/>
      <c r="T554" s="165"/>
      <c r="U554" s="165"/>
      <c r="V554" s="165"/>
      <c r="W554" s="165"/>
      <c r="X554" s="165"/>
      <c r="Y554" s="165"/>
      <c r="Z554" s="165"/>
    </row>
    <row r="555">
      <c r="A555" s="165"/>
      <c r="B555" s="165"/>
      <c r="C555" s="165"/>
      <c r="D555" s="165"/>
      <c r="E555" s="165"/>
      <c r="F555" s="165"/>
      <c r="G555" s="165"/>
      <c r="H555" s="165"/>
      <c r="I555" s="165"/>
      <c r="J555" s="165"/>
      <c r="K555" s="165"/>
      <c r="L555" s="165"/>
      <c r="M555" s="165"/>
      <c r="N555" s="165"/>
      <c r="O555" s="165"/>
      <c r="P555" s="165"/>
      <c r="Q555" s="165"/>
      <c r="R555" s="165"/>
      <c r="S555" s="165"/>
      <c r="T555" s="165"/>
      <c r="U555" s="165"/>
      <c r="V555" s="165"/>
      <c r="W555" s="165"/>
      <c r="X555" s="165"/>
      <c r="Y555" s="165"/>
      <c r="Z555" s="165"/>
    </row>
    <row r="556">
      <c r="A556" s="165"/>
      <c r="B556" s="165"/>
      <c r="C556" s="165"/>
      <c r="D556" s="165"/>
      <c r="E556" s="165"/>
      <c r="F556" s="165"/>
      <c r="G556" s="165"/>
      <c r="H556" s="165"/>
      <c r="I556" s="165"/>
      <c r="J556" s="165"/>
      <c r="K556" s="165"/>
      <c r="L556" s="165"/>
      <c r="M556" s="165"/>
      <c r="N556" s="165"/>
      <c r="O556" s="165"/>
      <c r="P556" s="165"/>
      <c r="Q556" s="165"/>
      <c r="R556" s="165"/>
      <c r="S556" s="165"/>
      <c r="T556" s="165"/>
      <c r="U556" s="165"/>
      <c r="V556" s="165"/>
      <c r="W556" s="165"/>
      <c r="X556" s="165"/>
      <c r="Y556" s="165"/>
      <c r="Z556" s="165"/>
    </row>
    <row r="557">
      <c r="A557" s="165"/>
      <c r="B557" s="165"/>
      <c r="C557" s="165"/>
      <c r="D557" s="165"/>
      <c r="E557" s="165"/>
      <c r="F557" s="165"/>
      <c r="G557" s="165"/>
      <c r="H557" s="165"/>
      <c r="I557" s="165"/>
      <c r="J557" s="165"/>
      <c r="K557" s="165"/>
      <c r="L557" s="165"/>
      <c r="M557" s="165"/>
      <c r="N557" s="165"/>
      <c r="O557" s="165"/>
      <c r="P557" s="165"/>
      <c r="Q557" s="165"/>
      <c r="R557" s="165"/>
      <c r="S557" s="165"/>
      <c r="T557" s="165"/>
      <c r="U557" s="165"/>
      <c r="V557" s="165"/>
      <c r="W557" s="165"/>
      <c r="X557" s="165"/>
      <c r="Y557" s="165"/>
      <c r="Z557" s="165"/>
    </row>
    <row r="558">
      <c r="A558" s="165"/>
      <c r="B558" s="165"/>
      <c r="C558" s="165"/>
      <c r="D558" s="165"/>
      <c r="E558" s="165"/>
      <c r="F558" s="165"/>
      <c r="G558" s="165"/>
      <c r="H558" s="165"/>
      <c r="I558" s="165"/>
      <c r="J558" s="165"/>
      <c r="K558" s="165"/>
      <c r="L558" s="165"/>
      <c r="M558" s="165"/>
      <c r="N558" s="165"/>
      <c r="O558" s="165"/>
      <c r="P558" s="165"/>
      <c r="Q558" s="165"/>
      <c r="R558" s="165"/>
      <c r="S558" s="165"/>
      <c r="T558" s="165"/>
      <c r="U558" s="165"/>
      <c r="V558" s="165"/>
      <c r="W558" s="165"/>
      <c r="X558" s="165"/>
      <c r="Y558" s="165"/>
      <c r="Z558" s="165"/>
    </row>
    <row r="559">
      <c r="A559" s="165"/>
      <c r="B559" s="165"/>
      <c r="C559" s="165"/>
      <c r="D559" s="165"/>
      <c r="E559" s="165"/>
      <c r="F559" s="165"/>
      <c r="G559" s="165"/>
      <c r="H559" s="165"/>
      <c r="I559" s="165"/>
      <c r="J559" s="165"/>
      <c r="K559" s="165"/>
      <c r="L559" s="165"/>
      <c r="M559" s="165"/>
      <c r="N559" s="165"/>
      <c r="O559" s="165"/>
      <c r="P559" s="165"/>
      <c r="Q559" s="165"/>
      <c r="R559" s="165"/>
      <c r="S559" s="165"/>
      <c r="T559" s="165"/>
      <c r="U559" s="165"/>
      <c r="V559" s="165"/>
      <c r="W559" s="165"/>
      <c r="X559" s="165"/>
      <c r="Y559" s="165"/>
      <c r="Z559" s="165"/>
    </row>
    <row r="560">
      <c r="A560" s="165"/>
      <c r="B560" s="165"/>
      <c r="C560" s="165"/>
      <c r="D560" s="165"/>
      <c r="E560" s="165"/>
      <c r="F560" s="165"/>
      <c r="G560" s="165"/>
      <c r="H560" s="165"/>
      <c r="I560" s="165"/>
      <c r="J560" s="165"/>
      <c r="K560" s="165"/>
      <c r="L560" s="165"/>
      <c r="M560" s="165"/>
      <c r="N560" s="165"/>
      <c r="O560" s="165"/>
      <c r="P560" s="165"/>
      <c r="Q560" s="165"/>
      <c r="R560" s="165"/>
      <c r="S560" s="165"/>
      <c r="T560" s="165"/>
      <c r="U560" s="165"/>
      <c r="V560" s="165"/>
      <c r="W560" s="165"/>
      <c r="X560" s="165"/>
      <c r="Y560" s="165"/>
      <c r="Z560" s="165"/>
    </row>
    <row r="561">
      <c r="A561" s="165"/>
      <c r="B561" s="165"/>
      <c r="C561" s="165"/>
      <c r="D561" s="165"/>
      <c r="E561" s="165"/>
      <c r="F561" s="165"/>
      <c r="G561" s="165"/>
      <c r="H561" s="165"/>
      <c r="I561" s="165"/>
      <c r="J561" s="165"/>
      <c r="K561" s="165"/>
      <c r="L561" s="165"/>
      <c r="M561" s="165"/>
      <c r="N561" s="165"/>
      <c r="O561" s="165"/>
      <c r="P561" s="165"/>
      <c r="Q561" s="165"/>
      <c r="R561" s="165"/>
      <c r="S561" s="165"/>
      <c r="T561" s="165"/>
      <c r="U561" s="165"/>
      <c r="V561" s="165"/>
      <c r="W561" s="165"/>
      <c r="X561" s="165"/>
      <c r="Y561" s="165"/>
      <c r="Z561" s="165"/>
    </row>
    <row r="562">
      <c r="A562" s="165"/>
      <c r="B562" s="165"/>
      <c r="C562" s="165"/>
      <c r="D562" s="165"/>
      <c r="E562" s="165"/>
      <c r="F562" s="165"/>
      <c r="G562" s="165"/>
      <c r="H562" s="165"/>
      <c r="I562" s="165"/>
      <c r="J562" s="165"/>
      <c r="K562" s="165"/>
      <c r="L562" s="165"/>
      <c r="M562" s="165"/>
      <c r="N562" s="165"/>
      <c r="O562" s="165"/>
      <c r="P562" s="165"/>
      <c r="Q562" s="165"/>
      <c r="R562" s="165"/>
      <c r="S562" s="165"/>
      <c r="T562" s="165"/>
      <c r="U562" s="165"/>
      <c r="V562" s="165"/>
      <c r="W562" s="165"/>
      <c r="X562" s="165"/>
      <c r="Y562" s="165"/>
      <c r="Z562" s="165"/>
    </row>
    <row r="563">
      <c r="A563" s="165"/>
      <c r="B563" s="165"/>
      <c r="C563" s="165"/>
      <c r="D563" s="165"/>
      <c r="E563" s="165"/>
      <c r="F563" s="165"/>
      <c r="G563" s="165"/>
      <c r="H563" s="165"/>
      <c r="I563" s="165"/>
      <c r="J563" s="165"/>
      <c r="K563" s="165"/>
      <c r="L563" s="165"/>
      <c r="M563" s="165"/>
      <c r="N563" s="165"/>
      <c r="O563" s="165"/>
      <c r="P563" s="165"/>
      <c r="Q563" s="165"/>
      <c r="R563" s="165"/>
      <c r="S563" s="165"/>
      <c r="T563" s="165"/>
      <c r="U563" s="165"/>
      <c r="V563" s="165"/>
      <c r="W563" s="165"/>
      <c r="X563" s="165"/>
      <c r="Y563" s="165"/>
      <c r="Z563" s="165"/>
    </row>
    <row r="564">
      <c r="A564" s="165"/>
      <c r="B564" s="165"/>
      <c r="C564" s="165"/>
      <c r="D564" s="165"/>
      <c r="E564" s="165"/>
      <c r="F564" s="165"/>
      <c r="G564" s="165"/>
      <c r="H564" s="165"/>
      <c r="I564" s="165"/>
      <c r="J564" s="165"/>
      <c r="K564" s="165"/>
      <c r="L564" s="165"/>
      <c r="M564" s="165"/>
      <c r="N564" s="165"/>
      <c r="O564" s="165"/>
      <c r="P564" s="165"/>
      <c r="Q564" s="165"/>
      <c r="R564" s="165"/>
      <c r="S564" s="165"/>
      <c r="T564" s="165"/>
      <c r="U564" s="165"/>
      <c r="V564" s="165"/>
      <c r="W564" s="165"/>
      <c r="X564" s="165"/>
      <c r="Y564" s="165"/>
      <c r="Z564" s="165"/>
    </row>
    <row r="565">
      <c r="A565" s="165"/>
      <c r="B565" s="165"/>
      <c r="C565" s="165"/>
      <c r="D565" s="165"/>
      <c r="E565" s="165"/>
      <c r="F565" s="165"/>
      <c r="G565" s="165"/>
      <c r="H565" s="165"/>
      <c r="I565" s="165"/>
      <c r="J565" s="165"/>
      <c r="K565" s="165"/>
      <c r="L565" s="165"/>
      <c r="M565" s="165"/>
      <c r="N565" s="165"/>
      <c r="O565" s="165"/>
      <c r="P565" s="165"/>
      <c r="Q565" s="165"/>
      <c r="R565" s="165"/>
      <c r="S565" s="165"/>
      <c r="T565" s="165"/>
      <c r="U565" s="165"/>
      <c r="V565" s="165"/>
      <c r="W565" s="165"/>
      <c r="X565" s="165"/>
      <c r="Y565" s="165"/>
      <c r="Z565" s="165"/>
    </row>
    <row r="566">
      <c r="A566" s="165"/>
      <c r="B566" s="165"/>
      <c r="C566" s="165"/>
      <c r="D566" s="165"/>
      <c r="E566" s="165"/>
      <c r="F566" s="165"/>
      <c r="G566" s="165"/>
      <c r="H566" s="165"/>
      <c r="I566" s="165"/>
      <c r="J566" s="165"/>
      <c r="K566" s="165"/>
      <c r="L566" s="165"/>
      <c r="M566" s="165"/>
      <c r="N566" s="165"/>
      <c r="O566" s="165"/>
      <c r="P566" s="165"/>
      <c r="Q566" s="165"/>
      <c r="R566" s="165"/>
      <c r="S566" s="165"/>
      <c r="T566" s="165"/>
      <c r="U566" s="165"/>
      <c r="V566" s="165"/>
      <c r="W566" s="165"/>
      <c r="X566" s="165"/>
      <c r="Y566" s="165"/>
      <c r="Z566" s="165"/>
    </row>
    <row r="567">
      <c r="A567" s="165"/>
      <c r="B567" s="165"/>
      <c r="C567" s="165"/>
      <c r="D567" s="165"/>
      <c r="E567" s="165"/>
      <c r="F567" s="165"/>
      <c r="G567" s="165"/>
      <c r="H567" s="165"/>
      <c r="I567" s="165"/>
      <c r="J567" s="165"/>
      <c r="K567" s="165"/>
      <c r="L567" s="165"/>
      <c r="M567" s="165"/>
      <c r="N567" s="165"/>
      <c r="O567" s="165"/>
      <c r="P567" s="165"/>
      <c r="Q567" s="165"/>
      <c r="R567" s="165"/>
      <c r="S567" s="165"/>
      <c r="T567" s="165"/>
      <c r="U567" s="165"/>
      <c r="V567" s="165"/>
      <c r="W567" s="165"/>
      <c r="X567" s="165"/>
      <c r="Y567" s="165"/>
      <c r="Z567" s="165"/>
    </row>
    <row r="568">
      <c r="A568" s="165"/>
      <c r="B568" s="165"/>
      <c r="C568" s="165"/>
      <c r="D568" s="165"/>
      <c r="E568" s="165"/>
      <c r="F568" s="165"/>
      <c r="G568" s="165"/>
      <c r="H568" s="165"/>
      <c r="I568" s="165"/>
      <c r="J568" s="165"/>
      <c r="K568" s="165"/>
      <c r="L568" s="165"/>
      <c r="M568" s="165"/>
      <c r="N568" s="165"/>
      <c r="O568" s="165"/>
      <c r="P568" s="165"/>
      <c r="Q568" s="165"/>
      <c r="R568" s="165"/>
      <c r="S568" s="165"/>
      <c r="T568" s="165"/>
      <c r="U568" s="165"/>
      <c r="V568" s="165"/>
      <c r="W568" s="165"/>
      <c r="X568" s="165"/>
      <c r="Y568" s="165"/>
      <c r="Z568" s="165"/>
    </row>
    <row r="569">
      <c r="A569" s="165"/>
      <c r="B569" s="165"/>
      <c r="C569" s="165"/>
      <c r="D569" s="165"/>
      <c r="E569" s="165"/>
      <c r="F569" s="165"/>
      <c r="G569" s="165"/>
      <c r="H569" s="165"/>
      <c r="I569" s="165"/>
      <c r="J569" s="165"/>
      <c r="K569" s="165"/>
      <c r="L569" s="165"/>
      <c r="M569" s="165"/>
      <c r="N569" s="165"/>
      <c r="O569" s="165"/>
      <c r="P569" s="165"/>
      <c r="Q569" s="165"/>
      <c r="R569" s="165"/>
      <c r="S569" s="165"/>
      <c r="T569" s="165"/>
      <c r="U569" s="165"/>
      <c r="V569" s="165"/>
      <c r="W569" s="165"/>
      <c r="X569" s="165"/>
      <c r="Y569" s="165"/>
      <c r="Z569" s="165"/>
    </row>
    <row r="570">
      <c r="A570" s="165"/>
      <c r="B570" s="165"/>
      <c r="C570" s="165"/>
      <c r="D570" s="165"/>
      <c r="E570" s="165"/>
      <c r="F570" s="165"/>
      <c r="G570" s="165"/>
      <c r="H570" s="165"/>
      <c r="I570" s="165"/>
      <c r="J570" s="165"/>
      <c r="K570" s="165"/>
      <c r="L570" s="165"/>
      <c r="M570" s="165"/>
      <c r="N570" s="165"/>
      <c r="O570" s="165"/>
      <c r="P570" s="165"/>
      <c r="Q570" s="165"/>
      <c r="R570" s="165"/>
      <c r="S570" s="165"/>
      <c r="T570" s="165"/>
      <c r="U570" s="165"/>
      <c r="V570" s="165"/>
      <c r="W570" s="165"/>
      <c r="X570" s="165"/>
      <c r="Y570" s="165"/>
      <c r="Z570" s="165"/>
    </row>
    <row r="571">
      <c r="A571" s="165"/>
      <c r="B571" s="165"/>
      <c r="C571" s="165"/>
      <c r="D571" s="165"/>
      <c r="E571" s="165"/>
      <c r="F571" s="165"/>
      <c r="G571" s="165"/>
      <c r="H571" s="165"/>
      <c r="I571" s="165"/>
      <c r="J571" s="165"/>
      <c r="K571" s="165"/>
      <c r="L571" s="165"/>
      <c r="M571" s="165"/>
      <c r="N571" s="165"/>
      <c r="O571" s="165"/>
      <c r="P571" s="165"/>
      <c r="Q571" s="165"/>
      <c r="R571" s="165"/>
      <c r="S571" s="165"/>
      <c r="T571" s="165"/>
      <c r="U571" s="165"/>
      <c r="V571" s="165"/>
      <c r="W571" s="165"/>
      <c r="X571" s="165"/>
      <c r="Y571" s="165"/>
      <c r="Z571" s="165"/>
    </row>
    <row r="572">
      <c r="A572" s="165"/>
      <c r="B572" s="165"/>
      <c r="C572" s="165"/>
      <c r="D572" s="165"/>
      <c r="E572" s="165"/>
      <c r="F572" s="165"/>
      <c r="G572" s="165"/>
      <c r="H572" s="165"/>
      <c r="I572" s="165"/>
      <c r="J572" s="165"/>
      <c r="K572" s="165"/>
      <c r="L572" s="165"/>
      <c r="M572" s="165"/>
      <c r="N572" s="165"/>
      <c r="O572" s="165"/>
      <c r="P572" s="165"/>
      <c r="Q572" s="165"/>
      <c r="R572" s="165"/>
      <c r="S572" s="165"/>
      <c r="T572" s="165"/>
      <c r="U572" s="165"/>
      <c r="V572" s="165"/>
      <c r="W572" s="165"/>
      <c r="X572" s="165"/>
      <c r="Y572" s="165"/>
      <c r="Z572" s="165"/>
    </row>
    <row r="573">
      <c r="A573" s="165"/>
      <c r="B573" s="165"/>
      <c r="C573" s="165"/>
      <c r="D573" s="165"/>
      <c r="E573" s="165"/>
      <c r="F573" s="165"/>
      <c r="G573" s="165"/>
      <c r="H573" s="165"/>
      <c r="I573" s="165"/>
      <c r="J573" s="165"/>
      <c r="K573" s="165"/>
      <c r="L573" s="165"/>
      <c r="M573" s="165"/>
      <c r="N573" s="165"/>
      <c r="O573" s="165"/>
      <c r="P573" s="165"/>
      <c r="Q573" s="165"/>
      <c r="R573" s="165"/>
      <c r="S573" s="165"/>
      <c r="T573" s="165"/>
      <c r="U573" s="165"/>
      <c r="V573" s="165"/>
      <c r="W573" s="165"/>
      <c r="X573" s="165"/>
      <c r="Y573" s="165"/>
      <c r="Z573" s="165"/>
    </row>
    <row r="574">
      <c r="A574" s="165"/>
      <c r="B574" s="165"/>
      <c r="C574" s="165"/>
      <c r="D574" s="165"/>
      <c r="E574" s="165"/>
      <c r="F574" s="165"/>
      <c r="G574" s="165"/>
      <c r="H574" s="165"/>
      <c r="I574" s="165"/>
      <c r="J574" s="165"/>
      <c r="K574" s="165"/>
      <c r="L574" s="165"/>
      <c r="M574" s="165"/>
      <c r="N574" s="165"/>
      <c r="O574" s="165"/>
      <c r="P574" s="165"/>
      <c r="Q574" s="165"/>
      <c r="R574" s="165"/>
      <c r="S574" s="165"/>
      <c r="T574" s="165"/>
      <c r="U574" s="165"/>
      <c r="V574" s="165"/>
      <c r="W574" s="165"/>
      <c r="X574" s="165"/>
      <c r="Y574" s="165"/>
      <c r="Z574" s="165"/>
    </row>
    <row r="575">
      <c r="A575" s="165"/>
      <c r="B575" s="165"/>
      <c r="C575" s="165"/>
      <c r="D575" s="165"/>
      <c r="E575" s="165"/>
      <c r="F575" s="165"/>
      <c r="G575" s="165"/>
      <c r="H575" s="165"/>
      <c r="I575" s="165"/>
      <c r="J575" s="165"/>
      <c r="K575" s="165"/>
      <c r="L575" s="165"/>
      <c r="M575" s="165"/>
      <c r="N575" s="165"/>
      <c r="O575" s="165"/>
      <c r="P575" s="165"/>
      <c r="Q575" s="165"/>
      <c r="R575" s="165"/>
      <c r="S575" s="165"/>
      <c r="T575" s="165"/>
      <c r="U575" s="165"/>
      <c r="V575" s="165"/>
      <c r="W575" s="165"/>
      <c r="X575" s="165"/>
      <c r="Y575" s="165"/>
      <c r="Z575" s="165"/>
    </row>
    <row r="576">
      <c r="A576" s="165"/>
      <c r="B576" s="165"/>
      <c r="C576" s="165"/>
      <c r="D576" s="165"/>
      <c r="E576" s="165"/>
      <c r="F576" s="165"/>
      <c r="G576" s="165"/>
      <c r="H576" s="165"/>
      <c r="I576" s="165"/>
      <c r="J576" s="165"/>
      <c r="K576" s="165"/>
      <c r="L576" s="165"/>
      <c r="M576" s="165"/>
      <c r="N576" s="165"/>
      <c r="O576" s="165"/>
      <c r="P576" s="165"/>
      <c r="Q576" s="165"/>
      <c r="R576" s="165"/>
      <c r="S576" s="165"/>
      <c r="T576" s="165"/>
      <c r="U576" s="165"/>
      <c r="V576" s="165"/>
      <c r="W576" s="165"/>
      <c r="X576" s="165"/>
      <c r="Y576" s="165"/>
      <c r="Z576" s="165"/>
    </row>
    <row r="577">
      <c r="A577" s="165"/>
      <c r="B577" s="165"/>
      <c r="C577" s="165"/>
      <c r="D577" s="165"/>
      <c r="E577" s="165"/>
      <c r="F577" s="165"/>
      <c r="G577" s="165"/>
      <c r="H577" s="165"/>
      <c r="I577" s="165"/>
      <c r="J577" s="165"/>
      <c r="K577" s="165"/>
      <c r="L577" s="165"/>
      <c r="M577" s="165"/>
      <c r="N577" s="165"/>
      <c r="O577" s="165"/>
      <c r="P577" s="165"/>
      <c r="Q577" s="165"/>
      <c r="R577" s="165"/>
      <c r="S577" s="165"/>
      <c r="T577" s="165"/>
      <c r="U577" s="165"/>
      <c r="V577" s="165"/>
      <c r="W577" s="165"/>
      <c r="X577" s="165"/>
      <c r="Y577" s="165"/>
      <c r="Z577" s="165"/>
    </row>
    <row r="578">
      <c r="A578" s="165"/>
      <c r="B578" s="165"/>
      <c r="C578" s="165"/>
      <c r="D578" s="165"/>
      <c r="E578" s="165"/>
      <c r="F578" s="165"/>
      <c r="G578" s="165"/>
      <c r="H578" s="165"/>
      <c r="I578" s="165"/>
      <c r="J578" s="165"/>
      <c r="K578" s="165"/>
      <c r="L578" s="165"/>
      <c r="M578" s="165"/>
      <c r="N578" s="165"/>
      <c r="O578" s="165"/>
      <c r="P578" s="165"/>
      <c r="Q578" s="165"/>
      <c r="R578" s="165"/>
      <c r="S578" s="165"/>
      <c r="T578" s="165"/>
      <c r="U578" s="165"/>
      <c r="V578" s="165"/>
      <c r="W578" s="165"/>
      <c r="X578" s="165"/>
      <c r="Y578" s="165"/>
      <c r="Z578" s="165"/>
    </row>
    <row r="579">
      <c r="A579" s="165"/>
      <c r="B579" s="165"/>
      <c r="C579" s="165"/>
      <c r="D579" s="165"/>
      <c r="E579" s="165"/>
      <c r="F579" s="165"/>
      <c r="G579" s="165"/>
      <c r="H579" s="165"/>
      <c r="I579" s="165"/>
      <c r="J579" s="165"/>
      <c r="K579" s="165"/>
      <c r="L579" s="165"/>
      <c r="M579" s="165"/>
      <c r="N579" s="165"/>
      <c r="O579" s="165"/>
      <c r="P579" s="165"/>
      <c r="Q579" s="165"/>
      <c r="R579" s="165"/>
      <c r="S579" s="165"/>
      <c r="T579" s="165"/>
      <c r="U579" s="165"/>
      <c r="V579" s="165"/>
      <c r="W579" s="165"/>
      <c r="X579" s="165"/>
      <c r="Y579" s="165"/>
      <c r="Z579" s="165"/>
    </row>
    <row r="580">
      <c r="A580" s="165"/>
      <c r="B580" s="165"/>
      <c r="C580" s="165"/>
      <c r="D580" s="165"/>
      <c r="E580" s="165"/>
      <c r="F580" s="165"/>
      <c r="G580" s="165"/>
      <c r="H580" s="165"/>
      <c r="I580" s="165"/>
      <c r="J580" s="165"/>
      <c r="K580" s="165"/>
      <c r="L580" s="165"/>
      <c r="M580" s="165"/>
      <c r="N580" s="165"/>
      <c r="O580" s="165"/>
      <c r="P580" s="165"/>
      <c r="Q580" s="165"/>
      <c r="R580" s="165"/>
      <c r="S580" s="165"/>
      <c r="T580" s="165"/>
      <c r="U580" s="165"/>
      <c r="V580" s="165"/>
      <c r="W580" s="165"/>
      <c r="X580" s="165"/>
      <c r="Y580" s="165"/>
      <c r="Z580" s="165"/>
    </row>
    <row r="581">
      <c r="A581" s="165"/>
      <c r="B581" s="165"/>
      <c r="C581" s="165"/>
      <c r="D581" s="165"/>
      <c r="E581" s="165"/>
      <c r="F581" s="165"/>
      <c r="G581" s="165"/>
      <c r="H581" s="165"/>
      <c r="I581" s="165"/>
      <c r="J581" s="165"/>
      <c r="K581" s="165"/>
      <c r="L581" s="165"/>
      <c r="M581" s="165"/>
      <c r="N581" s="165"/>
      <c r="O581" s="165"/>
      <c r="P581" s="165"/>
      <c r="Q581" s="165"/>
      <c r="R581" s="165"/>
      <c r="S581" s="165"/>
      <c r="T581" s="165"/>
      <c r="U581" s="165"/>
      <c r="V581" s="165"/>
      <c r="W581" s="165"/>
      <c r="X581" s="165"/>
      <c r="Y581" s="165"/>
      <c r="Z581" s="165"/>
    </row>
    <row r="582">
      <c r="A582" s="165"/>
      <c r="B582" s="165"/>
      <c r="C582" s="165"/>
      <c r="D582" s="165"/>
      <c r="E582" s="165"/>
      <c r="F582" s="165"/>
      <c r="G582" s="165"/>
      <c r="H582" s="165"/>
      <c r="I582" s="165"/>
      <c r="J582" s="165"/>
      <c r="K582" s="165"/>
      <c r="L582" s="165"/>
      <c r="M582" s="165"/>
      <c r="N582" s="165"/>
      <c r="O582" s="165"/>
      <c r="P582" s="165"/>
      <c r="Q582" s="165"/>
      <c r="R582" s="165"/>
      <c r="S582" s="165"/>
      <c r="T582" s="165"/>
      <c r="U582" s="165"/>
      <c r="V582" s="165"/>
      <c r="W582" s="165"/>
      <c r="X582" s="165"/>
      <c r="Y582" s="165"/>
      <c r="Z582" s="165"/>
    </row>
    <row r="583">
      <c r="A583" s="165"/>
      <c r="B583" s="165"/>
      <c r="C583" s="165"/>
      <c r="D583" s="165"/>
      <c r="E583" s="165"/>
      <c r="F583" s="165"/>
      <c r="G583" s="165"/>
      <c r="H583" s="165"/>
      <c r="I583" s="165"/>
      <c r="J583" s="165"/>
      <c r="K583" s="165"/>
      <c r="L583" s="165"/>
      <c r="M583" s="165"/>
      <c r="N583" s="165"/>
      <c r="O583" s="165"/>
      <c r="P583" s="165"/>
      <c r="Q583" s="165"/>
      <c r="R583" s="165"/>
      <c r="S583" s="165"/>
      <c r="T583" s="165"/>
      <c r="U583" s="165"/>
      <c r="V583" s="165"/>
      <c r="W583" s="165"/>
      <c r="X583" s="165"/>
      <c r="Y583" s="165"/>
      <c r="Z583" s="165"/>
    </row>
    <row r="584">
      <c r="A584" s="165"/>
      <c r="B584" s="165"/>
      <c r="C584" s="165"/>
      <c r="D584" s="165"/>
      <c r="E584" s="165"/>
      <c r="F584" s="165"/>
      <c r="G584" s="165"/>
      <c r="H584" s="165"/>
      <c r="I584" s="165"/>
      <c r="J584" s="165"/>
      <c r="K584" s="165"/>
      <c r="L584" s="165"/>
      <c r="M584" s="165"/>
      <c r="N584" s="165"/>
      <c r="O584" s="165"/>
      <c r="P584" s="165"/>
      <c r="Q584" s="165"/>
      <c r="R584" s="165"/>
      <c r="S584" s="165"/>
      <c r="T584" s="165"/>
      <c r="U584" s="165"/>
      <c r="V584" s="165"/>
      <c r="W584" s="165"/>
      <c r="X584" s="165"/>
      <c r="Y584" s="165"/>
      <c r="Z584" s="165"/>
    </row>
    <row r="585">
      <c r="A585" s="165"/>
      <c r="B585" s="165"/>
      <c r="C585" s="165"/>
      <c r="D585" s="165"/>
      <c r="E585" s="165"/>
      <c r="F585" s="165"/>
      <c r="G585" s="165"/>
      <c r="H585" s="165"/>
      <c r="I585" s="165"/>
      <c r="J585" s="165"/>
      <c r="K585" s="165"/>
      <c r="L585" s="165"/>
      <c r="M585" s="165"/>
      <c r="N585" s="165"/>
      <c r="O585" s="165"/>
      <c r="P585" s="165"/>
      <c r="Q585" s="165"/>
      <c r="R585" s="165"/>
      <c r="S585" s="165"/>
      <c r="T585" s="165"/>
      <c r="U585" s="165"/>
      <c r="V585" s="165"/>
      <c r="W585" s="165"/>
      <c r="X585" s="165"/>
      <c r="Y585" s="165"/>
      <c r="Z585" s="165"/>
    </row>
    <row r="586">
      <c r="A586" s="165"/>
      <c r="B586" s="165"/>
      <c r="C586" s="165"/>
      <c r="D586" s="165"/>
      <c r="E586" s="165"/>
      <c r="F586" s="165"/>
      <c r="G586" s="165"/>
      <c r="H586" s="165"/>
      <c r="I586" s="165"/>
      <c r="J586" s="165"/>
      <c r="K586" s="165"/>
      <c r="L586" s="165"/>
      <c r="M586" s="165"/>
      <c r="N586" s="165"/>
      <c r="O586" s="165"/>
      <c r="P586" s="165"/>
      <c r="Q586" s="165"/>
      <c r="R586" s="165"/>
      <c r="S586" s="165"/>
      <c r="T586" s="165"/>
      <c r="U586" s="165"/>
      <c r="V586" s="165"/>
      <c r="W586" s="165"/>
      <c r="X586" s="165"/>
      <c r="Y586" s="165"/>
      <c r="Z586" s="165"/>
    </row>
    <row r="587">
      <c r="A587" s="165"/>
      <c r="B587" s="165"/>
      <c r="C587" s="165"/>
      <c r="D587" s="165"/>
      <c r="E587" s="165"/>
      <c r="F587" s="165"/>
      <c r="G587" s="165"/>
      <c r="H587" s="165"/>
      <c r="I587" s="165"/>
      <c r="J587" s="165"/>
      <c r="K587" s="165"/>
      <c r="L587" s="165"/>
      <c r="M587" s="165"/>
      <c r="N587" s="165"/>
      <c r="O587" s="165"/>
      <c r="P587" s="165"/>
      <c r="Q587" s="165"/>
      <c r="R587" s="165"/>
      <c r="S587" s="165"/>
      <c r="T587" s="165"/>
      <c r="U587" s="165"/>
      <c r="V587" s="165"/>
      <c r="W587" s="165"/>
      <c r="X587" s="165"/>
      <c r="Y587" s="165"/>
      <c r="Z587" s="165"/>
    </row>
    <row r="588">
      <c r="A588" s="165"/>
      <c r="B588" s="165"/>
      <c r="C588" s="165"/>
      <c r="D588" s="165"/>
      <c r="E588" s="165"/>
      <c r="F588" s="165"/>
      <c r="G588" s="165"/>
      <c r="H588" s="165"/>
      <c r="I588" s="165"/>
      <c r="J588" s="165"/>
      <c r="K588" s="165"/>
      <c r="L588" s="165"/>
      <c r="M588" s="165"/>
      <c r="N588" s="165"/>
      <c r="O588" s="165"/>
      <c r="P588" s="165"/>
      <c r="Q588" s="165"/>
      <c r="R588" s="165"/>
      <c r="S588" s="165"/>
      <c r="T588" s="165"/>
      <c r="U588" s="165"/>
      <c r="V588" s="165"/>
      <c r="W588" s="165"/>
      <c r="X588" s="165"/>
      <c r="Y588" s="165"/>
      <c r="Z588" s="165"/>
    </row>
    <row r="589">
      <c r="A589" s="165"/>
      <c r="B589" s="165"/>
      <c r="C589" s="165"/>
      <c r="D589" s="165"/>
      <c r="E589" s="165"/>
      <c r="F589" s="165"/>
      <c r="G589" s="165"/>
      <c r="H589" s="165"/>
      <c r="I589" s="165"/>
      <c r="J589" s="165"/>
      <c r="K589" s="165"/>
      <c r="L589" s="165"/>
      <c r="M589" s="165"/>
      <c r="N589" s="165"/>
      <c r="O589" s="165"/>
      <c r="P589" s="165"/>
      <c r="Q589" s="165"/>
      <c r="R589" s="165"/>
      <c r="S589" s="165"/>
      <c r="T589" s="165"/>
      <c r="U589" s="165"/>
      <c r="V589" s="165"/>
      <c r="W589" s="165"/>
      <c r="X589" s="165"/>
      <c r="Y589" s="165"/>
      <c r="Z589" s="165"/>
    </row>
    <row r="590">
      <c r="A590" s="165"/>
      <c r="B590" s="165"/>
      <c r="C590" s="165"/>
      <c r="D590" s="165"/>
      <c r="E590" s="165"/>
      <c r="F590" s="165"/>
      <c r="G590" s="165"/>
      <c r="H590" s="165"/>
      <c r="I590" s="165"/>
      <c r="J590" s="165"/>
      <c r="K590" s="165"/>
      <c r="L590" s="165"/>
      <c r="M590" s="165"/>
      <c r="N590" s="165"/>
      <c r="O590" s="165"/>
      <c r="P590" s="165"/>
      <c r="Q590" s="165"/>
      <c r="R590" s="165"/>
      <c r="S590" s="165"/>
      <c r="T590" s="165"/>
      <c r="U590" s="165"/>
      <c r="V590" s="165"/>
      <c r="W590" s="165"/>
      <c r="X590" s="165"/>
      <c r="Y590" s="165"/>
      <c r="Z590" s="165"/>
    </row>
    <row r="591">
      <c r="A591" s="165"/>
      <c r="B591" s="165"/>
      <c r="C591" s="165"/>
      <c r="D591" s="165"/>
      <c r="E591" s="165"/>
      <c r="F591" s="165"/>
      <c r="G591" s="165"/>
      <c r="H591" s="165"/>
      <c r="I591" s="165"/>
      <c r="J591" s="165"/>
      <c r="K591" s="165"/>
      <c r="L591" s="165"/>
      <c r="M591" s="165"/>
      <c r="N591" s="165"/>
      <c r="O591" s="165"/>
      <c r="P591" s="165"/>
      <c r="Q591" s="165"/>
      <c r="R591" s="165"/>
      <c r="S591" s="165"/>
      <c r="T591" s="165"/>
      <c r="U591" s="165"/>
      <c r="V591" s="165"/>
      <c r="W591" s="165"/>
      <c r="X591" s="165"/>
      <c r="Y591" s="165"/>
      <c r="Z591" s="165"/>
    </row>
    <row r="592">
      <c r="A592" s="165"/>
      <c r="B592" s="165"/>
      <c r="C592" s="165"/>
      <c r="D592" s="165"/>
      <c r="E592" s="165"/>
      <c r="F592" s="165"/>
      <c r="G592" s="165"/>
      <c r="H592" s="165"/>
      <c r="I592" s="165"/>
      <c r="J592" s="165"/>
      <c r="K592" s="165"/>
      <c r="L592" s="165"/>
      <c r="M592" s="165"/>
      <c r="N592" s="165"/>
      <c r="O592" s="165"/>
      <c r="P592" s="165"/>
      <c r="Q592" s="165"/>
      <c r="R592" s="165"/>
      <c r="S592" s="165"/>
      <c r="T592" s="165"/>
      <c r="U592" s="165"/>
      <c r="V592" s="165"/>
      <c r="W592" s="165"/>
      <c r="X592" s="165"/>
      <c r="Y592" s="165"/>
      <c r="Z592" s="165"/>
    </row>
    <row r="593">
      <c r="A593" s="165"/>
      <c r="B593" s="165"/>
      <c r="C593" s="165"/>
      <c r="D593" s="165"/>
      <c r="E593" s="165"/>
      <c r="F593" s="165"/>
      <c r="G593" s="165"/>
      <c r="H593" s="165"/>
      <c r="I593" s="165"/>
      <c r="J593" s="165"/>
      <c r="K593" s="165"/>
      <c r="L593" s="165"/>
      <c r="M593" s="165"/>
      <c r="N593" s="165"/>
      <c r="O593" s="165"/>
      <c r="P593" s="165"/>
      <c r="Q593" s="165"/>
      <c r="R593" s="165"/>
      <c r="S593" s="165"/>
      <c r="T593" s="165"/>
      <c r="U593" s="165"/>
      <c r="V593" s="165"/>
      <c r="W593" s="165"/>
      <c r="X593" s="165"/>
      <c r="Y593" s="165"/>
      <c r="Z593" s="165"/>
    </row>
    <row r="594">
      <c r="A594" s="165"/>
      <c r="B594" s="165"/>
      <c r="C594" s="165"/>
      <c r="D594" s="165"/>
      <c r="E594" s="165"/>
      <c r="F594" s="165"/>
      <c r="G594" s="165"/>
      <c r="H594" s="165"/>
      <c r="I594" s="165"/>
      <c r="J594" s="165"/>
      <c r="K594" s="165"/>
      <c r="L594" s="165"/>
      <c r="M594" s="165"/>
      <c r="N594" s="165"/>
      <c r="O594" s="165"/>
      <c r="P594" s="165"/>
      <c r="Q594" s="165"/>
      <c r="R594" s="165"/>
      <c r="S594" s="165"/>
      <c r="T594" s="165"/>
      <c r="U594" s="165"/>
      <c r="V594" s="165"/>
      <c r="W594" s="165"/>
      <c r="X594" s="165"/>
      <c r="Y594" s="165"/>
      <c r="Z594" s="165"/>
    </row>
    <row r="595">
      <c r="A595" s="165"/>
      <c r="B595" s="165"/>
      <c r="C595" s="165"/>
      <c r="D595" s="165"/>
      <c r="E595" s="165"/>
      <c r="F595" s="165"/>
      <c r="G595" s="165"/>
      <c r="H595" s="165"/>
      <c r="I595" s="165"/>
      <c r="J595" s="165"/>
      <c r="K595" s="165"/>
      <c r="L595" s="165"/>
      <c r="M595" s="165"/>
      <c r="N595" s="165"/>
      <c r="O595" s="165"/>
      <c r="P595" s="165"/>
      <c r="Q595" s="165"/>
      <c r="R595" s="165"/>
      <c r="S595" s="165"/>
      <c r="T595" s="165"/>
      <c r="U595" s="165"/>
      <c r="V595" s="165"/>
      <c r="W595" s="165"/>
      <c r="X595" s="165"/>
      <c r="Y595" s="165"/>
      <c r="Z595" s="165"/>
    </row>
    <row r="596">
      <c r="A596" s="165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</row>
    <row r="597">
      <c r="A597" s="165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</row>
    <row r="598">
      <c r="A598" s="165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</row>
    <row r="599">
      <c r="A599" s="165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</row>
    <row r="600">
      <c r="A600" s="165"/>
      <c r="B600" s="165"/>
      <c r="C600" s="165"/>
      <c r="D600" s="165"/>
      <c r="E600" s="165"/>
      <c r="F600" s="165"/>
      <c r="G600" s="165"/>
      <c r="H600" s="165"/>
      <c r="I600" s="165"/>
      <c r="J600" s="165"/>
      <c r="K600" s="165"/>
      <c r="L600" s="165"/>
      <c r="M600" s="165"/>
      <c r="N600" s="165"/>
      <c r="O600" s="165"/>
      <c r="P600" s="165"/>
      <c r="Q600" s="165"/>
      <c r="R600" s="165"/>
      <c r="S600" s="165"/>
      <c r="T600" s="165"/>
      <c r="U600" s="165"/>
      <c r="V600" s="165"/>
      <c r="W600" s="165"/>
      <c r="X600" s="165"/>
      <c r="Y600" s="165"/>
      <c r="Z600" s="165"/>
    </row>
    <row r="601">
      <c r="A601" s="165"/>
      <c r="B601" s="165"/>
      <c r="C601" s="165"/>
      <c r="D601" s="165"/>
      <c r="E601" s="165"/>
      <c r="F601" s="165"/>
      <c r="G601" s="165"/>
      <c r="H601" s="165"/>
      <c r="I601" s="165"/>
      <c r="J601" s="165"/>
      <c r="K601" s="165"/>
      <c r="L601" s="165"/>
      <c r="M601" s="165"/>
      <c r="N601" s="165"/>
      <c r="O601" s="165"/>
      <c r="P601" s="165"/>
      <c r="Q601" s="165"/>
      <c r="R601" s="165"/>
      <c r="S601" s="165"/>
      <c r="T601" s="165"/>
      <c r="U601" s="165"/>
      <c r="V601" s="165"/>
      <c r="W601" s="165"/>
      <c r="X601" s="165"/>
      <c r="Y601" s="165"/>
      <c r="Z601" s="165"/>
    </row>
    <row r="602">
      <c r="A602" s="165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65"/>
      <c r="M602" s="165"/>
      <c r="N602" s="165"/>
      <c r="O602" s="165"/>
      <c r="P602" s="165"/>
      <c r="Q602" s="165"/>
      <c r="R602" s="165"/>
      <c r="S602" s="165"/>
      <c r="T602" s="165"/>
      <c r="U602" s="165"/>
      <c r="V602" s="165"/>
      <c r="W602" s="165"/>
      <c r="X602" s="165"/>
      <c r="Y602" s="165"/>
      <c r="Z602" s="165"/>
    </row>
    <row r="603">
      <c r="A603" s="165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65"/>
      <c r="M603" s="165"/>
      <c r="N603" s="165"/>
      <c r="O603" s="165"/>
      <c r="P603" s="165"/>
      <c r="Q603" s="165"/>
      <c r="R603" s="165"/>
      <c r="S603" s="165"/>
      <c r="T603" s="165"/>
      <c r="U603" s="165"/>
      <c r="V603" s="165"/>
      <c r="W603" s="165"/>
      <c r="X603" s="165"/>
      <c r="Y603" s="165"/>
      <c r="Z603" s="165"/>
    </row>
    <row r="604">
      <c r="A604" s="165"/>
      <c r="B604" s="165"/>
      <c r="C604" s="165"/>
      <c r="D604" s="165"/>
      <c r="E604" s="165"/>
      <c r="F604" s="165"/>
      <c r="G604" s="165"/>
      <c r="H604" s="165"/>
      <c r="I604" s="165"/>
      <c r="J604" s="165"/>
      <c r="K604" s="165"/>
      <c r="L604" s="165"/>
      <c r="M604" s="165"/>
      <c r="N604" s="165"/>
      <c r="O604" s="165"/>
      <c r="P604" s="165"/>
      <c r="Q604" s="165"/>
      <c r="R604" s="165"/>
      <c r="S604" s="165"/>
      <c r="T604" s="165"/>
      <c r="U604" s="165"/>
      <c r="V604" s="165"/>
      <c r="W604" s="165"/>
      <c r="X604" s="165"/>
      <c r="Y604" s="165"/>
      <c r="Z604" s="165"/>
    </row>
    <row r="605">
      <c r="A605" s="165"/>
      <c r="B605" s="165"/>
      <c r="C605" s="165"/>
      <c r="D605" s="165"/>
      <c r="E605" s="165"/>
      <c r="F605" s="165"/>
      <c r="G605" s="165"/>
      <c r="H605" s="165"/>
      <c r="I605" s="165"/>
      <c r="J605" s="165"/>
      <c r="K605" s="165"/>
      <c r="L605" s="165"/>
      <c r="M605" s="165"/>
      <c r="N605" s="165"/>
      <c r="O605" s="165"/>
      <c r="P605" s="165"/>
      <c r="Q605" s="165"/>
      <c r="R605" s="165"/>
      <c r="S605" s="165"/>
      <c r="T605" s="165"/>
      <c r="U605" s="165"/>
      <c r="V605" s="165"/>
      <c r="W605" s="165"/>
      <c r="X605" s="165"/>
      <c r="Y605" s="165"/>
      <c r="Z605" s="165"/>
    </row>
    <row r="606">
      <c r="A606" s="165"/>
      <c r="B606" s="165"/>
      <c r="C606" s="165"/>
      <c r="D606" s="165"/>
      <c r="E606" s="165"/>
      <c r="F606" s="165"/>
      <c r="G606" s="165"/>
      <c r="H606" s="165"/>
      <c r="I606" s="165"/>
      <c r="J606" s="165"/>
      <c r="K606" s="165"/>
      <c r="L606" s="165"/>
      <c r="M606" s="165"/>
      <c r="N606" s="165"/>
      <c r="O606" s="165"/>
      <c r="P606" s="165"/>
      <c r="Q606" s="165"/>
      <c r="R606" s="165"/>
      <c r="S606" s="165"/>
      <c r="T606" s="165"/>
      <c r="U606" s="165"/>
      <c r="V606" s="165"/>
      <c r="W606" s="165"/>
      <c r="X606" s="165"/>
      <c r="Y606" s="165"/>
      <c r="Z606" s="165"/>
    </row>
    <row r="607">
      <c r="A607" s="165"/>
      <c r="B607" s="165"/>
      <c r="C607" s="165"/>
      <c r="D607" s="165"/>
      <c r="E607" s="165"/>
      <c r="F607" s="165"/>
      <c r="G607" s="165"/>
      <c r="H607" s="165"/>
      <c r="I607" s="165"/>
      <c r="J607" s="165"/>
      <c r="K607" s="165"/>
      <c r="L607" s="165"/>
      <c r="M607" s="165"/>
      <c r="N607" s="165"/>
      <c r="O607" s="165"/>
      <c r="P607" s="165"/>
      <c r="Q607" s="165"/>
      <c r="R607" s="165"/>
      <c r="S607" s="165"/>
      <c r="T607" s="165"/>
      <c r="U607" s="165"/>
      <c r="V607" s="165"/>
      <c r="W607" s="165"/>
      <c r="X607" s="165"/>
      <c r="Y607" s="165"/>
      <c r="Z607" s="165"/>
    </row>
    <row r="608">
      <c r="A608" s="165"/>
      <c r="B608" s="165"/>
      <c r="C608" s="165"/>
      <c r="D608" s="165"/>
      <c r="E608" s="165"/>
      <c r="F608" s="165"/>
      <c r="G608" s="165"/>
      <c r="H608" s="165"/>
      <c r="I608" s="165"/>
      <c r="J608" s="165"/>
      <c r="K608" s="165"/>
      <c r="L608" s="165"/>
      <c r="M608" s="165"/>
      <c r="N608" s="165"/>
      <c r="O608" s="165"/>
      <c r="P608" s="165"/>
      <c r="Q608" s="165"/>
      <c r="R608" s="165"/>
      <c r="S608" s="165"/>
      <c r="T608" s="165"/>
      <c r="U608" s="165"/>
      <c r="V608" s="165"/>
      <c r="W608" s="165"/>
      <c r="X608" s="165"/>
      <c r="Y608" s="165"/>
      <c r="Z608" s="165"/>
    </row>
    <row r="609">
      <c r="A609" s="165"/>
      <c r="B609" s="165"/>
      <c r="C609" s="165"/>
      <c r="D609" s="165"/>
      <c r="E609" s="165"/>
      <c r="F609" s="165"/>
      <c r="G609" s="165"/>
      <c r="H609" s="165"/>
      <c r="I609" s="165"/>
      <c r="J609" s="165"/>
      <c r="K609" s="165"/>
      <c r="L609" s="165"/>
      <c r="M609" s="165"/>
      <c r="N609" s="165"/>
      <c r="O609" s="165"/>
      <c r="P609" s="165"/>
      <c r="Q609" s="165"/>
      <c r="R609" s="165"/>
      <c r="S609" s="165"/>
      <c r="T609" s="165"/>
      <c r="U609" s="165"/>
      <c r="V609" s="165"/>
      <c r="W609" s="165"/>
      <c r="X609" s="165"/>
      <c r="Y609" s="165"/>
      <c r="Z609" s="165"/>
    </row>
    <row r="610">
      <c r="A610" s="165"/>
      <c r="B610" s="165"/>
      <c r="C610" s="165"/>
      <c r="D610" s="165"/>
      <c r="E610" s="165"/>
      <c r="F610" s="165"/>
      <c r="G610" s="165"/>
      <c r="H610" s="165"/>
      <c r="I610" s="165"/>
      <c r="J610" s="165"/>
      <c r="K610" s="165"/>
      <c r="L610" s="165"/>
      <c r="M610" s="165"/>
      <c r="N610" s="165"/>
      <c r="O610" s="165"/>
      <c r="P610" s="165"/>
      <c r="Q610" s="165"/>
      <c r="R610" s="165"/>
      <c r="S610" s="165"/>
      <c r="T610" s="165"/>
      <c r="U610" s="165"/>
      <c r="V610" s="165"/>
      <c r="W610" s="165"/>
      <c r="X610" s="165"/>
      <c r="Y610" s="165"/>
      <c r="Z610" s="165"/>
    </row>
    <row r="611">
      <c r="A611" s="165"/>
      <c r="B611" s="165"/>
      <c r="C611" s="165"/>
      <c r="D611" s="165"/>
      <c r="E611" s="165"/>
      <c r="F611" s="165"/>
      <c r="G611" s="165"/>
      <c r="H611" s="165"/>
      <c r="I611" s="165"/>
      <c r="J611" s="165"/>
      <c r="K611" s="165"/>
      <c r="L611" s="165"/>
      <c r="M611" s="165"/>
      <c r="N611" s="165"/>
      <c r="O611" s="165"/>
      <c r="P611" s="165"/>
      <c r="Q611" s="165"/>
      <c r="R611" s="165"/>
      <c r="S611" s="165"/>
      <c r="T611" s="165"/>
      <c r="U611" s="165"/>
      <c r="V611" s="165"/>
      <c r="W611" s="165"/>
      <c r="X611" s="165"/>
      <c r="Y611" s="165"/>
      <c r="Z611" s="165"/>
    </row>
    <row r="612">
      <c r="A612" s="165"/>
      <c r="B612" s="165"/>
      <c r="C612" s="165"/>
      <c r="D612" s="165"/>
      <c r="E612" s="165"/>
      <c r="F612" s="165"/>
      <c r="G612" s="165"/>
      <c r="H612" s="165"/>
      <c r="I612" s="165"/>
      <c r="J612" s="165"/>
      <c r="K612" s="165"/>
      <c r="L612" s="165"/>
      <c r="M612" s="165"/>
      <c r="N612" s="165"/>
      <c r="O612" s="165"/>
      <c r="P612" s="165"/>
      <c r="Q612" s="165"/>
      <c r="R612" s="165"/>
      <c r="S612" s="165"/>
      <c r="T612" s="165"/>
      <c r="U612" s="165"/>
      <c r="V612" s="165"/>
      <c r="W612" s="165"/>
      <c r="X612" s="165"/>
      <c r="Y612" s="165"/>
      <c r="Z612" s="165"/>
    </row>
    <row r="613">
      <c r="A613" s="165"/>
      <c r="B613" s="165"/>
      <c r="C613" s="165"/>
      <c r="D613" s="165"/>
      <c r="E613" s="165"/>
      <c r="F613" s="165"/>
      <c r="G613" s="165"/>
      <c r="H613" s="165"/>
      <c r="I613" s="165"/>
      <c r="J613" s="165"/>
      <c r="K613" s="165"/>
      <c r="L613" s="165"/>
      <c r="M613" s="165"/>
      <c r="N613" s="165"/>
      <c r="O613" s="165"/>
      <c r="P613" s="165"/>
      <c r="Q613" s="165"/>
      <c r="R613" s="165"/>
      <c r="S613" s="165"/>
      <c r="T613" s="165"/>
      <c r="U613" s="165"/>
      <c r="V613" s="165"/>
      <c r="W613" s="165"/>
      <c r="X613" s="165"/>
      <c r="Y613" s="165"/>
      <c r="Z613" s="165"/>
    </row>
    <row r="614">
      <c r="A614" s="165"/>
      <c r="B614" s="165"/>
      <c r="C614" s="165"/>
      <c r="D614" s="165"/>
      <c r="E614" s="165"/>
      <c r="F614" s="165"/>
      <c r="G614" s="165"/>
      <c r="H614" s="165"/>
      <c r="I614" s="165"/>
      <c r="J614" s="165"/>
      <c r="K614" s="165"/>
      <c r="L614" s="165"/>
      <c r="M614" s="165"/>
      <c r="N614" s="165"/>
      <c r="O614" s="165"/>
      <c r="P614" s="165"/>
      <c r="Q614" s="165"/>
      <c r="R614" s="165"/>
      <c r="S614" s="165"/>
      <c r="T614" s="165"/>
      <c r="U614" s="165"/>
      <c r="V614" s="165"/>
      <c r="W614" s="165"/>
      <c r="X614" s="165"/>
      <c r="Y614" s="165"/>
      <c r="Z614" s="165"/>
    </row>
    <row r="615">
      <c r="A615" s="165"/>
      <c r="B615" s="165"/>
      <c r="C615" s="165"/>
      <c r="D615" s="165"/>
      <c r="E615" s="165"/>
      <c r="F615" s="165"/>
      <c r="G615" s="165"/>
      <c r="H615" s="165"/>
      <c r="I615" s="165"/>
      <c r="J615" s="165"/>
      <c r="K615" s="165"/>
      <c r="L615" s="165"/>
      <c r="M615" s="165"/>
      <c r="N615" s="165"/>
      <c r="O615" s="165"/>
      <c r="P615" s="165"/>
      <c r="Q615" s="165"/>
      <c r="R615" s="165"/>
      <c r="S615" s="165"/>
      <c r="T615" s="165"/>
      <c r="U615" s="165"/>
      <c r="V615" s="165"/>
      <c r="W615" s="165"/>
      <c r="X615" s="165"/>
      <c r="Y615" s="165"/>
      <c r="Z615" s="165"/>
    </row>
    <row r="616">
      <c r="A616" s="165"/>
      <c r="B616" s="165"/>
      <c r="C616" s="165"/>
      <c r="D616" s="165"/>
      <c r="E616" s="165"/>
      <c r="F616" s="165"/>
      <c r="G616" s="165"/>
      <c r="H616" s="165"/>
      <c r="I616" s="165"/>
      <c r="J616" s="165"/>
      <c r="K616" s="165"/>
      <c r="L616" s="165"/>
      <c r="M616" s="165"/>
      <c r="N616" s="165"/>
      <c r="O616" s="165"/>
      <c r="P616" s="165"/>
      <c r="Q616" s="165"/>
      <c r="R616" s="165"/>
      <c r="S616" s="165"/>
      <c r="T616" s="165"/>
      <c r="U616" s="165"/>
      <c r="V616" s="165"/>
      <c r="W616" s="165"/>
      <c r="X616" s="165"/>
      <c r="Y616" s="165"/>
      <c r="Z616" s="165"/>
    </row>
    <row r="617">
      <c r="A617" s="165"/>
      <c r="B617" s="165"/>
      <c r="C617" s="165"/>
      <c r="D617" s="165"/>
      <c r="E617" s="165"/>
      <c r="F617" s="165"/>
      <c r="G617" s="165"/>
      <c r="H617" s="165"/>
      <c r="I617" s="165"/>
      <c r="J617" s="165"/>
      <c r="K617" s="165"/>
      <c r="L617" s="165"/>
      <c r="M617" s="165"/>
      <c r="N617" s="165"/>
      <c r="O617" s="165"/>
      <c r="P617" s="165"/>
      <c r="Q617" s="165"/>
      <c r="R617" s="165"/>
      <c r="S617" s="165"/>
      <c r="T617" s="165"/>
      <c r="U617" s="165"/>
      <c r="V617" s="165"/>
      <c r="W617" s="165"/>
      <c r="X617" s="165"/>
      <c r="Y617" s="165"/>
      <c r="Z617" s="165"/>
    </row>
    <row r="618">
      <c r="A618" s="165"/>
      <c r="B618" s="165"/>
      <c r="C618" s="165"/>
      <c r="D618" s="165"/>
      <c r="E618" s="165"/>
      <c r="F618" s="165"/>
      <c r="G618" s="165"/>
      <c r="H618" s="165"/>
      <c r="I618" s="165"/>
      <c r="J618" s="165"/>
      <c r="K618" s="165"/>
      <c r="L618" s="165"/>
      <c r="M618" s="165"/>
      <c r="N618" s="165"/>
      <c r="O618" s="165"/>
      <c r="P618" s="165"/>
      <c r="Q618" s="165"/>
      <c r="R618" s="165"/>
      <c r="S618" s="165"/>
      <c r="T618" s="165"/>
      <c r="U618" s="165"/>
      <c r="V618" s="165"/>
      <c r="W618" s="165"/>
      <c r="X618" s="165"/>
      <c r="Y618" s="165"/>
      <c r="Z618" s="165"/>
    </row>
    <row r="619">
      <c r="A619" s="165"/>
      <c r="B619" s="165"/>
      <c r="C619" s="165"/>
      <c r="D619" s="165"/>
      <c r="E619" s="165"/>
      <c r="F619" s="165"/>
      <c r="G619" s="165"/>
      <c r="H619" s="165"/>
      <c r="I619" s="165"/>
      <c r="J619" s="165"/>
      <c r="K619" s="165"/>
      <c r="L619" s="165"/>
      <c r="M619" s="165"/>
      <c r="N619" s="165"/>
      <c r="O619" s="165"/>
      <c r="P619" s="165"/>
      <c r="Q619" s="165"/>
      <c r="R619" s="165"/>
      <c r="S619" s="165"/>
      <c r="T619" s="165"/>
      <c r="U619" s="165"/>
      <c r="V619" s="165"/>
      <c r="W619" s="165"/>
      <c r="X619" s="165"/>
      <c r="Y619" s="165"/>
      <c r="Z619" s="165"/>
    </row>
    <row r="620">
      <c r="A620" s="165"/>
      <c r="B620" s="165"/>
      <c r="C620" s="165"/>
      <c r="D620" s="165"/>
      <c r="E620" s="165"/>
      <c r="F620" s="165"/>
      <c r="G620" s="165"/>
      <c r="H620" s="165"/>
      <c r="I620" s="165"/>
      <c r="J620" s="165"/>
      <c r="K620" s="165"/>
      <c r="L620" s="165"/>
      <c r="M620" s="165"/>
      <c r="N620" s="165"/>
      <c r="O620" s="165"/>
      <c r="P620" s="165"/>
      <c r="Q620" s="165"/>
      <c r="R620" s="165"/>
      <c r="S620" s="165"/>
      <c r="T620" s="165"/>
      <c r="U620" s="165"/>
      <c r="V620" s="165"/>
      <c r="W620" s="165"/>
      <c r="X620" s="165"/>
      <c r="Y620" s="165"/>
      <c r="Z620" s="165"/>
    </row>
    <row r="621">
      <c r="A621" s="165"/>
      <c r="B621" s="165"/>
      <c r="C621" s="165"/>
      <c r="D621" s="165"/>
      <c r="E621" s="165"/>
      <c r="F621" s="165"/>
      <c r="G621" s="165"/>
      <c r="H621" s="165"/>
      <c r="I621" s="165"/>
      <c r="J621" s="165"/>
      <c r="K621" s="165"/>
      <c r="L621" s="165"/>
      <c r="M621" s="165"/>
      <c r="N621" s="165"/>
      <c r="O621" s="165"/>
      <c r="P621" s="165"/>
      <c r="Q621" s="165"/>
      <c r="R621" s="165"/>
      <c r="S621" s="165"/>
      <c r="T621" s="165"/>
      <c r="U621" s="165"/>
      <c r="V621" s="165"/>
      <c r="W621" s="165"/>
      <c r="X621" s="165"/>
      <c r="Y621" s="165"/>
      <c r="Z621" s="165"/>
    </row>
    <row r="622">
      <c r="A622" s="165"/>
      <c r="B622" s="165"/>
      <c r="C622" s="165"/>
      <c r="D622" s="165"/>
      <c r="E622" s="165"/>
      <c r="F622" s="165"/>
      <c r="G622" s="165"/>
      <c r="H622" s="165"/>
      <c r="I622" s="165"/>
      <c r="J622" s="165"/>
      <c r="K622" s="165"/>
      <c r="L622" s="165"/>
      <c r="M622" s="165"/>
      <c r="N622" s="165"/>
      <c r="O622" s="165"/>
      <c r="P622" s="165"/>
      <c r="Q622" s="165"/>
      <c r="R622" s="165"/>
      <c r="S622" s="165"/>
      <c r="T622" s="165"/>
      <c r="U622" s="165"/>
      <c r="V622" s="165"/>
      <c r="W622" s="165"/>
      <c r="X622" s="165"/>
      <c r="Y622" s="165"/>
      <c r="Z622" s="165"/>
    </row>
    <row r="623">
      <c r="A623" s="165"/>
      <c r="B623" s="165"/>
      <c r="C623" s="165"/>
      <c r="D623" s="165"/>
      <c r="E623" s="165"/>
      <c r="F623" s="165"/>
      <c r="G623" s="165"/>
      <c r="H623" s="165"/>
      <c r="I623" s="165"/>
      <c r="J623" s="165"/>
      <c r="K623" s="165"/>
      <c r="L623" s="165"/>
      <c r="M623" s="165"/>
      <c r="N623" s="165"/>
      <c r="O623" s="165"/>
      <c r="P623" s="165"/>
      <c r="Q623" s="165"/>
      <c r="R623" s="165"/>
      <c r="S623" s="165"/>
      <c r="T623" s="165"/>
      <c r="U623" s="165"/>
      <c r="V623" s="165"/>
      <c r="W623" s="165"/>
      <c r="X623" s="165"/>
      <c r="Y623" s="165"/>
      <c r="Z623" s="165"/>
    </row>
    <row r="624">
      <c r="A624" s="165"/>
      <c r="B624" s="165"/>
      <c r="C624" s="165"/>
      <c r="D624" s="165"/>
      <c r="E624" s="165"/>
      <c r="F624" s="165"/>
      <c r="G624" s="165"/>
      <c r="H624" s="165"/>
      <c r="I624" s="165"/>
      <c r="J624" s="165"/>
      <c r="K624" s="165"/>
      <c r="L624" s="165"/>
      <c r="M624" s="165"/>
      <c r="N624" s="165"/>
      <c r="O624" s="165"/>
      <c r="P624" s="165"/>
      <c r="Q624" s="165"/>
      <c r="R624" s="165"/>
      <c r="S624" s="165"/>
      <c r="T624" s="165"/>
      <c r="U624" s="165"/>
      <c r="V624" s="165"/>
      <c r="W624" s="165"/>
      <c r="X624" s="165"/>
      <c r="Y624" s="165"/>
      <c r="Z624" s="165"/>
    </row>
    <row r="625">
      <c r="A625" s="165"/>
      <c r="B625" s="165"/>
      <c r="C625" s="165"/>
      <c r="D625" s="165"/>
      <c r="E625" s="165"/>
      <c r="F625" s="165"/>
      <c r="G625" s="165"/>
      <c r="H625" s="165"/>
      <c r="I625" s="165"/>
      <c r="J625" s="165"/>
      <c r="K625" s="165"/>
      <c r="L625" s="165"/>
      <c r="M625" s="165"/>
      <c r="N625" s="165"/>
      <c r="O625" s="165"/>
      <c r="P625" s="165"/>
      <c r="Q625" s="165"/>
      <c r="R625" s="165"/>
      <c r="S625" s="165"/>
      <c r="T625" s="165"/>
      <c r="U625" s="165"/>
      <c r="V625" s="165"/>
      <c r="W625" s="165"/>
      <c r="X625" s="165"/>
      <c r="Y625" s="165"/>
      <c r="Z625" s="165"/>
    </row>
    <row r="626">
      <c r="A626" s="165"/>
      <c r="B626" s="165"/>
      <c r="C626" s="165"/>
      <c r="D626" s="165"/>
      <c r="E626" s="165"/>
      <c r="F626" s="165"/>
      <c r="G626" s="165"/>
      <c r="H626" s="165"/>
      <c r="I626" s="165"/>
      <c r="J626" s="165"/>
      <c r="K626" s="165"/>
      <c r="L626" s="165"/>
      <c r="M626" s="165"/>
      <c r="N626" s="165"/>
      <c r="O626" s="165"/>
      <c r="P626" s="165"/>
      <c r="Q626" s="165"/>
      <c r="R626" s="165"/>
      <c r="S626" s="165"/>
      <c r="T626" s="165"/>
      <c r="U626" s="165"/>
      <c r="V626" s="165"/>
      <c r="W626" s="165"/>
      <c r="X626" s="165"/>
      <c r="Y626" s="165"/>
      <c r="Z626" s="165"/>
    </row>
    <row r="627">
      <c r="A627" s="165"/>
      <c r="B627" s="165"/>
      <c r="C627" s="165"/>
      <c r="D627" s="165"/>
      <c r="E627" s="165"/>
      <c r="F627" s="165"/>
      <c r="G627" s="165"/>
      <c r="H627" s="165"/>
      <c r="I627" s="165"/>
      <c r="J627" s="165"/>
      <c r="K627" s="165"/>
      <c r="L627" s="165"/>
      <c r="M627" s="165"/>
      <c r="N627" s="165"/>
      <c r="O627" s="165"/>
      <c r="P627" s="165"/>
      <c r="Q627" s="165"/>
      <c r="R627" s="165"/>
      <c r="S627" s="165"/>
      <c r="T627" s="165"/>
      <c r="U627" s="165"/>
      <c r="V627" s="165"/>
      <c r="W627" s="165"/>
      <c r="X627" s="165"/>
      <c r="Y627" s="165"/>
      <c r="Z627" s="165"/>
    </row>
    <row r="628">
      <c r="A628" s="165"/>
      <c r="B628" s="165"/>
      <c r="C628" s="165"/>
      <c r="D628" s="165"/>
      <c r="E628" s="165"/>
      <c r="F628" s="165"/>
      <c r="G628" s="165"/>
      <c r="H628" s="165"/>
      <c r="I628" s="165"/>
      <c r="J628" s="165"/>
      <c r="K628" s="165"/>
      <c r="L628" s="165"/>
      <c r="M628" s="165"/>
      <c r="N628" s="165"/>
      <c r="O628" s="165"/>
      <c r="P628" s="165"/>
      <c r="Q628" s="165"/>
      <c r="R628" s="165"/>
      <c r="S628" s="165"/>
      <c r="T628" s="165"/>
      <c r="U628" s="165"/>
      <c r="V628" s="165"/>
      <c r="W628" s="165"/>
      <c r="X628" s="165"/>
      <c r="Y628" s="165"/>
      <c r="Z628" s="165"/>
    </row>
    <row r="629">
      <c r="A629" s="165"/>
      <c r="B629" s="165"/>
      <c r="C629" s="165"/>
      <c r="D629" s="165"/>
      <c r="E629" s="165"/>
      <c r="F629" s="165"/>
      <c r="G629" s="165"/>
      <c r="H629" s="165"/>
      <c r="I629" s="165"/>
      <c r="J629" s="165"/>
      <c r="K629" s="165"/>
      <c r="L629" s="165"/>
      <c r="M629" s="165"/>
      <c r="N629" s="165"/>
      <c r="O629" s="165"/>
      <c r="P629" s="165"/>
      <c r="Q629" s="165"/>
      <c r="R629" s="165"/>
      <c r="S629" s="165"/>
      <c r="T629" s="165"/>
      <c r="U629" s="165"/>
      <c r="V629" s="165"/>
      <c r="W629" s="165"/>
      <c r="X629" s="165"/>
      <c r="Y629" s="165"/>
      <c r="Z629" s="165"/>
    </row>
    <row r="630">
      <c r="A630" s="165"/>
      <c r="B630" s="165"/>
      <c r="C630" s="165"/>
      <c r="D630" s="165"/>
      <c r="E630" s="165"/>
      <c r="F630" s="165"/>
      <c r="G630" s="165"/>
      <c r="H630" s="165"/>
      <c r="I630" s="165"/>
      <c r="J630" s="165"/>
      <c r="K630" s="165"/>
      <c r="L630" s="165"/>
      <c r="M630" s="165"/>
      <c r="N630" s="165"/>
      <c r="O630" s="165"/>
      <c r="P630" s="165"/>
      <c r="Q630" s="165"/>
      <c r="R630" s="165"/>
      <c r="S630" s="165"/>
      <c r="T630" s="165"/>
      <c r="U630" s="165"/>
      <c r="V630" s="165"/>
      <c r="W630" s="165"/>
      <c r="X630" s="165"/>
      <c r="Y630" s="165"/>
      <c r="Z630" s="165"/>
    </row>
    <row r="631">
      <c r="A631" s="165"/>
      <c r="B631" s="165"/>
      <c r="C631" s="165"/>
      <c r="D631" s="165"/>
      <c r="E631" s="165"/>
      <c r="F631" s="165"/>
      <c r="G631" s="165"/>
      <c r="H631" s="165"/>
      <c r="I631" s="165"/>
      <c r="J631" s="165"/>
      <c r="K631" s="165"/>
      <c r="L631" s="165"/>
      <c r="M631" s="165"/>
      <c r="N631" s="165"/>
      <c r="O631" s="165"/>
      <c r="P631" s="165"/>
      <c r="Q631" s="165"/>
      <c r="R631" s="165"/>
      <c r="S631" s="165"/>
      <c r="T631" s="165"/>
      <c r="U631" s="165"/>
      <c r="V631" s="165"/>
      <c r="W631" s="165"/>
      <c r="X631" s="165"/>
      <c r="Y631" s="165"/>
      <c r="Z631" s="165"/>
    </row>
    <row r="632">
      <c r="A632" s="165"/>
      <c r="B632" s="165"/>
      <c r="C632" s="165"/>
      <c r="D632" s="165"/>
      <c r="E632" s="165"/>
      <c r="F632" s="165"/>
      <c r="G632" s="165"/>
      <c r="H632" s="165"/>
      <c r="I632" s="165"/>
      <c r="J632" s="165"/>
      <c r="K632" s="165"/>
      <c r="L632" s="165"/>
      <c r="M632" s="165"/>
      <c r="N632" s="165"/>
      <c r="O632" s="165"/>
      <c r="P632" s="165"/>
      <c r="Q632" s="165"/>
      <c r="R632" s="165"/>
      <c r="S632" s="165"/>
      <c r="T632" s="165"/>
      <c r="U632" s="165"/>
      <c r="V632" s="165"/>
      <c r="W632" s="165"/>
      <c r="X632" s="165"/>
      <c r="Y632" s="165"/>
      <c r="Z632" s="165"/>
    </row>
    <row r="633">
      <c r="A633" s="165"/>
      <c r="B633" s="165"/>
      <c r="C633" s="165"/>
      <c r="D633" s="165"/>
      <c r="E633" s="165"/>
      <c r="F633" s="165"/>
      <c r="G633" s="165"/>
      <c r="H633" s="165"/>
      <c r="I633" s="165"/>
      <c r="J633" s="165"/>
      <c r="K633" s="165"/>
      <c r="L633" s="165"/>
      <c r="M633" s="165"/>
      <c r="N633" s="165"/>
      <c r="O633" s="165"/>
      <c r="P633" s="165"/>
      <c r="Q633" s="165"/>
      <c r="R633" s="165"/>
      <c r="S633" s="165"/>
      <c r="T633" s="165"/>
      <c r="U633" s="165"/>
      <c r="V633" s="165"/>
      <c r="W633" s="165"/>
      <c r="X633" s="165"/>
      <c r="Y633" s="165"/>
      <c r="Z633" s="165"/>
    </row>
    <row r="634">
      <c r="A634" s="165"/>
      <c r="B634" s="165"/>
      <c r="C634" s="165"/>
      <c r="D634" s="165"/>
      <c r="E634" s="165"/>
      <c r="F634" s="165"/>
      <c r="G634" s="165"/>
      <c r="H634" s="165"/>
      <c r="I634" s="165"/>
      <c r="J634" s="165"/>
      <c r="K634" s="165"/>
      <c r="L634" s="165"/>
      <c r="M634" s="165"/>
      <c r="N634" s="165"/>
      <c r="O634" s="165"/>
      <c r="P634" s="165"/>
      <c r="Q634" s="165"/>
      <c r="R634" s="165"/>
      <c r="S634" s="165"/>
      <c r="T634" s="165"/>
      <c r="U634" s="165"/>
      <c r="V634" s="165"/>
      <c r="W634" s="165"/>
      <c r="X634" s="165"/>
      <c r="Y634" s="165"/>
      <c r="Z634" s="165"/>
    </row>
    <row r="635">
      <c r="A635" s="165"/>
      <c r="B635" s="165"/>
      <c r="C635" s="165"/>
      <c r="D635" s="165"/>
      <c r="E635" s="165"/>
      <c r="F635" s="165"/>
      <c r="G635" s="165"/>
      <c r="H635" s="165"/>
      <c r="I635" s="165"/>
      <c r="J635" s="165"/>
      <c r="K635" s="165"/>
      <c r="L635" s="165"/>
      <c r="M635" s="165"/>
      <c r="N635" s="165"/>
      <c r="O635" s="165"/>
      <c r="P635" s="165"/>
      <c r="Q635" s="165"/>
      <c r="R635" s="165"/>
      <c r="S635" s="165"/>
      <c r="T635" s="165"/>
      <c r="U635" s="165"/>
      <c r="V635" s="165"/>
      <c r="W635" s="165"/>
      <c r="X635" s="165"/>
      <c r="Y635" s="165"/>
      <c r="Z635" s="165"/>
    </row>
    <row r="636">
      <c r="A636" s="165"/>
      <c r="B636" s="165"/>
      <c r="C636" s="165"/>
      <c r="D636" s="165"/>
      <c r="E636" s="165"/>
      <c r="F636" s="165"/>
      <c r="G636" s="165"/>
      <c r="H636" s="165"/>
      <c r="I636" s="165"/>
      <c r="J636" s="165"/>
      <c r="K636" s="165"/>
      <c r="L636" s="165"/>
      <c r="M636" s="165"/>
      <c r="N636" s="165"/>
      <c r="O636" s="165"/>
      <c r="P636" s="165"/>
      <c r="Q636" s="165"/>
      <c r="R636" s="165"/>
      <c r="S636" s="165"/>
      <c r="T636" s="165"/>
      <c r="U636" s="165"/>
      <c r="V636" s="165"/>
      <c r="W636" s="165"/>
      <c r="X636" s="165"/>
      <c r="Y636" s="165"/>
      <c r="Z636" s="165"/>
    </row>
    <row r="637">
      <c r="A637" s="165"/>
      <c r="B637" s="165"/>
      <c r="C637" s="165"/>
      <c r="D637" s="165"/>
      <c r="E637" s="165"/>
      <c r="F637" s="165"/>
      <c r="G637" s="165"/>
      <c r="H637" s="165"/>
      <c r="I637" s="165"/>
      <c r="J637" s="165"/>
      <c r="K637" s="165"/>
      <c r="L637" s="165"/>
      <c r="M637" s="165"/>
      <c r="N637" s="165"/>
      <c r="O637" s="165"/>
      <c r="P637" s="165"/>
      <c r="Q637" s="165"/>
      <c r="R637" s="165"/>
      <c r="S637" s="165"/>
      <c r="T637" s="165"/>
      <c r="U637" s="165"/>
      <c r="V637" s="165"/>
      <c r="W637" s="165"/>
      <c r="X637" s="165"/>
      <c r="Y637" s="165"/>
      <c r="Z637" s="165"/>
    </row>
    <row r="638">
      <c r="A638" s="165"/>
      <c r="B638" s="165"/>
      <c r="C638" s="165"/>
      <c r="D638" s="165"/>
      <c r="E638" s="165"/>
      <c r="F638" s="165"/>
      <c r="G638" s="165"/>
      <c r="H638" s="165"/>
      <c r="I638" s="165"/>
      <c r="J638" s="165"/>
      <c r="K638" s="165"/>
      <c r="L638" s="165"/>
      <c r="M638" s="165"/>
      <c r="N638" s="165"/>
      <c r="O638" s="165"/>
      <c r="P638" s="165"/>
      <c r="Q638" s="165"/>
      <c r="R638" s="165"/>
      <c r="S638" s="165"/>
      <c r="T638" s="165"/>
      <c r="U638" s="165"/>
      <c r="V638" s="165"/>
      <c r="W638" s="165"/>
      <c r="X638" s="165"/>
      <c r="Y638" s="165"/>
      <c r="Z638" s="165"/>
    </row>
    <row r="639">
      <c r="A639" s="165"/>
      <c r="B639" s="165"/>
      <c r="C639" s="165"/>
      <c r="D639" s="165"/>
      <c r="E639" s="165"/>
      <c r="F639" s="165"/>
      <c r="G639" s="165"/>
      <c r="H639" s="165"/>
      <c r="I639" s="165"/>
      <c r="J639" s="165"/>
      <c r="K639" s="165"/>
      <c r="L639" s="165"/>
      <c r="M639" s="165"/>
      <c r="N639" s="165"/>
      <c r="O639" s="165"/>
      <c r="P639" s="165"/>
      <c r="Q639" s="165"/>
      <c r="R639" s="165"/>
      <c r="S639" s="165"/>
      <c r="T639" s="165"/>
      <c r="U639" s="165"/>
      <c r="V639" s="165"/>
      <c r="W639" s="165"/>
      <c r="X639" s="165"/>
      <c r="Y639" s="165"/>
      <c r="Z639" s="165"/>
    </row>
    <row r="640">
      <c r="A640" s="165"/>
      <c r="B640" s="165"/>
      <c r="C640" s="165"/>
      <c r="D640" s="165"/>
      <c r="E640" s="165"/>
      <c r="F640" s="165"/>
      <c r="G640" s="165"/>
      <c r="H640" s="165"/>
      <c r="I640" s="165"/>
      <c r="J640" s="165"/>
      <c r="K640" s="165"/>
      <c r="L640" s="165"/>
      <c r="M640" s="165"/>
      <c r="N640" s="165"/>
      <c r="O640" s="165"/>
      <c r="P640" s="165"/>
      <c r="Q640" s="165"/>
      <c r="R640" s="165"/>
      <c r="S640" s="165"/>
      <c r="T640" s="165"/>
      <c r="U640" s="165"/>
      <c r="V640" s="165"/>
      <c r="W640" s="165"/>
      <c r="X640" s="165"/>
      <c r="Y640" s="165"/>
      <c r="Z640" s="165"/>
    </row>
    <row r="641">
      <c r="A641" s="165"/>
      <c r="B641" s="165"/>
      <c r="C641" s="165"/>
      <c r="D641" s="165"/>
      <c r="E641" s="165"/>
      <c r="F641" s="165"/>
      <c r="G641" s="165"/>
      <c r="H641" s="165"/>
      <c r="I641" s="165"/>
      <c r="J641" s="165"/>
      <c r="K641" s="165"/>
      <c r="L641" s="165"/>
      <c r="M641" s="165"/>
      <c r="N641" s="165"/>
      <c r="O641" s="165"/>
      <c r="P641" s="165"/>
      <c r="Q641" s="165"/>
      <c r="R641" s="165"/>
      <c r="S641" s="165"/>
      <c r="T641" s="165"/>
      <c r="U641" s="165"/>
      <c r="V641" s="165"/>
      <c r="W641" s="165"/>
      <c r="X641" s="165"/>
      <c r="Y641" s="165"/>
      <c r="Z641" s="165"/>
    </row>
    <row r="642">
      <c r="A642" s="165"/>
      <c r="B642" s="165"/>
      <c r="C642" s="165"/>
      <c r="D642" s="165"/>
      <c r="E642" s="165"/>
      <c r="F642" s="165"/>
      <c r="G642" s="165"/>
      <c r="H642" s="165"/>
      <c r="I642" s="165"/>
      <c r="J642" s="165"/>
      <c r="K642" s="165"/>
      <c r="L642" s="165"/>
      <c r="M642" s="165"/>
      <c r="N642" s="165"/>
      <c r="O642" s="165"/>
      <c r="P642" s="165"/>
      <c r="Q642" s="165"/>
      <c r="R642" s="165"/>
      <c r="S642" s="165"/>
      <c r="T642" s="165"/>
      <c r="U642" s="165"/>
      <c r="V642" s="165"/>
      <c r="W642" s="165"/>
      <c r="X642" s="165"/>
      <c r="Y642" s="165"/>
      <c r="Z642" s="165"/>
    </row>
    <row r="643">
      <c r="A643" s="165"/>
      <c r="B643" s="165"/>
      <c r="C643" s="165"/>
      <c r="D643" s="165"/>
      <c r="E643" s="165"/>
      <c r="F643" s="165"/>
      <c r="G643" s="165"/>
      <c r="H643" s="165"/>
      <c r="I643" s="165"/>
      <c r="J643" s="165"/>
      <c r="K643" s="165"/>
      <c r="L643" s="165"/>
      <c r="M643" s="165"/>
      <c r="N643" s="165"/>
      <c r="O643" s="165"/>
      <c r="P643" s="165"/>
      <c r="Q643" s="165"/>
      <c r="R643" s="165"/>
      <c r="S643" s="165"/>
      <c r="T643" s="165"/>
      <c r="U643" s="165"/>
      <c r="V643" s="165"/>
      <c r="W643" s="165"/>
      <c r="X643" s="165"/>
      <c r="Y643" s="165"/>
      <c r="Z643" s="165"/>
    </row>
    <row r="644">
      <c r="A644" s="165"/>
      <c r="B644" s="165"/>
      <c r="C644" s="165"/>
      <c r="D644" s="165"/>
      <c r="E644" s="165"/>
      <c r="F644" s="165"/>
      <c r="G644" s="165"/>
      <c r="H644" s="165"/>
      <c r="I644" s="165"/>
      <c r="J644" s="165"/>
      <c r="K644" s="165"/>
      <c r="L644" s="165"/>
      <c r="M644" s="165"/>
      <c r="N644" s="165"/>
      <c r="O644" s="165"/>
      <c r="P644" s="165"/>
      <c r="Q644" s="165"/>
      <c r="R644" s="165"/>
      <c r="S644" s="165"/>
      <c r="T644" s="165"/>
      <c r="U644" s="165"/>
      <c r="V644" s="165"/>
      <c r="W644" s="165"/>
      <c r="X644" s="165"/>
      <c r="Y644" s="165"/>
      <c r="Z644" s="165"/>
    </row>
    <row r="645">
      <c r="A645" s="165"/>
      <c r="B645" s="165"/>
      <c r="C645" s="165"/>
      <c r="D645" s="165"/>
      <c r="E645" s="165"/>
      <c r="F645" s="165"/>
      <c r="G645" s="165"/>
      <c r="H645" s="165"/>
      <c r="I645" s="165"/>
      <c r="J645" s="165"/>
      <c r="K645" s="165"/>
      <c r="L645" s="165"/>
      <c r="M645" s="165"/>
      <c r="N645" s="165"/>
      <c r="O645" s="165"/>
      <c r="P645" s="165"/>
      <c r="Q645" s="165"/>
      <c r="R645" s="165"/>
      <c r="S645" s="165"/>
      <c r="T645" s="165"/>
      <c r="U645" s="165"/>
      <c r="V645" s="165"/>
      <c r="W645" s="165"/>
      <c r="X645" s="165"/>
      <c r="Y645" s="165"/>
      <c r="Z645" s="165"/>
    </row>
    <row r="646">
      <c r="A646" s="165"/>
      <c r="B646" s="165"/>
      <c r="C646" s="165"/>
      <c r="D646" s="165"/>
      <c r="E646" s="165"/>
      <c r="F646" s="165"/>
      <c r="G646" s="165"/>
      <c r="H646" s="165"/>
      <c r="I646" s="165"/>
      <c r="J646" s="165"/>
      <c r="K646" s="165"/>
      <c r="L646" s="165"/>
      <c r="M646" s="165"/>
      <c r="N646" s="165"/>
      <c r="O646" s="165"/>
      <c r="P646" s="165"/>
      <c r="Q646" s="165"/>
      <c r="R646" s="165"/>
      <c r="S646" s="165"/>
      <c r="T646" s="165"/>
      <c r="U646" s="165"/>
      <c r="V646" s="165"/>
      <c r="W646" s="165"/>
      <c r="X646" s="165"/>
      <c r="Y646" s="165"/>
      <c r="Z646" s="165"/>
    </row>
    <row r="647">
      <c r="A647" s="165"/>
      <c r="B647" s="165"/>
      <c r="C647" s="165"/>
      <c r="D647" s="165"/>
      <c r="E647" s="165"/>
      <c r="F647" s="165"/>
      <c r="G647" s="165"/>
      <c r="H647" s="165"/>
      <c r="I647" s="165"/>
      <c r="J647" s="165"/>
      <c r="K647" s="165"/>
      <c r="L647" s="165"/>
      <c r="M647" s="165"/>
      <c r="N647" s="165"/>
      <c r="O647" s="165"/>
      <c r="P647" s="165"/>
      <c r="Q647" s="165"/>
      <c r="R647" s="165"/>
      <c r="S647" s="165"/>
      <c r="T647" s="165"/>
      <c r="U647" s="165"/>
      <c r="V647" s="165"/>
      <c r="W647" s="165"/>
      <c r="X647" s="165"/>
      <c r="Y647" s="165"/>
      <c r="Z647" s="165"/>
    </row>
    <row r="648">
      <c r="A648" s="165"/>
      <c r="B648" s="165"/>
      <c r="C648" s="165"/>
      <c r="D648" s="165"/>
      <c r="E648" s="165"/>
      <c r="F648" s="165"/>
      <c r="G648" s="165"/>
      <c r="H648" s="165"/>
      <c r="I648" s="165"/>
      <c r="J648" s="165"/>
      <c r="K648" s="165"/>
      <c r="L648" s="165"/>
      <c r="M648" s="165"/>
      <c r="N648" s="165"/>
      <c r="O648" s="165"/>
      <c r="P648" s="165"/>
      <c r="Q648" s="165"/>
      <c r="R648" s="165"/>
      <c r="S648" s="165"/>
      <c r="T648" s="165"/>
      <c r="U648" s="165"/>
      <c r="V648" s="165"/>
      <c r="W648" s="165"/>
      <c r="X648" s="165"/>
      <c r="Y648" s="165"/>
      <c r="Z648" s="165"/>
    </row>
    <row r="649">
      <c r="A649" s="165"/>
      <c r="B649" s="165"/>
      <c r="C649" s="165"/>
      <c r="D649" s="165"/>
      <c r="E649" s="165"/>
      <c r="F649" s="165"/>
      <c r="G649" s="165"/>
      <c r="H649" s="165"/>
      <c r="I649" s="165"/>
      <c r="J649" s="165"/>
      <c r="K649" s="165"/>
      <c r="L649" s="165"/>
      <c r="M649" s="165"/>
      <c r="N649" s="165"/>
      <c r="O649" s="165"/>
      <c r="P649" s="165"/>
      <c r="Q649" s="165"/>
      <c r="R649" s="165"/>
      <c r="S649" s="165"/>
      <c r="T649" s="165"/>
      <c r="U649" s="165"/>
      <c r="V649" s="165"/>
      <c r="W649" s="165"/>
      <c r="X649" s="165"/>
      <c r="Y649" s="165"/>
      <c r="Z649" s="165"/>
    </row>
    <row r="650">
      <c r="A650" s="165"/>
      <c r="B650" s="165"/>
      <c r="C650" s="165"/>
      <c r="D650" s="165"/>
      <c r="E650" s="165"/>
      <c r="F650" s="165"/>
      <c r="G650" s="165"/>
      <c r="H650" s="165"/>
      <c r="I650" s="165"/>
      <c r="J650" s="165"/>
      <c r="K650" s="165"/>
      <c r="L650" s="165"/>
      <c r="M650" s="165"/>
      <c r="N650" s="165"/>
      <c r="O650" s="165"/>
      <c r="P650" s="165"/>
      <c r="Q650" s="165"/>
      <c r="R650" s="165"/>
      <c r="S650" s="165"/>
      <c r="T650" s="165"/>
      <c r="U650" s="165"/>
      <c r="V650" s="165"/>
      <c r="W650" s="165"/>
      <c r="X650" s="165"/>
      <c r="Y650" s="165"/>
      <c r="Z650" s="165"/>
    </row>
    <row r="651">
      <c r="A651" s="165"/>
      <c r="B651" s="165"/>
      <c r="C651" s="165"/>
      <c r="D651" s="165"/>
      <c r="E651" s="165"/>
      <c r="F651" s="165"/>
      <c r="G651" s="165"/>
      <c r="H651" s="165"/>
      <c r="I651" s="165"/>
      <c r="J651" s="165"/>
      <c r="K651" s="165"/>
      <c r="L651" s="165"/>
      <c r="M651" s="165"/>
      <c r="N651" s="165"/>
      <c r="O651" s="165"/>
      <c r="P651" s="165"/>
      <c r="Q651" s="165"/>
      <c r="R651" s="165"/>
      <c r="S651" s="165"/>
      <c r="T651" s="165"/>
      <c r="U651" s="165"/>
      <c r="V651" s="165"/>
      <c r="W651" s="165"/>
      <c r="X651" s="165"/>
      <c r="Y651" s="165"/>
      <c r="Z651" s="165"/>
    </row>
    <row r="652">
      <c r="A652" s="165"/>
      <c r="B652" s="165"/>
      <c r="C652" s="165"/>
      <c r="D652" s="165"/>
      <c r="E652" s="165"/>
      <c r="F652" s="165"/>
      <c r="G652" s="165"/>
      <c r="H652" s="165"/>
      <c r="I652" s="165"/>
      <c r="J652" s="165"/>
      <c r="K652" s="165"/>
      <c r="L652" s="165"/>
      <c r="M652" s="165"/>
      <c r="N652" s="165"/>
      <c r="O652" s="165"/>
      <c r="P652" s="165"/>
      <c r="Q652" s="165"/>
      <c r="R652" s="165"/>
      <c r="S652" s="165"/>
      <c r="T652" s="165"/>
      <c r="U652" s="165"/>
      <c r="V652" s="165"/>
      <c r="W652" s="165"/>
      <c r="X652" s="165"/>
      <c r="Y652" s="165"/>
      <c r="Z652" s="165"/>
    </row>
    <row r="653">
      <c r="A653" s="165"/>
      <c r="B653" s="165"/>
      <c r="C653" s="165"/>
      <c r="D653" s="165"/>
      <c r="E653" s="165"/>
      <c r="F653" s="165"/>
      <c r="G653" s="165"/>
      <c r="H653" s="165"/>
      <c r="I653" s="165"/>
      <c r="J653" s="165"/>
      <c r="K653" s="165"/>
      <c r="L653" s="165"/>
      <c r="M653" s="165"/>
      <c r="N653" s="165"/>
      <c r="O653" s="165"/>
      <c r="P653" s="165"/>
      <c r="Q653" s="165"/>
      <c r="R653" s="165"/>
      <c r="S653" s="165"/>
      <c r="T653" s="165"/>
      <c r="U653" s="165"/>
      <c r="V653" s="165"/>
      <c r="W653" s="165"/>
      <c r="X653" s="165"/>
      <c r="Y653" s="165"/>
      <c r="Z653" s="165"/>
    </row>
    <row r="654">
      <c r="A654" s="165"/>
      <c r="B654" s="165"/>
      <c r="C654" s="165"/>
      <c r="D654" s="165"/>
      <c r="E654" s="165"/>
      <c r="F654" s="165"/>
      <c r="G654" s="165"/>
      <c r="H654" s="165"/>
      <c r="I654" s="165"/>
      <c r="J654" s="165"/>
      <c r="K654" s="165"/>
      <c r="L654" s="165"/>
      <c r="M654" s="165"/>
      <c r="N654" s="165"/>
      <c r="O654" s="165"/>
      <c r="P654" s="165"/>
      <c r="Q654" s="165"/>
      <c r="R654" s="165"/>
      <c r="S654" s="165"/>
      <c r="T654" s="165"/>
      <c r="U654" s="165"/>
      <c r="V654" s="165"/>
      <c r="W654" s="165"/>
      <c r="X654" s="165"/>
      <c r="Y654" s="165"/>
      <c r="Z654" s="165"/>
    </row>
    <row r="655">
      <c r="A655" s="165"/>
      <c r="B655" s="165"/>
      <c r="C655" s="165"/>
      <c r="D655" s="165"/>
      <c r="E655" s="165"/>
      <c r="F655" s="165"/>
      <c r="G655" s="165"/>
      <c r="H655" s="165"/>
      <c r="I655" s="165"/>
      <c r="J655" s="165"/>
      <c r="K655" s="165"/>
      <c r="L655" s="165"/>
      <c r="M655" s="165"/>
      <c r="N655" s="165"/>
      <c r="O655" s="165"/>
      <c r="P655" s="165"/>
      <c r="Q655" s="165"/>
      <c r="R655" s="165"/>
      <c r="S655" s="165"/>
      <c r="T655" s="165"/>
      <c r="U655" s="165"/>
      <c r="V655" s="165"/>
      <c r="W655" s="165"/>
      <c r="X655" s="165"/>
      <c r="Y655" s="165"/>
      <c r="Z655" s="165"/>
    </row>
    <row r="656">
      <c r="A656" s="165"/>
      <c r="B656" s="165"/>
      <c r="C656" s="165"/>
      <c r="D656" s="165"/>
      <c r="E656" s="165"/>
      <c r="F656" s="165"/>
      <c r="G656" s="165"/>
      <c r="H656" s="165"/>
      <c r="I656" s="165"/>
      <c r="J656" s="165"/>
      <c r="K656" s="165"/>
      <c r="L656" s="165"/>
      <c r="M656" s="165"/>
      <c r="N656" s="165"/>
      <c r="O656" s="165"/>
      <c r="P656" s="165"/>
      <c r="Q656" s="165"/>
      <c r="R656" s="165"/>
      <c r="S656" s="165"/>
      <c r="T656" s="165"/>
      <c r="U656" s="165"/>
      <c r="V656" s="165"/>
      <c r="W656" s="165"/>
      <c r="X656" s="165"/>
      <c r="Y656" s="165"/>
      <c r="Z656" s="165"/>
    </row>
    <row r="657">
      <c r="A657" s="165"/>
      <c r="B657" s="165"/>
      <c r="C657" s="165"/>
      <c r="D657" s="165"/>
      <c r="E657" s="165"/>
      <c r="F657" s="165"/>
      <c r="G657" s="165"/>
      <c r="H657" s="165"/>
      <c r="I657" s="165"/>
      <c r="J657" s="165"/>
      <c r="K657" s="165"/>
      <c r="L657" s="165"/>
      <c r="M657" s="165"/>
      <c r="N657" s="165"/>
      <c r="O657" s="165"/>
      <c r="P657" s="165"/>
      <c r="Q657" s="165"/>
      <c r="R657" s="165"/>
      <c r="S657" s="165"/>
      <c r="T657" s="165"/>
      <c r="U657" s="165"/>
      <c r="V657" s="165"/>
      <c r="W657" s="165"/>
      <c r="X657" s="165"/>
      <c r="Y657" s="165"/>
      <c r="Z657" s="165"/>
    </row>
    <row r="658">
      <c r="A658" s="165"/>
      <c r="B658" s="165"/>
      <c r="C658" s="165"/>
      <c r="D658" s="165"/>
      <c r="E658" s="165"/>
      <c r="F658" s="165"/>
      <c r="G658" s="165"/>
      <c r="H658" s="165"/>
      <c r="I658" s="165"/>
      <c r="J658" s="165"/>
      <c r="K658" s="165"/>
      <c r="L658" s="165"/>
      <c r="M658" s="165"/>
      <c r="N658" s="165"/>
      <c r="O658" s="165"/>
      <c r="P658" s="165"/>
      <c r="Q658" s="165"/>
      <c r="R658" s="165"/>
      <c r="S658" s="165"/>
      <c r="T658" s="165"/>
      <c r="U658" s="165"/>
      <c r="V658" s="165"/>
      <c r="W658" s="165"/>
      <c r="X658" s="165"/>
      <c r="Y658" s="165"/>
      <c r="Z658" s="165"/>
    </row>
    <row r="659">
      <c r="A659" s="165"/>
      <c r="B659" s="165"/>
      <c r="C659" s="165"/>
      <c r="D659" s="165"/>
      <c r="E659" s="165"/>
      <c r="F659" s="165"/>
      <c r="G659" s="165"/>
      <c r="H659" s="165"/>
      <c r="I659" s="165"/>
      <c r="J659" s="165"/>
      <c r="K659" s="165"/>
      <c r="L659" s="165"/>
      <c r="M659" s="165"/>
      <c r="N659" s="165"/>
      <c r="O659" s="165"/>
      <c r="P659" s="165"/>
      <c r="Q659" s="165"/>
      <c r="R659" s="165"/>
      <c r="S659" s="165"/>
      <c r="T659" s="165"/>
      <c r="U659" s="165"/>
      <c r="V659" s="165"/>
      <c r="W659" s="165"/>
      <c r="X659" s="165"/>
      <c r="Y659" s="165"/>
      <c r="Z659" s="165"/>
    </row>
    <row r="660">
      <c r="A660" s="165"/>
      <c r="B660" s="165"/>
      <c r="C660" s="165"/>
      <c r="D660" s="165"/>
      <c r="E660" s="165"/>
      <c r="F660" s="165"/>
      <c r="G660" s="165"/>
      <c r="H660" s="165"/>
      <c r="I660" s="165"/>
      <c r="J660" s="165"/>
      <c r="K660" s="165"/>
      <c r="L660" s="165"/>
      <c r="M660" s="165"/>
      <c r="N660" s="165"/>
      <c r="O660" s="165"/>
      <c r="P660" s="165"/>
      <c r="Q660" s="165"/>
      <c r="R660" s="165"/>
      <c r="S660" s="165"/>
      <c r="T660" s="165"/>
      <c r="U660" s="165"/>
      <c r="V660" s="165"/>
      <c r="W660" s="165"/>
      <c r="X660" s="165"/>
      <c r="Y660" s="165"/>
      <c r="Z660" s="165"/>
    </row>
    <row r="661">
      <c r="A661" s="165"/>
      <c r="B661" s="165"/>
      <c r="C661" s="165"/>
      <c r="D661" s="165"/>
      <c r="E661" s="165"/>
      <c r="F661" s="165"/>
      <c r="G661" s="165"/>
      <c r="H661" s="165"/>
      <c r="I661" s="165"/>
      <c r="J661" s="165"/>
      <c r="K661" s="165"/>
      <c r="L661" s="165"/>
      <c r="M661" s="165"/>
      <c r="N661" s="165"/>
      <c r="O661" s="165"/>
      <c r="P661" s="165"/>
      <c r="Q661" s="165"/>
      <c r="R661" s="165"/>
      <c r="S661" s="165"/>
      <c r="T661" s="165"/>
      <c r="U661" s="165"/>
      <c r="V661" s="165"/>
      <c r="W661" s="165"/>
      <c r="X661" s="165"/>
      <c r="Y661" s="165"/>
      <c r="Z661" s="165"/>
    </row>
    <row r="662">
      <c r="A662" s="165"/>
      <c r="B662" s="165"/>
      <c r="C662" s="165"/>
      <c r="D662" s="165"/>
      <c r="E662" s="165"/>
      <c r="F662" s="165"/>
      <c r="G662" s="165"/>
      <c r="H662" s="165"/>
      <c r="I662" s="165"/>
      <c r="J662" s="165"/>
      <c r="K662" s="165"/>
      <c r="L662" s="165"/>
      <c r="M662" s="165"/>
      <c r="N662" s="165"/>
      <c r="O662" s="165"/>
      <c r="P662" s="165"/>
      <c r="Q662" s="165"/>
      <c r="R662" s="165"/>
      <c r="S662" s="165"/>
      <c r="T662" s="165"/>
      <c r="U662" s="165"/>
      <c r="V662" s="165"/>
      <c r="W662" s="165"/>
      <c r="X662" s="165"/>
      <c r="Y662" s="165"/>
      <c r="Z662" s="165"/>
    </row>
    <row r="663">
      <c r="A663" s="165"/>
      <c r="B663" s="165"/>
      <c r="C663" s="165"/>
      <c r="D663" s="165"/>
      <c r="E663" s="165"/>
      <c r="F663" s="165"/>
      <c r="G663" s="165"/>
      <c r="H663" s="165"/>
      <c r="I663" s="165"/>
      <c r="J663" s="165"/>
      <c r="K663" s="165"/>
      <c r="L663" s="165"/>
      <c r="M663" s="165"/>
      <c r="N663" s="165"/>
      <c r="O663" s="165"/>
      <c r="P663" s="165"/>
      <c r="Q663" s="165"/>
      <c r="R663" s="165"/>
      <c r="S663" s="165"/>
      <c r="T663" s="165"/>
      <c r="U663" s="165"/>
      <c r="V663" s="165"/>
      <c r="W663" s="165"/>
      <c r="X663" s="165"/>
      <c r="Y663" s="165"/>
      <c r="Z663" s="165"/>
    </row>
    <row r="664">
      <c r="A664" s="165"/>
      <c r="B664" s="165"/>
      <c r="C664" s="165"/>
      <c r="D664" s="165"/>
      <c r="E664" s="165"/>
      <c r="F664" s="165"/>
      <c r="G664" s="165"/>
      <c r="H664" s="165"/>
      <c r="I664" s="165"/>
      <c r="J664" s="165"/>
      <c r="K664" s="165"/>
      <c r="L664" s="165"/>
      <c r="M664" s="165"/>
      <c r="N664" s="165"/>
      <c r="O664" s="165"/>
      <c r="P664" s="165"/>
      <c r="Q664" s="165"/>
      <c r="R664" s="165"/>
      <c r="S664" s="165"/>
      <c r="T664" s="165"/>
      <c r="U664" s="165"/>
      <c r="V664" s="165"/>
      <c r="W664" s="165"/>
      <c r="X664" s="165"/>
      <c r="Y664" s="165"/>
      <c r="Z664" s="165"/>
    </row>
    <row r="665">
      <c r="A665" s="165"/>
      <c r="B665" s="165"/>
      <c r="C665" s="165"/>
      <c r="D665" s="165"/>
      <c r="E665" s="165"/>
      <c r="F665" s="165"/>
      <c r="G665" s="165"/>
      <c r="H665" s="165"/>
      <c r="I665" s="165"/>
      <c r="J665" s="165"/>
      <c r="K665" s="165"/>
      <c r="L665" s="165"/>
      <c r="M665" s="165"/>
      <c r="N665" s="165"/>
      <c r="O665" s="165"/>
      <c r="P665" s="165"/>
      <c r="Q665" s="165"/>
      <c r="R665" s="165"/>
      <c r="S665" s="165"/>
      <c r="T665" s="165"/>
      <c r="U665" s="165"/>
      <c r="V665" s="165"/>
      <c r="W665" s="165"/>
      <c r="X665" s="165"/>
      <c r="Y665" s="165"/>
      <c r="Z665" s="165"/>
    </row>
    <row r="666">
      <c r="A666" s="165"/>
      <c r="B666" s="165"/>
      <c r="C666" s="165"/>
      <c r="D666" s="165"/>
      <c r="E666" s="165"/>
      <c r="F666" s="165"/>
      <c r="G666" s="165"/>
      <c r="H666" s="165"/>
      <c r="I666" s="165"/>
      <c r="J666" s="165"/>
      <c r="K666" s="165"/>
      <c r="L666" s="165"/>
      <c r="M666" s="165"/>
      <c r="N666" s="165"/>
      <c r="O666" s="165"/>
      <c r="P666" s="165"/>
      <c r="Q666" s="165"/>
      <c r="R666" s="165"/>
      <c r="S666" s="165"/>
      <c r="T666" s="165"/>
      <c r="U666" s="165"/>
      <c r="V666" s="165"/>
      <c r="W666" s="165"/>
      <c r="X666" s="165"/>
      <c r="Y666" s="165"/>
      <c r="Z666" s="165"/>
    </row>
    <row r="667">
      <c r="A667" s="165"/>
      <c r="B667" s="165"/>
      <c r="C667" s="165"/>
      <c r="D667" s="165"/>
      <c r="E667" s="165"/>
      <c r="F667" s="165"/>
      <c r="G667" s="165"/>
      <c r="H667" s="165"/>
      <c r="I667" s="165"/>
      <c r="J667" s="165"/>
      <c r="K667" s="165"/>
      <c r="L667" s="165"/>
      <c r="M667" s="165"/>
      <c r="N667" s="165"/>
      <c r="O667" s="165"/>
      <c r="P667" s="165"/>
      <c r="Q667" s="165"/>
      <c r="R667" s="165"/>
      <c r="S667" s="165"/>
      <c r="T667" s="165"/>
      <c r="U667" s="165"/>
      <c r="V667" s="165"/>
      <c r="W667" s="165"/>
      <c r="X667" s="165"/>
      <c r="Y667" s="165"/>
      <c r="Z667" s="165"/>
    </row>
    <row r="668">
      <c r="A668" s="165"/>
      <c r="B668" s="165"/>
      <c r="C668" s="165"/>
      <c r="D668" s="165"/>
      <c r="E668" s="165"/>
      <c r="F668" s="165"/>
      <c r="G668" s="165"/>
      <c r="H668" s="165"/>
      <c r="I668" s="165"/>
      <c r="J668" s="165"/>
      <c r="K668" s="165"/>
      <c r="L668" s="165"/>
      <c r="M668" s="165"/>
      <c r="N668" s="165"/>
      <c r="O668" s="165"/>
      <c r="P668" s="165"/>
      <c r="Q668" s="165"/>
      <c r="R668" s="165"/>
      <c r="S668" s="165"/>
      <c r="T668" s="165"/>
      <c r="U668" s="165"/>
      <c r="V668" s="165"/>
      <c r="W668" s="165"/>
      <c r="X668" s="165"/>
      <c r="Y668" s="165"/>
      <c r="Z668" s="165"/>
    </row>
    <row r="669">
      <c r="A669" s="165"/>
      <c r="B669" s="165"/>
      <c r="C669" s="165"/>
      <c r="D669" s="165"/>
      <c r="E669" s="165"/>
      <c r="F669" s="165"/>
      <c r="G669" s="165"/>
      <c r="H669" s="165"/>
      <c r="I669" s="165"/>
      <c r="J669" s="165"/>
      <c r="K669" s="165"/>
      <c r="L669" s="165"/>
      <c r="M669" s="165"/>
      <c r="N669" s="165"/>
      <c r="O669" s="165"/>
      <c r="P669" s="165"/>
      <c r="Q669" s="165"/>
      <c r="R669" s="165"/>
      <c r="S669" s="165"/>
      <c r="T669" s="165"/>
      <c r="U669" s="165"/>
      <c r="V669" s="165"/>
      <c r="W669" s="165"/>
      <c r="X669" s="165"/>
      <c r="Y669" s="165"/>
      <c r="Z669" s="165"/>
    </row>
    <row r="670">
      <c r="A670" s="165"/>
      <c r="B670" s="165"/>
      <c r="C670" s="165"/>
      <c r="D670" s="165"/>
      <c r="E670" s="165"/>
      <c r="F670" s="165"/>
      <c r="G670" s="165"/>
      <c r="H670" s="165"/>
      <c r="I670" s="165"/>
      <c r="J670" s="165"/>
      <c r="K670" s="165"/>
      <c r="L670" s="165"/>
      <c r="M670" s="165"/>
      <c r="N670" s="165"/>
      <c r="O670" s="165"/>
      <c r="P670" s="165"/>
      <c r="Q670" s="165"/>
      <c r="R670" s="165"/>
      <c r="S670" s="165"/>
      <c r="T670" s="165"/>
      <c r="U670" s="165"/>
      <c r="V670" s="165"/>
      <c r="W670" s="165"/>
      <c r="X670" s="165"/>
      <c r="Y670" s="165"/>
      <c r="Z670" s="165"/>
    </row>
    <row r="671">
      <c r="A671" s="165"/>
      <c r="B671" s="165"/>
      <c r="C671" s="165"/>
      <c r="D671" s="165"/>
      <c r="E671" s="165"/>
      <c r="F671" s="165"/>
      <c r="G671" s="165"/>
      <c r="H671" s="165"/>
      <c r="I671" s="165"/>
      <c r="J671" s="165"/>
      <c r="K671" s="165"/>
      <c r="L671" s="165"/>
      <c r="M671" s="165"/>
      <c r="N671" s="165"/>
      <c r="O671" s="165"/>
      <c r="P671" s="165"/>
      <c r="Q671" s="165"/>
      <c r="R671" s="165"/>
      <c r="S671" s="165"/>
      <c r="T671" s="165"/>
      <c r="U671" s="165"/>
      <c r="V671" s="165"/>
      <c r="W671" s="165"/>
      <c r="X671" s="165"/>
      <c r="Y671" s="165"/>
      <c r="Z671" s="165"/>
    </row>
    <row r="672">
      <c r="A672" s="165"/>
      <c r="B672" s="165"/>
      <c r="C672" s="165"/>
      <c r="D672" s="165"/>
      <c r="E672" s="165"/>
      <c r="F672" s="165"/>
      <c r="G672" s="165"/>
      <c r="H672" s="165"/>
      <c r="I672" s="165"/>
      <c r="J672" s="165"/>
      <c r="K672" s="165"/>
      <c r="L672" s="165"/>
      <c r="M672" s="165"/>
      <c r="N672" s="165"/>
      <c r="O672" s="165"/>
      <c r="P672" s="165"/>
      <c r="Q672" s="165"/>
      <c r="R672" s="165"/>
      <c r="S672" s="165"/>
      <c r="T672" s="165"/>
      <c r="U672" s="165"/>
      <c r="V672" s="165"/>
      <c r="W672" s="165"/>
      <c r="X672" s="165"/>
      <c r="Y672" s="165"/>
      <c r="Z672" s="165"/>
    </row>
    <row r="673">
      <c r="A673" s="165"/>
      <c r="B673" s="165"/>
      <c r="C673" s="165"/>
      <c r="D673" s="165"/>
      <c r="E673" s="165"/>
      <c r="F673" s="165"/>
      <c r="G673" s="165"/>
      <c r="H673" s="165"/>
      <c r="I673" s="165"/>
      <c r="J673" s="165"/>
      <c r="K673" s="165"/>
      <c r="L673" s="165"/>
      <c r="M673" s="165"/>
      <c r="N673" s="165"/>
      <c r="O673" s="165"/>
      <c r="P673" s="165"/>
      <c r="Q673" s="165"/>
      <c r="R673" s="165"/>
      <c r="S673" s="165"/>
      <c r="T673" s="165"/>
      <c r="U673" s="165"/>
      <c r="V673" s="165"/>
      <c r="W673" s="165"/>
      <c r="X673" s="165"/>
      <c r="Y673" s="165"/>
      <c r="Z673" s="165"/>
    </row>
    <row r="674">
      <c r="A674" s="165"/>
      <c r="B674" s="165"/>
      <c r="C674" s="165"/>
      <c r="D674" s="165"/>
      <c r="E674" s="165"/>
      <c r="F674" s="165"/>
      <c r="G674" s="165"/>
      <c r="H674" s="165"/>
      <c r="I674" s="165"/>
      <c r="J674" s="165"/>
      <c r="K674" s="165"/>
      <c r="L674" s="165"/>
      <c r="M674" s="165"/>
      <c r="N674" s="165"/>
      <c r="O674" s="165"/>
      <c r="P674" s="165"/>
      <c r="Q674" s="165"/>
      <c r="R674" s="165"/>
      <c r="S674" s="165"/>
      <c r="T674" s="165"/>
      <c r="U674" s="165"/>
      <c r="V674" s="165"/>
      <c r="W674" s="165"/>
      <c r="X674" s="165"/>
      <c r="Y674" s="165"/>
      <c r="Z674" s="165"/>
    </row>
    <row r="675">
      <c r="A675" s="165"/>
      <c r="B675" s="165"/>
      <c r="C675" s="165"/>
      <c r="D675" s="165"/>
      <c r="E675" s="165"/>
      <c r="F675" s="165"/>
      <c r="G675" s="165"/>
      <c r="H675" s="165"/>
      <c r="I675" s="165"/>
      <c r="J675" s="165"/>
      <c r="K675" s="165"/>
      <c r="L675" s="165"/>
      <c r="M675" s="165"/>
      <c r="N675" s="165"/>
      <c r="O675" s="165"/>
      <c r="P675" s="165"/>
      <c r="Q675" s="165"/>
      <c r="R675" s="165"/>
      <c r="S675" s="165"/>
      <c r="T675" s="165"/>
      <c r="U675" s="165"/>
      <c r="V675" s="165"/>
      <c r="W675" s="165"/>
      <c r="X675" s="165"/>
      <c r="Y675" s="165"/>
      <c r="Z675" s="165"/>
    </row>
    <row r="676">
      <c r="A676" s="165"/>
      <c r="B676" s="165"/>
      <c r="C676" s="165"/>
      <c r="D676" s="165"/>
      <c r="E676" s="165"/>
      <c r="F676" s="165"/>
      <c r="G676" s="165"/>
      <c r="H676" s="165"/>
      <c r="I676" s="165"/>
      <c r="J676" s="165"/>
      <c r="K676" s="165"/>
      <c r="L676" s="165"/>
      <c r="M676" s="165"/>
      <c r="N676" s="165"/>
      <c r="O676" s="165"/>
      <c r="P676" s="165"/>
      <c r="Q676" s="165"/>
      <c r="R676" s="165"/>
      <c r="S676" s="165"/>
      <c r="T676" s="165"/>
      <c r="U676" s="165"/>
      <c r="V676" s="165"/>
      <c r="W676" s="165"/>
      <c r="X676" s="165"/>
      <c r="Y676" s="165"/>
      <c r="Z676" s="165"/>
    </row>
    <row r="677">
      <c r="A677" s="165"/>
      <c r="B677" s="165"/>
      <c r="C677" s="165"/>
      <c r="D677" s="165"/>
      <c r="E677" s="165"/>
      <c r="F677" s="165"/>
      <c r="G677" s="165"/>
      <c r="H677" s="165"/>
      <c r="I677" s="165"/>
      <c r="J677" s="165"/>
      <c r="K677" s="165"/>
      <c r="L677" s="165"/>
      <c r="M677" s="165"/>
      <c r="N677" s="165"/>
      <c r="O677" s="165"/>
      <c r="P677" s="165"/>
      <c r="Q677" s="165"/>
      <c r="R677" s="165"/>
      <c r="S677" s="165"/>
      <c r="T677" s="165"/>
      <c r="U677" s="165"/>
      <c r="V677" s="165"/>
      <c r="W677" s="165"/>
      <c r="X677" s="165"/>
      <c r="Y677" s="165"/>
      <c r="Z677" s="165"/>
    </row>
    <row r="678">
      <c r="A678" s="165"/>
      <c r="B678" s="165"/>
      <c r="C678" s="165"/>
      <c r="D678" s="165"/>
      <c r="E678" s="165"/>
      <c r="F678" s="165"/>
      <c r="G678" s="165"/>
      <c r="H678" s="165"/>
      <c r="I678" s="165"/>
      <c r="J678" s="165"/>
      <c r="K678" s="165"/>
      <c r="L678" s="165"/>
      <c r="M678" s="165"/>
      <c r="N678" s="165"/>
      <c r="O678" s="165"/>
      <c r="P678" s="165"/>
      <c r="Q678" s="165"/>
      <c r="R678" s="165"/>
      <c r="S678" s="165"/>
      <c r="T678" s="165"/>
      <c r="U678" s="165"/>
      <c r="V678" s="165"/>
      <c r="W678" s="165"/>
      <c r="X678" s="165"/>
      <c r="Y678" s="165"/>
      <c r="Z678" s="165"/>
    </row>
    <row r="679">
      <c r="A679" s="165"/>
      <c r="B679" s="165"/>
      <c r="C679" s="165"/>
      <c r="D679" s="165"/>
      <c r="E679" s="165"/>
      <c r="F679" s="165"/>
      <c r="G679" s="165"/>
      <c r="H679" s="165"/>
      <c r="I679" s="165"/>
      <c r="J679" s="165"/>
      <c r="K679" s="165"/>
      <c r="L679" s="165"/>
      <c r="M679" s="165"/>
      <c r="N679" s="165"/>
      <c r="O679" s="165"/>
      <c r="P679" s="165"/>
      <c r="Q679" s="165"/>
      <c r="R679" s="165"/>
      <c r="S679" s="165"/>
      <c r="T679" s="165"/>
      <c r="U679" s="165"/>
      <c r="V679" s="165"/>
      <c r="W679" s="165"/>
      <c r="X679" s="165"/>
      <c r="Y679" s="165"/>
      <c r="Z679" s="165"/>
    </row>
    <row r="680">
      <c r="A680" s="165"/>
      <c r="B680" s="165"/>
      <c r="C680" s="165"/>
      <c r="D680" s="165"/>
      <c r="E680" s="165"/>
      <c r="F680" s="165"/>
      <c r="G680" s="165"/>
      <c r="H680" s="165"/>
      <c r="I680" s="165"/>
      <c r="J680" s="165"/>
      <c r="K680" s="165"/>
      <c r="L680" s="165"/>
      <c r="M680" s="165"/>
      <c r="N680" s="165"/>
      <c r="O680" s="165"/>
      <c r="P680" s="165"/>
      <c r="Q680" s="165"/>
      <c r="R680" s="165"/>
      <c r="S680" s="165"/>
      <c r="T680" s="165"/>
      <c r="U680" s="165"/>
      <c r="V680" s="165"/>
      <c r="W680" s="165"/>
      <c r="X680" s="165"/>
      <c r="Y680" s="165"/>
      <c r="Z680" s="165"/>
    </row>
    <row r="681">
      <c r="A681" s="165"/>
      <c r="B681" s="165"/>
      <c r="C681" s="165"/>
      <c r="D681" s="165"/>
      <c r="E681" s="165"/>
      <c r="F681" s="165"/>
      <c r="G681" s="165"/>
      <c r="H681" s="165"/>
      <c r="I681" s="165"/>
      <c r="J681" s="165"/>
      <c r="K681" s="165"/>
      <c r="L681" s="165"/>
      <c r="M681" s="165"/>
      <c r="N681" s="165"/>
      <c r="O681" s="165"/>
      <c r="P681" s="165"/>
      <c r="Q681" s="165"/>
      <c r="R681" s="165"/>
      <c r="S681" s="165"/>
      <c r="T681" s="165"/>
      <c r="U681" s="165"/>
      <c r="V681" s="165"/>
      <c r="W681" s="165"/>
      <c r="X681" s="165"/>
      <c r="Y681" s="165"/>
      <c r="Z681" s="165"/>
    </row>
    <row r="682">
      <c r="A682" s="165"/>
      <c r="B682" s="165"/>
      <c r="C682" s="165"/>
      <c r="D682" s="165"/>
      <c r="E682" s="165"/>
      <c r="F682" s="165"/>
      <c r="G682" s="165"/>
      <c r="H682" s="165"/>
      <c r="I682" s="165"/>
      <c r="J682" s="165"/>
      <c r="K682" s="165"/>
      <c r="L682" s="165"/>
      <c r="M682" s="165"/>
      <c r="N682" s="165"/>
      <c r="O682" s="165"/>
      <c r="P682" s="165"/>
      <c r="Q682" s="165"/>
      <c r="R682" s="165"/>
      <c r="S682" s="165"/>
      <c r="T682" s="165"/>
      <c r="U682" s="165"/>
      <c r="V682" s="165"/>
      <c r="W682" s="165"/>
      <c r="X682" s="165"/>
      <c r="Y682" s="165"/>
      <c r="Z682" s="165"/>
    </row>
    <row r="683">
      <c r="A683" s="165"/>
      <c r="B683" s="165"/>
      <c r="C683" s="165"/>
      <c r="D683" s="165"/>
      <c r="E683" s="165"/>
      <c r="F683" s="165"/>
      <c r="G683" s="165"/>
      <c r="H683" s="165"/>
      <c r="I683" s="165"/>
      <c r="J683" s="165"/>
      <c r="K683" s="165"/>
      <c r="L683" s="165"/>
      <c r="M683" s="165"/>
      <c r="N683" s="165"/>
      <c r="O683" s="165"/>
      <c r="P683" s="165"/>
      <c r="Q683" s="165"/>
      <c r="R683" s="165"/>
      <c r="S683" s="165"/>
      <c r="T683" s="165"/>
      <c r="U683" s="165"/>
      <c r="V683" s="165"/>
      <c r="W683" s="165"/>
      <c r="X683" s="165"/>
      <c r="Y683" s="165"/>
      <c r="Z683" s="165"/>
    </row>
    <row r="684">
      <c r="A684" s="165"/>
      <c r="B684" s="165"/>
      <c r="C684" s="165"/>
      <c r="D684" s="165"/>
      <c r="E684" s="165"/>
      <c r="F684" s="165"/>
      <c r="G684" s="165"/>
      <c r="H684" s="165"/>
      <c r="I684" s="165"/>
      <c r="J684" s="165"/>
      <c r="K684" s="165"/>
      <c r="L684" s="165"/>
      <c r="M684" s="165"/>
      <c r="N684" s="165"/>
      <c r="O684" s="165"/>
      <c r="P684" s="165"/>
      <c r="Q684" s="165"/>
      <c r="R684" s="165"/>
      <c r="S684" s="165"/>
      <c r="T684" s="165"/>
      <c r="U684" s="165"/>
      <c r="V684" s="165"/>
      <c r="W684" s="165"/>
      <c r="X684" s="165"/>
      <c r="Y684" s="165"/>
      <c r="Z684" s="165"/>
    </row>
    <row r="685">
      <c r="A685" s="165"/>
      <c r="B685" s="165"/>
      <c r="C685" s="165"/>
      <c r="D685" s="165"/>
      <c r="E685" s="165"/>
      <c r="F685" s="165"/>
      <c r="G685" s="165"/>
      <c r="H685" s="165"/>
      <c r="I685" s="165"/>
      <c r="J685" s="165"/>
      <c r="K685" s="165"/>
      <c r="L685" s="165"/>
      <c r="M685" s="165"/>
      <c r="N685" s="165"/>
      <c r="O685" s="165"/>
      <c r="P685" s="165"/>
      <c r="Q685" s="165"/>
      <c r="R685" s="165"/>
      <c r="S685" s="165"/>
      <c r="T685" s="165"/>
      <c r="U685" s="165"/>
      <c r="V685" s="165"/>
      <c r="W685" s="165"/>
      <c r="X685" s="165"/>
      <c r="Y685" s="165"/>
      <c r="Z685" s="165"/>
    </row>
    <row r="686">
      <c r="A686" s="165"/>
      <c r="B686" s="165"/>
      <c r="C686" s="165"/>
      <c r="D686" s="165"/>
      <c r="E686" s="165"/>
      <c r="F686" s="165"/>
      <c r="G686" s="165"/>
      <c r="H686" s="165"/>
      <c r="I686" s="165"/>
      <c r="J686" s="165"/>
      <c r="K686" s="165"/>
      <c r="L686" s="165"/>
      <c r="M686" s="165"/>
      <c r="N686" s="165"/>
      <c r="O686" s="165"/>
      <c r="P686" s="165"/>
      <c r="Q686" s="165"/>
      <c r="R686" s="165"/>
      <c r="S686" s="165"/>
      <c r="T686" s="165"/>
      <c r="U686" s="165"/>
      <c r="V686" s="165"/>
      <c r="W686" s="165"/>
      <c r="X686" s="165"/>
      <c r="Y686" s="165"/>
      <c r="Z686" s="165"/>
    </row>
    <row r="687">
      <c r="A687" s="165"/>
      <c r="B687" s="165"/>
      <c r="C687" s="165"/>
      <c r="D687" s="165"/>
      <c r="E687" s="165"/>
      <c r="F687" s="165"/>
      <c r="G687" s="165"/>
      <c r="H687" s="165"/>
      <c r="I687" s="165"/>
      <c r="J687" s="165"/>
      <c r="K687" s="165"/>
      <c r="L687" s="165"/>
      <c r="M687" s="165"/>
      <c r="N687" s="165"/>
      <c r="O687" s="165"/>
      <c r="P687" s="165"/>
      <c r="Q687" s="165"/>
      <c r="R687" s="165"/>
      <c r="S687" s="165"/>
      <c r="T687" s="165"/>
      <c r="U687" s="165"/>
      <c r="V687" s="165"/>
      <c r="W687" s="165"/>
      <c r="X687" s="165"/>
      <c r="Y687" s="165"/>
      <c r="Z687" s="165"/>
    </row>
    <row r="688">
      <c r="A688" s="165"/>
      <c r="B688" s="165"/>
      <c r="C688" s="165"/>
      <c r="D688" s="165"/>
      <c r="E688" s="165"/>
      <c r="F688" s="165"/>
      <c r="G688" s="165"/>
      <c r="H688" s="165"/>
      <c r="I688" s="165"/>
      <c r="J688" s="165"/>
      <c r="K688" s="165"/>
      <c r="L688" s="165"/>
      <c r="M688" s="165"/>
      <c r="N688" s="165"/>
      <c r="O688" s="165"/>
      <c r="P688" s="165"/>
      <c r="Q688" s="165"/>
      <c r="R688" s="165"/>
      <c r="S688" s="165"/>
      <c r="T688" s="165"/>
      <c r="U688" s="165"/>
      <c r="V688" s="165"/>
      <c r="W688" s="165"/>
      <c r="X688" s="165"/>
      <c r="Y688" s="165"/>
      <c r="Z688" s="165"/>
    </row>
    <row r="689">
      <c r="A689" s="165"/>
      <c r="B689" s="165"/>
      <c r="C689" s="165"/>
      <c r="D689" s="165"/>
      <c r="E689" s="165"/>
      <c r="F689" s="165"/>
      <c r="G689" s="165"/>
      <c r="H689" s="165"/>
      <c r="I689" s="165"/>
      <c r="J689" s="165"/>
      <c r="K689" s="165"/>
      <c r="L689" s="165"/>
      <c r="M689" s="165"/>
      <c r="N689" s="165"/>
      <c r="O689" s="165"/>
      <c r="P689" s="165"/>
      <c r="Q689" s="165"/>
      <c r="R689" s="165"/>
      <c r="S689" s="165"/>
      <c r="T689" s="165"/>
      <c r="U689" s="165"/>
      <c r="V689" s="165"/>
      <c r="W689" s="165"/>
      <c r="X689" s="165"/>
      <c r="Y689" s="165"/>
      <c r="Z689" s="165"/>
    </row>
    <row r="690">
      <c r="A690" s="165"/>
      <c r="B690" s="165"/>
      <c r="C690" s="165"/>
      <c r="D690" s="165"/>
      <c r="E690" s="165"/>
      <c r="F690" s="165"/>
      <c r="G690" s="165"/>
      <c r="H690" s="165"/>
      <c r="I690" s="165"/>
      <c r="J690" s="165"/>
      <c r="K690" s="165"/>
      <c r="L690" s="165"/>
      <c r="M690" s="165"/>
      <c r="N690" s="165"/>
      <c r="O690" s="165"/>
      <c r="P690" s="165"/>
      <c r="Q690" s="165"/>
      <c r="R690" s="165"/>
      <c r="S690" s="165"/>
      <c r="T690" s="165"/>
      <c r="U690" s="165"/>
      <c r="V690" s="165"/>
      <c r="W690" s="165"/>
      <c r="X690" s="165"/>
      <c r="Y690" s="165"/>
      <c r="Z690" s="165"/>
    </row>
    <row r="691">
      <c r="A691" s="165"/>
      <c r="B691" s="165"/>
      <c r="C691" s="165"/>
      <c r="D691" s="165"/>
      <c r="E691" s="165"/>
      <c r="F691" s="165"/>
      <c r="G691" s="165"/>
      <c r="H691" s="165"/>
      <c r="I691" s="165"/>
      <c r="J691" s="165"/>
      <c r="K691" s="165"/>
      <c r="L691" s="165"/>
      <c r="M691" s="165"/>
      <c r="N691" s="165"/>
      <c r="O691" s="165"/>
      <c r="P691" s="165"/>
      <c r="Q691" s="165"/>
      <c r="R691" s="165"/>
      <c r="S691" s="165"/>
      <c r="T691" s="165"/>
      <c r="U691" s="165"/>
      <c r="V691" s="165"/>
      <c r="W691" s="165"/>
      <c r="X691" s="165"/>
      <c r="Y691" s="165"/>
      <c r="Z691" s="165"/>
    </row>
    <row r="692">
      <c r="A692" s="165"/>
      <c r="B692" s="165"/>
      <c r="C692" s="165"/>
      <c r="D692" s="165"/>
      <c r="E692" s="165"/>
      <c r="F692" s="165"/>
      <c r="G692" s="165"/>
      <c r="H692" s="165"/>
      <c r="I692" s="165"/>
      <c r="J692" s="165"/>
      <c r="K692" s="165"/>
      <c r="L692" s="165"/>
      <c r="M692" s="165"/>
      <c r="N692" s="165"/>
      <c r="O692" s="165"/>
      <c r="P692" s="165"/>
      <c r="Q692" s="165"/>
      <c r="R692" s="165"/>
      <c r="S692" s="165"/>
      <c r="T692" s="165"/>
      <c r="U692" s="165"/>
      <c r="V692" s="165"/>
      <c r="W692" s="165"/>
      <c r="X692" s="165"/>
      <c r="Y692" s="165"/>
      <c r="Z692" s="165"/>
    </row>
    <row r="693">
      <c r="A693" s="165"/>
      <c r="B693" s="165"/>
      <c r="C693" s="165"/>
      <c r="D693" s="165"/>
      <c r="E693" s="165"/>
      <c r="F693" s="165"/>
      <c r="G693" s="165"/>
      <c r="H693" s="165"/>
      <c r="I693" s="165"/>
      <c r="J693" s="165"/>
      <c r="K693" s="165"/>
      <c r="L693" s="165"/>
      <c r="M693" s="165"/>
      <c r="N693" s="165"/>
      <c r="O693" s="165"/>
      <c r="P693" s="165"/>
      <c r="Q693" s="165"/>
      <c r="R693" s="165"/>
      <c r="S693" s="165"/>
      <c r="T693" s="165"/>
      <c r="U693" s="165"/>
      <c r="V693" s="165"/>
      <c r="W693" s="165"/>
      <c r="X693" s="165"/>
      <c r="Y693" s="165"/>
      <c r="Z693" s="165"/>
    </row>
    <row r="694">
      <c r="A694" s="165"/>
      <c r="B694" s="165"/>
      <c r="C694" s="165"/>
      <c r="D694" s="165"/>
      <c r="E694" s="165"/>
      <c r="F694" s="165"/>
      <c r="G694" s="165"/>
      <c r="H694" s="165"/>
      <c r="I694" s="165"/>
      <c r="J694" s="165"/>
      <c r="K694" s="165"/>
      <c r="L694" s="165"/>
      <c r="M694" s="165"/>
      <c r="N694" s="165"/>
      <c r="O694" s="165"/>
      <c r="P694" s="165"/>
      <c r="Q694" s="165"/>
      <c r="R694" s="165"/>
      <c r="S694" s="165"/>
      <c r="T694" s="165"/>
      <c r="U694" s="165"/>
      <c r="V694" s="165"/>
      <c r="W694" s="165"/>
      <c r="X694" s="165"/>
      <c r="Y694" s="165"/>
      <c r="Z694" s="165"/>
    </row>
    <row r="695">
      <c r="A695" s="165"/>
      <c r="B695" s="165"/>
      <c r="C695" s="165"/>
      <c r="D695" s="165"/>
      <c r="E695" s="165"/>
      <c r="F695" s="165"/>
      <c r="G695" s="165"/>
      <c r="H695" s="165"/>
      <c r="I695" s="165"/>
      <c r="J695" s="165"/>
      <c r="K695" s="165"/>
      <c r="L695" s="165"/>
      <c r="M695" s="165"/>
      <c r="N695" s="165"/>
      <c r="O695" s="165"/>
      <c r="P695" s="165"/>
      <c r="Q695" s="165"/>
      <c r="R695" s="165"/>
      <c r="S695" s="165"/>
      <c r="T695" s="165"/>
      <c r="U695" s="165"/>
      <c r="V695" s="165"/>
      <c r="W695" s="165"/>
      <c r="X695" s="165"/>
      <c r="Y695" s="165"/>
      <c r="Z695" s="165"/>
    </row>
    <row r="696">
      <c r="A696" s="165"/>
      <c r="B696" s="165"/>
      <c r="C696" s="165"/>
      <c r="D696" s="165"/>
      <c r="E696" s="165"/>
      <c r="F696" s="165"/>
      <c r="G696" s="165"/>
      <c r="H696" s="165"/>
      <c r="I696" s="165"/>
      <c r="J696" s="165"/>
      <c r="K696" s="165"/>
      <c r="L696" s="165"/>
      <c r="M696" s="165"/>
      <c r="N696" s="165"/>
      <c r="O696" s="165"/>
      <c r="P696" s="165"/>
      <c r="Q696" s="165"/>
      <c r="R696" s="165"/>
      <c r="S696" s="165"/>
      <c r="T696" s="165"/>
      <c r="U696" s="165"/>
      <c r="V696" s="165"/>
      <c r="W696" s="165"/>
      <c r="X696" s="165"/>
      <c r="Y696" s="165"/>
      <c r="Z696" s="165"/>
    </row>
    <row r="697">
      <c r="A697" s="165"/>
      <c r="B697" s="165"/>
      <c r="C697" s="165"/>
      <c r="D697" s="165"/>
      <c r="E697" s="165"/>
      <c r="F697" s="165"/>
      <c r="G697" s="165"/>
      <c r="H697" s="165"/>
      <c r="I697" s="165"/>
      <c r="J697" s="165"/>
      <c r="K697" s="165"/>
      <c r="L697" s="165"/>
      <c r="M697" s="165"/>
      <c r="N697" s="165"/>
      <c r="O697" s="165"/>
      <c r="P697" s="165"/>
      <c r="Q697" s="165"/>
      <c r="R697" s="165"/>
      <c r="S697" s="165"/>
      <c r="T697" s="165"/>
      <c r="U697" s="165"/>
      <c r="V697" s="165"/>
      <c r="W697" s="165"/>
      <c r="X697" s="165"/>
      <c r="Y697" s="165"/>
      <c r="Z697" s="165"/>
    </row>
    <row r="698">
      <c r="A698" s="165"/>
      <c r="B698" s="165"/>
      <c r="C698" s="165"/>
      <c r="D698" s="165"/>
      <c r="E698" s="165"/>
      <c r="F698" s="165"/>
      <c r="G698" s="165"/>
      <c r="H698" s="165"/>
      <c r="I698" s="165"/>
      <c r="J698" s="165"/>
      <c r="K698" s="165"/>
      <c r="L698" s="165"/>
      <c r="M698" s="165"/>
      <c r="N698" s="165"/>
      <c r="O698" s="165"/>
      <c r="P698" s="165"/>
      <c r="Q698" s="165"/>
      <c r="R698" s="165"/>
      <c r="S698" s="165"/>
      <c r="T698" s="165"/>
      <c r="U698" s="165"/>
      <c r="V698" s="165"/>
      <c r="W698" s="165"/>
      <c r="X698" s="165"/>
      <c r="Y698" s="165"/>
      <c r="Z698" s="165"/>
    </row>
    <row r="699">
      <c r="A699" s="165"/>
      <c r="B699" s="165"/>
      <c r="C699" s="165"/>
      <c r="D699" s="165"/>
      <c r="E699" s="165"/>
      <c r="F699" s="165"/>
      <c r="G699" s="165"/>
      <c r="H699" s="165"/>
      <c r="I699" s="165"/>
      <c r="J699" s="165"/>
      <c r="K699" s="165"/>
      <c r="L699" s="165"/>
      <c r="M699" s="165"/>
      <c r="N699" s="165"/>
      <c r="O699" s="165"/>
      <c r="P699" s="165"/>
      <c r="Q699" s="165"/>
      <c r="R699" s="165"/>
      <c r="S699" s="165"/>
      <c r="T699" s="165"/>
      <c r="U699" s="165"/>
      <c r="V699" s="165"/>
      <c r="W699" s="165"/>
      <c r="X699" s="165"/>
      <c r="Y699" s="165"/>
      <c r="Z699" s="165"/>
    </row>
    <row r="700">
      <c r="A700" s="165"/>
      <c r="B700" s="165"/>
      <c r="C700" s="165"/>
      <c r="D700" s="165"/>
      <c r="E700" s="165"/>
      <c r="F700" s="165"/>
      <c r="G700" s="165"/>
      <c r="H700" s="165"/>
      <c r="I700" s="165"/>
      <c r="J700" s="165"/>
      <c r="K700" s="165"/>
      <c r="L700" s="165"/>
      <c r="M700" s="165"/>
      <c r="N700" s="165"/>
      <c r="O700" s="165"/>
      <c r="P700" s="165"/>
      <c r="Q700" s="165"/>
      <c r="R700" s="165"/>
      <c r="S700" s="165"/>
      <c r="T700" s="165"/>
      <c r="U700" s="165"/>
      <c r="V700" s="165"/>
      <c r="W700" s="165"/>
      <c r="X700" s="165"/>
      <c r="Y700" s="165"/>
      <c r="Z700" s="165"/>
    </row>
    <row r="701">
      <c r="A701" s="165"/>
      <c r="B701" s="165"/>
      <c r="C701" s="165"/>
      <c r="D701" s="165"/>
      <c r="E701" s="165"/>
      <c r="F701" s="165"/>
      <c r="G701" s="165"/>
      <c r="H701" s="165"/>
      <c r="I701" s="165"/>
      <c r="J701" s="165"/>
      <c r="K701" s="165"/>
      <c r="L701" s="165"/>
      <c r="M701" s="165"/>
      <c r="N701" s="165"/>
      <c r="O701" s="165"/>
      <c r="P701" s="165"/>
      <c r="Q701" s="165"/>
      <c r="R701" s="165"/>
      <c r="S701" s="165"/>
      <c r="T701" s="165"/>
      <c r="U701" s="165"/>
      <c r="V701" s="165"/>
      <c r="W701" s="165"/>
      <c r="X701" s="165"/>
      <c r="Y701" s="165"/>
      <c r="Z701" s="165"/>
    </row>
    <row r="702">
      <c r="A702" s="165"/>
      <c r="B702" s="165"/>
      <c r="C702" s="165"/>
      <c r="D702" s="165"/>
      <c r="E702" s="165"/>
      <c r="F702" s="165"/>
      <c r="G702" s="165"/>
      <c r="H702" s="165"/>
      <c r="I702" s="165"/>
      <c r="J702" s="165"/>
      <c r="K702" s="165"/>
      <c r="L702" s="165"/>
      <c r="M702" s="165"/>
      <c r="N702" s="165"/>
      <c r="O702" s="165"/>
      <c r="P702" s="165"/>
      <c r="Q702" s="165"/>
      <c r="R702" s="165"/>
      <c r="S702" s="165"/>
      <c r="T702" s="165"/>
      <c r="U702" s="165"/>
      <c r="V702" s="165"/>
      <c r="W702" s="165"/>
      <c r="X702" s="165"/>
      <c r="Y702" s="165"/>
      <c r="Z702" s="165"/>
    </row>
    <row r="703">
      <c r="A703" s="165"/>
      <c r="B703" s="165"/>
      <c r="C703" s="165"/>
      <c r="D703" s="165"/>
      <c r="E703" s="165"/>
      <c r="F703" s="165"/>
      <c r="G703" s="165"/>
      <c r="H703" s="165"/>
      <c r="I703" s="165"/>
      <c r="J703" s="165"/>
      <c r="K703" s="165"/>
      <c r="L703" s="165"/>
      <c r="M703" s="165"/>
      <c r="N703" s="165"/>
      <c r="O703" s="165"/>
      <c r="P703" s="165"/>
      <c r="Q703" s="165"/>
      <c r="R703" s="165"/>
      <c r="S703" s="165"/>
      <c r="T703" s="165"/>
      <c r="U703" s="165"/>
      <c r="V703" s="165"/>
      <c r="W703" s="165"/>
      <c r="X703" s="165"/>
      <c r="Y703" s="165"/>
      <c r="Z703" s="165"/>
    </row>
    <row r="704">
      <c r="A704" s="165"/>
      <c r="B704" s="165"/>
      <c r="C704" s="165"/>
      <c r="D704" s="165"/>
      <c r="E704" s="165"/>
      <c r="F704" s="165"/>
      <c r="G704" s="165"/>
      <c r="H704" s="165"/>
      <c r="I704" s="165"/>
      <c r="J704" s="165"/>
      <c r="K704" s="165"/>
      <c r="L704" s="165"/>
      <c r="M704" s="165"/>
      <c r="N704" s="165"/>
      <c r="O704" s="165"/>
      <c r="P704" s="165"/>
      <c r="Q704" s="165"/>
      <c r="R704" s="165"/>
      <c r="S704" s="165"/>
      <c r="T704" s="165"/>
      <c r="U704" s="165"/>
      <c r="V704" s="165"/>
      <c r="W704" s="165"/>
      <c r="X704" s="165"/>
      <c r="Y704" s="165"/>
      <c r="Z704" s="165"/>
    </row>
    <row r="705">
      <c r="A705" s="165"/>
      <c r="B705" s="165"/>
      <c r="C705" s="165"/>
      <c r="D705" s="165"/>
      <c r="E705" s="165"/>
      <c r="F705" s="165"/>
      <c r="G705" s="165"/>
      <c r="H705" s="165"/>
      <c r="I705" s="165"/>
      <c r="J705" s="165"/>
      <c r="K705" s="165"/>
      <c r="L705" s="165"/>
      <c r="M705" s="165"/>
      <c r="N705" s="165"/>
      <c r="O705" s="165"/>
      <c r="P705" s="165"/>
      <c r="Q705" s="165"/>
      <c r="R705" s="165"/>
      <c r="S705" s="165"/>
      <c r="T705" s="165"/>
      <c r="U705" s="165"/>
      <c r="V705" s="165"/>
      <c r="W705" s="165"/>
      <c r="X705" s="165"/>
      <c r="Y705" s="165"/>
      <c r="Z705" s="165"/>
    </row>
    <row r="706">
      <c r="A706" s="165"/>
      <c r="B706" s="165"/>
      <c r="C706" s="165"/>
      <c r="D706" s="165"/>
      <c r="E706" s="165"/>
      <c r="F706" s="165"/>
      <c r="G706" s="165"/>
      <c r="H706" s="165"/>
      <c r="I706" s="165"/>
      <c r="J706" s="165"/>
      <c r="K706" s="165"/>
      <c r="L706" s="165"/>
      <c r="M706" s="165"/>
      <c r="N706" s="165"/>
      <c r="O706" s="165"/>
      <c r="P706" s="165"/>
      <c r="Q706" s="165"/>
      <c r="R706" s="165"/>
      <c r="S706" s="165"/>
      <c r="T706" s="165"/>
      <c r="U706" s="165"/>
      <c r="V706" s="165"/>
      <c r="W706" s="165"/>
      <c r="X706" s="165"/>
      <c r="Y706" s="165"/>
      <c r="Z706" s="165"/>
    </row>
    <row r="707">
      <c r="A707" s="165"/>
      <c r="B707" s="165"/>
      <c r="C707" s="165"/>
      <c r="D707" s="165"/>
      <c r="E707" s="165"/>
      <c r="F707" s="165"/>
      <c r="G707" s="165"/>
      <c r="H707" s="165"/>
      <c r="I707" s="165"/>
      <c r="J707" s="165"/>
      <c r="K707" s="165"/>
      <c r="L707" s="165"/>
      <c r="M707" s="165"/>
      <c r="N707" s="165"/>
      <c r="O707" s="165"/>
      <c r="P707" s="165"/>
      <c r="Q707" s="165"/>
      <c r="R707" s="165"/>
      <c r="S707" s="165"/>
      <c r="T707" s="165"/>
      <c r="U707" s="165"/>
      <c r="V707" s="165"/>
      <c r="W707" s="165"/>
      <c r="X707" s="165"/>
      <c r="Y707" s="165"/>
      <c r="Z707" s="165"/>
    </row>
    <row r="708">
      <c r="A708" s="165"/>
      <c r="B708" s="165"/>
      <c r="C708" s="165"/>
      <c r="D708" s="165"/>
      <c r="E708" s="165"/>
      <c r="F708" s="165"/>
      <c r="G708" s="165"/>
      <c r="H708" s="165"/>
      <c r="I708" s="165"/>
      <c r="J708" s="165"/>
      <c r="K708" s="165"/>
      <c r="L708" s="165"/>
      <c r="M708" s="165"/>
      <c r="N708" s="165"/>
      <c r="O708" s="165"/>
      <c r="P708" s="165"/>
      <c r="Q708" s="165"/>
      <c r="R708" s="165"/>
      <c r="S708" s="165"/>
      <c r="T708" s="165"/>
      <c r="U708" s="165"/>
      <c r="V708" s="165"/>
      <c r="W708" s="165"/>
      <c r="X708" s="165"/>
      <c r="Y708" s="165"/>
      <c r="Z708" s="165"/>
    </row>
    <row r="709">
      <c r="A709" s="165"/>
      <c r="B709" s="165"/>
      <c r="C709" s="165"/>
      <c r="D709" s="165"/>
      <c r="E709" s="165"/>
      <c r="F709" s="165"/>
      <c r="G709" s="165"/>
      <c r="H709" s="165"/>
      <c r="I709" s="165"/>
      <c r="J709" s="165"/>
      <c r="K709" s="165"/>
      <c r="L709" s="165"/>
      <c r="M709" s="165"/>
      <c r="N709" s="165"/>
      <c r="O709" s="165"/>
      <c r="P709" s="165"/>
      <c r="Q709" s="165"/>
      <c r="R709" s="165"/>
      <c r="S709" s="165"/>
      <c r="T709" s="165"/>
      <c r="U709" s="165"/>
      <c r="V709" s="165"/>
      <c r="W709" s="165"/>
      <c r="X709" s="165"/>
      <c r="Y709" s="165"/>
      <c r="Z709" s="165"/>
    </row>
    <row r="710">
      <c r="A710" s="165"/>
      <c r="B710" s="165"/>
      <c r="C710" s="165"/>
      <c r="D710" s="165"/>
      <c r="E710" s="165"/>
      <c r="F710" s="165"/>
      <c r="G710" s="165"/>
      <c r="H710" s="165"/>
      <c r="I710" s="165"/>
      <c r="J710" s="165"/>
      <c r="K710" s="165"/>
      <c r="L710" s="165"/>
      <c r="M710" s="165"/>
      <c r="N710" s="165"/>
      <c r="O710" s="165"/>
      <c r="P710" s="165"/>
      <c r="Q710" s="165"/>
      <c r="R710" s="165"/>
      <c r="S710" s="165"/>
      <c r="T710" s="165"/>
      <c r="U710" s="165"/>
      <c r="V710" s="165"/>
      <c r="W710" s="165"/>
      <c r="X710" s="165"/>
      <c r="Y710" s="165"/>
      <c r="Z710" s="165"/>
    </row>
    <row r="711">
      <c r="A711" s="165"/>
      <c r="B711" s="165"/>
      <c r="C711" s="165"/>
      <c r="D711" s="165"/>
      <c r="E711" s="165"/>
      <c r="F711" s="165"/>
      <c r="G711" s="165"/>
      <c r="H711" s="165"/>
      <c r="I711" s="165"/>
      <c r="J711" s="165"/>
      <c r="K711" s="165"/>
      <c r="L711" s="165"/>
      <c r="M711" s="165"/>
      <c r="N711" s="165"/>
      <c r="O711" s="165"/>
      <c r="P711" s="165"/>
      <c r="Q711" s="165"/>
      <c r="R711" s="165"/>
      <c r="S711" s="165"/>
      <c r="T711" s="165"/>
      <c r="U711" s="165"/>
      <c r="V711" s="165"/>
      <c r="W711" s="165"/>
      <c r="X711" s="165"/>
      <c r="Y711" s="165"/>
      <c r="Z711" s="165"/>
    </row>
    <row r="712">
      <c r="A712" s="165"/>
      <c r="B712" s="165"/>
      <c r="C712" s="165"/>
      <c r="D712" s="165"/>
      <c r="E712" s="165"/>
      <c r="F712" s="165"/>
      <c r="G712" s="165"/>
      <c r="H712" s="165"/>
      <c r="I712" s="165"/>
      <c r="J712" s="165"/>
      <c r="K712" s="165"/>
      <c r="L712" s="165"/>
      <c r="M712" s="165"/>
      <c r="N712" s="165"/>
      <c r="O712" s="165"/>
      <c r="P712" s="165"/>
      <c r="Q712" s="165"/>
      <c r="R712" s="165"/>
      <c r="S712" s="165"/>
      <c r="T712" s="165"/>
      <c r="U712" s="165"/>
      <c r="V712" s="165"/>
      <c r="W712" s="165"/>
      <c r="X712" s="165"/>
      <c r="Y712" s="165"/>
      <c r="Z712" s="165"/>
    </row>
    <row r="713">
      <c r="A713" s="165"/>
      <c r="B713" s="165"/>
      <c r="C713" s="165"/>
      <c r="D713" s="165"/>
      <c r="E713" s="165"/>
      <c r="F713" s="165"/>
      <c r="G713" s="165"/>
      <c r="H713" s="165"/>
      <c r="I713" s="165"/>
      <c r="J713" s="165"/>
      <c r="K713" s="165"/>
      <c r="L713" s="165"/>
      <c r="M713" s="165"/>
      <c r="N713" s="165"/>
      <c r="O713" s="165"/>
      <c r="P713" s="165"/>
      <c r="Q713" s="165"/>
      <c r="R713" s="165"/>
      <c r="S713" s="165"/>
      <c r="T713" s="165"/>
      <c r="U713" s="165"/>
      <c r="V713" s="165"/>
      <c r="W713" s="165"/>
      <c r="X713" s="165"/>
      <c r="Y713" s="165"/>
      <c r="Z713" s="165"/>
    </row>
    <row r="714">
      <c r="A714" s="165"/>
      <c r="B714" s="165"/>
      <c r="C714" s="165"/>
      <c r="D714" s="165"/>
      <c r="E714" s="165"/>
      <c r="F714" s="165"/>
      <c r="G714" s="165"/>
      <c r="H714" s="165"/>
      <c r="I714" s="165"/>
      <c r="J714" s="165"/>
      <c r="K714" s="165"/>
      <c r="L714" s="165"/>
      <c r="M714" s="165"/>
      <c r="N714" s="165"/>
      <c r="O714" s="165"/>
      <c r="P714" s="165"/>
      <c r="Q714" s="165"/>
      <c r="R714" s="165"/>
      <c r="S714" s="165"/>
      <c r="T714" s="165"/>
      <c r="U714" s="165"/>
      <c r="V714" s="165"/>
      <c r="W714" s="165"/>
      <c r="X714" s="165"/>
      <c r="Y714" s="165"/>
      <c r="Z714" s="165"/>
    </row>
    <row r="715">
      <c r="A715" s="165"/>
      <c r="B715" s="165"/>
      <c r="C715" s="165"/>
      <c r="D715" s="165"/>
      <c r="E715" s="165"/>
      <c r="F715" s="165"/>
      <c r="G715" s="165"/>
      <c r="H715" s="165"/>
      <c r="I715" s="165"/>
      <c r="J715" s="165"/>
      <c r="K715" s="165"/>
      <c r="L715" s="165"/>
      <c r="M715" s="165"/>
      <c r="N715" s="165"/>
      <c r="O715" s="165"/>
      <c r="P715" s="165"/>
      <c r="Q715" s="165"/>
      <c r="R715" s="165"/>
      <c r="S715" s="165"/>
      <c r="T715" s="165"/>
      <c r="U715" s="165"/>
      <c r="V715" s="165"/>
      <c r="W715" s="165"/>
      <c r="X715" s="165"/>
      <c r="Y715" s="165"/>
      <c r="Z715" s="165"/>
    </row>
    <row r="716">
      <c r="A716" s="165"/>
      <c r="B716" s="165"/>
      <c r="C716" s="165"/>
      <c r="D716" s="165"/>
      <c r="E716" s="165"/>
      <c r="F716" s="165"/>
      <c r="G716" s="165"/>
      <c r="H716" s="165"/>
      <c r="I716" s="165"/>
      <c r="J716" s="165"/>
      <c r="K716" s="165"/>
      <c r="L716" s="165"/>
      <c r="M716" s="165"/>
      <c r="N716" s="165"/>
      <c r="O716" s="165"/>
      <c r="P716" s="165"/>
      <c r="Q716" s="165"/>
      <c r="R716" s="165"/>
      <c r="S716" s="165"/>
      <c r="T716" s="165"/>
      <c r="U716" s="165"/>
      <c r="V716" s="165"/>
      <c r="W716" s="165"/>
      <c r="X716" s="165"/>
      <c r="Y716" s="165"/>
      <c r="Z716" s="165"/>
    </row>
    <row r="717">
      <c r="A717" s="165"/>
      <c r="B717" s="165"/>
      <c r="C717" s="165"/>
      <c r="D717" s="165"/>
      <c r="E717" s="165"/>
      <c r="F717" s="165"/>
      <c r="G717" s="165"/>
      <c r="H717" s="165"/>
      <c r="I717" s="165"/>
      <c r="J717" s="165"/>
      <c r="K717" s="165"/>
      <c r="L717" s="165"/>
      <c r="M717" s="165"/>
      <c r="N717" s="165"/>
      <c r="O717" s="165"/>
      <c r="P717" s="165"/>
      <c r="Q717" s="165"/>
      <c r="R717" s="165"/>
      <c r="S717" s="165"/>
      <c r="T717" s="165"/>
      <c r="U717" s="165"/>
      <c r="V717" s="165"/>
      <c r="W717" s="165"/>
      <c r="X717" s="165"/>
      <c r="Y717" s="165"/>
      <c r="Z717" s="165"/>
    </row>
    <row r="718">
      <c r="A718" s="165"/>
      <c r="B718" s="165"/>
      <c r="C718" s="165"/>
      <c r="D718" s="165"/>
      <c r="E718" s="165"/>
      <c r="F718" s="165"/>
      <c r="G718" s="165"/>
      <c r="H718" s="165"/>
      <c r="I718" s="165"/>
      <c r="J718" s="165"/>
      <c r="K718" s="165"/>
      <c r="L718" s="165"/>
      <c r="M718" s="165"/>
      <c r="N718" s="165"/>
      <c r="O718" s="165"/>
      <c r="P718" s="165"/>
      <c r="Q718" s="165"/>
      <c r="R718" s="165"/>
      <c r="S718" s="165"/>
      <c r="T718" s="165"/>
      <c r="U718" s="165"/>
      <c r="V718" s="165"/>
      <c r="W718" s="165"/>
      <c r="X718" s="165"/>
      <c r="Y718" s="165"/>
      <c r="Z718" s="165"/>
    </row>
    <row r="719">
      <c r="A719" s="165"/>
      <c r="B719" s="165"/>
      <c r="C719" s="165"/>
      <c r="D719" s="165"/>
      <c r="E719" s="165"/>
      <c r="F719" s="165"/>
      <c r="G719" s="165"/>
      <c r="H719" s="165"/>
      <c r="I719" s="165"/>
      <c r="J719" s="165"/>
      <c r="K719" s="165"/>
      <c r="L719" s="165"/>
      <c r="M719" s="165"/>
      <c r="N719" s="165"/>
      <c r="O719" s="165"/>
      <c r="P719" s="165"/>
      <c r="Q719" s="165"/>
      <c r="R719" s="165"/>
      <c r="S719" s="165"/>
      <c r="T719" s="165"/>
      <c r="U719" s="165"/>
      <c r="V719" s="165"/>
      <c r="W719" s="165"/>
      <c r="X719" s="165"/>
      <c r="Y719" s="165"/>
      <c r="Z719" s="165"/>
    </row>
    <row r="720">
      <c r="A720" s="165"/>
      <c r="B720" s="165"/>
      <c r="C720" s="165"/>
      <c r="D720" s="165"/>
      <c r="E720" s="165"/>
      <c r="F720" s="165"/>
      <c r="G720" s="165"/>
      <c r="H720" s="165"/>
      <c r="I720" s="165"/>
      <c r="J720" s="165"/>
      <c r="K720" s="165"/>
      <c r="L720" s="165"/>
      <c r="M720" s="165"/>
      <c r="N720" s="165"/>
      <c r="O720" s="165"/>
      <c r="P720" s="165"/>
      <c r="Q720" s="165"/>
      <c r="R720" s="165"/>
      <c r="S720" s="165"/>
      <c r="T720" s="165"/>
      <c r="U720" s="165"/>
      <c r="V720" s="165"/>
      <c r="W720" s="165"/>
      <c r="X720" s="165"/>
      <c r="Y720" s="165"/>
      <c r="Z720" s="165"/>
    </row>
    <row r="721">
      <c r="A721" s="165"/>
      <c r="B721" s="165"/>
      <c r="C721" s="165"/>
      <c r="D721" s="165"/>
      <c r="E721" s="165"/>
      <c r="F721" s="165"/>
      <c r="G721" s="165"/>
      <c r="H721" s="165"/>
      <c r="I721" s="165"/>
      <c r="J721" s="165"/>
      <c r="K721" s="165"/>
      <c r="L721" s="165"/>
      <c r="M721" s="165"/>
      <c r="N721" s="165"/>
      <c r="O721" s="165"/>
      <c r="P721" s="165"/>
      <c r="Q721" s="165"/>
      <c r="R721" s="165"/>
      <c r="S721" s="165"/>
      <c r="T721" s="165"/>
      <c r="U721" s="165"/>
      <c r="V721" s="165"/>
      <c r="W721" s="165"/>
      <c r="X721" s="165"/>
      <c r="Y721" s="165"/>
      <c r="Z721" s="165"/>
    </row>
    <row r="722">
      <c r="A722" s="165"/>
      <c r="B722" s="165"/>
      <c r="C722" s="165"/>
      <c r="D722" s="165"/>
      <c r="E722" s="165"/>
      <c r="F722" s="165"/>
      <c r="G722" s="165"/>
      <c r="H722" s="165"/>
      <c r="I722" s="165"/>
      <c r="J722" s="165"/>
      <c r="K722" s="165"/>
      <c r="L722" s="165"/>
      <c r="M722" s="165"/>
      <c r="N722" s="165"/>
      <c r="O722" s="165"/>
      <c r="P722" s="165"/>
      <c r="Q722" s="165"/>
      <c r="R722" s="165"/>
      <c r="S722" s="165"/>
      <c r="T722" s="165"/>
      <c r="U722" s="165"/>
      <c r="V722" s="165"/>
      <c r="W722" s="165"/>
      <c r="X722" s="165"/>
      <c r="Y722" s="165"/>
      <c r="Z722" s="165"/>
    </row>
    <row r="723">
      <c r="A723" s="165"/>
      <c r="B723" s="165"/>
      <c r="C723" s="165"/>
      <c r="D723" s="165"/>
      <c r="E723" s="165"/>
      <c r="F723" s="165"/>
      <c r="G723" s="165"/>
      <c r="H723" s="165"/>
      <c r="I723" s="165"/>
      <c r="J723" s="165"/>
      <c r="K723" s="165"/>
      <c r="L723" s="165"/>
      <c r="M723" s="165"/>
      <c r="N723" s="165"/>
      <c r="O723" s="165"/>
      <c r="P723" s="165"/>
      <c r="Q723" s="165"/>
      <c r="R723" s="165"/>
      <c r="S723" s="165"/>
      <c r="T723" s="165"/>
      <c r="U723" s="165"/>
      <c r="V723" s="165"/>
      <c r="W723" s="165"/>
      <c r="X723" s="165"/>
      <c r="Y723" s="165"/>
      <c r="Z723" s="165"/>
    </row>
    <row r="724">
      <c r="A724" s="165"/>
      <c r="B724" s="165"/>
      <c r="C724" s="165"/>
      <c r="D724" s="165"/>
      <c r="E724" s="165"/>
      <c r="F724" s="165"/>
      <c r="G724" s="165"/>
      <c r="H724" s="165"/>
      <c r="I724" s="165"/>
      <c r="J724" s="165"/>
      <c r="K724" s="165"/>
      <c r="L724" s="165"/>
      <c r="M724" s="165"/>
      <c r="N724" s="165"/>
      <c r="O724" s="165"/>
      <c r="P724" s="165"/>
      <c r="Q724" s="165"/>
      <c r="R724" s="165"/>
      <c r="S724" s="165"/>
      <c r="T724" s="165"/>
      <c r="U724" s="165"/>
      <c r="V724" s="165"/>
      <c r="W724" s="165"/>
      <c r="X724" s="165"/>
      <c r="Y724" s="165"/>
      <c r="Z724" s="165"/>
    </row>
    <row r="725">
      <c r="A725" s="165"/>
      <c r="B725" s="165"/>
      <c r="C725" s="165"/>
      <c r="D725" s="165"/>
      <c r="E725" s="165"/>
      <c r="F725" s="165"/>
      <c r="G725" s="165"/>
      <c r="H725" s="165"/>
      <c r="I725" s="165"/>
      <c r="J725" s="165"/>
      <c r="K725" s="165"/>
      <c r="L725" s="165"/>
      <c r="M725" s="165"/>
      <c r="N725" s="165"/>
      <c r="O725" s="165"/>
      <c r="P725" s="165"/>
      <c r="Q725" s="165"/>
      <c r="R725" s="165"/>
      <c r="S725" s="165"/>
      <c r="T725" s="165"/>
      <c r="U725" s="165"/>
      <c r="V725" s="165"/>
      <c r="W725" s="165"/>
      <c r="X725" s="165"/>
      <c r="Y725" s="165"/>
      <c r="Z725" s="165"/>
    </row>
    <row r="726">
      <c r="A726" s="165"/>
      <c r="B726" s="165"/>
      <c r="C726" s="165"/>
      <c r="D726" s="165"/>
      <c r="E726" s="165"/>
      <c r="F726" s="165"/>
      <c r="G726" s="165"/>
      <c r="H726" s="165"/>
      <c r="I726" s="165"/>
      <c r="J726" s="165"/>
      <c r="K726" s="165"/>
      <c r="L726" s="165"/>
      <c r="M726" s="165"/>
      <c r="N726" s="165"/>
      <c r="O726" s="165"/>
      <c r="P726" s="165"/>
      <c r="Q726" s="165"/>
      <c r="R726" s="165"/>
      <c r="S726" s="165"/>
      <c r="T726" s="165"/>
      <c r="U726" s="165"/>
      <c r="V726" s="165"/>
      <c r="W726" s="165"/>
      <c r="X726" s="165"/>
      <c r="Y726" s="165"/>
      <c r="Z726" s="165"/>
    </row>
    <row r="727">
      <c r="A727" s="165"/>
      <c r="B727" s="165"/>
      <c r="C727" s="165"/>
      <c r="D727" s="165"/>
      <c r="E727" s="165"/>
      <c r="F727" s="165"/>
      <c r="G727" s="165"/>
      <c r="H727" s="165"/>
      <c r="I727" s="165"/>
      <c r="J727" s="165"/>
      <c r="K727" s="165"/>
      <c r="L727" s="165"/>
      <c r="M727" s="165"/>
      <c r="N727" s="165"/>
      <c r="O727" s="165"/>
      <c r="P727" s="165"/>
      <c r="Q727" s="165"/>
      <c r="R727" s="165"/>
      <c r="S727" s="165"/>
      <c r="T727" s="165"/>
      <c r="U727" s="165"/>
      <c r="V727" s="165"/>
      <c r="W727" s="165"/>
      <c r="X727" s="165"/>
      <c r="Y727" s="165"/>
      <c r="Z727" s="165"/>
    </row>
    <row r="728">
      <c r="A728" s="165"/>
      <c r="B728" s="165"/>
      <c r="C728" s="165"/>
      <c r="D728" s="165"/>
      <c r="E728" s="165"/>
      <c r="F728" s="165"/>
      <c r="G728" s="165"/>
      <c r="H728" s="165"/>
      <c r="I728" s="165"/>
      <c r="J728" s="165"/>
      <c r="K728" s="165"/>
      <c r="L728" s="165"/>
      <c r="M728" s="165"/>
      <c r="N728" s="165"/>
      <c r="O728" s="165"/>
      <c r="P728" s="165"/>
      <c r="Q728" s="165"/>
      <c r="R728" s="165"/>
      <c r="S728" s="165"/>
      <c r="T728" s="165"/>
      <c r="U728" s="165"/>
      <c r="V728" s="165"/>
      <c r="W728" s="165"/>
      <c r="X728" s="165"/>
      <c r="Y728" s="165"/>
      <c r="Z728" s="165"/>
    </row>
    <row r="729">
      <c r="A729" s="165"/>
      <c r="B729" s="165"/>
      <c r="C729" s="165"/>
      <c r="D729" s="165"/>
      <c r="E729" s="165"/>
      <c r="F729" s="165"/>
      <c r="G729" s="165"/>
      <c r="H729" s="165"/>
      <c r="I729" s="165"/>
      <c r="J729" s="165"/>
      <c r="K729" s="165"/>
      <c r="L729" s="165"/>
      <c r="M729" s="165"/>
      <c r="N729" s="165"/>
      <c r="O729" s="165"/>
      <c r="P729" s="165"/>
      <c r="Q729" s="165"/>
      <c r="R729" s="165"/>
      <c r="S729" s="165"/>
      <c r="T729" s="165"/>
      <c r="U729" s="165"/>
      <c r="V729" s="165"/>
      <c r="W729" s="165"/>
      <c r="X729" s="165"/>
      <c r="Y729" s="165"/>
      <c r="Z729" s="165"/>
    </row>
    <row r="730">
      <c r="A730" s="165"/>
      <c r="B730" s="165"/>
      <c r="C730" s="165"/>
      <c r="D730" s="165"/>
      <c r="E730" s="165"/>
      <c r="F730" s="165"/>
      <c r="G730" s="165"/>
      <c r="H730" s="165"/>
      <c r="I730" s="165"/>
      <c r="J730" s="165"/>
      <c r="K730" s="165"/>
      <c r="L730" s="165"/>
      <c r="M730" s="165"/>
      <c r="N730" s="165"/>
      <c r="O730" s="165"/>
      <c r="P730" s="165"/>
      <c r="Q730" s="165"/>
      <c r="R730" s="165"/>
      <c r="S730" s="165"/>
      <c r="T730" s="165"/>
      <c r="U730" s="165"/>
      <c r="V730" s="165"/>
      <c r="W730" s="165"/>
      <c r="X730" s="165"/>
      <c r="Y730" s="165"/>
      <c r="Z730" s="165"/>
    </row>
    <row r="731">
      <c r="A731" s="165"/>
      <c r="B731" s="165"/>
      <c r="C731" s="165"/>
      <c r="D731" s="165"/>
      <c r="E731" s="165"/>
      <c r="F731" s="165"/>
      <c r="G731" s="165"/>
      <c r="H731" s="165"/>
      <c r="I731" s="165"/>
      <c r="J731" s="165"/>
      <c r="K731" s="165"/>
      <c r="L731" s="165"/>
      <c r="M731" s="165"/>
      <c r="N731" s="165"/>
      <c r="O731" s="165"/>
      <c r="P731" s="165"/>
      <c r="Q731" s="165"/>
      <c r="R731" s="165"/>
      <c r="S731" s="165"/>
      <c r="T731" s="165"/>
      <c r="U731" s="165"/>
      <c r="V731" s="165"/>
      <c r="W731" s="165"/>
      <c r="X731" s="165"/>
      <c r="Y731" s="165"/>
      <c r="Z731" s="165"/>
    </row>
    <row r="732">
      <c r="A732" s="165"/>
      <c r="B732" s="165"/>
      <c r="C732" s="165"/>
      <c r="D732" s="165"/>
      <c r="E732" s="165"/>
      <c r="F732" s="165"/>
      <c r="G732" s="165"/>
      <c r="H732" s="165"/>
      <c r="I732" s="165"/>
      <c r="J732" s="165"/>
      <c r="K732" s="165"/>
      <c r="L732" s="165"/>
      <c r="M732" s="165"/>
      <c r="N732" s="165"/>
      <c r="O732" s="165"/>
      <c r="P732" s="165"/>
      <c r="Q732" s="165"/>
      <c r="R732" s="165"/>
      <c r="S732" s="165"/>
      <c r="T732" s="165"/>
      <c r="U732" s="165"/>
      <c r="V732" s="165"/>
      <c r="W732" s="165"/>
      <c r="X732" s="165"/>
      <c r="Y732" s="165"/>
      <c r="Z732" s="165"/>
    </row>
    <row r="733">
      <c r="A733" s="165"/>
      <c r="B733" s="165"/>
      <c r="C733" s="165"/>
      <c r="D733" s="165"/>
      <c r="E733" s="165"/>
      <c r="F733" s="165"/>
      <c r="G733" s="165"/>
      <c r="H733" s="165"/>
      <c r="I733" s="165"/>
      <c r="J733" s="165"/>
      <c r="K733" s="165"/>
      <c r="L733" s="165"/>
      <c r="M733" s="165"/>
      <c r="N733" s="165"/>
      <c r="O733" s="165"/>
      <c r="P733" s="165"/>
      <c r="Q733" s="165"/>
      <c r="R733" s="165"/>
      <c r="S733" s="165"/>
      <c r="T733" s="165"/>
      <c r="U733" s="165"/>
      <c r="V733" s="165"/>
      <c r="W733" s="165"/>
      <c r="X733" s="165"/>
      <c r="Y733" s="165"/>
      <c r="Z733" s="165"/>
    </row>
    <row r="734">
      <c r="A734" s="165"/>
      <c r="B734" s="165"/>
      <c r="C734" s="165"/>
      <c r="D734" s="165"/>
      <c r="E734" s="165"/>
      <c r="F734" s="165"/>
      <c r="G734" s="165"/>
      <c r="H734" s="165"/>
      <c r="I734" s="165"/>
      <c r="J734" s="165"/>
      <c r="K734" s="165"/>
      <c r="L734" s="165"/>
      <c r="M734" s="165"/>
      <c r="N734" s="165"/>
      <c r="O734" s="165"/>
      <c r="P734" s="165"/>
      <c r="Q734" s="165"/>
      <c r="R734" s="165"/>
      <c r="S734" s="165"/>
      <c r="T734" s="165"/>
      <c r="U734" s="165"/>
      <c r="V734" s="165"/>
      <c r="W734" s="165"/>
      <c r="X734" s="165"/>
      <c r="Y734" s="165"/>
      <c r="Z734" s="165"/>
    </row>
    <row r="735">
      <c r="A735" s="165"/>
      <c r="B735" s="165"/>
      <c r="C735" s="165"/>
      <c r="D735" s="165"/>
      <c r="E735" s="165"/>
      <c r="F735" s="165"/>
      <c r="G735" s="165"/>
      <c r="H735" s="165"/>
      <c r="I735" s="165"/>
      <c r="J735" s="165"/>
      <c r="K735" s="165"/>
      <c r="L735" s="165"/>
      <c r="M735" s="165"/>
      <c r="N735" s="165"/>
      <c r="O735" s="165"/>
      <c r="P735" s="165"/>
      <c r="Q735" s="165"/>
      <c r="R735" s="165"/>
      <c r="S735" s="165"/>
      <c r="T735" s="165"/>
      <c r="U735" s="165"/>
      <c r="V735" s="165"/>
      <c r="W735" s="165"/>
      <c r="X735" s="165"/>
      <c r="Y735" s="165"/>
      <c r="Z735" s="165"/>
    </row>
    <row r="736">
      <c r="A736" s="165"/>
      <c r="B736" s="165"/>
      <c r="C736" s="165"/>
      <c r="D736" s="165"/>
      <c r="E736" s="165"/>
      <c r="F736" s="165"/>
      <c r="G736" s="165"/>
      <c r="H736" s="165"/>
      <c r="I736" s="165"/>
      <c r="J736" s="165"/>
      <c r="K736" s="165"/>
      <c r="L736" s="165"/>
      <c r="M736" s="165"/>
      <c r="N736" s="165"/>
      <c r="O736" s="165"/>
      <c r="P736" s="165"/>
      <c r="Q736" s="165"/>
      <c r="R736" s="165"/>
      <c r="S736" s="165"/>
      <c r="T736" s="165"/>
      <c r="U736" s="165"/>
      <c r="V736" s="165"/>
      <c r="W736" s="165"/>
      <c r="X736" s="165"/>
      <c r="Y736" s="165"/>
      <c r="Z736" s="165"/>
    </row>
    <row r="737">
      <c r="A737" s="165"/>
      <c r="B737" s="165"/>
      <c r="C737" s="165"/>
      <c r="D737" s="165"/>
      <c r="E737" s="165"/>
      <c r="F737" s="165"/>
      <c r="G737" s="165"/>
      <c r="H737" s="165"/>
      <c r="I737" s="165"/>
      <c r="J737" s="165"/>
      <c r="K737" s="165"/>
      <c r="L737" s="165"/>
      <c r="M737" s="165"/>
      <c r="N737" s="165"/>
      <c r="O737" s="165"/>
      <c r="P737" s="165"/>
      <c r="Q737" s="165"/>
      <c r="R737" s="165"/>
      <c r="S737" s="165"/>
      <c r="T737" s="165"/>
      <c r="U737" s="165"/>
      <c r="V737" s="165"/>
      <c r="W737" s="165"/>
      <c r="X737" s="165"/>
      <c r="Y737" s="165"/>
      <c r="Z737" s="165"/>
    </row>
    <row r="738">
      <c r="A738" s="165"/>
      <c r="B738" s="165"/>
      <c r="C738" s="165"/>
      <c r="D738" s="165"/>
      <c r="E738" s="165"/>
      <c r="F738" s="165"/>
      <c r="G738" s="165"/>
      <c r="H738" s="165"/>
      <c r="I738" s="165"/>
      <c r="J738" s="165"/>
      <c r="K738" s="165"/>
      <c r="L738" s="165"/>
      <c r="M738" s="165"/>
      <c r="N738" s="165"/>
      <c r="O738" s="165"/>
      <c r="P738" s="165"/>
      <c r="Q738" s="165"/>
      <c r="R738" s="165"/>
      <c r="S738" s="165"/>
      <c r="T738" s="165"/>
      <c r="U738" s="165"/>
      <c r="V738" s="165"/>
      <c r="W738" s="165"/>
      <c r="X738" s="165"/>
      <c r="Y738" s="165"/>
      <c r="Z738" s="165"/>
    </row>
    <row r="739">
      <c r="A739" s="165"/>
      <c r="B739" s="165"/>
      <c r="C739" s="165"/>
      <c r="D739" s="165"/>
      <c r="E739" s="165"/>
      <c r="F739" s="165"/>
      <c r="G739" s="165"/>
      <c r="H739" s="165"/>
      <c r="I739" s="165"/>
      <c r="J739" s="165"/>
      <c r="K739" s="165"/>
      <c r="L739" s="165"/>
      <c r="M739" s="165"/>
      <c r="N739" s="165"/>
      <c r="O739" s="165"/>
      <c r="P739" s="165"/>
      <c r="Q739" s="165"/>
      <c r="R739" s="165"/>
      <c r="S739" s="165"/>
      <c r="T739" s="165"/>
      <c r="U739" s="165"/>
      <c r="V739" s="165"/>
      <c r="W739" s="165"/>
      <c r="X739" s="165"/>
      <c r="Y739" s="165"/>
      <c r="Z739" s="165"/>
    </row>
    <row r="740">
      <c r="A740" s="165"/>
      <c r="B740" s="165"/>
      <c r="C740" s="165"/>
      <c r="D740" s="165"/>
      <c r="E740" s="165"/>
      <c r="F740" s="165"/>
      <c r="G740" s="165"/>
      <c r="H740" s="165"/>
      <c r="I740" s="165"/>
      <c r="J740" s="165"/>
      <c r="K740" s="165"/>
      <c r="L740" s="165"/>
      <c r="M740" s="165"/>
      <c r="N740" s="165"/>
      <c r="O740" s="165"/>
      <c r="P740" s="165"/>
      <c r="Q740" s="165"/>
      <c r="R740" s="165"/>
      <c r="S740" s="165"/>
      <c r="T740" s="165"/>
      <c r="U740" s="165"/>
      <c r="V740" s="165"/>
      <c r="W740" s="165"/>
      <c r="X740" s="165"/>
      <c r="Y740" s="165"/>
      <c r="Z740" s="165"/>
    </row>
    <row r="741">
      <c r="A741" s="165"/>
      <c r="B741" s="165"/>
      <c r="C741" s="165"/>
      <c r="D741" s="165"/>
      <c r="E741" s="165"/>
      <c r="F741" s="165"/>
      <c r="G741" s="165"/>
      <c r="H741" s="165"/>
      <c r="I741" s="165"/>
      <c r="J741" s="165"/>
      <c r="K741" s="165"/>
      <c r="L741" s="165"/>
      <c r="M741" s="165"/>
      <c r="N741" s="165"/>
      <c r="O741" s="165"/>
      <c r="P741" s="165"/>
      <c r="Q741" s="165"/>
      <c r="R741" s="165"/>
      <c r="S741" s="165"/>
      <c r="T741" s="165"/>
      <c r="U741" s="165"/>
      <c r="V741" s="165"/>
      <c r="W741" s="165"/>
      <c r="X741" s="165"/>
      <c r="Y741" s="165"/>
      <c r="Z741" s="165"/>
    </row>
    <row r="742">
      <c r="A742" s="165"/>
      <c r="B742" s="165"/>
      <c r="C742" s="165"/>
      <c r="D742" s="165"/>
      <c r="E742" s="165"/>
      <c r="F742" s="165"/>
      <c r="G742" s="165"/>
      <c r="H742" s="165"/>
      <c r="I742" s="165"/>
      <c r="J742" s="165"/>
      <c r="K742" s="165"/>
      <c r="L742" s="165"/>
      <c r="M742" s="165"/>
      <c r="N742" s="165"/>
      <c r="O742" s="165"/>
      <c r="P742" s="165"/>
      <c r="Q742" s="165"/>
      <c r="R742" s="165"/>
      <c r="S742" s="165"/>
      <c r="T742" s="165"/>
      <c r="U742" s="165"/>
      <c r="V742" s="165"/>
      <c r="W742" s="165"/>
      <c r="X742" s="165"/>
      <c r="Y742" s="165"/>
      <c r="Z742" s="165"/>
    </row>
    <row r="743">
      <c r="A743" s="165"/>
      <c r="B743" s="165"/>
      <c r="C743" s="165"/>
      <c r="D743" s="165"/>
      <c r="E743" s="165"/>
      <c r="F743" s="165"/>
      <c r="G743" s="165"/>
      <c r="H743" s="165"/>
      <c r="I743" s="165"/>
      <c r="J743" s="165"/>
      <c r="K743" s="165"/>
      <c r="L743" s="165"/>
      <c r="M743" s="165"/>
      <c r="N743" s="165"/>
      <c r="O743" s="165"/>
      <c r="P743" s="165"/>
      <c r="Q743" s="165"/>
      <c r="R743" s="165"/>
      <c r="S743" s="165"/>
      <c r="T743" s="165"/>
      <c r="U743" s="165"/>
      <c r="V743" s="165"/>
      <c r="W743" s="165"/>
      <c r="X743" s="165"/>
      <c r="Y743" s="165"/>
      <c r="Z743" s="165"/>
    </row>
    <row r="744">
      <c r="A744" s="165"/>
      <c r="B744" s="165"/>
      <c r="C744" s="165"/>
      <c r="D744" s="165"/>
      <c r="E744" s="165"/>
      <c r="F744" s="165"/>
      <c r="G744" s="165"/>
      <c r="H744" s="165"/>
      <c r="I744" s="165"/>
      <c r="J744" s="165"/>
      <c r="K744" s="165"/>
      <c r="L744" s="165"/>
      <c r="M744" s="165"/>
      <c r="N744" s="165"/>
      <c r="O744" s="165"/>
      <c r="P744" s="165"/>
      <c r="Q744" s="165"/>
      <c r="R744" s="165"/>
      <c r="S744" s="165"/>
      <c r="T744" s="165"/>
      <c r="U744" s="165"/>
      <c r="V744" s="165"/>
      <c r="W744" s="165"/>
      <c r="X744" s="165"/>
      <c r="Y744" s="165"/>
      <c r="Z744" s="165"/>
    </row>
    <row r="745">
      <c r="A745" s="165"/>
      <c r="B745" s="165"/>
      <c r="C745" s="165"/>
      <c r="D745" s="165"/>
      <c r="E745" s="165"/>
      <c r="F745" s="165"/>
      <c r="G745" s="165"/>
      <c r="H745" s="165"/>
      <c r="I745" s="165"/>
      <c r="J745" s="165"/>
      <c r="K745" s="165"/>
      <c r="L745" s="165"/>
      <c r="M745" s="165"/>
      <c r="N745" s="165"/>
      <c r="O745" s="165"/>
      <c r="P745" s="165"/>
      <c r="Q745" s="165"/>
      <c r="R745" s="165"/>
      <c r="S745" s="165"/>
      <c r="T745" s="165"/>
      <c r="U745" s="165"/>
      <c r="V745" s="165"/>
      <c r="W745" s="165"/>
      <c r="X745" s="165"/>
      <c r="Y745" s="165"/>
      <c r="Z745" s="165"/>
    </row>
    <row r="746">
      <c r="A746" s="165"/>
      <c r="B746" s="165"/>
      <c r="C746" s="165"/>
      <c r="D746" s="165"/>
      <c r="E746" s="165"/>
      <c r="F746" s="165"/>
      <c r="G746" s="165"/>
      <c r="H746" s="165"/>
      <c r="I746" s="165"/>
      <c r="J746" s="165"/>
      <c r="K746" s="165"/>
      <c r="L746" s="165"/>
      <c r="M746" s="165"/>
      <c r="N746" s="165"/>
      <c r="O746" s="165"/>
      <c r="P746" s="165"/>
      <c r="Q746" s="165"/>
      <c r="R746" s="165"/>
      <c r="S746" s="165"/>
      <c r="T746" s="165"/>
      <c r="U746" s="165"/>
      <c r="V746" s="165"/>
      <c r="W746" s="165"/>
      <c r="X746" s="165"/>
      <c r="Y746" s="165"/>
      <c r="Z746" s="165"/>
    </row>
    <row r="747">
      <c r="A747" s="165"/>
      <c r="B747" s="165"/>
      <c r="C747" s="165"/>
      <c r="D747" s="165"/>
      <c r="E747" s="165"/>
      <c r="F747" s="165"/>
      <c r="G747" s="165"/>
      <c r="H747" s="165"/>
      <c r="I747" s="165"/>
      <c r="J747" s="165"/>
      <c r="K747" s="165"/>
      <c r="L747" s="165"/>
      <c r="M747" s="165"/>
      <c r="N747" s="165"/>
      <c r="O747" s="165"/>
      <c r="P747" s="165"/>
      <c r="Q747" s="165"/>
      <c r="R747" s="165"/>
      <c r="S747" s="165"/>
      <c r="T747" s="165"/>
      <c r="U747" s="165"/>
      <c r="V747" s="165"/>
      <c r="W747" s="165"/>
      <c r="X747" s="165"/>
      <c r="Y747" s="165"/>
      <c r="Z747" s="165"/>
    </row>
    <row r="748">
      <c r="A748" s="165"/>
      <c r="B748" s="165"/>
      <c r="C748" s="165"/>
      <c r="D748" s="165"/>
      <c r="E748" s="165"/>
      <c r="F748" s="165"/>
      <c r="G748" s="165"/>
      <c r="H748" s="165"/>
      <c r="I748" s="165"/>
      <c r="J748" s="165"/>
      <c r="K748" s="165"/>
      <c r="L748" s="165"/>
      <c r="M748" s="165"/>
      <c r="N748" s="165"/>
      <c r="O748" s="165"/>
      <c r="P748" s="165"/>
      <c r="Q748" s="165"/>
      <c r="R748" s="165"/>
      <c r="S748" s="165"/>
      <c r="T748" s="165"/>
      <c r="U748" s="165"/>
      <c r="V748" s="165"/>
      <c r="W748" s="165"/>
      <c r="X748" s="165"/>
      <c r="Y748" s="165"/>
      <c r="Z748" s="165"/>
    </row>
    <row r="749">
      <c r="A749" s="165"/>
      <c r="B749" s="165"/>
      <c r="C749" s="165"/>
      <c r="D749" s="165"/>
      <c r="E749" s="165"/>
      <c r="F749" s="165"/>
      <c r="G749" s="165"/>
      <c r="H749" s="165"/>
      <c r="I749" s="165"/>
      <c r="J749" s="165"/>
      <c r="K749" s="165"/>
      <c r="L749" s="165"/>
      <c r="M749" s="165"/>
      <c r="N749" s="165"/>
      <c r="O749" s="165"/>
      <c r="P749" s="165"/>
      <c r="Q749" s="165"/>
      <c r="R749" s="165"/>
      <c r="S749" s="165"/>
      <c r="T749" s="165"/>
      <c r="U749" s="165"/>
      <c r="V749" s="165"/>
      <c r="W749" s="165"/>
      <c r="X749" s="165"/>
      <c r="Y749" s="165"/>
      <c r="Z749" s="165"/>
    </row>
    <row r="750">
      <c r="A750" s="165"/>
      <c r="B750" s="165"/>
      <c r="C750" s="165"/>
      <c r="D750" s="165"/>
      <c r="E750" s="165"/>
      <c r="F750" s="165"/>
      <c r="G750" s="165"/>
      <c r="H750" s="165"/>
      <c r="I750" s="165"/>
      <c r="J750" s="165"/>
      <c r="K750" s="165"/>
      <c r="L750" s="165"/>
      <c r="M750" s="165"/>
      <c r="N750" s="165"/>
      <c r="O750" s="165"/>
      <c r="P750" s="165"/>
      <c r="Q750" s="165"/>
      <c r="R750" s="165"/>
      <c r="S750" s="165"/>
      <c r="T750" s="165"/>
      <c r="U750" s="165"/>
      <c r="V750" s="165"/>
      <c r="W750" s="165"/>
      <c r="X750" s="165"/>
      <c r="Y750" s="165"/>
      <c r="Z750" s="165"/>
    </row>
    <row r="751">
      <c r="A751" s="165"/>
      <c r="B751" s="165"/>
      <c r="C751" s="165"/>
      <c r="D751" s="165"/>
      <c r="E751" s="165"/>
      <c r="F751" s="165"/>
      <c r="G751" s="165"/>
      <c r="H751" s="165"/>
      <c r="I751" s="165"/>
      <c r="J751" s="165"/>
      <c r="K751" s="165"/>
      <c r="L751" s="165"/>
      <c r="M751" s="165"/>
      <c r="N751" s="165"/>
      <c r="O751" s="165"/>
      <c r="P751" s="165"/>
      <c r="Q751" s="165"/>
      <c r="R751" s="165"/>
      <c r="S751" s="165"/>
      <c r="T751" s="165"/>
      <c r="U751" s="165"/>
      <c r="V751" s="165"/>
      <c r="W751" s="165"/>
      <c r="X751" s="165"/>
      <c r="Y751" s="165"/>
      <c r="Z751" s="165"/>
    </row>
    <row r="752">
      <c r="A752" s="165"/>
      <c r="B752" s="165"/>
      <c r="C752" s="165"/>
      <c r="D752" s="165"/>
      <c r="E752" s="165"/>
      <c r="F752" s="165"/>
      <c r="G752" s="165"/>
      <c r="H752" s="165"/>
      <c r="I752" s="165"/>
      <c r="J752" s="165"/>
      <c r="K752" s="165"/>
      <c r="L752" s="165"/>
      <c r="M752" s="165"/>
      <c r="N752" s="165"/>
      <c r="O752" s="165"/>
      <c r="P752" s="165"/>
      <c r="Q752" s="165"/>
      <c r="R752" s="165"/>
      <c r="S752" s="165"/>
      <c r="T752" s="165"/>
      <c r="U752" s="165"/>
      <c r="V752" s="165"/>
      <c r="W752" s="165"/>
      <c r="X752" s="165"/>
      <c r="Y752" s="165"/>
      <c r="Z752" s="165"/>
    </row>
    <row r="753">
      <c r="A753" s="165"/>
      <c r="B753" s="165"/>
      <c r="C753" s="165"/>
      <c r="D753" s="165"/>
      <c r="E753" s="165"/>
      <c r="F753" s="165"/>
      <c r="G753" s="165"/>
      <c r="H753" s="165"/>
      <c r="I753" s="165"/>
      <c r="J753" s="165"/>
      <c r="K753" s="165"/>
      <c r="L753" s="165"/>
      <c r="M753" s="165"/>
      <c r="N753" s="165"/>
      <c r="O753" s="165"/>
      <c r="P753" s="165"/>
      <c r="Q753" s="165"/>
      <c r="R753" s="165"/>
      <c r="S753" s="165"/>
      <c r="T753" s="165"/>
      <c r="U753" s="165"/>
      <c r="V753" s="165"/>
      <c r="W753" s="165"/>
      <c r="X753" s="165"/>
      <c r="Y753" s="165"/>
      <c r="Z753" s="165"/>
    </row>
    <row r="754">
      <c r="A754" s="165"/>
      <c r="B754" s="165"/>
      <c r="C754" s="165"/>
      <c r="D754" s="165"/>
      <c r="E754" s="165"/>
      <c r="F754" s="165"/>
      <c r="G754" s="165"/>
      <c r="H754" s="165"/>
      <c r="I754" s="165"/>
      <c r="J754" s="165"/>
      <c r="K754" s="165"/>
      <c r="L754" s="165"/>
      <c r="M754" s="165"/>
      <c r="N754" s="165"/>
      <c r="O754" s="165"/>
      <c r="P754" s="165"/>
      <c r="Q754" s="165"/>
      <c r="R754" s="165"/>
      <c r="S754" s="165"/>
      <c r="T754" s="165"/>
      <c r="U754" s="165"/>
      <c r="V754" s="165"/>
      <c r="W754" s="165"/>
      <c r="X754" s="165"/>
      <c r="Y754" s="165"/>
      <c r="Z754" s="165"/>
    </row>
    <row r="755">
      <c r="A755" s="165"/>
      <c r="B755" s="165"/>
      <c r="C755" s="165"/>
      <c r="D755" s="165"/>
      <c r="E755" s="165"/>
      <c r="F755" s="165"/>
      <c r="G755" s="165"/>
      <c r="H755" s="165"/>
      <c r="I755" s="165"/>
      <c r="J755" s="165"/>
      <c r="K755" s="165"/>
      <c r="L755" s="165"/>
      <c r="M755" s="165"/>
      <c r="N755" s="165"/>
      <c r="O755" s="165"/>
      <c r="P755" s="165"/>
      <c r="Q755" s="165"/>
      <c r="R755" s="165"/>
      <c r="S755" s="165"/>
      <c r="T755" s="165"/>
      <c r="U755" s="165"/>
      <c r="V755" s="165"/>
      <c r="W755" s="165"/>
      <c r="X755" s="165"/>
      <c r="Y755" s="165"/>
      <c r="Z755" s="165"/>
    </row>
    <row r="756">
      <c r="A756" s="165"/>
      <c r="B756" s="165"/>
      <c r="C756" s="165"/>
      <c r="D756" s="165"/>
      <c r="E756" s="165"/>
      <c r="F756" s="165"/>
      <c r="G756" s="165"/>
      <c r="H756" s="165"/>
      <c r="I756" s="165"/>
      <c r="J756" s="165"/>
      <c r="K756" s="165"/>
      <c r="L756" s="165"/>
      <c r="M756" s="165"/>
      <c r="N756" s="165"/>
      <c r="O756" s="165"/>
      <c r="P756" s="165"/>
      <c r="Q756" s="165"/>
      <c r="R756" s="165"/>
      <c r="S756" s="165"/>
      <c r="T756" s="165"/>
      <c r="U756" s="165"/>
      <c r="V756" s="165"/>
      <c r="W756" s="165"/>
      <c r="X756" s="165"/>
      <c r="Y756" s="165"/>
      <c r="Z756" s="165"/>
    </row>
    <row r="757">
      <c r="A757" s="165"/>
      <c r="B757" s="165"/>
      <c r="C757" s="165"/>
      <c r="D757" s="165"/>
      <c r="E757" s="165"/>
      <c r="F757" s="165"/>
      <c r="G757" s="165"/>
      <c r="H757" s="165"/>
      <c r="I757" s="165"/>
      <c r="J757" s="165"/>
      <c r="K757" s="165"/>
      <c r="L757" s="165"/>
      <c r="M757" s="165"/>
      <c r="N757" s="165"/>
      <c r="O757" s="165"/>
      <c r="P757" s="165"/>
      <c r="Q757" s="165"/>
      <c r="R757" s="165"/>
      <c r="S757" s="165"/>
      <c r="T757" s="165"/>
      <c r="U757" s="165"/>
      <c r="V757" s="165"/>
      <c r="W757" s="165"/>
      <c r="X757" s="165"/>
      <c r="Y757" s="165"/>
      <c r="Z757" s="165"/>
    </row>
    <row r="758">
      <c r="A758" s="165"/>
      <c r="B758" s="165"/>
      <c r="C758" s="165"/>
      <c r="D758" s="165"/>
      <c r="E758" s="165"/>
      <c r="F758" s="165"/>
      <c r="G758" s="165"/>
      <c r="H758" s="165"/>
      <c r="I758" s="165"/>
      <c r="J758" s="165"/>
      <c r="K758" s="165"/>
      <c r="L758" s="165"/>
      <c r="M758" s="165"/>
      <c r="N758" s="165"/>
      <c r="O758" s="165"/>
      <c r="P758" s="165"/>
      <c r="Q758" s="165"/>
      <c r="R758" s="165"/>
      <c r="S758" s="165"/>
      <c r="T758" s="165"/>
      <c r="U758" s="165"/>
      <c r="V758" s="165"/>
      <c r="W758" s="165"/>
      <c r="X758" s="165"/>
      <c r="Y758" s="165"/>
      <c r="Z758" s="165"/>
    </row>
    <row r="759">
      <c r="A759" s="165"/>
      <c r="B759" s="165"/>
      <c r="C759" s="165"/>
      <c r="D759" s="165"/>
      <c r="E759" s="165"/>
      <c r="F759" s="165"/>
      <c r="G759" s="165"/>
      <c r="H759" s="165"/>
      <c r="I759" s="165"/>
      <c r="J759" s="165"/>
      <c r="K759" s="165"/>
      <c r="L759" s="165"/>
      <c r="M759" s="165"/>
      <c r="N759" s="165"/>
      <c r="O759" s="165"/>
      <c r="P759" s="165"/>
      <c r="Q759" s="165"/>
      <c r="R759" s="165"/>
      <c r="S759" s="165"/>
      <c r="T759" s="165"/>
      <c r="U759" s="165"/>
      <c r="V759" s="165"/>
      <c r="W759" s="165"/>
      <c r="X759" s="165"/>
      <c r="Y759" s="165"/>
      <c r="Z759" s="165"/>
    </row>
    <row r="760">
      <c r="A760" s="165"/>
      <c r="B760" s="165"/>
      <c r="C760" s="165"/>
      <c r="D760" s="165"/>
      <c r="E760" s="165"/>
      <c r="F760" s="165"/>
      <c r="G760" s="165"/>
      <c r="H760" s="165"/>
      <c r="I760" s="165"/>
      <c r="J760" s="165"/>
      <c r="K760" s="165"/>
      <c r="L760" s="165"/>
      <c r="M760" s="165"/>
      <c r="N760" s="165"/>
      <c r="O760" s="165"/>
      <c r="P760" s="165"/>
      <c r="Q760" s="165"/>
      <c r="R760" s="165"/>
      <c r="S760" s="165"/>
      <c r="T760" s="165"/>
      <c r="U760" s="165"/>
      <c r="V760" s="165"/>
      <c r="W760" s="165"/>
      <c r="X760" s="165"/>
      <c r="Y760" s="165"/>
      <c r="Z760" s="165"/>
    </row>
    <row r="761">
      <c r="A761" s="165"/>
      <c r="B761" s="165"/>
      <c r="C761" s="165"/>
      <c r="D761" s="165"/>
      <c r="E761" s="165"/>
      <c r="F761" s="165"/>
      <c r="G761" s="165"/>
      <c r="H761" s="165"/>
      <c r="I761" s="165"/>
      <c r="J761" s="165"/>
      <c r="K761" s="165"/>
      <c r="L761" s="165"/>
      <c r="M761" s="165"/>
      <c r="N761" s="165"/>
      <c r="O761" s="165"/>
      <c r="P761" s="165"/>
      <c r="Q761" s="165"/>
      <c r="R761" s="165"/>
      <c r="S761" s="165"/>
      <c r="T761" s="165"/>
      <c r="U761" s="165"/>
      <c r="V761" s="165"/>
      <c r="W761" s="165"/>
      <c r="X761" s="165"/>
      <c r="Y761" s="165"/>
      <c r="Z761" s="165"/>
    </row>
    <row r="762">
      <c r="A762" s="165"/>
      <c r="B762" s="165"/>
      <c r="C762" s="165"/>
      <c r="D762" s="165"/>
      <c r="E762" s="165"/>
      <c r="F762" s="165"/>
      <c r="G762" s="165"/>
      <c r="H762" s="165"/>
      <c r="I762" s="165"/>
      <c r="J762" s="165"/>
      <c r="K762" s="165"/>
      <c r="L762" s="165"/>
      <c r="M762" s="165"/>
      <c r="N762" s="165"/>
      <c r="O762" s="165"/>
      <c r="P762" s="165"/>
      <c r="Q762" s="165"/>
      <c r="R762" s="165"/>
      <c r="S762" s="165"/>
      <c r="T762" s="165"/>
      <c r="U762" s="165"/>
      <c r="V762" s="165"/>
      <c r="W762" s="165"/>
      <c r="X762" s="165"/>
      <c r="Y762" s="165"/>
      <c r="Z762" s="165"/>
    </row>
    <row r="763">
      <c r="A763" s="165"/>
      <c r="B763" s="165"/>
      <c r="C763" s="165"/>
      <c r="D763" s="165"/>
      <c r="E763" s="165"/>
      <c r="F763" s="165"/>
      <c r="G763" s="165"/>
      <c r="H763" s="165"/>
      <c r="I763" s="165"/>
      <c r="J763" s="165"/>
      <c r="K763" s="165"/>
      <c r="L763" s="165"/>
      <c r="M763" s="165"/>
      <c r="N763" s="165"/>
      <c r="O763" s="165"/>
      <c r="P763" s="165"/>
      <c r="Q763" s="165"/>
      <c r="R763" s="165"/>
      <c r="S763" s="165"/>
      <c r="T763" s="165"/>
      <c r="U763" s="165"/>
      <c r="V763" s="165"/>
      <c r="W763" s="165"/>
      <c r="X763" s="165"/>
      <c r="Y763" s="165"/>
      <c r="Z763" s="165"/>
    </row>
    <row r="764">
      <c r="A764" s="165"/>
      <c r="B764" s="165"/>
      <c r="C764" s="165"/>
      <c r="D764" s="165"/>
      <c r="E764" s="165"/>
      <c r="F764" s="165"/>
      <c r="G764" s="165"/>
      <c r="H764" s="165"/>
      <c r="I764" s="165"/>
      <c r="J764" s="165"/>
      <c r="K764" s="165"/>
      <c r="L764" s="165"/>
      <c r="M764" s="165"/>
      <c r="N764" s="165"/>
      <c r="O764" s="165"/>
      <c r="P764" s="165"/>
      <c r="Q764" s="165"/>
      <c r="R764" s="165"/>
      <c r="S764" s="165"/>
      <c r="T764" s="165"/>
      <c r="U764" s="165"/>
      <c r="V764" s="165"/>
      <c r="W764" s="165"/>
      <c r="X764" s="165"/>
      <c r="Y764" s="165"/>
      <c r="Z764" s="165"/>
    </row>
    <row r="765">
      <c r="A765" s="165"/>
      <c r="B765" s="165"/>
      <c r="C765" s="165"/>
      <c r="D765" s="165"/>
      <c r="E765" s="165"/>
      <c r="F765" s="165"/>
      <c r="G765" s="165"/>
      <c r="H765" s="165"/>
      <c r="I765" s="165"/>
      <c r="J765" s="165"/>
      <c r="K765" s="165"/>
      <c r="L765" s="165"/>
      <c r="M765" s="165"/>
      <c r="N765" s="165"/>
      <c r="O765" s="165"/>
      <c r="P765" s="165"/>
      <c r="Q765" s="165"/>
      <c r="R765" s="165"/>
      <c r="S765" s="165"/>
      <c r="T765" s="165"/>
      <c r="U765" s="165"/>
      <c r="V765" s="165"/>
      <c r="W765" s="165"/>
      <c r="X765" s="165"/>
      <c r="Y765" s="165"/>
      <c r="Z765" s="165"/>
    </row>
    <row r="766">
      <c r="A766" s="165"/>
      <c r="B766" s="165"/>
      <c r="C766" s="165"/>
      <c r="D766" s="165"/>
      <c r="E766" s="165"/>
      <c r="F766" s="165"/>
      <c r="G766" s="165"/>
      <c r="H766" s="165"/>
      <c r="I766" s="165"/>
      <c r="J766" s="165"/>
      <c r="K766" s="165"/>
      <c r="L766" s="165"/>
      <c r="M766" s="165"/>
      <c r="N766" s="165"/>
      <c r="O766" s="165"/>
      <c r="P766" s="165"/>
      <c r="Q766" s="165"/>
      <c r="R766" s="165"/>
      <c r="S766" s="165"/>
      <c r="T766" s="165"/>
      <c r="U766" s="165"/>
      <c r="V766" s="165"/>
      <c r="W766" s="165"/>
      <c r="X766" s="165"/>
      <c r="Y766" s="165"/>
      <c r="Z766" s="165"/>
    </row>
    <row r="767">
      <c r="A767" s="165"/>
      <c r="B767" s="165"/>
      <c r="C767" s="165"/>
      <c r="D767" s="165"/>
      <c r="E767" s="165"/>
      <c r="F767" s="165"/>
      <c r="G767" s="165"/>
      <c r="H767" s="165"/>
      <c r="I767" s="165"/>
      <c r="J767" s="165"/>
      <c r="K767" s="165"/>
      <c r="L767" s="165"/>
      <c r="M767" s="165"/>
      <c r="N767" s="165"/>
      <c r="O767" s="165"/>
      <c r="P767" s="165"/>
      <c r="Q767" s="165"/>
      <c r="R767" s="165"/>
      <c r="S767" s="165"/>
      <c r="T767" s="165"/>
      <c r="U767" s="165"/>
      <c r="V767" s="165"/>
      <c r="W767" s="165"/>
      <c r="X767" s="165"/>
      <c r="Y767" s="165"/>
      <c r="Z767" s="165"/>
    </row>
    <row r="768">
      <c r="A768" s="165"/>
      <c r="B768" s="165"/>
      <c r="C768" s="165"/>
      <c r="D768" s="165"/>
      <c r="E768" s="165"/>
      <c r="F768" s="165"/>
      <c r="G768" s="165"/>
      <c r="H768" s="165"/>
      <c r="I768" s="165"/>
      <c r="J768" s="165"/>
      <c r="K768" s="165"/>
      <c r="L768" s="165"/>
      <c r="M768" s="165"/>
      <c r="N768" s="165"/>
      <c r="O768" s="165"/>
      <c r="P768" s="165"/>
      <c r="Q768" s="165"/>
      <c r="R768" s="165"/>
      <c r="S768" s="165"/>
      <c r="T768" s="165"/>
      <c r="U768" s="165"/>
      <c r="V768" s="165"/>
      <c r="W768" s="165"/>
      <c r="X768" s="165"/>
      <c r="Y768" s="165"/>
      <c r="Z768" s="165"/>
    </row>
    <row r="769">
      <c r="A769" s="165"/>
      <c r="B769" s="165"/>
      <c r="C769" s="165"/>
      <c r="D769" s="165"/>
      <c r="E769" s="165"/>
      <c r="F769" s="165"/>
      <c r="G769" s="165"/>
      <c r="H769" s="165"/>
      <c r="I769" s="165"/>
      <c r="J769" s="165"/>
      <c r="K769" s="165"/>
      <c r="L769" s="165"/>
      <c r="M769" s="165"/>
      <c r="N769" s="165"/>
      <c r="O769" s="165"/>
      <c r="P769" s="165"/>
      <c r="Q769" s="165"/>
      <c r="R769" s="165"/>
      <c r="S769" s="165"/>
      <c r="T769" s="165"/>
      <c r="U769" s="165"/>
      <c r="V769" s="165"/>
      <c r="W769" s="165"/>
      <c r="X769" s="165"/>
      <c r="Y769" s="165"/>
      <c r="Z769" s="165"/>
    </row>
    <row r="770">
      <c r="A770" s="165"/>
      <c r="B770" s="165"/>
      <c r="C770" s="165"/>
      <c r="D770" s="165"/>
      <c r="E770" s="165"/>
      <c r="F770" s="165"/>
      <c r="G770" s="165"/>
      <c r="H770" s="165"/>
      <c r="I770" s="165"/>
      <c r="J770" s="165"/>
      <c r="K770" s="165"/>
      <c r="L770" s="165"/>
      <c r="M770" s="165"/>
      <c r="N770" s="165"/>
      <c r="O770" s="165"/>
      <c r="P770" s="165"/>
      <c r="Q770" s="165"/>
      <c r="R770" s="165"/>
      <c r="S770" s="165"/>
      <c r="T770" s="165"/>
      <c r="U770" s="165"/>
      <c r="V770" s="165"/>
      <c r="W770" s="165"/>
      <c r="X770" s="165"/>
      <c r="Y770" s="165"/>
      <c r="Z770" s="165"/>
    </row>
    <row r="771">
      <c r="A771" s="165"/>
      <c r="B771" s="165"/>
      <c r="C771" s="165"/>
      <c r="D771" s="165"/>
      <c r="E771" s="165"/>
      <c r="F771" s="165"/>
      <c r="G771" s="165"/>
      <c r="H771" s="165"/>
      <c r="I771" s="165"/>
      <c r="J771" s="165"/>
      <c r="K771" s="165"/>
      <c r="L771" s="165"/>
      <c r="M771" s="165"/>
      <c r="N771" s="165"/>
      <c r="O771" s="165"/>
      <c r="P771" s="165"/>
      <c r="Q771" s="165"/>
      <c r="R771" s="165"/>
      <c r="S771" s="165"/>
      <c r="T771" s="165"/>
      <c r="U771" s="165"/>
      <c r="V771" s="165"/>
      <c r="W771" s="165"/>
      <c r="X771" s="165"/>
      <c r="Y771" s="165"/>
      <c r="Z771" s="165"/>
    </row>
    <row r="772">
      <c r="A772" s="165"/>
      <c r="B772" s="165"/>
      <c r="C772" s="165"/>
      <c r="D772" s="165"/>
      <c r="E772" s="165"/>
      <c r="F772" s="165"/>
      <c r="G772" s="165"/>
      <c r="H772" s="165"/>
      <c r="I772" s="165"/>
      <c r="J772" s="165"/>
      <c r="K772" s="165"/>
      <c r="L772" s="165"/>
      <c r="M772" s="165"/>
      <c r="N772" s="165"/>
      <c r="O772" s="165"/>
      <c r="P772" s="165"/>
      <c r="Q772" s="165"/>
      <c r="R772" s="165"/>
      <c r="S772" s="165"/>
      <c r="T772" s="165"/>
      <c r="U772" s="165"/>
      <c r="V772" s="165"/>
      <c r="W772" s="165"/>
      <c r="X772" s="165"/>
      <c r="Y772" s="165"/>
      <c r="Z772" s="165"/>
    </row>
    <row r="773">
      <c r="A773" s="165"/>
      <c r="B773" s="165"/>
      <c r="C773" s="165"/>
      <c r="D773" s="165"/>
      <c r="E773" s="165"/>
      <c r="F773" s="165"/>
      <c r="G773" s="165"/>
      <c r="H773" s="165"/>
      <c r="I773" s="165"/>
      <c r="J773" s="165"/>
      <c r="K773" s="165"/>
      <c r="L773" s="165"/>
      <c r="M773" s="165"/>
      <c r="N773" s="165"/>
      <c r="O773" s="165"/>
      <c r="P773" s="165"/>
      <c r="Q773" s="165"/>
      <c r="R773" s="165"/>
      <c r="S773" s="165"/>
      <c r="T773" s="165"/>
      <c r="U773" s="165"/>
      <c r="V773" s="165"/>
      <c r="W773" s="165"/>
      <c r="X773" s="165"/>
      <c r="Y773" s="165"/>
      <c r="Z773" s="165"/>
    </row>
    <row r="774">
      <c r="A774" s="165"/>
      <c r="B774" s="165"/>
      <c r="C774" s="165"/>
      <c r="D774" s="165"/>
      <c r="E774" s="165"/>
      <c r="F774" s="165"/>
      <c r="G774" s="165"/>
      <c r="H774" s="165"/>
      <c r="I774" s="165"/>
      <c r="J774" s="165"/>
      <c r="K774" s="165"/>
      <c r="L774" s="165"/>
      <c r="M774" s="165"/>
      <c r="N774" s="165"/>
      <c r="O774" s="165"/>
      <c r="P774" s="165"/>
      <c r="Q774" s="165"/>
      <c r="R774" s="165"/>
      <c r="S774" s="165"/>
      <c r="T774" s="165"/>
      <c r="U774" s="165"/>
      <c r="V774" s="165"/>
      <c r="W774" s="165"/>
      <c r="X774" s="165"/>
      <c r="Y774" s="165"/>
      <c r="Z774" s="165"/>
    </row>
    <row r="775">
      <c r="A775" s="165"/>
      <c r="B775" s="165"/>
      <c r="C775" s="165"/>
      <c r="D775" s="165"/>
      <c r="E775" s="165"/>
      <c r="F775" s="165"/>
      <c r="G775" s="165"/>
      <c r="H775" s="165"/>
      <c r="I775" s="165"/>
      <c r="J775" s="165"/>
      <c r="K775" s="165"/>
      <c r="L775" s="165"/>
      <c r="M775" s="165"/>
      <c r="N775" s="165"/>
      <c r="O775" s="165"/>
      <c r="P775" s="165"/>
      <c r="Q775" s="165"/>
      <c r="R775" s="165"/>
      <c r="S775" s="165"/>
      <c r="T775" s="165"/>
      <c r="U775" s="165"/>
      <c r="V775" s="165"/>
      <c r="W775" s="165"/>
      <c r="X775" s="165"/>
      <c r="Y775" s="165"/>
      <c r="Z775" s="165"/>
    </row>
    <row r="776">
      <c r="A776" s="165"/>
      <c r="B776" s="165"/>
      <c r="C776" s="165"/>
      <c r="D776" s="165"/>
      <c r="E776" s="165"/>
      <c r="F776" s="165"/>
      <c r="G776" s="165"/>
      <c r="H776" s="165"/>
      <c r="I776" s="165"/>
      <c r="J776" s="165"/>
      <c r="K776" s="165"/>
      <c r="L776" s="165"/>
      <c r="M776" s="165"/>
      <c r="N776" s="165"/>
      <c r="O776" s="165"/>
      <c r="P776" s="165"/>
      <c r="Q776" s="165"/>
      <c r="R776" s="165"/>
      <c r="S776" s="165"/>
      <c r="T776" s="165"/>
      <c r="U776" s="165"/>
      <c r="V776" s="165"/>
      <c r="W776" s="165"/>
      <c r="X776" s="165"/>
      <c r="Y776" s="165"/>
      <c r="Z776" s="165"/>
    </row>
    <row r="777">
      <c r="A777" s="165"/>
      <c r="B777" s="165"/>
      <c r="C777" s="165"/>
      <c r="D777" s="165"/>
      <c r="E777" s="165"/>
      <c r="F777" s="165"/>
      <c r="G777" s="165"/>
      <c r="H777" s="165"/>
      <c r="I777" s="165"/>
      <c r="J777" s="165"/>
      <c r="K777" s="165"/>
      <c r="L777" s="165"/>
      <c r="M777" s="165"/>
      <c r="N777" s="165"/>
      <c r="O777" s="165"/>
      <c r="P777" s="165"/>
      <c r="Q777" s="165"/>
      <c r="R777" s="165"/>
      <c r="S777" s="165"/>
      <c r="T777" s="165"/>
      <c r="U777" s="165"/>
      <c r="V777" s="165"/>
      <c r="W777" s="165"/>
      <c r="X777" s="165"/>
      <c r="Y777" s="165"/>
      <c r="Z777" s="165"/>
    </row>
    <row r="778">
      <c r="A778" s="165"/>
      <c r="B778" s="165"/>
      <c r="C778" s="165"/>
      <c r="D778" s="165"/>
      <c r="E778" s="165"/>
      <c r="F778" s="165"/>
      <c r="G778" s="165"/>
      <c r="H778" s="165"/>
      <c r="I778" s="165"/>
      <c r="J778" s="165"/>
      <c r="K778" s="165"/>
      <c r="L778" s="165"/>
      <c r="M778" s="165"/>
      <c r="N778" s="165"/>
      <c r="O778" s="165"/>
      <c r="P778" s="165"/>
      <c r="Q778" s="165"/>
      <c r="R778" s="165"/>
      <c r="S778" s="165"/>
      <c r="T778" s="165"/>
      <c r="U778" s="165"/>
      <c r="V778" s="165"/>
      <c r="W778" s="165"/>
      <c r="X778" s="165"/>
      <c r="Y778" s="165"/>
      <c r="Z778" s="165"/>
    </row>
    <row r="779">
      <c r="A779" s="165"/>
      <c r="B779" s="165"/>
      <c r="C779" s="165"/>
      <c r="D779" s="165"/>
      <c r="E779" s="165"/>
      <c r="F779" s="165"/>
      <c r="G779" s="165"/>
      <c r="H779" s="165"/>
      <c r="I779" s="165"/>
      <c r="J779" s="165"/>
      <c r="K779" s="165"/>
      <c r="L779" s="165"/>
      <c r="M779" s="165"/>
      <c r="N779" s="165"/>
      <c r="O779" s="165"/>
      <c r="P779" s="165"/>
      <c r="Q779" s="165"/>
      <c r="R779" s="165"/>
      <c r="S779" s="165"/>
      <c r="T779" s="165"/>
      <c r="U779" s="165"/>
      <c r="V779" s="165"/>
      <c r="W779" s="165"/>
      <c r="X779" s="165"/>
      <c r="Y779" s="165"/>
      <c r="Z779" s="165"/>
    </row>
    <row r="780">
      <c r="A780" s="165"/>
      <c r="B780" s="165"/>
      <c r="C780" s="165"/>
      <c r="D780" s="165"/>
      <c r="E780" s="165"/>
      <c r="F780" s="165"/>
      <c r="G780" s="165"/>
      <c r="H780" s="165"/>
      <c r="I780" s="165"/>
      <c r="J780" s="165"/>
      <c r="K780" s="165"/>
      <c r="L780" s="165"/>
      <c r="M780" s="165"/>
      <c r="N780" s="165"/>
      <c r="O780" s="165"/>
      <c r="P780" s="165"/>
      <c r="Q780" s="165"/>
      <c r="R780" s="165"/>
      <c r="S780" s="165"/>
      <c r="T780" s="165"/>
      <c r="U780" s="165"/>
      <c r="V780" s="165"/>
      <c r="W780" s="165"/>
      <c r="X780" s="165"/>
      <c r="Y780" s="165"/>
      <c r="Z780" s="165"/>
    </row>
    <row r="781">
      <c r="A781" s="165"/>
      <c r="B781" s="165"/>
      <c r="C781" s="165"/>
      <c r="D781" s="165"/>
      <c r="E781" s="165"/>
      <c r="F781" s="165"/>
      <c r="G781" s="165"/>
      <c r="H781" s="165"/>
      <c r="I781" s="165"/>
      <c r="J781" s="165"/>
      <c r="K781" s="165"/>
      <c r="L781" s="165"/>
      <c r="M781" s="165"/>
      <c r="N781" s="165"/>
      <c r="O781" s="165"/>
      <c r="P781" s="165"/>
      <c r="Q781" s="165"/>
      <c r="R781" s="165"/>
      <c r="S781" s="165"/>
      <c r="T781" s="165"/>
      <c r="U781" s="165"/>
      <c r="V781" s="165"/>
      <c r="W781" s="165"/>
      <c r="X781" s="165"/>
      <c r="Y781" s="165"/>
      <c r="Z781" s="165"/>
    </row>
    <row r="782">
      <c r="A782" s="165"/>
      <c r="B782" s="165"/>
      <c r="C782" s="165"/>
      <c r="D782" s="165"/>
      <c r="E782" s="165"/>
      <c r="F782" s="165"/>
      <c r="G782" s="165"/>
      <c r="H782" s="165"/>
      <c r="I782" s="165"/>
      <c r="J782" s="165"/>
      <c r="K782" s="165"/>
      <c r="L782" s="165"/>
      <c r="M782" s="165"/>
      <c r="N782" s="165"/>
      <c r="O782" s="165"/>
      <c r="P782" s="165"/>
      <c r="Q782" s="165"/>
      <c r="R782" s="165"/>
      <c r="S782" s="165"/>
      <c r="T782" s="165"/>
      <c r="U782" s="165"/>
      <c r="V782" s="165"/>
      <c r="W782" s="165"/>
      <c r="X782" s="165"/>
      <c r="Y782" s="165"/>
      <c r="Z782" s="165"/>
    </row>
    <row r="783">
      <c r="A783" s="165"/>
      <c r="B783" s="165"/>
      <c r="C783" s="165"/>
      <c r="D783" s="165"/>
      <c r="E783" s="165"/>
      <c r="F783" s="165"/>
      <c r="G783" s="165"/>
      <c r="H783" s="165"/>
      <c r="I783" s="165"/>
      <c r="J783" s="165"/>
      <c r="K783" s="165"/>
      <c r="L783" s="165"/>
      <c r="M783" s="165"/>
      <c r="N783" s="165"/>
      <c r="O783" s="165"/>
      <c r="P783" s="165"/>
      <c r="Q783" s="165"/>
      <c r="R783" s="165"/>
      <c r="S783" s="165"/>
      <c r="T783" s="165"/>
      <c r="U783" s="165"/>
      <c r="V783" s="165"/>
      <c r="W783" s="165"/>
      <c r="X783" s="165"/>
      <c r="Y783" s="165"/>
      <c r="Z783" s="165"/>
    </row>
    <row r="784">
      <c r="A784" s="165"/>
      <c r="B784" s="165"/>
      <c r="C784" s="165"/>
      <c r="D784" s="165"/>
      <c r="E784" s="165"/>
      <c r="F784" s="165"/>
      <c r="G784" s="165"/>
      <c r="H784" s="165"/>
      <c r="I784" s="165"/>
      <c r="J784" s="165"/>
      <c r="K784" s="165"/>
      <c r="L784" s="165"/>
      <c r="M784" s="165"/>
      <c r="N784" s="165"/>
      <c r="O784" s="165"/>
      <c r="P784" s="165"/>
      <c r="Q784" s="165"/>
      <c r="R784" s="165"/>
      <c r="S784" s="165"/>
      <c r="T784" s="165"/>
      <c r="U784" s="165"/>
      <c r="V784" s="165"/>
      <c r="W784" s="165"/>
      <c r="X784" s="165"/>
      <c r="Y784" s="165"/>
      <c r="Z784" s="165"/>
    </row>
    <row r="785">
      <c r="A785" s="165"/>
      <c r="B785" s="165"/>
      <c r="C785" s="165"/>
      <c r="D785" s="165"/>
      <c r="E785" s="165"/>
      <c r="F785" s="165"/>
      <c r="G785" s="165"/>
      <c r="H785" s="165"/>
      <c r="I785" s="165"/>
      <c r="J785" s="165"/>
      <c r="K785" s="165"/>
      <c r="L785" s="165"/>
      <c r="M785" s="165"/>
      <c r="N785" s="165"/>
      <c r="O785" s="165"/>
      <c r="P785" s="165"/>
      <c r="Q785" s="165"/>
      <c r="R785" s="165"/>
      <c r="S785" s="165"/>
      <c r="T785" s="165"/>
      <c r="U785" s="165"/>
      <c r="V785" s="165"/>
      <c r="W785" s="165"/>
      <c r="X785" s="165"/>
      <c r="Y785" s="165"/>
      <c r="Z785" s="165"/>
    </row>
    <row r="786">
      <c r="A786" s="165"/>
      <c r="B786" s="165"/>
      <c r="C786" s="165"/>
      <c r="D786" s="165"/>
      <c r="E786" s="165"/>
      <c r="F786" s="165"/>
      <c r="G786" s="165"/>
      <c r="H786" s="165"/>
      <c r="I786" s="165"/>
      <c r="J786" s="165"/>
      <c r="K786" s="165"/>
      <c r="L786" s="165"/>
      <c r="M786" s="165"/>
      <c r="N786" s="165"/>
      <c r="O786" s="165"/>
      <c r="P786" s="165"/>
      <c r="Q786" s="165"/>
      <c r="R786" s="165"/>
      <c r="S786" s="165"/>
      <c r="T786" s="165"/>
      <c r="U786" s="165"/>
      <c r="V786" s="165"/>
      <c r="W786" s="165"/>
      <c r="X786" s="165"/>
      <c r="Y786" s="165"/>
      <c r="Z786" s="165"/>
    </row>
    <row r="787">
      <c r="A787" s="165"/>
      <c r="B787" s="165"/>
      <c r="C787" s="165"/>
      <c r="D787" s="165"/>
      <c r="E787" s="165"/>
      <c r="F787" s="165"/>
      <c r="G787" s="165"/>
      <c r="H787" s="165"/>
      <c r="I787" s="165"/>
      <c r="J787" s="165"/>
      <c r="K787" s="165"/>
      <c r="L787" s="165"/>
      <c r="M787" s="165"/>
      <c r="N787" s="165"/>
      <c r="O787" s="165"/>
      <c r="P787" s="165"/>
      <c r="Q787" s="165"/>
      <c r="R787" s="165"/>
      <c r="S787" s="165"/>
      <c r="T787" s="165"/>
      <c r="U787" s="165"/>
      <c r="V787" s="165"/>
      <c r="W787" s="165"/>
      <c r="X787" s="165"/>
      <c r="Y787" s="165"/>
      <c r="Z787" s="165"/>
    </row>
    <row r="788">
      <c r="A788" s="165"/>
      <c r="B788" s="165"/>
      <c r="C788" s="165"/>
      <c r="D788" s="165"/>
      <c r="E788" s="165"/>
      <c r="F788" s="165"/>
      <c r="G788" s="165"/>
      <c r="H788" s="165"/>
      <c r="I788" s="165"/>
      <c r="J788" s="165"/>
      <c r="K788" s="165"/>
      <c r="L788" s="165"/>
      <c r="M788" s="165"/>
      <c r="N788" s="165"/>
      <c r="O788" s="165"/>
      <c r="P788" s="165"/>
      <c r="Q788" s="165"/>
      <c r="R788" s="165"/>
      <c r="S788" s="165"/>
      <c r="T788" s="165"/>
      <c r="U788" s="165"/>
      <c r="V788" s="165"/>
      <c r="W788" s="165"/>
      <c r="X788" s="165"/>
      <c r="Y788" s="165"/>
      <c r="Z788" s="165"/>
    </row>
    <row r="789">
      <c r="A789" s="165"/>
      <c r="B789" s="165"/>
      <c r="C789" s="165"/>
      <c r="D789" s="165"/>
      <c r="E789" s="165"/>
      <c r="F789" s="165"/>
      <c r="G789" s="165"/>
      <c r="H789" s="165"/>
      <c r="I789" s="165"/>
      <c r="J789" s="165"/>
      <c r="K789" s="165"/>
      <c r="L789" s="165"/>
      <c r="M789" s="165"/>
      <c r="N789" s="165"/>
      <c r="O789" s="165"/>
      <c r="P789" s="165"/>
      <c r="Q789" s="165"/>
      <c r="R789" s="165"/>
      <c r="S789" s="165"/>
      <c r="T789" s="165"/>
      <c r="U789" s="165"/>
      <c r="V789" s="165"/>
      <c r="W789" s="165"/>
      <c r="X789" s="165"/>
      <c r="Y789" s="165"/>
      <c r="Z789" s="165"/>
    </row>
    <row r="790">
      <c r="A790" s="165"/>
      <c r="B790" s="165"/>
      <c r="C790" s="165"/>
      <c r="D790" s="165"/>
      <c r="E790" s="165"/>
      <c r="F790" s="165"/>
      <c r="G790" s="165"/>
      <c r="H790" s="165"/>
      <c r="I790" s="165"/>
      <c r="J790" s="165"/>
      <c r="K790" s="165"/>
      <c r="L790" s="165"/>
      <c r="M790" s="165"/>
      <c r="N790" s="165"/>
      <c r="O790" s="165"/>
      <c r="P790" s="165"/>
      <c r="Q790" s="165"/>
      <c r="R790" s="165"/>
      <c r="S790" s="165"/>
      <c r="T790" s="165"/>
      <c r="U790" s="165"/>
      <c r="V790" s="165"/>
      <c r="W790" s="165"/>
      <c r="X790" s="165"/>
      <c r="Y790" s="165"/>
      <c r="Z790" s="165"/>
    </row>
    <row r="791">
      <c r="A791" s="165"/>
      <c r="B791" s="165"/>
      <c r="C791" s="165"/>
      <c r="D791" s="165"/>
      <c r="E791" s="165"/>
      <c r="F791" s="165"/>
      <c r="G791" s="165"/>
      <c r="H791" s="165"/>
      <c r="I791" s="165"/>
      <c r="J791" s="165"/>
      <c r="K791" s="165"/>
      <c r="L791" s="165"/>
      <c r="M791" s="165"/>
      <c r="N791" s="165"/>
      <c r="O791" s="165"/>
      <c r="P791" s="165"/>
      <c r="Q791" s="165"/>
      <c r="R791" s="165"/>
      <c r="S791" s="165"/>
      <c r="T791" s="165"/>
      <c r="U791" s="165"/>
      <c r="V791" s="165"/>
      <c r="W791" s="165"/>
      <c r="X791" s="165"/>
      <c r="Y791" s="165"/>
      <c r="Z791" s="165"/>
    </row>
    <row r="792">
      <c r="A792" s="165"/>
      <c r="B792" s="165"/>
      <c r="C792" s="165"/>
      <c r="D792" s="165"/>
      <c r="E792" s="165"/>
      <c r="F792" s="165"/>
      <c r="G792" s="165"/>
      <c r="H792" s="165"/>
      <c r="I792" s="165"/>
      <c r="J792" s="165"/>
      <c r="K792" s="165"/>
      <c r="L792" s="165"/>
      <c r="M792" s="165"/>
      <c r="N792" s="165"/>
      <c r="O792" s="165"/>
      <c r="P792" s="165"/>
      <c r="Q792" s="165"/>
      <c r="R792" s="165"/>
      <c r="S792" s="165"/>
      <c r="T792" s="165"/>
      <c r="U792" s="165"/>
      <c r="V792" s="165"/>
      <c r="W792" s="165"/>
      <c r="X792" s="165"/>
      <c r="Y792" s="165"/>
      <c r="Z792" s="165"/>
    </row>
    <row r="793">
      <c r="A793" s="165"/>
      <c r="B793" s="165"/>
      <c r="C793" s="165"/>
      <c r="D793" s="165"/>
      <c r="E793" s="165"/>
      <c r="F793" s="165"/>
      <c r="G793" s="165"/>
      <c r="H793" s="165"/>
      <c r="I793" s="165"/>
      <c r="J793" s="165"/>
      <c r="K793" s="165"/>
      <c r="L793" s="165"/>
      <c r="M793" s="165"/>
      <c r="N793" s="165"/>
      <c r="O793" s="165"/>
      <c r="P793" s="165"/>
      <c r="Q793" s="165"/>
      <c r="R793" s="165"/>
      <c r="S793" s="165"/>
      <c r="T793" s="165"/>
      <c r="U793" s="165"/>
      <c r="V793" s="165"/>
      <c r="W793" s="165"/>
      <c r="X793" s="165"/>
      <c r="Y793" s="165"/>
      <c r="Z793" s="165"/>
    </row>
    <row r="794">
      <c r="A794" s="165"/>
      <c r="B794" s="165"/>
      <c r="C794" s="165"/>
      <c r="D794" s="165"/>
      <c r="E794" s="165"/>
      <c r="F794" s="165"/>
      <c r="G794" s="165"/>
      <c r="H794" s="165"/>
      <c r="I794" s="165"/>
      <c r="J794" s="165"/>
      <c r="K794" s="165"/>
      <c r="L794" s="165"/>
      <c r="M794" s="165"/>
      <c r="N794" s="165"/>
      <c r="O794" s="165"/>
      <c r="P794" s="165"/>
      <c r="Q794" s="165"/>
      <c r="R794" s="165"/>
      <c r="S794" s="165"/>
      <c r="T794" s="165"/>
      <c r="U794" s="165"/>
      <c r="V794" s="165"/>
      <c r="W794" s="165"/>
      <c r="X794" s="165"/>
      <c r="Y794" s="165"/>
      <c r="Z794" s="165"/>
    </row>
    <row r="795">
      <c r="A795" s="165"/>
      <c r="B795" s="165"/>
      <c r="C795" s="165"/>
      <c r="D795" s="165"/>
      <c r="E795" s="165"/>
      <c r="F795" s="165"/>
      <c r="G795" s="165"/>
      <c r="H795" s="165"/>
      <c r="I795" s="165"/>
      <c r="J795" s="165"/>
      <c r="K795" s="165"/>
      <c r="L795" s="165"/>
      <c r="M795" s="165"/>
      <c r="N795" s="165"/>
      <c r="O795" s="165"/>
      <c r="P795" s="165"/>
      <c r="Q795" s="165"/>
      <c r="R795" s="165"/>
      <c r="S795" s="165"/>
      <c r="T795" s="165"/>
      <c r="U795" s="165"/>
      <c r="V795" s="165"/>
      <c r="W795" s="165"/>
      <c r="X795" s="165"/>
      <c r="Y795" s="165"/>
      <c r="Z795" s="165"/>
    </row>
    <row r="796">
      <c r="A796" s="165"/>
      <c r="B796" s="165"/>
      <c r="C796" s="165"/>
      <c r="D796" s="165"/>
      <c r="E796" s="165"/>
      <c r="F796" s="165"/>
      <c r="G796" s="165"/>
      <c r="H796" s="165"/>
      <c r="I796" s="165"/>
      <c r="J796" s="165"/>
      <c r="K796" s="165"/>
      <c r="L796" s="165"/>
      <c r="M796" s="165"/>
      <c r="N796" s="165"/>
      <c r="O796" s="165"/>
      <c r="P796" s="165"/>
      <c r="Q796" s="165"/>
      <c r="R796" s="165"/>
      <c r="S796" s="165"/>
      <c r="T796" s="165"/>
      <c r="U796" s="165"/>
      <c r="V796" s="165"/>
      <c r="W796" s="165"/>
      <c r="X796" s="165"/>
      <c r="Y796" s="165"/>
      <c r="Z796" s="165"/>
    </row>
    <row r="797">
      <c r="A797" s="165"/>
      <c r="B797" s="165"/>
      <c r="C797" s="165"/>
      <c r="D797" s="165"/>
      <c r="E797" s="165"/>
      <c r="F797" s="165"/>
      <c r="G797" s="165"/>
      <c r="H797" s="165"/>
      <c r="I797" s="165"/>
      <c r="J797" s="165"/>
      <c r="K797" s="165"/>
      <c r="L797" s="165"/>
      <c r="M797" s="165"/>
      <c r="N797" s="165"/>
      <c r="O797" s="165"/>
      <c r="P797" s="165"/>
      <c r="Q797" s="165"/>
      <c r="R797" s="165"/>
      <c r="S797" s="165"/>
      <c r="T797" s="165"/>
      <c r="U797" s="165"/>
      <c r="V797" s="165"/>
      <c r="W797" s="165"/>
      <c r="X797" s="165"/>
      <c r="Y797" s="165"/>
      <c r="Z797" s="165"/>
    </row>
    <row r="798">
      <c r="A798" s="165"/>
      <c r="B798" s="165"/>
      <c r="C798" s="165"/>
      <c r="D798" s="165"/>
      <c r="E798" s="165"/>
      <c r="F798" s="165"/>
      <c r="G798" s="165"/>
      <c r="H798" s="165"/>
      <c r="I798" s="165"/>
      <c r="J798" s="165"/>
      <c r="K798" s="165"/>
      <c r="L798" s="165"/>
      <c r="M798" s="165"/>
      <c r="N798" s="165"/>
      <c r="O798" s="165"/>
      <c r="P798" s="165"/>
      <c r="Q798" s="165"/>
      <c r="R798" s="165"/>
      <c r="S798" s="165"/>
      <c r="T798" s="165"/>
      <c r="U798" s="165"/>
      <c r="V798" s="165"/>
      <c r="W798" s="165"/>
      <c r="X798" s="165"/>
      <c r="Y798" s="165"/>
      <c r="Z798" s="165"/>
    </row>
    <row r="799">
      <c r="A799" s="165"/>
      <c r="B799" s="165"/>
      <c r="C799" s="165"/>
      <c r="D799" s="165"/>
      <c r="E799" s="165"/>
      <c r="F799" s="165"/>
      <c r="G799" s="165"/>
      <c r="H799" s="165"/>
      <c r="I799" s="165"/>
      <c r="J799" s="165"/>
      <c r="K799" s="165"/>
      <c r="L799" s="165"/>
      <c r="M799" s="165"/>
      <c r="N799" s="165"/>
      <c r="O799" s="165"/>
      <c r="P799" s="165"/>
      <c r="Q799" s="165"/>
      <c r="R799" s="165"/>
      <c r="S799" s="165"/>
      <c r="T799" s="165"/>
      <c r="U799" s="165"/>
      <c r="V799" s="165"/>
      <c r="W799" s="165"/>
      <c r="X799" s="165"/>
      <c r="Y799" s="165"/>
      <c r="Z799" s="165"/>
    </row>
    <row r="800">
      <c r="A800" s="165"/>
      <c r="B800" s="165"/>
      <c r="C800" s="165"/>
      <c r="D800" s="165"/>
      <c r="E800" s="165"/>
      <c r="F800" s="165"/>
      <c r="G800" s="165"/>
      <c r="H800" s="165"/>
      <c r="I800" s="165"/>
      <c r="J800" s="165"/>
      <c r="K800" s="165"/>
      <c r="L800" s="165"/>
      <c r="M800" s="165"/>
      <c r="N800" s="165"/>
      <c r="O800" s="165"/>
      <c r="P800" s="165"/>
      <c r="Q800" s="165"/>
      <c r="R800" s="165"/>
      <c r="S800" s="165"/>
      <c r="T800" s="165"/>
      <c r="U800" s="165"/>
      <c r="V800" s="165"/>
      <c r="W800" s="165"/>
      <c r="X800" s="165"/>
      <c r="Y800" s="165"/>
      <c r="Z800" s="165"/>
    </row>
    <row r="801">
      <c r="A801" s="165"/>
      <c r="B801" s="165"/>
      <c r="C801" s="165"/>
      <c r="D801" s="165"/>
      <c r="E801" s="165"/>
      <c r="F801" s="165"/>
      <c r="G801" s="165"/>
      <c r="H801" s="165"/>
      <c r="I801" s="165"/>
      <c r="J801" s="165"/>
      <c r="K801" s="165"/>
      <c r="L801" s="165"/>
      <c r="M801" s="165"/>
      <c r="N801" s="165"/>
      <c r="O801" s="165"/>
      <c r="P801" s="165"/>
      <c r="Q801" s="165"/>
      <c r="R801" s="165"/>
      <c r="S801" s="165"/>
      <c r="T801" s="165"/>
      <c r="U801" s="165"/>
      <c r="V801" s="165"/>
      <c r="W801" s="165"/>
      <c r="X801" s="165"/>
      <c r="Y801" s="165"/>
      <c r="Z801" s="165"/>
    </row>
    <row r="802">
      <c r="A802" s="165"/>
      <c r="B802" s="165"/>
      <c r="C802" s="165"/>
      <c r="D802" s="165"/>
      <c r="E802" s="165"/>
      <c r="F802" s="165"/>
      <c r="G802" s="165"/>
      <c r="H802" s="165"/>
      <c r="I802" s="165"/>
      <c r="J802" s="165"/>
      <c r="K802" s="165"/>
      <c r="L802" s="165"/>
      <c r="M802" s="165"/>
      <c r="N802" s="165"/>
      <c r="O802" s="165"/>
      <c r="P802" s="165"/>
      <c r="Q802" s="165"/>
      <c r="R802" s="165"/>
      <c r="S802" s="165"/>
      <c r="T802" s="165"/>
      <c r="U802" s="165"/>
      <c r="V802" s="165"/>
      <c r="W802" s="165"/>
      <c r="X802" s="165"/>
      <c r="Y802" s="165"/>
      <c r="Z802" s="165"/>
    </row>
    <row r="803">
      <c r="A803" s="165"/>
      <c r="B803" s="165"/>
      <c r="C803" s="165"/>
      <c r="D803" s="165"/>
      <c r="E803" s="165"/>
      <c r="F803" s="165"/>
      <c r="G803" s="165"/>
      <c r="H803" s="165"/>
      <c r="I803" s="165"/>
      <c r="J803" s="165"/>
      <c r="K803" s="165"/>
      <c r="L803" s="165"/>
      <c r="M803" s="165"/>
      <c r="N803" s="165"/>
      <c r="O803" s="165"/>
      <c r="P803" s="165"/>
      <c r="Q803" s="165"/>
      <c r="R803" s="165"/>
      <c r="S803" s="165"/>
      <c r="T803" s="165"/>
      <c r="U803" s="165"/>
      <c r="V803" s="165"/>
      <c r="W803" s="165"/>
      <c r="X803" s="165"/>
      <c r="Y803" s="165"/>
      <c r="Z803" s="165"/>
    </row>
    <row r="804">
      <c r="A804" s="165"/>
      <c r="B804" s="165"/>
      <c r="C804" s="165"/>
      <c r="D804" s="165"/>
      <c r="E804" s="165"/>
      <c r="F804" s="165"/>
      <c r="G804" s="165"/>
      <c r="H804" s="165"/>
      <c r="I804" s="165"/>
      <c r="J804" s="165"/>
      <c r="K804" s="165"/>
      <c r="L804" s="165"/>
      <c r="M804" s="165"/>
      <c r="N804" s="165"/>
      <c r="O804" s="165"/>
      <c r="P804" s="165"/>
      <c r="Q804" s="165"/>
      <c r="R804" s="165"/>
      <c r="S804" s="165"/>
      <c r="T804" s="165"/>
      <c r="U804" s="165"/>
      <c r="V804" s="165"/>
      <c r="W804" s="165"/>
      <c r="X804" s="165"/>
      <c r="Y804" s="165"/>
      <c r="Z804" s="165"/>
    </row>
    <row r="805">
      <c r="A805" s="165"/>
      <c r="B805" s="165"/>
      <c r="C805" s="165"/>
      <c r="D805" s="165"/>
      <c r="E805" s="165"/>
      <c r="F805" s="165"/>
      <c r="G805" s="165"/>
      <c r="H805" s="165"/>
      <c r="I805" s="165"/>
      <c r="J805" s="165"/>
      <c r="K805" s="165"/>
      <c r="L805" s="165"/>
      <c r="M805" s="165"/>
      <c r="N805" s="165"/>
      <c r="O805" s="165"/>
      <c r="P805" s="165"/>
      <c r="Q805" s="165"/>
      <c r="R805" s="165"/>
      <c r="S805" s="165"/>
      <c r="T805" s="165"/>
      <c r="U805" s="165"/>
      <c r="V805" s="165"/>
      <c r="W805" s="165"/>
      <c r="X805" s="165"/>
      <c r="Y805" s="165"/>
      <c r="Z805" s="165"/>
    </row>
    <row r="806">
      <c r="A806" s="165"/>
      <c r="B806" s="165"/>
      <c r="C806" s="165"/>
      <c r="D806" s="165"/>
      <c r="E806" s="165"/>
      <c r="F806" s="165"/>
      <c r="G806" s="165"/>
      <c r="H806" s="165"/>
      <c r="I806" s="165"/>
      <c r="J806" s="165"/>
      <c r="K806" s="165"/>
      <c r="L806" s="165"/>
      <c r="M806" s="165"/>
      <c r="N806" s="165"/>
      <c r="O806" s="165"/>
      <c r="P806" s="165"/>
      <c r="Q806" s="165"/>
      <c r="R806" s="165"/>
      <c r="S806" s="165"/>
      <c r="T806" s="165"/>
      <c r="U806" s="165"/>
      <c r="V806" s="165"/>
      <c r="W806" s="165"/>
      <c r="X806" s="165"/>
      <c r="Y806" s="165"/>
      <c r="Z806" s="165"/>
    </row>
    <row r="807">
      <c r="A807" s="165"/>
      <c r="B807" s="165"/>
      <c r="C807" s="165"/>
      <c r="D807" s="165"/>
      <c r="E807" s="165"/>
      <c r="F807" s="165"/>
      <c r="G807" s="165"/>
      <c r="H807" s="165"/>
      <c r="I807" s="165"/>
      <c r="J807" s="165"/>
      <c r="K807" s="165"/>
      <c r="L807" s="165"/>
      <c r="M807" s="165"/>
      <c r="N807" s="165"/>
      <c r="O807" s="165"/>
      <c r="P807" s="165"/>
      <c r="Q807" s="165"/>
      <c r="R807" s="165"/>
      <c r="S807" s="165"/>
      <c r="T807" s="165"/>
      <c r="U807" s="165"/>
      <c r="V807" s="165"/>
      <c r="W807" s="165"/>
      <c r="X807" s="165"/>
      <c r="Y807" s="165"/>
      <c r="Z807" s="165"/>
    </row>
    <row r="808">
      <c r="A808" s="165"/>
      <c r="B808" s="165"/>
      <c r="C808" s="165"/>
      <c r="D808" s="165"/>
      <c r="E808" s="165"/>
      <c r="F808" s="165"/>
      <c r="G808" s="165"/>
      <c r="H808" s="165"/>
      <c r="I808" s="165"/>
      <c r="J808" s="165"/>
      <c r="K808" s="165"/>
      <c r="L808" s="165"/>
      <c r="M808" s="165"/>
      <c r="N808" s="165"/>
      <c r="O808" s="165"/>
      <c r="P808" s="165"/>
      <c r="Q808" s="165"/>
      <c r="R808" s="165"/>
      <c r="S808" s="165"/>
      <c r="T808" s="165"/>
      <c r="U808" s="165"/>
      <c r="V808" s="165"/>
      <c r="W808" s="165"/>
      <c r="X808" s="165"/>
      <c r="Y808" s="165"/>
      <c r="Z808" s="165"/>
    </row>
    <row r="809">
      <c r="A809" s="165"/>
      <c r="B809" s="165"/>
      <c r="C809" s="165"/>
      <c r="D809" s="165"/>
      <c r="E809" s="165"/>
      <c r="F809" s="165"/>
      <c r="G809" s="165"/>
      <c r="H809" s="165"/>
      <c r="I809" s="165"/>
      <c r="J809" s="165"/>
      <c r="K809" s="165"/>
      <c r="L809" s="165"/>
      <c r="M809" s="165"/>
      <c r="N809" s="165"/>
      <c r="O809" s="165"/>
      <c r="P809" s="165"/>
      <c r="Q809" s="165"/>
      <c r="R809" s="165"/>
      <c r="S809" s="165"/>
      <c r="T809" s="165"/>
      <c r="U809" s="165"/>
      <c r="V809" s="165"/>
      <c r="W809" s="165"/>
      <c r="X809" s="165"/>
      <c r="Y809" s="165"/>
      <c r="Z809" s="165"/>
    </row>
    <row r="810">
      <c r="A810" s="165"/>
      <c r="B810" s="165"/>
      <c r="C810" s="165"/>
      <c r="D810" s="165"/>
      <c r="E810" s="165"/>
      <c r="F810" s="165"/>
      <c r="G810" s="165"/>
      <c r="H810" s="165"/>
      <c r="I810" s="165"/>
      <c r="J810" s="165"/>
      <c r="K810" s="165"/>
      <c r="L810" s="165"/>
      <c r="M810" s="165"/>
      <c r="N810" s="165"/>
      <c r="O810" s="165"/>
      <c r="P810" s="165"/>
      <c r="Q810" s="165"/>
      <c r="R810" s="165"/>
      <c r="S810" s="165"/>
      <c r="T810" s="165"/>
      <c r="U810" s="165"/>
      <c r="V810" s="165"/>
      <c r="W810" s="165"/>
      <c r="X810" s="165"/>
      <c r="Y810" s="165"/>
      <c r="Z810" s="165"/>
    </row>
    <row r="811">
      <c r="A811" s="165"/>
      <c r="B811" s="165"/>
      <c r="C811" s="165"/>
      <c r="D811" s="165"/>
      <c r="E811" s="165"/>
      <c r="F811" s="165"/>
      <c r="G811" s="165"/>
      <c r="H811" s="165"/>
      <c r="I811" s="165"/>
      <c r="J811" s="165"/>
      <c r="K811" s="165"/>
      <c r="L811" s="165"/>
      <c r="M811" s="165"/>
      <c r="N811" s="165"/>
      <c r="O811" s="165"/>
      <c r="P811" s="165"/>
      <c r="Q811" s="165"/>
      <c r="R811" s="165"/>
      <c r="S811" s="165"/>
      <c r="T811" s="165"/>
      <c r="U811" s="165"/>
      <c r="V811" s="165"/>
      <c r="W811" s="165"/>
      <c r="X811" s="165"/>
      <c r="Y811" s="165"/>
      <c r="Z811" s="165"/>
    </row>
    <row r="812">
      <c r="A812" s="165"/>
      <c r="B812" s="165"/>
      <c r="C812" s="165"/>
      <c r="D812" s="165"/>
      <c r="E812" s="165"/>
      <c r="F812" s="165"/>
      <c r="G812" s="165"/>
      <c r="H812" s="165"/>
      <c r="I812" s="165"/>
      <c r="J812" s="165"/>
      <c r="K812" s="165"/>
      <c r="L812" s="165"/>
      <c r="M812" s="165"/>
      <c r="N812" s="165"/>
      <c r="O812" s="165"/>
      <c r="P812" s="165"/>
      <c r="Q812" s="165"/>
      <c r="R812" s="165"/>
      <c r="S812" s="165"/>
      <c r="T812" s="165"/>
      <c r="U812" s="165"/>
      <c r="V812" s="165"/>
      <c r="W812" s="165"/>
      <c r="X812" s="165"/>
      <c r="Y812" s="165"/>
      <c r="Z812" s="165"/>
    </row>
    <row r="813">
      <c r="A813" s="165"/>
      <c r="B813" s="165"/>
      <c r="C813" s="165"/>
      <c r="D813" s="165"/>
      <c r="E813" s="165"/>
      <c r="F813" s="165"/>
      <c r="G813" s="165"/>
      <c r="H813" s="165"/>
      <c r="I813" s="165"/>
      <c r="J813" s="165"/>
      <c r="K813" s="165"/>
      <c r="L813" s="165"/>
      <c r="M813" s="165"/>
      <c r="N813" s="165"/>
      <c r="O813" s="165"/>
      <c r="P813" s="165"/>
      <c r="Q813" s="165"/>
      <c r="R813" s="165"/>
      <c r="S813" s="165"/>
      <c r="T813" s="165"/>
      <c r="U813" s="165"/>
      <c r="V813" s="165"/>
      <c r="W813" s="165"/>
      <c r="X813" s="165"/>
      <c r="Y813" s="165"/>
      <c r="Z813" s="165"/>
    </row>
    <row r="814">
      <c r="A814" s="165"/>
      <c r="B814" s="165"/>
      <c r="C814" s="165"/>
      <c r="D814" s="165"/>
      <c r="E814" s="165"/>
      <c r="F814" s="165"/>
      <c r="G814" s="165"/>
      <c r="H814" s="165"/>
      <c r="I814" s="165"/>
      <c r="J814" s="165"/>
      <c r="K814" s="165"/>
      <c r="L814" s="165"/>
      <c r="M814" s="165"/>
      <c r="N814" s="165"/>
      <c r="O814" s="165"/>
      <c r="P814" s="165"/>
      <c r="Q814" s="165"/>
      <c r="R814" s="165"/>
      <c r="S814" s="165"/>
      <c r="T814" s="165"/>
      <c r="U814" s="165"/>
      <c r="V814" s="165"/>
      <c r="W814" s="165"/>
      <c r="X814" s="165"/>
      <c r="Y814" s="165"/>
      <c r="Z814" s="165"/>
    </row>
    <row r="815">
      <c r="A815" s="165"/>
      <c r="B815" s="165"/>
      <c r="C815" s="165"/>
      <c r="D815" s="165"/>
      <c r="E815" s="165"/>
      <c r="F815" s="165"/>
      <c r="G815" s="165"/>
      <c r="H815" s="165"/>
      <c r="I815" s="165"/>
      <c r="J815" s="165"/>
      <c r="K815" s="165"/>
      <c r="L815" s="165"/>
      <c r="M815" s="165"/>
      <c r="N815" s="165"/>
      <c r="O815" s="165"/>
      <c r="P815" s="165"/>
      <c r="Q815" s="165"/>
      <c r="R815" s="165"/>
      <c r="S815" s="165"/>
      <c r="T815" s="165"/>
      <c r="U815" s="165"/>
      <c r="V815" s="165"/>
      <c r="W815" s="165"/>
      <c r="X815" s="165"/>
      <c r="Y815" s="165"/>
      <c r="Z815" s="165"/>
    </row>
    <row r="816">
      <c r="A816" s="165"/>
      <c r="B816" s="165"/>
      <c r="C816" s="165"/>
      <c r="D816" s="165"/>
      <c r="E816" s="165"/>
      <c r="F816" s="165"/>
      <c r="G816" s="165"/>
      <c r="H816" s="165"/>
      <c r="I816" s="165"/>
      <c r="J816" s="165"/>
      <c r="K816" s="165"/>
      <c r="L816" s="165"/>
      <c r="M816" s="165"/>
      <c r="N816" s="165"/>
      <c r="O816" s="165"/>
      <c r="P816" s="165"/>
      <c r="Q816" s="165"/>
      <c r="R816" s="165"/>
      <c r="S816" s="165"/>
      <c r="T816" s="165"/>
      <c r="U816" s="165"/>
      <c r="V816" s="165"/>
      <c r="W816" s="165"/>
      <c r="X816" s="165"/>
      <c r="Y816" s="165"/>
      <c r="Z816" s="165"/>
    </row>
    <row r="817">
      <c r="A817" s="165"/>
      <c r="B817" s="165"/>
      <c r="C817" s="165"/>
      <c r="D817" s="165"/>
      <c r="E817" s="165"/>
      <c r="F817" s="165"/>
      <c r="G817" s="165"/>
      <c r="H817" s="165"/>
      <c r="I817" s="165"/>
      <c r="J817" s="165"/>
      <c r="K817" s="165"/>
      <c r="L817" s="165"/>
      <c r="M817" s="165"/>
      <c r="N817" s="165"/>
      <c r="O817" s="165"/>
      <c r="P817" s="165"/>
      <c r="Q817" s="165"/>
      <c r="R817" s="165"/>
      <c r="S817" s="165"/>
      <c r="T817" s="165"/>
      <c r="U817" s="165"/>
      <c r="V817" s="165"/>
      <c r="W817" s="165"/>
      <c r="X817" s="165"/>
      <c r="Y817" s="165"/>
      <c r="Z817" s="165"/>
    </row>
    <row r="818">
      <c r="A818" s="165"/>
      <c r="B818" s="165"/>
      <c r="C818" s="165"/>
      <c r="D818" s="165"/>
      <c r="E818" s="165"/>
      <c r="F818" s="165"/>
      <c r="G818" s="165"/>
      <c r="H818" s="165"/>
      <c r="I818" s="165"/>
      <c r="J818" s="165"/>
      <c r="K818" s="165"/>
      <c r="L818" s="165"/>
      <c r="M818" s="165"/>
      <c r="N818" s="165"/>
      <c r="O818" s="165"/>
      <c r="P818" s="165"/>
      <c r="Q818" s="165"/>
      <c r="R818" s="165"/>
      <c r="S818" s="165"/>
      <c r="T818" s="165"/>
      <c r="U818" s="165"/>
      <c r="V818" s="165"/>
      <c r="W818" s="165"/>
      <c r="X818" s="165"/>
      <c r="Y818" s="165"/>
      <c r="Z818" s="165"/>
    </row>
    <row r="819">
      <c r="A819" s="165"/>
      <c r="B819" s="165"/>
      <c r="C819" s="165"/>
      <c r="D819" s="165"/>
      <c r="E819" s="165"/>
      <c r="F819" s="165"/>
      <c r="G819" s="165"/>
      <c r="H819" s="165"/>
      <c r="I819" s="165"/>
      <c r="J819" s="165"/>
      <c r="K819" s="165"/>
      <c r="L819" s="165"/>
      <c r="M819" s="165"/>
      <c r="N819" s="165"/>
      <c r="O819" s="165"/>
      <c r="P819" s="165"/>
      <c r="Q819" s="165"/>
      <c r="R819" s="165"/>
      <c r="S819" s="165"/>
      <c r="T819" s="165"/>
      <c r="U819" s="165"/>
      <c r="V819" s="165"/>
      <c r="W819" s="165"/>
      <c r="X819" s="165"/>
      <c r="Y819" s="165"/>
      <c r="Z819" s="165"/>
    </row>
    <row r="820">
      <c r="A820" s="165"/>
      <c r="B820" s="165"/>
      <c r="C820" s="165"/>
      <c r="D820" s="165"/>
      <c r="E820" s="165"/>
      <c r="F820" s="165"/>
      <c r="G820" s="165"/>
      <c r="H820" s="165"/>
      <c r="I820" s="165"/>
      <c r="J820" s="165"/>
      <c r="K820" s="165"/>
      <c r="L820" s="165"/>
      <c r="M820" s="165"/>
      <c r="N820" s="165"/>
      <c r="O820" s="165"/>
      <c r="P820" s="165"/>
      <c r="Q820" s="165"/>
      <c r="R820" s="165"/>
      <c r="S820" s="165"/>
      <c r="T820" s="165"/>
      <c r="U820" s="165"/>
      <c r="V820" s="165"/>
      <c r="W820" s="165"/>
      <c r="X820" s="165"/>
      <c r="Y820" s="165"/>
      <c r="Z820" s="165"/>
    </row>
    <row r="821">
      <c r="A821" s="165"/>
      <c r="B821" s="165"/>
      <c r="C821" s="165"/>
      <c r="D821" s="165"/>
      <c r="E821" s="165"/>
      <c r="F821" s="165"/>
      <c r="G821" s="165"/>
      <c r="H821" s="165"/>
      <c r="I821" s="165"/>
      <c r="J821" s="165"/>
      <c r="K821" s="165"/>
      <c r="L821" s="165"/>
      <c r="M821" s="165"/>
      <c r="N821" s="165"/>
      <c r="O821" s="165"/>
      <c r="P821" s="165"/>
      <c r="Q821" s="165"/>
      <c r="R821" s="165"/>
      <c r="S821" s="165"/>
      <c r="T821" s="165"/>
      <c r="U821" s="165"/>
      <c r="V821" s="165"/>
      <c r="W821" s="165"/>
      <c r="X821" s="165"/>
      <c r="Y821" s="165"/>
      <c r="Z821" s="165"/>
    </row>
    <row r="822">
      <c r="A822" s="165"/>
      <c r="B822" s="165"/>
      <c r="C822" s="165"/>
      <c r="D822" s="165"/>
      <c r="E822" s="165"/>
      <c r="F822" s="165"/>
      <c r="G822" s="165"/>
      <c r="H822" s="165"/>
      <c r="I822" s="165"/>
      <c r="J822" s="165"/>
      <c r="K822" s="165"/>
      <c r="L822" s="165"/>
      <c r="M822" s="165"/>
      <c r="N822" s="165"/>
      <c r="O822" s="165"/>
      <c r="P822" s="165"/>
      <c r="Q822" s="165"/>
      <c r="R822" s="165"/>
      <c r="S822" s="165"/>
      <c r="T822" s="165"/>
      <c r="U822" s="165"/>
      <c r="V822" s="165"/>
      <c r="W822" s="165"/>
      <c r="X822" s="165"/>
      <c r="Y822" s="165"/>
      <c r="Z822" s="165"/>
    </row>
    <row r="823">
      <c r="A823" s="165"/>
      <c r="B823" s="165"/>
      <c r="C823" s="165"/>
      <c r="D823" s="165"/>
      <c r="E823" s="165"/>
      <c r="F823" s="165"/>
      <c r="G823" s="165"/>
      <c r="H823" s="165"/>
      <c r="I823" s="165"/>
      <c r="J823" s="165"/>
      <c r="K823" s="165"/>
      <c r="L823" s="165"/>
      <c r="M823" s="165"/>
      <c r="N823" s="165"/>
      <c r="O823" s="165"/>
      <c r="P823" s="165"/>
      <c r="Q823" s="165"/>
      <c r="R823" s="165"/>
      <c r="S823" s="165"/>
      <c r="T823" s="165"/>
      <c r="U823" s="165"/>
      <c r="V823" s="165"/>
      <c r="W823" s="165"/>
      <c r="X823" s="165"/>
      <c r="Y823" s="165"/>
      <c r="Z823" s="165"/>
    </row>
    <row r="824">
      <c r="A824" s="165"/>
      <c r="B824" s="165"/>
      <c r="C824" s="165"/>
      <c r="D824" s="165"/>
      <c r="E824" s="165"/>
      <c r="F824" s="165"/>
      <c r="G824" s="165"/>
      <c r="H824" s="165"/>
      <c r="I824" s="165"/>
      <c r="J824" s="165"/>
      <c r="K824" s="165"/>
      <c r="L824" s="165"/>
      <c r="M824" s="165"/>
      <c r="N824" s="165"/>
      <c r="O824" s="165"/>
      <c r="P824" s="165"/>
      <c r="Q824" s="165"/>
      <c r="R824" s="165"/>
      <c r="S824" s="165"/>
      <c r="T824" s="165"/>
      <c r="U824" s="165"/>
      <c r="V824" s="165"/>
      <c r="W824" s="165"/>
      <c r="X824" s="165"/>
      <c r="Y824" s="165"/>
      <c r="Z824" s="165"/>
    </row>
    <row r="825">
      <c r="A825" s="165"/>
      <c r="B825" s="165"/>
      <c r="C825" s="165"/>
      <c r="D825" s="165"/>
      <c r="E825" s="165"/>
      <c r="F825" s="165"/>
      <c r="G825" s="165"/>
      <c r="H825" s="165"/>
      <c r="I825" s="165"/>
      <c r="J825" s="165"/>
      <c r="K825" s="165"/>
      <c r="L825" s="165"/>
      <c r="M825" s="165"/>
      <c r="N825" s="165"/>
      <c r="O825" s="165"/>
      <c r="P825" s="165"/>
      <c r="Q825" s="165"/>
      <c r="R825" s="165"/>
      <c r="S825" s="165"/>
      <c r="T825" s="165"/>
      <c r="U825" s="165"/>
      <c r="V825" s="165"/>
      <c r="W825" s="165"/>
      <c r="X825" s="165"/>
      <c r="Y825" s="165"/>
      <c r="Z825" s="165"/>
    </row>
    <row r="826">
      <c r="A826" s="165"/>
      <c r="B826" s="165"/>
      <c r="C826" s="165"/>
      <c r="D826" s="165"/>
      <c r="E826" s="165"/>
      <c r="F826" s="165"/>
      <c r="G826" s="165"/>
      <c r="H826" s="165"/>
      <c r="I826" s="165"/>
      <c r="J826" s="165"/>
      <c r="K826" s="165"/>
      <c r="L826" s="165"/>
      <c r="M826" s="165"/>
      <c r="N826" s="165"/>
      <c r="O826" s="165"/>
      <c r="P826" s="165"/>
      <c r="Q826" s="165"/>
      <c r="R826" s="165"/>
      <c r="S826" s="165"/>
      <c r="T826" s="165"/>
      <c r="U826" s="165"/>
      <c r="V826" s="165"/>
      <c r="W826" s="165"/>
      <c r="X826" s="165"/>
      <c r="Y826" s="165"/>
      <c r="Z826" s="165"/>
    </row>
    <row r="827">
      <c r="A827" s="165"/>
      <c r="B827" s="165"/>
      <c r="C827" s="165"/>
      <c r="D827" s="165"/>
      <c r="E827" s="165"/>
      <c r="F827" s="165"/>
      <c r="G827" s="165"/>
      <c r="H827" s="165"/>
      <c r="I827" s="165"/>
      <c r="J827" s="165"/>
      <c r="K827" s="165"/>
      <c r="L827" s="165"/>
      <c r="M827" s="165"/>
      <c r="N827" s="165"/>
      <c r="O827" s="165"/>
      <c r="P827" s="165"/>
      <c r="Q827" s="165"/>
      <c r="R827" s="165"/>
      <c r="S827" s="165"/>
      <c r="T827" s="165"/>
      <c r="U827" s="165"/>
      <c r="V827" s="165"/>
      <c r="W827" s="165"/>
      <c r="X827" s="165"/>
      <c r="Y827" s="165"/>
      <c r="Z827" s="165"/>
    </row>
    <row r="828">
      <c r="A828" s="165"/>
      <c r="B828" s="165"/>
      <c r="C828" s="165"/>
      <c r="D828" s="165"/>
      <c r="E828" s="165"/>
      <c r="F828" s="165"/>
      <c r="G828" s="165"/>
      <c r="H828" s="165"/>
      <c r="I828" s="165"/>
      <c r="J828" s="165"/>
      <c r="K828" s="165"/>
      <c r="L828" s="165"/>
      <c r="M828" s="165"/>
      <c r="N828" s="165"/>
      <c r="O828" s="165"/>
      <c r="P828" s="165"/>
      <c r="Q828" s="165"/>
      <c r="R828" s="165"/>
      <c r="S828" s="165"/>
      <c r="T828" s="165"/>
      <c r="U828" s="165"/>
      <c r="V828" s="165"/>
      <c r="W828" s="165"/>
      <c r="X828" s="165"/>
      <c r="Y828" s="165"/>
      <c r="Z828" s="165"/>
    </row>
    <row r="829">
      <c r="A829" s="165"/>
      <c r="B829" s="165"/>
      <c r="C829" s="165"/>
      <c r="D829" s="165"/>
      <c r="E829" s="165"/>
      <c r="F829" s="165"/>
      <c r="G829" s="165"/>
      <c r="H829" s="165"/>
      <c r="I829" s="165"/>
      <c r="J829" s="165"/>
      <c r="K829" s="165"/>
      <c r="L829" s="165"/>
      <c r="M829" s="165"/>
      <c r="N829" s="165"/>
      <c r="O829" s="165"/>
      <c r="P829" s="165"/>
      <c r="Q829" s="165"/>
      <c r="R829" s="165"/>
      <c r="S829" s="165"/>
      <c r="T829" s="165"/>
      <c r="U829" s="165"/>
      <c r="V829" s="165"/>
      <c r="W829" s="165"/>
      <c r="X829" s="165"/>
      <c r="Y829" s="165"/>
      <c r="Z829" s="165"/>
    </row>
    <row r="830">
      <c r="A830" s="165"/>
      <c r="B830" s="165"/>
      <c r="C830" s="165"/>
      <c r="D830" s="165"/>
      <c r="E830" s="165"/>
      <c r="F830" s="165"/>
      <c r="G830" s="165"/>
      <c r="H830" s="165"/>
      <c r="I830" s="165"/>
      <c r="J830" s="165"/>
      <c r="K830" s="165"/>
      <c r="L830" s="165"/>
      <c r="M830" s="165"/>
      <c r="N830" s="165"/>
      <c r="O830" s="165"/>
      <c r="P830" s="165"/>
      <c r="Q830" s="165"/>
      <c r="R830" s="165"/>
      <c r="S830" s="165"/>
      <c r="T830" s="165"/>
      <c r="U830" s="165"/>
      <c r="V830" s="165"/>
      <c r="W830" s="165"/>
      <c r="X830" s="165"/>
      <c r="Y830" s="165"/>
      <c r="Z830" s="165"/>
    </row>
    <row r="831">
      <c r="A831" s="165"/>
      <c r="B831" s="165"/>
      <c r="C831" s="165"/>
      <c r="D831" s="165"/>
      <c r="E831" s="165"/>
      <c r="F831" s="165"/>
      <c r="G831" s="165"/>
      <c r="H831" s="165"/>
      <c r="I831" s="165"/>
      <c r="J831" s="165"/>
      <c r="K831" s="165"/>
      <c r="L831" s="165"/>
      <c r="M831" s="165"/>
      <c r="N831" s="165"/>
      <c r="O831" s="165"/>
      <c r="P831" s="165"/>
      <c r="Q831" s="165"/>
      <c r="R831" s="165"/>
      <c r="S831" s="165"/>
      <c r="T831" s="165"/>
      <c r="U831" s="165"/>
      <c r="V831" s="165"/>
      <c r="W831" s="165"/>
      <c r="X831" s="165"/>
      <c r="Y831" s="165"/>
      <c r="Z831" s="165"/>
    </row>
    <row r="832">
      <c r="A832" s="165"/>
      <c r="B832" s="165"/>
      <c r="C832" s="165"/>
      <c r="D832" s="165"/>
      <c r="E832" s="165"/>
      <c r="F832" s="165"/>
      <c r="G832" s="165"/>
      <c r="H832" s="165"/>
      <c r="I832" s="165"/>
      <c r="J832" s="165"/>
      <c r="K832" s="165"/>
      <c r="L832" s="165"/>
      <c r="M832" s="165"/>
      <c r="N832" s="165"/>
      <c r="O832" s="165"/>
      <c r="P832" s="165"/>
      <c r="Q832" s="165"/>
      <c r="R832" s="165"/>
      <c r="S832" s="165"/>
      <c r="T832" s="165"/>
      <c r="U832" s="165"/>
      <c r="V832" s="165"/>
      <c r="W832" s="165"/>
      <c r="X832" s="165"/>
      <c r="Y832" s="165"/>
      <c r="Z832" s="165"/>
    </row>
    <row r="833">
      <c r="A833" s="165"/>
      <c r="B833" s="165"/>
      <c r="C833" s="165"/>
      <c r="D833" s="165"/>
      <c r="E833" s="165"/>
      <c r="F833" s="165"/>
      <c r="G833" s="165"/>
      <c r="H833" s="165"/>
      <c r="I833" s="165"/>
      <c r="J833" s="165"/>
      <c r="K833" s="165"/>
      <c r="L833" s="165"/>
      <c r="M833" s="165"/>
      <c r="N833" s="165"/>
      <c r="O833" s="165"/>
      <c r="P833" s="165"/>
      <c r="Q833" s="165"/>
      <c r="R833" s="165"/>
      <c r="S833" s="165"/>
      <c r="T833" s="165"/>
      <c r="U833" s="165"/>
      <c r="V833" s="165"/>
      <c r="W833" s="165"/>
      <c r="X833" s="165"/>
      <c r="Y833" s="165"/>
      <c r="Z833" s="165"/>
    </row>
    <row r="834">
      <c r="A834" s="165"/>
      <c r="B834" s="165"/>
      <c r="C834" s="165"/>
      <c r="D834" s="165"/>
      <c r="E834" s="165"/>
      <c r="F834" s="165"/>
      <c r="G834" s="165"/>
      <c r="H834" s="165"/>
      <c r="I834" s="165"/>
      <c r="J834" s="165"/>
      <c r="K834" s="165"/>
      <c r="L834" s="165"/>
      <c r="M834" s="165"/>
      <c r="N834" s="165"/>
      <c r="O834" s="165"/>
      <c r="P834" s="165"/>
      <c r="Q834" s="165"/>
      <c r="R834" s="165"/>
      <c r="S834" s="165"/>
      <c r="T834" s="165"/>
      <c r="U834" s="165"/>
      <c r="V834" s="165"/>
      <c r="W834" s="165"/>
      <c r="X834" s="165"/>
      <c r="Y834" s="165"/>
      <c r="Z834" s="165"/>
    </row>
    <row r="835">
      <c r="A835" s="165"/>
      <c r="B835" s="165"/>
      <c r="C835" s="165"/>
      <c r="D835" s="165"/>
      <c r="E835" s="165"/>
      <c r="F835" s="165"/>
      <c r="G835" s="165"/>
      <c r="H835" s="165"/>
      <c r="I835" s="165"/>
      <c r="J835" s="165"/>
      <c r="K835" s="165"/>
      <c r="L835" s="165"/>
      <c r="M835" s="165"/>
      <c r="N835" s="165"/>
      <c r="O835" s="165"/>
      <c r="P835" s="165"/>
      <c r="Q835" s="165"/>
      <c r="R835" s="165"/>
      <c r="S835" s="165"/>
      <c r="T835" s="165"/>
      <c r="U835" s="165"/>
      <c r="V835" s="165"/>
      <c r="W835" s="165"/>
      <c r="X835" s="165"/>
      <c r="Y835" s="165"/>
      <c r="Z835" s="165"/>
    </row>
    <row r="836">
      <c r="A836" s="165"/>
      <c r="B836" s="165"/>
      <c r="C836" s="165"/>
      <c r="D836" s="165"/>
      <c r="E836" s="165"/>
      <c r="F836" s="165"/>
      <c r="G836" s="165"/>
      <c r="H836" s="165"/>
      <c r="I836" s="165"/>
      <c r="J836" s="165"/>
      <c r="K836" s="165"/>
      <c r="L836" s="165"/>
      <c r="M836" s="165"/>
      <c r="N836" s="165"/>
      <c r="O836" s="165"/>
      <c r="P836" s="165"/>
      <c r="Q836" s="165"/>
      <c r="R836" s="165"/>
      <c r="S836" s="165"/>
      <c r="T836" s="165"/>
      <c r="U836" s="165"/>
      <c r="V836" s="165"/>
      <c r="W836" s="165"/>
      <c r="X836" s="165"/>
      <c r="Y836" s="165"/>
      <c r="Z836" s="165"/>
    </row>
    <row r="837">
      <c r="A837" s="165"/>
      <c r="B837" s="165"/>
      <c r="C837" s="165"/>
      <c r="D837" s="165"/>
      <c r="E837" s="165"/>
      <c r="F837" s="165"/>
      <c r="G837" s="165"/>
      <c r="H837" s="165"/>
      <c r="I837" s="165"/>
      <c r="J837" s="165"/>
      <c r="K837" s="165"/>
      <c r="L837" s="165"/>
      <c r="M837" s="165"/>
      <c r="N837" s="165"/>
      <c r="O837" s="165"/>
      <c r="P837" s="165"/>
      <c r="Q837" s="165"/>
      <c r="R837" s="165"/>
      <c r="S837" s="165"/>
      <c r="T837" s="165"/>
      <c r="U837" s="165"/>
      <c r="V837" s="165"/>
      <c r="W837" s="165"/>
      <c r="X837" s="165"/>
      <c r="Y837" s="165"/>
      <c r="Z837" s="165"/>
    </row>
    <row r="838">
      <c r="A838" s="165"/>
      <c r="B838" s="165"/>
      <c r="C838" s="165"/>
      <c r="D838" s="165"/>
      <c r="E838" s="165"/>
      <c r="F838" s="165"/>
      <c r="G838" s="165"/>
      <c r="H838" s="165"/>
      <c r="I838" s="165"/>
      <c r="J838" s="165"/>
      <c r="K838" s="165"/>
      <c r="L838" s="165"/>
      <c r="M838" s="165"/>
      <c r="N838" s="165"/>
      <c r="O838" s="165"/>
      <c r="P838" s="165"/>
      <c r="Q838" s="165"/>
      <c r="R838" s="165"/>
      <c r="S838" s="165"/>
      <c r="T838" s="165"/>
      <c r="U838" s="165"/>
      <c r="V838" s="165"/>
      <c r="W838" s="165"/>
      <c r="X838" s="165"/>
      <c r="Y838" s="165"/>
      <c r="Z838" s="165"/>
    </row>
    <row r="839">
      <c r="A839" s="165"/>
      <c r="B839" s="165"/>
      <c r="C839" s="165"/>
      <c r="D839" s="165"/>
      <c r="E839" s="165"/>
      <c r="F839" s="165"/>
      <c r="G839" s="165"/>
      <c r="H839" s="165"/>
      <c r="I839" s="165"/>
      <c r="J839" s="165"/>
      <c r="K839" s="165"/>
      <c r="L839" s="165"/>
      <c r="M839" s="165"/>
      <c r="N839" s="165"/>
      <c r="O839" s="165"/>
      <c r="P839" s="165"/>
      <c r="Q839" s="165"/>
      <c r="R839" s="165"/>
      <c r="S839" s="165"/>
      <c r="T839" s="165"/>
      <c r="U839" s="165"/>
      <c r="V839" s="165"/>
      <c r="W839" s="165"/>
      <c r="X839" s="165"/>
      <c r="Y839" s="165"/>
      <c r="Z839" s="165"/>
    </row>
    <row r="840">
      <c r="A840" s="165"/>
      <c r="B840" s="165"/>
      <c r="C840" s="165"/>
      <c r="D840" s="165"/>
      <c r="E840" s="165"/>
      <c r="F840" s="165"/>
      <c r="G840" s="165"/>
      <c r="H840" s="165"/>
      <c r="I840" s="165"/>
      <c r="J840" s="165"/>
      <c r="K840" s="165"/>
      <c r="L840" s="165"/>
      <c r="M840" s="165"/>
      <c r="N840" s="165"/>
      <c r="O840" s="165"/>
      <c r="P840" s="165"/>
      <c r="Q840" s="165"/>
      <c r="R840" s="165"/>
      <c r="S840" s="165"/>
      <c r="T840" s="165"/>
      <c r="U840" s="165"/>
      <c r="V840" s="165"/>
      <c r="W840" s="165"/>
      <c r="X840" s="165"/>
      <c r="Y840" s="165"/>
      <c r="Z840" s="165"/>
    </row>
    <row r="841">
      <c r="A841" s="165"/>
      <c r="B841" s="165"/>
      <c r="C841" s="165"/>
      <c r="D841" s="165"/>
      <c r="E841" s="165"/>
      <c r="F841" s="165"/>
      <c r="G841" s="165"/>
      <c r="H841" s="165"/>
      <c r="I841" s="165"/>
      <c r="J841" s="165"/>
      <c r="K841" s="165"/>
      <c r="L841" s="165"/>
      <c r="M841" s="165"/>
      <c r="N841" s="165"/>
      <c r="O841" s="165"/>
      <c r="P841" s="165"/>
      <c r="Q841" s="165"/>
      <c r="R841" s="165"/>
      <c r="S841" s="165"/>
      <c r="T841" s="165"/>
      <c r="U841" s="165"/>
      <c r="V841" s="165"/>
      <c r="W841" s="165"/>
      <c r="X841" s="165"/>
      <c r="Y841" s="165"/>
      <c r="Z841" s="165"/>
    </row>
    <row r="842">
      <c r="A842" s="165"/>
      <c r="B842" s="165"/>
      <c r="C842" s="165"/>
      <c r="D842" s="165"/>
      <c r="E842" s="165"/>
      <c r="F842" s="165"/>
      <c r="G842" s="165"/>
      <c r="H842" s="165"/>
      <c r="I842" s="165"/>
      <c r="J842" s="165"/>
      <c r="K842" s="165"/>
      <c r="L842" s="165"/>
      <c r="M842" s="165"/>
      <c r="N842" s="165"/>
      <c r="O842" s="165"/>
      <c r="P842" s="165"/>
      <c r="Q842" s="165"/>
      <c r="R842" s="165"/>
      <c r="S842" s="165"/>
      <c r="T842" s="165"/>
      <c r="U842" s="165"/>
      <c r="V842" s="165"/>
      <c r="W842" s="165"/>
      <c r="X842" s="165"/>
      <c r="Y842" s="165"/>
      <c r="Z842" s="165"/>
    </row>
    <row r="843">
      <c r="A843" s="165"/>
      <c r="B843" s="165"/>
      <c r="C843" s="165"/>
      <c r="D843" s="165"/>
      <c r="E843" s="165"/>
      <c r="F843" s="165"/>
      <c r="G843" s="165"/>
      <c r="H843" s="165"/>
      <c r="I843" s="165"/>
      <c r="J843" s="165"/>
      <c r="K843" s="165"/>
      <c r="L843" s="165"/>
      <c r="M843" s="165"/>
      <c r="N843" s="165"/>
      <c r="O843" s="165"/>
      <c r="P843" s="165"/>
      <c r="Q843" s="165"/>
      <c r="R843" s="165"/>
      <c r="S843" s="165"/>
      <c r="T843" s="165"/>
      <c r="U843" s="165"/>
      <c r="V843" s="165"/>
      <c r="W843" s="165"/>
      <c r="X843" s="165"/>
      <c r="Y843" s="165"/>
      <c r="Z843" s="165"/>
    </row>
    <row r="844">
      <c r="A844" s="165"/>
      <c r="B844" s="165"/>
      <c r="C844" s="165"/>
      <c r="D844" s="165"/>
      <c r="E844" s="165"/>
      <c r="F844" s="165"/>
      <c r="G844" s="165"/>
      <c r="H844" s="165"/>
      <c r="I844" s="165"/>
      <c r="J844" s="165"/>
      <c r="K844" s="165"/>
      <c r="L844" s="165"/>
      <c r="M844" s="165"/>
      <c r="N844" s="165"/>
      <c r="O844" s="165"/>
      <c r="P844" s="165"/>
      <c r="Q844" s="165"/>
      <c r="R844" s="165"/>
      <c r="S844" s="165"/>
      <c r="T844" s="165"/>
      <c r="U844" s="165"/>
      <c r="V844" s="165"/>
      <c r="W844" s="165"/>
      <c r="X844" s="165"/>
      <c r="Y844" s="165"/>
      <c r="Z844" s="165"/>
    </row>
    <row r="845">
      <c r="A845" s="165"/>
      <c r="B845" s="165"/>
      <c r="C845" s="165"/>
      <c r="D845" s="165"/>
      <c r="E845" s="165"/>
      <c r="F845" s="165"/>
      <c r="G845" s="165"/>
      <c r="H845" s="165"/>
      <c r="I845" s="165"/>
      <c r="J845" s="165"/>
      <c r="K845" s="165"/>
      <c r="L845" s="165"/>
      <c r="M845" s="165"/>
      <c r="N845" s="165"/>
      <c r="O845" s="165"/>
      <c r="P845" s="165"/>
      <c r="Q845" s="165"/>
      <c r="R845" s="165"/>
      <c r="S845" s="165"/>
      <c r="T845" s="165"/>
      <c r="U845" s="165"/>
      <c r="V845" s="165"/>
      <c r="W845" s="165"/>
      <c r="X845" s="165"/>
      <c r="Y845" s="165"/>
      <c r="Z845" s="165"/>
    </row>
    <row r="846">
      <c r="A846" s="165"/>
      <c r="B846" s="165"/>
      <c r="C846" s="165"/>
      <c r="D846" s="165"/>
      <c r="E846" s="165"/>
      <c r="F846" s="165"/>
      <c r="G846" s="165"/>
      <c r="H846" s="165"/>
      <c r="I846" s="165"/>
      <c r="J846" s="165"/>
      <c r="K846" s="165"/>
      <c r="L846" s="165"/>
      <c r="M846" s="165"/>
      <c r="N846" s="165"/>
      <c r="O846" s="165"/>
      <c r="P846" s="165"/>
      <c r="Q846" s="165"/>
      <c r="R846" s="165"/>
      <c r="S846" s="165"/>
      <c r="T846" s="165"/>
      <c r="U846" s="165"/>
      <c r="V846" s="165"/>
      <c r="W846" s="165"/>
      <c r="X846" s="165"/>
      <c r="Y846" s="165"/>
      <c r="Z846" s="165"/>
    </row>
    <row r="847">
      <c r="A847" s="165"/>
      <c r="B847" s="165"/>
      <c r="C847" s="165"/>
      <c r="D847" s="165"/>
      <c r="E847" s="165"/>
      <c r="F847" s="165"/>
      <c r="G847" s="165"/>
      <c r="H847" s="165"/>
      <c r="I847" s="165"/>
      <c r="J847" s="165"/>
      <c r="K847" s="165"/>
      <c r="L847" s="165"/>
      <c r="M847" s="165"/>
      <c r="N847" s="165"/>
      <c r="O847" s="165"/>
      <c r="P847" s="165"/>
      <c r="Q847" s="165"/>
      <c r="R847" s="165"/>
      <c r="S847" s="165"/>
      <c r="T847" s="165"/>
      <c r="U847" s="165"/>
      <c r="V847" s="165"/>
      <c r="W847" s="165"/>
      <c r="X847" s="165"/>
      <c r="Y847" s="165"/>
      <c r="Z847" s="165"/>
    </row>
    <row r="848">
      <c r="A848" s="165"/>
      <c r="B848" s="165"/>
      <c r="C848" s="165"/>
      <c r="D848" s="165"/>
      <c r="E848" s="165"/>
      <c r="F848" s="165"/>
      <c r="G848" s="165"/>
      <c r="H848" s="165"/>
      <c r="I848" s="165"/>
      <c r="J848" s="165"/>
      <c r="K848" s="165"/>
      <c r="L848" s="165"/>
      <c r="M848" s="165"/>
      <c r="N848" s="165"/>
      <c r="O848" s="165"/>
      <c r="P848" s="165"/>
      <c r="Q848" s="165"/>
      <c r="R848" s="165"/>
      <c r="S848" s="165"/>
      <c r="T848" s="165"/>
      <c r="U848" s="165"/>
      <c r="V848" s="165"/>
      <c r="W848" s="165"/>
      <c r="X848" s="165"/>
      <c r="Y848" s="165"/>
      <c r="Z848" s="165"/>
    </row>
    <row r="849">
      <c r="A849" s="165"/>
      <c r="B849" s="165"/>
      <c r="C849" s="165"/>
      <c r="D849" s="165"/>
      <c r="E849" s="165"/>
      <c r="F849" s="165"/>
      <c r="G849" s="165"/>
      <c r="H849" s="165"/>
      <c r="I849" s="165"/>
      <c r="J849" s="165"/>
      <c r="K849" s="165"/>
      <c r="L849" s="165"/>
      <c r="M849" s="165"/>
      <c r="N849" s="165"/>
      <c r="O849" s="165"/>
      <c r="P849" s="165"/>
      <c r="Q849" s="165"/>
      <c r="R849" s="165"/>
      <c r="S849" s="165"/>
      <c r="T849" s="165"/>
      <c r="U849" s="165"/>
      <c r="V849" s="165"/>
      <c r="W849" s="165"/>
      <c r="X849" s="165"/>
      <c r="Y849" s="165"/>
      <c r="Z849" s="165"/>
    </row>
    <row r="850">
      <c r="A850" s="165"/>
      <c r="B850" s="165"/>
      <c r="C850" s="165"/>
      <c r="D850" s="165"/>
      <c r="E850" s="165"/>
      <c r="F850" s="165"/>
      <c r="G850" s="165"/>
      <c r="H850" s="165"/>
      <c r="I850" s="165"/>
      <c r="J850" s="165"/>
      <c r="K850" s="165"/>
      <c r="L850" s="165"/>
      <c r="M850" s="165"/>
      <c r="N850" s="165"/>
      <c r="O850" s="165"/>
      <c r="P850" s="165"/>
      <c r="Q850" s="165"/>
      <c r="R850" s="165"/>
      <c r="S850" s="165"/>
      <c r="T850" s="165"/>
      <c r="U850" s="165"/>
      <c r="V850" s="165"/>
      <c r="W850" s="165"/>
      <c r="X850" s="165"/>
      <c r="Y850" s="165"/>
      <c r="Z850" s="165"/>
    </row>
    <row r="851">
      <c r="A851" s="165"/>
      <c r="B851" s="165"/>
      <c r="C851" s="165"/>
      <c r="D851" s="165"/>
      <c r="E851" s="165"/>
      <c r="F851" s="165"/>
      <c r="G851" s="165"/>
      <c r="H851" s="165"/>
      <c r="I851" s="165"/>
      <c r="J851" s="165"/>
      <c r="K851" s="165"/>
      <c r="L851" s="165"/>
      <c r="M851" s="165"/>
      <c r="N851" s="165"/>
      <c r="O851" s="165"/>
      <c r="P851" s="165"/>
      <c r="Q851" s="165"/>
      <c r="R851" s="165"/>
      <c r="S851" s="165"/>
      <c r="T851" s="165"/>
      <c r="U851" s="165"/>
      <c r="V851" s="165"/>
      <c r="W851" s="165"/>
      <c r="X851" s="165"/>
      <c r="Y851" s="165"/>
      <c r="Z851" s="165"/>
    </row>
    <row r="852">
      <c r="A852" s="165"/>
      <c r="B852" s="165"/>
      <c r="C852" s="165"/>
      <c r="D852" s="165"/>
      <c r="E852" s="165"/>
      <c r="F852" s="165"/>
      <c r="G852" s="165"/>
      <c r="H852" s="165"/>
      <c r="I852" s="165"/>
      <c r="J852" s="165"/>
      <c r="K852" s="165"/>
      <c r="L852" s="165"/>
      <c r="M852" s="165"/>
      <c r="N852" s="165"/>
      <c r="O852" s="165"/>
      <c r="P852" s="165"/>
      <c r="Q852" s="165"/>
      <c r="R852" s="165"/>
      <c r="S852" s="165"/>
      <c r="T852" s="165"/>
      <c r="U852" s="165"/>
      <c r="V852" s="165"/>
      <c r="W852" s="165"/>
      <c r="X852" s="165"/>
      <c r="Y852" s="165"/>
      <c r="Z852" s="165"/>
    </row>
    <row r="853">
      <c r="A853" s="165"/>
      <c r="B853" s="165"/>
      <c r="C853" s="165"/>
      <c r="D853" s="165"/>
      <c r="E853" s="165"/>
      <c r="F853" s="165"/>
      <c r="G853" s="165"/>
      <c r="H853" s="165"/>
      <c r="I853" s="165"/>
      <c r="J853" s="165"/>
      <c r="K853" s="165"/>
      <c r="L853" s="165"/>
      <c r="M853" s="165"/>
      <c r="N853" s="165"/>
      <c r="O853" s="165"/>
      <c r="P853" s="165"/>
      <c r="Q853" s="165"/>
      <c r="R853" s="165"/>
      <c r="S853" s="165"/>
      <c r="T853" s="165"/>
      <c r="U853" s="165"/>
      <c r="V853" s="165"/>
      <c r="W853" s="165"/>
      <c r="X853" s="165"/>
      <c r="Y853" s="165"/>
      <c r="Z853" s="165"/>
    </row>
    <row r="854">
      <c r="A854" s="165"/>
      <c r="B854" s="165"/>
      <c r="C854" s="165"/>
      <c r="D854" s="165"/>
      <c r="E854" s="165"/>
      <c r="F854" s="165"/>
      <c r="G854" s="165"/>
      <c r="H854" s="165"/>
      <c r="I854" s="165"/>
      <c r="J854" s="165"/>
      <c r="K854" s="165"/>
      <c r="L854" s="165"/>
      <c r="M854" s="165"/>
      <c r="N854" s="165"/>
      <c r="O854" s="165"/>
      <c r="P854" s="165"/>
      <c r="Q854" s="165"/>
      <c r="R854" s="165"/>
      <c r="S854" s="165"/>
      <c r="T854" s="165"/>
      <c r="U854" s="165"/>
      <c r="V854" s="165"/>
      <c r="W854" s="165"/>
      <c r="X854" s="165"/>
      <c r="Y854" s="165"/>
      <c r="Z854" s="165"/>
    </row>
    <row r="855">
      <c r="A855" s="165"/>
      <c r="B855" s="165"/>
      <c r="C855" s="165"/>
      <c r="D855" s="165"/>
      <c r="E855" s="165"/>
      <c r="F855" s="165"/>
      <c r="G855" s="165"/>
      <c r="H855" s="165"/>
      <c r="I855" s="165"/>
      <c r="J855" s="165"/>
      <c r="K855" s="165"/>
      <c r="L855" s="165"/>
      <c r="M855" s="165"/>
      <c r="N855" s="165"/>
      <c r="O855" s="165"/>
      <c r="P855" s="165"/>
      <c r="Q855" s="165"/>
      <c r="R855" s="165"/>
      <c r="S855" s="165"/>
      <c r="T855" s="165"/>
      <c r="U855" s="165"/>
      <c r="V855" s="165"/>
      <c r="W855" s="165"/>
      <c r="X855" s="165"/>
      <c r="Y855" s="165"/>
      <c r="Z855" s="165"/>
    </row>
    <row r="856">
      <c r="A856" s="165"/>
      <c r="B856" s="165"/>
      <c r="C856" s="165"/>
      <c r="D856" s="165"/>
      <c r="E856" s="165"/>
      <c r="F856" s="165"/>
      <c r="G856" s="165"/>
      <c r="H856" s="165"/>
      <c r="I856" s="165"/>
      <c r="J856" s="165"/>
      <c r="K856" s="165"/>
      <c r="L856" s="165"/>
      <c r="M856" s="165"/>
      <c r="N856" s="165"/>
      <c r="O856" s="165"/>
      <c r="P856" s="165"/>
      <c r="Q856" s="165"/>
      <c r="R856" s="165"/>
      <c r="S856" s="165"/>
      <c r="T856" s="165"/>
      <c r="U856" s="165"/>
      <c r="V856" s="165"/>
      <c r="W856" s="165"/>
      <c r="X856" s="165"/>
      <c r="Y856" s="165"/>
      <c r="Z856" s="165"/>
    </row>
    <row r="857">
      <c r="A857" s="165"/>
      <c r="B857" s="165"/>
      <c r="C857" s="165"/>
      <c r="D857" s="165"/>
      <c r="E857" s="165"/>
      <c r="F857" s="165"/>
      <c r="G857" s="165"/>
      <c r="H857" s="165"/>
      <c r="I857" s="165"/>
      <c r="J857" s="165"/>
      <c r="K857" s="165"/>
      <c r="L857" s="165"/>
      <c r="M857" s="165"/>
      <c r="N857" s="165"/>
      <c r="O857" s="165"/>
      <c r="P857" s="165"/>
      <c r="Q857" s="165"/>
      <c r="R857" s="165"/>
      <c r="S857" s="165"/>
      <c r="T857" s="165"/>
      <c r="U857" s="165"/>
      <c r="V857" s="165"/>
      <c r="W857" s="165"/>
      <c r="X857" s="165"/>
      <c r="Y857" s="165"/>
      <c r="Z857" s="165"/>
    </row>
    <row r="858">
      <c r="A858" s="165"/>
      <c r="B858" s="165"/>
      <c r="C858" s="165"/>
      <c r="D858" s="165"/>
      <c r="E858" s="165"/>
      <c r="F858" s="165"/>
      <c r="G858" s="165"/>
      <c r="H858" s="165"/>
      <c r="I858" s="165"/>
      <c r="J858" s="165"/>
      <c r="K858" s="165"/>
      <c r="L858" s="165"/>
      <c r="M858" s="165"/>
      <c r="N858" s="165"/>
      <c r="O858" s="165"/>
      <c r="P858" s="165"/>
      <c r="Q858" s="165"/>
      <c r="R858" s="165"/>
      <c r="S858" s="165"/>
      <c r="T858" s="165"/>
      <c r="U858" s="165"/>
      <c r="V858" s="165"/>
      <c r="W858" s="165"/>
      <c r="X858" s="165"/>
      <c r="Y858" s="165"/>
      <c r="Z858" s="165"/>
    </row>
    <row r="859">
      <c r="A859" s="165"/>
      <c r="B859" s="165"/>
      <c r="C859" s="165"/>
      <c r="D859" s="165"/>
      <c r="E859" s="165"/>
      <c r="F859" s="165"/>
      <c r="G859" s="165"/>
      <c r="H859" s="165"/>
      <c r="I859" s="165"/>
      <c r="J859" s="165"/>
      <c r="K859" s="165"/>
      <c r="L859" s="165"/>
      <c r="M859" s="165"/>
      <c r="N859" s="165"/>
      <c r="O859" s="165"/>
      <c r="P859" s="165"/>
      <c r="Q859" s="165"/>
      <c r="R859" s="165"/>
      <c r="S859" s="165"/>
      <c r="T859" s="165"/>
      <c r="U859" s="165"/>
      <c r="V859" s="165"/>
      <c r="W859" s="165"/>
      <c r="X859" s="165"/>
      <c r="Y859" s="165"/>
      <c r="Z859" s="165"/>
    </row>
    <row r="860">
      <c r="A860" s="165"/>
      <c r="B860" s="165"/>
      <c r="C860" s="165"/>
      <c r="D860" s="165"/>
      <c r="E860" s="165"/>
      <c r="F860" s="165"/>
      <c r="G860" s="165"/>
      <c r="H860" s="165"/>
      <c r="I860" s="165"/>
      <c r="J860" s="165"/>
      <c r="K860" s="165"/>
      <c r="L860" s="165"/>
      <c r="M860" s="165"/>
      <c r="N860" s="165"/>
      <c r="O860" s="165"/>
      <c r="P860" s="165"/>
      <c r="Q860" s="165"/>
      <c r="R860" s="165"/>
      <c r="S860" s="165"/>
      <c r="T860" s="165"/>
      <c r="U860" s="165"/>
      <c r="V860" s="165"/>
      <c r="W860" s="165"/>
      <c r="X860" s="165"/>
      <c r="Y860" s="165"/>
      <c r="Z860" s="165"/>
    </row>
    <row r="861">
      <c r="A861" s="165"/>
      <c r="B861" s="165"/>
      <c r="C861" s="165"/>
      <c r="D861" s="165"/>
      <c r="E861" s="165"/>
      <c r="F861" s="165"/>
      <c r="G861" s="165"/>
      <c r="H861" s="165"/>
      <c r="I861" s="165"/>
      <c r="J861" s="165"/>
      <c r="K861" s="165"/>
      <c r="L861" s="165"/>
      <c r="M861" s="165"/>
      <c r="N861" s="165"/>
      <c r="O861" s="165"/>
      <c r="P861" s="165"/>
      <c r="Q861" s="165"/>
      <c r="R861" s="165"/>
      <c r="S861" s="165"/>
      <c r="T861" s="165"/>
      <c r="U861" s="165"/>
      <c r="V861" s="165"/>
      <c r="W861" s="165"/>
      <c r="X861" s="165"/>
      <c r="Y861" s="165"/>
      <c r="Z861" s="165"/>
    </row>
    <row r="862">
      <c r="A862" s="165"/>
      <c r="B862" s="165"/>
      <c r="C862" s="165"/>
      <c r="D862" s="165"/>
      <c r="E862" s="165"/>
      <c r="F862" s="165"/>
      <c r="G862" s="165"/>
      <c r="H862" s="165"/>
      <c r="I862" s="165"/>
      <c r="J862" s="165"/>
      <c r="K862" s="165"/>
      <c r="L862" s="165"/>
      <c r="M862" s="165"/>
      <c r="N862" s="165"/>
      <c r="O862" s="165"/>
      <c r="P862" s="165"/>
      <c r="Q862" s="165"/>
      <c r="R862" s="165"/>
      <c r="S862" s="165"/>
      <c r="T862" s="165"/>
      <c r="U862" s="165"/>
      <c r="V862" s="165"/>
      <c r="W862" s="165"/>
      <c r="X862" s="165"/>
      <c r="Y862" s="165"/>
      <c r="Z862" s="165"/>
    </row>
    <row r="863">
      <c r="A863" s="165"/>
      <c r="B863" s="165"/>
      <c r="C863" s="165"/>
      <c r="D863" s="165"/>
      <c r="E863" s="165"/>
      <c r="F863" s="165"/>
      <c r="G863" s="165"/>
      <c r="H863" s="165"/>
      <c r="I863" s="165"/>
      <c r="J863" s="165"/>
      <c r="K863" s="165"/>
      <c r="L863" s="165"/>
      <c r="M863" s="165"/>
      <c r="N863" s="165"/>
      <c r="O863" s="165"/>
      <c r="P863" s="165"/>
      <c r="Q863" s="165"/>
      <c r="R863" s="165"/>
      <c r="S863" s="165"/>
      <c r="T863" s="165"/>
      <c r="U863" s="165"/>
      <c r="V863" s="165"/>
      <c r="W863" s="165"/>
      <c r="X863" s="165"/>
      <c r="Y863" s="165"/>
      <c r="Z863" s="165"/>
    </row>
    <row r="864">
      <c r="A864" s="165"/>
      <c r="B864" s="165"/>
      <c r="C864" s="165"/>
      <c r="D864" s="165"/>
      <c r="E864" s="165"/>
      <c r="F864" s="165"/>
      <c r="G864" s="165"/>
      <c r="H864" s="165"/>
      <c r="I864" s="165"/>
      <c r="J864" s="165"/>
      <c r="K864" s="165"/>
      <c r="L864" s="165"/>
      <c r="M864" s="165"/>
      <c r="N864" s="165"/>
      <c r="O864" s="165"/>
      <c r="P864" s="165"/>
      <c r="Q864" s="165"/>
      <c r="R864" s="165"/>
      <c r="S864" s="165"/>
      <c r="T864" s="165"/>
      <c r="U864" s="165"/>
      <c r="V864" s="165"/>
      <c r="W864" s="165"/>
      <c r="X864" s="165"/>
      <c r="Y864" s="165"/>
      <c r="Z864" s="165"/>
    </row>
    <row r="865">
      <c r="A865" s="165"/>
      <c r="B865" s="165"/>
      <c r="C865" s="165"/>
      <c r="D865" s="165"/>
      <c r="E865" s="165"/>
      <c r="F865" s="165"/>
      <c r="G865" s="165"/>
      <c r="H865" s="165"/>
      <c r="I865" s="165"/>
      <c r="J865" s="165"/>
      <c r="K865" s="165"/>
      <c r="L865" s="165"/>
      <c r="M865" s="165"/>
      <c r="N865" s="165"/>
      <c r="O865" s="165"/>
      <c r="P865" s="165"/>
      <c r="Q865" s="165"/>
      <c r="R865" s="165"/>
      <c r="S865" s="165"/>
      <c r="T865" s="165"/>
      <c r="U865" s="165"/>
      <c r="V865" s="165"/>
      <c r="W865" s="165"/>
      <c r="X865" s="165"/>
      <c r="Y865" s="165"/>
      <c r="Z865" s="165"/>
    </row>
    <row r="866">
      <c r="A866" s="165"/>
      <c r="B866" s="165"/>
      <c r="C866" s="165"/>
      <c r="D866" s="165"/>
      <c r="E866" s="165"/>
      <c r="F866" s="165"/>
      <c r="G866" s="165"/>
      <c r="H866" s="165"/>
      <c r="I866" s="165"/>
      <c r="J866" s="165"/>
      <c r="K866" s="165"/>
      <c r="L866" s="165"/>
      <c r="M866" s="165"/>
      <c r="N866" s="165"/>
      <c r="O866" s="165"/>
      <c r="P866" s="165"/>
      <c r="Q866" s="165"/>
      <c r="R866" s="165"/>
      <c r="S866" s="165"/>
      <c r="T866" s="165"/>
      <c r="U866" s="165"/>
      <c r="V866" s="165"/>
      <c r="W866" s="165"/>
      <c r="X866" s="165"/>
      <c r="Y866" s="165"/>
      <c r="Z866" s="165"/>
    </row>
    <row r="867">
      <c r="A867" s="165"/>
      <c r="B867" s="165"/>
      <c r="C867" s="165"/>
      <c r="D867" s="165"/>
      <c r="E867" s="165"/>
      <c r="F867" s="165"/>
      <c r="G867" s="165"/>
      <c r="H867" s="165"/>
      <c r="I867" s="165"/>
      <c r="J867" s="165"/>
      <c r="K867" s="165"/>
      <c r="L867" s="165"/>
      <c r="M867" s="165"/>
      <c r="N867" s="165"/>
      <c r="O867" s="165"/>
      <c r="P867" s="165"/>
      <c r="Q867" s="165"/>
      <c r="R867" s="165"/>
      <c r="S867" s="165"/>
      <c r="T867" s="165"/>
      <c r="U867" s="165"/>
      <c r="V867" s="165"/>
      <c r="W867" s="165"/>
      <c r="X867" s="165"/>
      <c r="Y867" s="165"/>
      <c r="Z867" s="165"/>
    </row>
    <row r="868">
      <c r="A868" s="165"/>
      <c r="B868" s="165"/>
      <c r="C868" s="165"/>
      <c r="D868" s="165"/>
      <c r="E868" s="165"/>
      <c r="F868" s="165"/>
      <c r="G868" s="165"/>
      <c r="H868" s="165"/>
      <c r="I868" s="165"/>
      <c r="J868" s="165"/>
      <c r="K868" s="165"/>
      <c r="L868" s="165"/>
      <c r="M868" s="165"/>
      <c r="N868" s="165"/>
      <c r="O868" s="165"/>
      <c r="P868" s="165"/>
      <c r="Q868" s="165"/>
      <c r="R868" s="165"/>
      <c r="S868" s="165"/>
      <c r="T868" s="165"/>
      <c r="U868" s="165"/>
      <c r="V868" s="165"/>
      <c r="W868" s="165"/>
      <c r="X868" s="165"/>
      <c r="Y868" s="165"/>
      <c r="Z868" s="165"/>
    </row>
    <row r="869">
      <c r="A869" s="165"/>
      <c r="B869" s="165"/>
      <c r="C869" s="165"/>
      <c r="D869" s="165"/>
      <c r="E869" s="165"/>
      <c r="F869" s="165"/>
      <c r="G869" s="165"/>
      <c r="H869" s="165"/>
      <c r="I869" s="165"/>
      <c r="J869" s="165"/>
      <c r="K869" s="165"/>
      <c r="L869" s="165"/>
      <c r="M869" s="165"/>
      <c r="N869" s="165"/>
      <c r="O869" s="165"/>
      <c r="P869" s="165"/>
      <c r="Q869" s="165"/>
      <c r="R869" s="165"/>
      <c r="S869" s="165"/>
      <c r="T869" s="165"/>
      <c r="U869" s="165"/>
      <c r="V869" s="165"/>
      <c r="W869" s="165"/>
      <c r="X869" s="165"/>
      <c r="Y869" s="165"/>
      <c r="Z869" s="165"/>
    </row>
    <row r="870">
      <c r="A870" s="165"/>
      <c r="B870" s="165"/>
      <c r="C870" s="165"/>
      <c r="D870" s="165"/>
      <c r="E870" s="165"/>
      <c r="F870" s="165"/>
      <c r="G870" s="165"/>
      <c r="H870" s="165"/>
      <c r="I870" s="165"/>
      <c r="J870" s="165"/>
      <c r="K870" s="165"/>
      <c r="L870" s="165"/>
      <c r="M870" s="165"/>
      <c r="N870" s="165"/>
      <c r="O870" s="165"/>
      <c r="P870" s="165"/>
      <c r="Q870" s="165"/>
      <c r="R870" s="165"/>
      <c r="S870" s="165"/>
      <c r="T870" s="165"/>
      <c r="U870" s="165"/>
      <c r="V870" s="165"/>
      <c r="W870" s="165"/>
      <c r="X870" s="165"/>
      <c r="Y870" s="165"/>
      <c r="Z870" s="165"/>
    </row>
    <row r="871">
      <c r="A871" s="165"/>
      <c r="B871" s="165"/>
      <c r="C871" s="165"/>
      <c r="D871" s="165"/>
      <c r="E871" s="165"/>
      <c r="F871" s="165"/>
      <c r="G871" s="165"/>
      <c r="H871" s="165"/>
      <c r="I871" s="165"/>
      <c r="J871" s="165"/>
      <c r="K871" s="165"/>
      <c r="L871" s="165"/>
      <c r="M871" s="165"/>
      <c r="N871" s="165"/>
      <c r="O871" s="165"/>
      <c r="P871" s="165"/>
      <c r="Q871" s="165"/>
      <c r="R871" s="165"/>
      <c r="S871" s="165"/>
      <c r="T871" s="165"/>
      <c r="U871" s="165"/>
      <c r="V871" s="165"/>
      <c r="W871" s="165"/>
      <c r="X871" s="165"/>
      <c r="Y871" s="165"/>
      <c r="Z871" s="165"/>
    </row>
    <row r="872">
      <c r="A872" s="165"/>
      <c r="B872" s="165"/>
      <c r="C872" s="165"/>
      <c r="D872" s="165"/>
      <c r="E872" s="165"/>
      <c r="F872" s="165"/>
      <c r="G872" s="165"/>
      <c r="H872" s="165"/>
      <c r="I872" s="165"/>
      <c r="J872" s="165"/>
      <c r="K872" s="165"/>
      <c r="L872" s="165"/>
      <c r="M872" s="165"/>
      <c r="N872" s="165"/>
      <c r="O872" s="165"/>
      <c r="P872" s="165"/>
      <c r="Q872" s="165"/>
      <c r="R872" s="165"/>
      <c r="S872" s="165"/>
      <c r="T872" s="165"/>
      <c r="U872" s="165"/>
      <c r="V872" s="165"/>
      <c r="W872" s="165"/>
      <c r="X872" s="165"/>
      <c r="Y872" s="165"/>
      <c r="Z872" s="165"/>
    </row>
    <row r="873">
      <c r="A873" s="165"/>
      <c r="B873" s="165"/>
      <c r="C873" s="165"/>
      <c r="D873" s="165"/>
      <c r="E873" s="165"/>
      <c r="F873" s="165"/>
      <c r="G873" s="165"/>
      <c r="H873" s="165"/>
      <c r="I873" s="165"/>
      <c r="J873" s="165"/>
      <c r="K873" s="165"/>
      <c r="L873" s="165"/>
      <c r="M873" s="165"/>
      <c r="N873" s="165"/>
      <c r="O873" s="165"/>
      <c r="P873" s="165"/>
      <c r="Q873" s="165"/>
      <c r="R873" s="165"/>
      <c r="S873" s="165"/>
      <c r="T873" s="165"/>
      <c r="U873" s="165"/>
      <c r="V873" s="165"/>
      <c r="W873" s="165"/>
      <c r="X873" s="165"/>
      <c r="Y873" s="165"/>
      <c r="Z873" s="165"/>
    </row>
    <row r="874">
      <c r="A874" s="165"/>
      <c r="B874" s="165"/>
      <c r="C874" s="165"/>
      <c r="D874" s="165"/>
      <c r="E874" s="165"/>
      <c r="F874" s="165"/>
      <c r="G874" s="165"/>
      <c r="H874" s="165"/>
      <c r="I874" s="165"/>
      <c r="J874" s="165"/>
      <c r="K874" s="165"/>
      <c r="L874" s="165"/>
      <c r="M874" s="165"/>
      <c r="N874" s="165"/>
      <c r="O874" s="165"/>
      <c r="P874" s="165"/>
      <c r="Q874" s="165"/>
      <c r="R874" s="165"/>
      <c r="S874" s="165"/>
      <c r="T874" s="165"/>
      <c r="U874" s="165"/>
      <c r="V874" s="165"/>
      <c r="W874" s="165"/>
      <c r="X874" s="165"/>
      <c r="Y874" s="165"/>
      <c r="Z874" s="165"/>
    </row>
    <row r="875">
      <c r="A875" s="165"/>
      <c r="B875" s="165"/>
      <c r="C875" s="165"/>
      <c r="D875" s="165"/>
      <c r="E875" s="165"/>
      <c r="F875" s="165"/>
      <c r="G875" s="165"/>
      <c r="H875" s="165"/>
      <c r="I875" s="165"/>
      <c r="J875" s="165"/>
      <c r="K875" s="165"/>
      <c r="L875" s="165"/>
      <c r="M875" s="165"/>
      <c r="N875" s="165"/>
      <c r="O875" s="165"/>
      <c r="P875" s="165"/>
      <c r="Q875" s="165"/>
      <c r="R875" s="165"/>
      <c r="S875" s="165"/>
      <c r="T875" s="165"/>
      <c r="U875" s="165"/>
      <c r="V875" s="165"/>
      <c r="W875" s="165"/>
      <c r="X875" s="165"/>
      <c r="Y875" s="165"/>
      <c r="Z875" s="165"/>
    </row>
    <row r="876">
      <c r="A876" s="165"/>
      <c r="B876" s="165"/>
      <c r="C876" s="165"/>
      <c r="D876" s="165"/>
      <c r="E876" s="165"/>
      <c r="F876" s="165"/>
      <c r="G876" s="165"/>
      <c r="H876" s="165"/>
      <c r="I876" s="165"/>
      <c r="J876" s="165"/>
      <c r="K876" s="165"/>
      <c r="L876" s="165"/>
      <c r="M876" s="165"/>
      <c r="N876" s="165"/>
      <c r="O876" s="165"/>
      <c r="P876" s="165"/>
      <c r="Q876" s="165"/>
      <c r="R876" s="165"/>
      <c r="S876" s="165"/>
      <c r="T876" s="165"/>
      <c r="U876" s="165"/>
      <c r="V876" s="165"/>
      <c r="W876" s="165"/>
      <c r="X876" s="165"/>
      <c r="Y876" s="165"/>
      <c r="Z876" s="165"/>
    </row>
    <row r="877">
      <c r="A877" s="165"/>
      <c r="B877" s="165"/>
      <c r="C877" s="165"/>
      <c r="D877" s="165"/>
      <c r="E877" s="165"/>
      <c r="F877" s="165"/>
      <c r="G877" s="165"/>
      <c r="H877" s="165"/>
      <c r="I877" s="165"/>
      <c r="J877" s="165"/>
      <c r="K877" s="165"/>
      <c r="L877" s="165"/>
      <c r="M877" s="165"/>
      <c r="N877" s="165"/>
      <c r="O877" s="165"/>
      <c r="P877" s="165"/>
      <c r="Q877" s="165"/>
      <c r="R877" s="165"/>
      <c r="S877" s="165"/>
      <c r="T877" s="165"/>
      <c r="U877" s="165"/>
      <c r="V877" s="165"/>
      <c r="W877" s="165"/>
      <c r="X877" s="165"/>
      <c r="Y877" s="165"/>
      <c r="Z877" s="165"/>
    </row>
    <row r="878">
      <c r="A878" s="165"/>
      <c r="B878" s="165"/>
      <c r="C878" s="165"/>
      <c r="D878" s="165"/>
      <c r="E878" s="165"/>
      <c r="F878" s="165"/>
      <c r="G878" s="165"/>
      <c r="H878" s="165"/>
      <c r="I878" s="165"/>
      <c r="J878" s="165"/>
      <c r="K878" s="165"/>
      <c r="L878" s="165"/>
      <c r="M878" s="165"/>
      <c r="N878" s="165"/>
      <c r="O878" s="165"/>
      <c r="P878" s="165"/>
      <c r="Q878" s="165"/>
      <c r="R878" s="165"/>
      <c r="S878" s="165"/>
      <c r="T878" s="165"/>
      <c r="U878" s="165"/>
      <c r="V878" s="165"/>
      <c r="W878" s="165"/>
      <c r="X878" s="165"/>
      <c r="Y878" s="165"/>
      <c r="Z878" s="165"/>
    </row>
    <row r="879">
      <c r="A879" s="165"/>
      <c r="B879" s="165"/>
      <c r="C879" s="165"/>
      <c r="D879" s="165"/>
      <c r="E879" s="165"/>
      <c r="F879" s="165"/>
      <c r="G879" s="165"/>
      <c r="H879" s="165"/>
      <c r="I879" s="165"/>
      <c r="J879" s="165"/>
      <c r="K879" s="165"/>
      <c r="L879" s="165"/>
      <c r="M879" s="165"/>
      <c r="N879" s="165"/>
      <c r="O879" s="165"/>
      <c r="P879" s="165"/>
      <c r="Q879" s="165"/>
      <c r="R879" s="165"/>
      <c r="S879" s="165"/>
      <c r="T879" s="165"/>
      <c r="U879" s="165"/>
      <c r="V879" s="165"/>
      <c r="W879" s="165"/>
      <c r="X879" s="165"/>
      <c r="Y879" s="165"/>
      <c r="Z879" s="165"/>
    </row>
    <row r="880">
      <c r="A880" s="165"/>
      <c r="B880" s="165"/>
      <c r="C880" s="165"/>
      <c r="D880" s="165"/>
      <c r="E880" s="165"/>
      <c r="F880" s="165"/>
      <c r="G880" s="165"/>
      <c r="H880" s="165"/>
      <c r="I880" s="165"/>
      <c r="J880" s="165"/>
      <c r="K880" s="165"/>
      <c r="L880" s="165"/>
      <c r="M880" s="165"/>
      <c r="N880" s="165"/>
      <c r="O880" s="165"/>
      <c r="P880" s="165"/>
      <c r="Q880" s="165"/>
      <c r="R880" s="165"/>
      <c r="S880" s="165"/>
      <c r="T880" s="165"/>
      <c r="U880" s="165"/>
      <c r="V880" s="165"/>
      <c r="W880" s="165"/>
      <c r="X880" s="165"/>
      <c r="Y880" s="165"/>
      <c r="Z880" s="165"/>
    </row>
    <row r="881">
      <c r="A881" s="165"/>
      <c r="B881" s="165"/>
      <c r="C881" s="165"/>
      <c r="D881" s="165"/>
      <c r="E881" s="165"/>
      <c r="F881" s="165"/>
      <c r="G881" s="165"/>
      <c r="H881" s="165"/>
      <c r="I881" s="165"/>
      <c r="J881" s="165"/>
      <c r="K881" s="165"/>
      <c r="L881" s="165"/>
      <c r="M881" s="165"/>
      <c r="N881" s="165"/>
      <c r="O881" s="165"/>
      <c r="P881" s="165"/>
      <c r="Q881" s="165"/>
      <c r="R881" s="165"/>
      <c r="S881" s="165"/>
      <c r="T881" s="165"/>
      <c r="U881" s="165"/>
      <c r="V881" s="165"/>
      <c r="W881" s="165"/>
      <c r="X881" s="165"/>
      <c r="Y881" s="165"/>
      <c r="Z881" s="165"/>
    </row>
    <row r="882">
      <c r="A882" s="165"/>
      <c r="B882" s="165"/>
      <c r="C882" s="165"/>
      <c r="D882" s="165"/>
      <c r="E882" s="165"/>
      <c r="F882" s="165"/>
      <c r="G882" s="165"/>
      <c r="H882" s="165"/>
      <c r="I882" s="165"/>
      <c r="J882" s="165"/>
      <c r="K882" s="165"/>
      <c r="L882" s="165"/>
      <c r="M882" s="165"/>
      <c r="N882" s="165"/>
      <c r="O882" s="165"/>
      <c r="P882" s="165"/>
      <c r="Q882" s="165"/>
      <c r="R882" s="165"/>
      <c r="S882" s="165"/>
      <c r="T882" s="165"/>
      <c r="U882" s="165"/>
      <c r="V882" s="165"/>
      <c r="W882" s="165"/>
      <c r="X882" s="165"/>
      <c r="Y882" s="165"/>
      <c r="Z882" s="165"/>
    </row>
    <row r="883">
      <c r="A883" s="165"/>
      <c r="B883" s="165"/>
      <c r="C883" s="165"/>
      <c r="D883" s="165"/>
      <c r="E883" s="165"/>
      <c r="F883" s="165"/>
      <c r="G883" s="165"/>
      <c r="H883" s="165"/>
      <c r="I883" s="165"/>
      <c r="J883" s="165"/>
      <c r="K883" s="165"/>
      <c r="L883" s="165"/>
      <c r="M883" s="165"/>
      <c r="N883" s="165"/>
      <c r="O883" s="165"/>
      <c r="P883" s="165"/>
      <c r="Q883" s="165"/>
      <c r="R883" s="165"/>
      <c r="S883" s="165"/>
      <c r="T883" s="165"/>
      <c r="U883" s="165"/>
      <c r="V883" s="165"/>
      <c r="W883" s="165"/>
      <c r="X883" s="165"/>
      <c r="Y883" s="165"/>
      <c r="Z883" s="165"/>
    </row>
    <row r="884">
      <c r="A884" s="165"/>
      <c r="B884" s="165"/>
      <c r="C884" s="165"/>
      <c r="D884" s="165"/>
      <c r="E884" s="165"/>
      <c r="F884" s="165"/>
      <c r="G884" s="165"/>
      <c r="H884" s="165"/>
      <c r="I884" s="165"/>
      <c r="J884" s="165"/>
      <c r="K884" s="165"/>
      <c r="L884" s="165"/>
      <c r="M884" s="165"/>
      <c r="N884" s="165"/>
      <c r="O884" s="165"/>
      <c r="P884" s="165"/>
      <c r="Q884" s="165"/>
      <c r="R884" s="165"/>
      <c r="S884" s="165"/>
      <c r="T884" s="165"/>
      <c r="U884" s="165"/>
      <c r="V884" s="165"/>
      <c r="W884" s="165"/>
      <c r="X884" s="165"/>
      <c r="Y884" s="165"/>
      <c r="Z884" s="165"/>
    </row>
    <row r="885">
      <c r="A885" s="165"/>
      <c r="B885" s="165"/>
      <c r="C885" s="165"/>
      <c r="D885" s="165"/>
      <c r="E885" s="165"/>
      <c r="F885" s="165"/>
      <c r="G885" s="165"/>
      <c r="H885" s="165"/>
      <c r="I885" s="165"/>
      <c r="J885" s="165"/>
      <c r="K885" s="165"/>
      <c r="L885" s="165"/>
      <c r="M885" s="165"/>
      <c r="N885" s="165"/>
      <c r="O885" s="165"/>
      <c r="P885" s="165"/>
      <c r="Q885" s="165"/>
      <c r="R885" s="165"/>
      <c r="S885" s="165"/>
      <c r="T885" s="165"/>
      <c r="U885" s="165"/>
      <c r="V885" s="165"/>
      <c r="W885" s="165"/>
      <c r="X885" s="165"/>
      <c r="Y885" s="165"/>
      <c r="Z885" s="165"/>
    </row>
    <row r="886">
      <c r="A886" s="165"/>
      <c r="B886" s="165"/>
      <c r="C886" s="165"/>
      <c r="D886" s="165"/>
      <c r="E886" s="165"/>
      <c r="F886" s="165"/>
      <c r="G886" s="165"/>
      <c r="H886" s="165"/>
      <c r="I886" s="165"/>
      <c r="J886" s="165"/>
      <c r="K886" s="165"/>
      <c r="L886" s="165"/>
      <c r="M886" s="165"/>
      <c r="N886" s="165"/>
      <c r="O886" s="165"/>
      <c r="P886" s="165"/>
      <c r="Q886" s="165"/>
      <c r="R886" s="165"/>
      <c r="S886" s="165"/>
      <c r="T886" s="165"/>
      <c r="U886" s="165"/>
      <c r="V886" s="165"/>
      <c r="W886" s="165"/>
      <c r="X886" s="165"/>
      <c r="Y886" s="165"/>
      <c r="Z886" s="165"/>
    </row>
    <row r="887">
      <c r="A887" s="165"/>
      <c r="B887" s="165"/>
      <c r="C887" s="165"/>
      <c r="D887" s="165"/>
      <c r="E887" s="165"/>
      <c r="F887" s="165"/>
      <c r="G887" s="165"/>
      <c r="H887" s="165"/>
      <c r="I887" s="165"/>
      <c r="J887" s="165"/>
      <c r="K887" s="165"/>
      <c r="L887" s="165"/>
      <c r="M887" s="165"/>
      <c r="N887" s="165"/>
      <c r="O887" s="165"/>
      <c r="P887" s="165"/>
      <c r="Q887" s="165"/>
      <c r="R887" s="165"/>
      <c r="S887" s="165"/>
      <c r="T887" s="165"/>
      <c r="U887" s="165"/>
      <c r="V887" s="165"/>
      <c r="W887" s="165"/>
      <c r="X887" s="165"/>
      <c r="Y887" s="165"/>
      <c r="Z887" s="165"/>
    </row>
    <row r="888">
      <c r="A888" s="165"/>
      <c r="B888" s="165"/>
      <c r="C888" s="165"/>
      <c r="D888" s="165"/>
      <c r="E888" s="165"/>
      <c r="F888" s="165"/>
      <c r="G888" s="165"/>
      <c r="H888" s="165"/>
      <c r="I888" s="165"/>
      <c r="J888" s="165"/>
      <c r="K888" s="165"/>
      <c r="L888" s="165"/>
      <c r="M888" s="165"/>
      <c r="N888" s="165"/>
      <c r="O888" s="165"/>
      <c r="P888" s="165"/>
      <c r="Q888" s="165"/>
      <c r="R888" s="165"/>
      <c r="S888" s="165"/>
      <c r="T888" s="165"/>
      <c r="U888" s="165"/>
      <c r="V888" s="165"/>
      <c r="W888" s="165"/>
      <c r="X888" s="165"/>
      <c r="Y888" s="165"/>
      <c r="Z888" s="165"/>
    </row>
    <row r="889">
      <c r="A889" s="165"/>
      <c r="B889" s="165"/>
      <c r="C889" s="165"/>
      <c r="D889" s="165"/>
      <c r="E889" s="165"/>
      <c r="F889" s="165"/>
      <c r="G889" s="165"/>
      <c r="H889" s="165"/>
      <c r="I889" s="165"/>
      <c r="J889" s="165"/>
      <c r="K889" s="165"/>
      <c r="L889" s="165"/>
      <c r="M889" s="165"/>
      <c r="N889" s="165"/>
      <c r="O889" s="165"/>
      <c r="P889" s="165"/>
      <c r="Q889" s="165"/>
      <c r="R889" s="165"/>
      <c r="S889" s="165"/>
      <c r="T889" s="165"/>
      <c r="U889" s="165"/>
      <c r="V889" s="165"/>
      <c r="W889" s="165"/>
      <c r="X889" s="165"/>
      <c r="Y889" s="165"/>
      <c r="Z889" s="165"/>
    </row>
    <row r="890">
      <c r="A890" s="165"/>
      <c r="B890" s="165"/>
      <c r="C890" s="165"/>
      <c r="D890" s="165"/>
      <c r="E890" s="165"/>
      <c r="F890" s="165"/>
      <c r="G890" s="165"/>
      <c r="H890" s="165"/>
      <c r="I890" s="165"/>
      <c r="J890" s="165"/>
      <c r="K890" s="165"/>
      <c r="L890" s="165"/>
      <c r="M890" s="165"/>
      <c r="N890" s="165"/>
      <c r="O890" s="165"/>
      <c r="P890" s="165"/>
      <c r="Q890" s="165"/>
      <c r="R890" s="165"/>
      <c r="S890" s="165"/>
      <c r="T890" s="165"/>
      <c r="U890" s="165"/>
      <c r="V890" s="165"/>
      <c r="W890" s="165"/>
      <c r="X890" s="165"/>
      <c r="Y890" s="165"/>
      <c r="Z890" s="165"/>
    </row>
    <row r="891">
      <c r="A891" s="165"/>
      <c r="B891" s="165"/>
      <c r="C891" s="165"/>
      <c r="D891" s="165"/>
      <c r="E891" s="165"/>
      <c r="F891" s="165"/>
      <c r="G891" s="165"/>
      <c r="H891" s="165"/>
      <c r="I891" s="165"/>
      <c r="J891" s="165"/>
      <c r="K891" s="165"/>
      <c r="L891" s="165"/>
      <c r="M891" s="165"/>
      <c r="N891" s="165"/>
      <c r="O891" s="165"/>
      <c r="P891" s="165"/>
      <c r="Q891" s="165"/>
      <c r="R891" s="165"/>
      <c r="S891" s="165"/>
      <c r="T891" s="165"/>
      <c r="U891" s="165"/>
      <c r="V891" s="165"/>
      <c r="W891" s="165"/>
      <c r="X891" s="165"/>
      <c r="Y891" s="165"/>
      <c r="Z891" s="165"/>
    </row>
    <row r="892">
      <c r="A892" s="165"/>
      <c r="B892" s="165"/>
      <c r="C892" s="165"/>
      <c r="D892" s="165"/>
      <c r="E892" s="165"/>
      <c r="F892" s="165"/>
      <c r="G892" s="165"/>
      <c r="H892" s="165"/>
      <c r="I892" s="165"/>
      <c r="J892" s="165"/>
      <c r="K892" s="165"/>
      <c r="L892" s="165"/>
      <c r="M892" s="165"/>
      <c r="N892" s="165"/>
      <c r="O892" s="165"/>
      <c r="P892" s="165"/>
      <c r="Q892" s="165"/>
      <c r="R892" s="165"/>
      <c r="S892" s="165"/>
      <c r="T892" s="165"/>
      <c r="U892" s="165"/>
      <c r="V892" s="165"/>
      <c r="W892" s="165"/>
      <c r="X892" s="165"/>
      <c r="Y892" s="165"/>
      <c r="Z892" s="165"/>
    </row>
    <row r="893">
      <c r="A893" s="165"/>
      <c r="B893" s="165"/>
      <c r="C893" s="165"/>
      <c r="D893" s="165"/>
      <c r="E893" s="165"/>
      <c r="F893" s="165"/>
      <c r="G893" s="165"/>
      <c r="H893" s="165"/>
      <c r="I893" s="165"/>
      <c r="J893" s="165"/>
      <c r="K893" s="165"/>
      <c r="L893" s="165"/>
      <c r="M893" s="165"/>
      <c r="N893" s="165"/>
      <c r="O893" s="165"/>
      <c r="P893" s="165"/>
      <c r="Q893" s="165"/>
      <c r="R893" s="165"/>
      <c r="S893" s="165"/>
      <c r="T893" s="165"/>
      <c r="U893" s="165"/>
      <c r="V893" s="165"/>
      <c r="W893" s="165"/>
      <c r="X893" s="165"/>
      <c r="Y893" s="165"/>
      <c r="Z893" s="165"/>
    </row>
    <row r="894">
      <c r="A894" s="165"/>
      <c r="B894" s="165"/>
      <c r="C894" s="165"/>
      <c r="D894" s="165"/>
      <c r="E894" s="165"/>
      <c r="F894" s="165"/>
      <c r="G894" s="165"/>
      <c r="H894" s="165"/>
      <c r="I894" s="165"/>
      <c r="J894" s="165"/>
      <c r="K894" s="165"/>
      <c r="L894" s="165"/>
      <c r="M894" s="165"/>
      <c r="N894" s="165"/>
      <c r="O894" s="165"/>
      <c r="P894" s="165"/>
      <c r="Q894" s="165"/>
      <c r="R894" s="165"/>
      <c r="S894" s="165"/>
      <c r="T894" s="165"/>
      <c r="U894" s="165"/>
      <c r="V894" s="165"/>
      <c r="W894" s="165"/>
      <c r="X894" s="165"/>
      <c r="Y894" s="165"/>
      <c r="Z894" s="165"/>
    </row>
    <row r="895">
      <c r="A895" s="165"/>
      <c r="B895" s="165"/>
      <c r="C895" s="165"/>
      <c r="D895" s="165"/>
      <c r="E895" s="165"/>
      <c r="F895" s="165"/>
      <c r="G895" s="165"/>
      <c r="H895" s="165"/>
      <c r="I895" s="165"/>
      <c r="J895" s="165"/>
      <c r="K895" s="165"/>
      <c r="L895" s="165"/>
      <c r="M895" s="165"/>
      <c r="N895" s="165"/>
      <c r="O895" s="165"/>
      <c r="P895" s="165"/>
      <c r="Q895" s="165"/>
      <c r="R895" s="165"/>
      <c r="S895" s="165"/>
      <c r="T895" s="165"/>
      <c r="U895" s="165"/>
      <c r="V895" s="165"/>
      <c r="W895" s="165"/>
      <c r="X895" s="165"/>
      <c r="Y895" s="165"/>
      <c r="Z895" s="165"/>
    </row>
    <row r="896">
      <c r="A896" s="165"/>
      <c r="B896" s="165"/>
      <c r="C896" s="165"/>
      <c r="D896" s="165"/>
      <c r="E896" s="165"/>
      <c r="F896" s="165"/>
      <c r="G896" s="165"/>
      <c r="H896" s="165"/>
      <c r="I896" s="165"/>
      <c r="J896" s="165"/>
      <c r="K896" s="165"/>
      <c r="L896" s="165"/>
      <c r="M896" s="165"/>
      <c r="N896" s="165"/>
      <c r="O896" s="165"/>
      <c r="P896" s="165"/>
      <c r="Q896" s="165"/>
      <c r="R896" s="165"/>
      <c r="S896" s="165"/>
      <c r="T896" s="165"/>
      <c r="U896" s="165"/>
      <c r="V896" s="165"/>
      <c r="W896" s="165"/>
      <c r="X896" s="165"/>
      <c r="Y896" s="165"/>
      <c r="Z896" s="165"/>
    </row>
    <row r="897">
      <c r="A897" s="165"/>
      <c r="B897" s="165"/>
      <c r="C897" s="165"/>
      <c r="D897" s="165"/>
      <c r="E897" s="165"/>
      <c r="F897" s="165"/>
      <c r="G897" s="165"/>
      <c r="H897" s="165"/>
      <c r="I897" s="165"/>
      <c r="J897" s="165"/>
      <c r="K897" s="165"/>
      <c r="L897" s="165"/>
      <c r="M897" s="165"/>
      <c r="N897" s="165"/>
      <c r="O897" s="165"/>
      <c r="P897" s="165"/>
      <c r="Q897" s="165"/>
      <c r="R897" s="165"/>
      <c r="S897" s="165"/>
      <c r="T897" s="165"/>
      <c r="U897" s="165"/>
      <c r="V897" s="165"/>
      <c r="W897" s="165"/>
      <c r="X897" s="165"/>
      <c r="Y897" s="165"/>
      <c r="Z897" s="165"/>
    </row>
    <row r="898">
      <c r="A898" s="165"/>
      <c r="B898" s="165"/>
      <c r="C898" s="165"/>
      <c r="D898" s="165"/>
      <c r="E898" s="165"/>
      <c r="F898" s="165"/>
      <c r="G898" s="165"/>
      <c r="H898" s="165"/>
      <c r="I898" s="165"/>
      <c r="J898" s="165"/>
      <c r="K898" s="165"/>
      <c r="L898" s="165"/>
      <c r="M898" s="165"/>
      <c r="N898" s="165"/>
      <c r="O898" s="165"/>
      <c r="P898" s="165"/>
      <c r="Q898" s="165"/>
      <c r="R898" s="165"/>
      <c r="S898" s="165"/>
      <c r="T898" s="165"/>
      <c r="U898" s="165"/>
      <c r="V898" s="165"/>
      <c r="W898" s="165"/>
      <c r="X898" s="165"/>
      <c r="Y898" s="165"/>
      <c r="Z898" s="165"/>
    </row>
    <row r="899">
      <c r="A899" s="165"/>
      <c r="B899" s="165"/>
      <c r="C899" s="165"/>
      <c r="D899" s="165"/>
      <c r="E899" s="165"/>
      <c r="F899" s="165"/>
      <c r="G899" s="165"/>
      <c r="H899" s="165"/>
      <c r="I899" s="165"/>
      <c r="J899" s="165"/>
      <c r="K899" s="165"/>
      <c r="L899" s="165"/>
      <c r="M899" s="165"/>
      <c r="N899" s="165"/>
      <c r="O899" s="165"/>
      <c r="P899" s="165"/>
      <c r="Q899" s="165"/>
      <c r="R899" s="165"/>
      <c r="S899" s="165"/>
      <c r="T899" s="165"/>
      <c r="U899" s="165"/>
      <c r="V899" s="165"/>
      <c r="W899" s="165"/>
      <c r="X899" s="165"/>
      <c r="Y899" s="165"/>
      <c r="Z899" s="165"/>
    </row>
    <row r="900">
      <c r="A900" s="165"/>
      <c r="B900" s="165"/>
      <c r="C900" s="165"/>
      <c r="D900" s="165"/>
      <c r="E900" s="165"/>
      <c r="F900" s="165"/>
      <c r="G900" s="165"/>
      <c r="H900" s="165"/>
      <c r="I900" s="165"/>
      <c r="J900" s="165"/>
      <c r="K900" s="165"/>
      <c r="L900" s="165"/>
      <c r="M900" s="165"/>
      <c r="N900" s="165"/>
      <c r="O900" s="165"/>
      <c r="P900" s="165"/>
      <c r="Q900" s="165"/>
      <c r="R900" s="165"/>
      <c r="S900" s="165"/>
      <c r="T900" s="165"/>
      <c r="U900" s="165"/>
      <c r="V900" s="165"/>
      <c r="W900" s="165"/>
      <c r="X900" s="165"/>
      <c r="Y900" s="165"/>
      <c r="Z900" s="165"/>
    </row>
    <row r="901">
      <c r="A901" s="165"/>
      <c r="B901" s="165"/>
      <c r="C901" s="165"/>
      <c r="D901" s="165"/>
      <c r="E901" s="165"/>
      <c r="F901" s="165"/>
      <c r="G901" s="165"/>
      <c r="H901" s="165"/>
      <c r="I901" s="165"/>
      <c r="J901" s="165"/>
      <c r="K901" s="165"/>
      <c r="L901" s="165"/>
      <c r="M901" s="165"/>
      <c r="N901" s="165"/>
      <c r="O901" s="165"/>
      <c r="P901" s="165"/>
      <c r="Q901" s="165"/>
      <c r="R901" s="165"/>
      <c r="S901" s="165"/>
      <c r="T901" s="165"/>
      <c r="U901" s="165"/>
      <c r="V901" s="165"/>
      <c r="W901" s="165"/>
      <c r="X901" s="165"/>
      <c r="Y901" s="165"/>
      <c r="Z901" s="165"/>
    </row>
    <row r="902">
      <c r="A902" s="165"/>
      <c r="B902" s="165"/>
      <c r="C902" s="165"/>
      <c r="D902" s="165"/>
      <c r="E902" s="165"/>
      <c r="F902" s="165"/>
      <c r="G902" s="165"/>
      <c r="H902" s="165"/>
      <c r="I902" s="165"/>
      <c r="J902" s="165"/>
      <c r="K902" s="165"/>
      <c r="L902" s="165"/>
      <c r="M902" s="165"/>
      <c r="N902" s="165"/>
      <c r="O902" s="165"/>
      <c r="P902" s="165"/>
      <c r="Q902" s="165"/>
      <c r="R902" s="165"/>
      <c r="S902" s="165"/>
      <c r="T902" s="165"/>
      <c r="U902" s="165"/>
      <c r="V902" s="165"/>
      <c r="W902" s="165"/>
      <c r="X902" s="165"/>
      <c r="Y902" s="165"/>
      <c r="Z902" s="165"/>
    </row>
    <row r="903">
      <c r="A903" s="165"/>
      <c r="B903" s="165"/>
      <c r="C903" s="165"/>
      <c r="D903" s="165"/>
      <c r="E903" s="165"/>
      <c r="F903" s="165"/>
      <c r="G903" s="165"/>
      <c r="H903" s="165"/>
      <c r="I903" s="165"/>
      <c r="J903" s="165"/>
      <c r="K903" s="165"/>
      <c r="L903" s="165"/>
      <c r="M903" s="165"/>
      <c r="N903" s="165"/>
      <c r="O903" s="165"/>
      <c r="P903" s="165"/>
      <c r="Q903" s="165"/>
      <c r="R903" s="165"/>
      <c r="S903" s="165"/>
      <c r="T903" s="165"/>
      <c r="U903" s="165"/>
      <c r="V903" s="165"/>
      <c r="W903" s="165"/>
      <c r="X903" s="165"/>
      <c r="Y903" s="165"/>
      <c r="Z903" s="165"/>
    </row>
    <row r="904">
      <c r="A904" s="165"/>
      <c r="B904" s="165"/>
      <c r="C904" s="165"/>
      <c r="D904" s="165"/>
      <c r="E904" s="165"/>
      <c r="F904" s="165"/>
      <c r="G904" s="165"/>
      <c r="H904" s="165"/>
      <c r="I904" s="165"/>
      <c r="J904" s="165"/>
      <c r="K904" s="165"/>
      <c r="L904" s="165"/>
      <c r="M904" s="165"/>
      <c r="N904" s="165"/>
      <c r="O904" s="165"/>
      <c r="P904" s="165"/>
      <c r="Q904" s="165"/>
      <c r="R904" s="165"/>
      <c r="S904" s="165"/>
      <c r="T904" s="165"/>
      <c r="U904" s="165"/>
      <c r="V904" s="165"/>
      <c r="W904" s="165"/>
      <c r="X904" s="165"/>
      <c r="Y904" s="165"/>
      <c r="Z904" s="165"/>
    </row>
    <row r="905">
      <c r="A905" s="165"/>
      <c r="B905" s="165"/>
      <c r="C905" s="165"/>
      <c r="D905" s="165"/>
      <c r="E905" s="165"/>
      <c r="F905" s="165"/>
      <c r="G905" s="165"/>
      <c r="H905" s="165"/>
      <c r="I905" s="165"/>
      <c r="J905" s="165"/>
      <c r="K905" s="165"/>
      <c r="L905" s="165"/>
      <c r="M905" s="165"/>
      <c r="N905" s="165"/>
      <c r="O905" s="165"/>
      <c r="P905" s="165"/>
      <c r="Q905" s="165"/>
      <c r="R905" s="165"/>
      <c r="S905" s="165"/>
      <c r="T905" s="165"/>
      <c r="U905" s="165"/>
      <c r="V905" s="165"/>
      <c r="W905" s="165"/>
      <c r="X905" s="165"/>
      <c r="Y905" s="165"/>
      <c r="Z905" s="165"/>
    </row>
    <row r="906">
      <c r="A906" s="165"/>
      <c r="B906" s="165"/>
      <c r="C906" s="165"/>
      <c r="D906" s="165"/>
      <c r="E906" s="165"/>
      <c r="F906" s="165"/>
      <c r="G906" s="165"/>
      <c r="H906" s="165"/>
      <c r="I906" s="165"/>
      <c r="J906" s="165"/>
      <c r="K906" s="165"/>
      <c r="L906" s="165"/>
      <c r="M906" s="165"/>
      <c r="N906" s="165"/>
      <c r="O906" s="165"/>
      <c r="P906" s="165"/>
      <c r="Q906" s="165"/>
      <c r="R906" s="165"/>
      <c r="S906" s="165"/>
      <c r="T906" s="165"/>
      <c r="U906" s="165"/>
      <c r="V906" s="165"/>
      <c r="W906" s="165"/>
      <c r="X906" s="165"/>
      <c r="Y906" s="165"/>
      <c r="Z906" s="165"/>
    </row>
    <row r="907">
      <c r="A907" s="165"/>
      <c r="B907" s="165"/>
      <c r="C907" s="165"/>
      <c r="D907" s="165"/>
      <c r="E907" s="165"/>
      <c r="F907" s="165"/>
      <c r="G907" s="165"/>
      <c r="H907" s="165"/>
      <c r="I907" s="165"/>
      <c r="J907" s="165"/>
      <c r="K907" s="165"/>
      <c r="L907" s="165"/>
      <c r="M907" s="165"/>
      <c r="N907" s="165"/>
      <c r="O907" s="165"/>
      <c r="P907" s="165"/>
      <c r="Q907" s="165"/>
      <c r="R907" s="165"/>
      <c r="S907" s="165"/>
      <c r="T907" s="165"/>
      <c r="U907" s="165"/>
      <c r="V907" s="165"/>
      <c r="W907" s="165"/>
      <c r="X907" s="165"/>
      <c r="Y907" s="165"/>
      <c r="Z907" s="165"/>
    </row>
    <row r="908">
      <c r="A908" s="165"/>
      <c r="B908" s="165"/>
      <c r="C908" s="165"/>
      <c r="D908" s="165"/>
      <c r="E908" s="165"/>
      <c r="F908" s="165"/>
      <c r="G908" s="165"/>
      <c r="H908" s="165"/>
      <c r="I908" s="165"/>
      <c r="J908" s="165"/>
      <c r="K908" s="165"/>
      <c r="L908" s="165"/>
      <c r="M908" s="165"/>
      <c r="N908" s="165"/>
      <c r="O908" s="165"/>
      <c r="P908" s="165"/>
      <c r="Q908" s="165"/>
      <c r="R908" s="165"/>
      <c r="S908" s="165"/>
      <c r="T908" s="165"/>
      <c r="U908" s="165"/>
      <c r="V908" s="165"/>
      <c r="W908" s="165"/>
      <c r="X908" s="165"/>
      <c r="Y908" s="165"/>
      <c r="Z908" s="165"/>
    </row>
    <row r="909">
      <c r="A909" s="165"/>
      <c r="B909" s="165"/>
      <c r="C909" s="165"/>
      <c r="D909" s="165"/>
      <c r="E909" s="165"/>
      <c r="F909" s="165"/>
      <c r="G909" s="165"/>
      <c r="H909" s="165"/>
      <c r="I909" s="165"/>
      <c r="J909" s="165"/>
      <c r="K909" s="165"/>
      <c r="L909" s="165"/>
      <c r="M909" s="165"/>
      <c r="N909" s="165"/>
      <c r="O909" s="165"/>
      <c r="P909" s="165"/>
      <c r="Q909" s="165"/>
      <c r="R909" s="165"/>
      <c r="S909" s="165"/>
      <c r="T909" s="165"/>
      <c r="U909" s="165"/>
      <c r="V909" s="165"/>
      <c r="W909" s="165"/>
      <c r="X909" s="165"/>
      <c r="Y909" s="165"/>
      <c r="Z909" s="165"/>
    </row>
    <row r="910">
      <c r="A910" s="165"/>
      <c r="B910" s="165"/>
      <c r="C910" s="165"/>
      <c r="D910" s="165"/>
      <c r="E910" s="165"/>
      <c r="F910" s="165"/>
      <c r="G910" s="165"/>
      <c r="H910" s="165"/>
      <c r="I910" s="165"/>
      <c r="J910" s="165"/>
      <c r="K910" s="165"/>
      <c r="L910" s="165"/>
      <c r="M910" s="165"/>
      <c r="N910" s="165"/>
      <c r="O910" s="165"/>
      <c r="P910" s="165"/>
      <c r="Q910" s="165"/>
      <c r="R910" s="165"/>
      <c r="S910" s="165"/>
      <c r="T910" s="165"/>
      <c r="U910" s="165"/>
      <c r="V910" s="165"/>
      <c r="W910" s="165"/>
      <c r="X910" s="165"/>
      <c r="Y910" s="165"/>
      <c r="Z910" s="165"/>
    </row>
    <row r="911">
      <c r="A911" s="165"/>
      <c r="B911" s="165"/>
      <c r="C911" s="165"/>
      <c r="D911" s="165"/>
      <c r="E911" s="165"/>
      <c r="F911" s="165"/>
      <c r="G911" s="165"/>
      <c r="H911" s="165"/>
      <c r="I911" s="165"/>
      <c r="J911" s="165"/>
      <c r="K911" s="165"/>
      <c r="L911" s="165"/>
      <c r="M911" s="165"/>
      <c r="N911" s="165"/>
      <c r="O911" s="165"/>
      <c r="P911" s="165"/>
      <c r="Q911" s="165"/>
      <c r="R911" s="165"/>
      <c r="S911" s="165"/>
      <c r="T911" s="165"/>
      <c r="U911" s="165"/>
      <c r="V911" s="165"/>
      <c r="W911" s="165"/>
      <c r="X911" s="165"/>
      <c r="Y911" s="165"/>
      <c r="Z911" s="165"/>
    </row>
    <row r="912">
      <c r="A912" s="165"/>
      <c r="B912" s="165"/>
      <c r="C912" s="165"/>
      <c r="D912" s="165"/>
      <c r="E912" s="165"/>
      <c r="F912" s="165"/>
      <c r="G912" s="165"/>
      <c r="H912" s="165"/>
      <c r="I912" s="165"/>
      <c r="J912" s="165"/>
      <c r="K912" s="165"/>
      <c r="L912" s="165"/>
      <c r="M912" s="165"/>
      <c r="N912" s="165"/>
      <c r="O912" s="165"/>
      <c r="P912" s="165"/>
      <c r="Q912" s="165"/>
      <c r="R912" s="165"/>
      <c r="S912" s="165"/>
      <c r="T912" s="165"/>
      <c r="U912" s="165"/>
      <c r="V912" s="165"/>
      <c r="W912" s="165"/>
      <c r="X912" s="165"/>
      <c r="Y912" s="165"/>
      <c r="Z912" s="165"/>
    </row>
    <row r="913">
      <c r="A913" s="165"/>
      <c r="B913" s="165"/>
      <c r="C913" s="165"/>
      <c r="D913" s="165"/>
      <c r="E913" s="165"/>
      <c r="F913" s="165"/>
      <c r="G913" s="165"/>
      <c r="H913" s="165"/>
      <c r="I913" s="165"/>
      <c r="J913" s="165"/>
      <c r="K913" s="165"/>
      <c r="L913" s="165"/>
      <c r="M913" s="165"/>
      <c r="N913" s="165"/>
      <c r="O913" s="165"/>
      <c r="P913" s="165"/>
      <c r="Q913" s="165"/>
      <c r="R913" s="165"/>
      <c r="S913" s="165"/>
      <c r="T913" s="165"/>
      <c r="U913" s="165"/>
      <c r="V913" s="165"/>
      <c r="W913" s="165"/>
      <c r="X913" s="165"/>
      <c r="Y913" s="165"/>
      <c r="Z913" s="165"/>
    </row>
    <row r="914">
      <c r="A914" s="165"/>
      <c r="B914" s="165"/>
      <c r="C914" s="165"/>
      <c r="D914" s="165"/>
      <c r="E914" s="165"/>
      <c r="F914" s="165"/>
      <c r="G914" s="165"/>
      <c r="H914" s="165"/>
      <c r="I914" s="165"/>
      <c r="J914" s="165"/>
      <c r="K914" s="165"/>
      <c r="L914" s="165"/>
      <c r="M914" s="165"/>
      <c r="N914" s="165"/>
      <c r="O914" s="165"/>
      <c r="P914" s="165"/>
      <c r="Q914" s="165"/>
      <c r="R914" s="165"/>
      <c r="S914" s="165"/>
      <c r="T914" s="165"/>
      <c r="U914" s="165"/>
      <c r="V914" s="165"/>
      <c r="W914" s="165"/>
      <c r="X914" s="165"/>
      <c r="Y914" s="165"/>
      <c r="Z914" s="165"/>
    </row>
    <row r="915">
      <c r="A915" s="165"/>
      <c r="B915" s="165"/>
      <c r="C915" s="165"/>
      <c r="D915" s="165"/>
      <c r="E915" s="165"/>
      <c r="F915" s="165"/>
      <c r="G915" s="165"/>
      <c r="H915" s="165"/>
      <c r="I915" s="165"/>
      <c r="J915" s="165"/>
      <c r="K915" s="165"/>
      <c r="L915" s="165"/>
      <c r="M915" s="165"/>
      <c r="N915" s="165"/>
      <c r="O915" s="165"/>
      <c r="P915" s="165"/>
      <c r="Q915" s="165"/>
      <c r="R915" s="165"/>
      <c r="S915" s="165"/>
      <c r="T915" s="165"/>
      <c r="U915" s="165"/>
      <c r="V915" s="165"/>
      <c r="W915" s="165"/>
      <c r="X915" s="165"/>
      <c r="Y915" s="165"/>
      <c r="Z915" s="165"/>
    </row>
    <row r="916">
      <c r="A916" s="165"/>
      <c r="B916" s="165"/>
      <c r="C916" s="165"/>
      <c r="D916" s="165"/>
      <c r="E916" s="165"/>
      <c r="F916" s="165"/>
      <c r="G916" s="165"/>
      <c r="H916" s="165"/>
      <c r="I916" s="165"/>
      <c r="J916" s="165"/>
      <c r="K916" s="165"/>
      <c r="L916" s="165"/>
      <c r="M916" s="165"/>
      <c r="N916" s="165"/>
      <c r="O916" s="165"/>
      <c r="P916" s="165"/>
      <c r="Q916" s="165"/>
      <c r="R916" s="165"/>
      <c r="S916" s="165"/>
      <c r="T916" s="165"/>
      <c r="U916" s="165"/>
      <c r="V916" s="165"/>
      <c r="W916" s="165"/>
      <c r="X916" s="165"/>
      <c r="Y916" s="165"/>
      <c r="Z916" s="165"/>
    </row>
    <row r="917">
      <c r="A917" s="165"/>
      <c r="B917" s="165"/>
      <c r="C917" s="165"/>
      <c r="D917" s="165"/>
      <c r="E917" s="165"/>
      <c r="F917" s="165"/>
      <c r="G917" s="165"/>
      <c r="H917" s="165"/>
      <c r="I917" s="165"/>
      <c r="J917" s="165"/>
      <c r="K917" s="165"/>
      <c r="L917" s="165"/>
      <c r="M917" s="165"/>
      <c r="N917" s="165"/>
      <c r="O917" s="165"/>
      <c r="P917" s="165"/>
      <c r="Q917" s="165"/>
      <c r="R917" s="165"/>
      <c r="S917" s="165"/>
      <c r="T917" s="165"/>
      <c r="U917" s="165"/>
      <c r="V917" s="165"/>
      <c r="W917" s="165"/>
      <c r="X917" s="165"/>
      <c r="Y917" s="165"/>
      <c r="Z917" s="165"/>
    </row>
    <row r="918">
      <c r="A918" s="165"/>
      <c r="B918" s="165"/>
      <c r="C918" s="165"/>
      <c r="D918" s="165"/>
      <c r="E918" s="165"/>
      <c r="F918" s="165"/>
      <c r="G918" s="165"/>
      <c r="H918" s="165"/>
      <c r="I918" s="165"/>
      <c r="J918" s="165"/>
      <c r="K918" s="165"/>
      <c r="L918" s="165"/>
      <c r="M918" s="165"/>
      <c r="N918" s="165"/>
      <c r="O918" s="165"/>
      <c r="P918" s="165"/>
      <c r="Q918" s="165"/>
      <c r="R918" s="165"/>
      <c r="S918" s="165"/>
      <c r="T918" s="165"/>
      <c r="U918" s="165"/>
      <c r="V918" s="165"/>
      <c r="W918" s="165"/>
      <c r="X918" s="165"/>
      <c r="Y918" s="165"/>
      <c r="Z918" s="165"/>
    </row>
    <row r="919">
      <c r="A919" s="165"/>
      <c r="B919" s="165"/>
      <c r="C919" s="165"/>
      <c r="D919" s="165"/>
      <c r="E919" s="165"/>
      <c r="F919" s="165"/>
      <c r="G919" s="165"/>
      <c r="H919" s="165"/>
      <c r="I919" s="165"/>
      <c r="J919" s="165"/>
      <c r="K919" s="165"/>
      <c r="L919" s="165"/>
      <c r="M919" s="165"/>
      <c r="N919" s="165"/>
      <c r="O919" s="165"/>
      <c r="P919" s="165"/>
      <c r="Q919" s="165"/>
      <c r="R919" s="165"/>
      <c r="S919" s="165"/>
      <c r="T919" s="165"/>
      <c r="U919" s="165"/>
      <c r="V919" s="165"/>
      <c r="W919" s="165"/>
      <c r="X919" s="165"/>
      <c r="Y919" s="165"/>
      <c r="Z919" s="165"/>
    </row>
    <row r="920">
      <c r="A920" s="165"/>
      <c r="B920" s="165"/>
      <c r="C920" s="165"/>
      <c r="D920" s="165"/>
      <c r="E920" s="165"/>
      <c r="F920" s="165"/>
      <c r="G920" s="165"/>
      <c r="H920" s="165"/>
      <c r="I920" s="165"/>
      <c r="J920" s="165"/>
      <c r="K920" s="165"/>
      <c r="L920" s="165"/>
      <c r="M920" s="165"/>
      <c r="N920" s="165"/>
      <c r="O920" s="165"/>
      <c r="P920" s="165"/>
      <c r="Q920" s="165"/>
      <c r="R920" s="165"/>
      <c r="S920" s="165"/>
      <c r="T920" s="165"/>
      <c r="U920" s="165"/>
      <c r="V920" s="165"/>
      <c r="W920" s="165"/>
      <c r="X920" s="165"/>
      <c r="Y920" s="165"/>
      <c r="Z920" s="165"/>
    </row>
    <row r="921">
      <c r="A921" s="165"/>
      <c r="B921" s="165"/>
      <c r="C921" s="165"/>
      <c r="D921" s="165"/>
      <c r="E921" s="165"/>
      <c r="F921" s="165"/>
      <c r="G921" s="165"/>
      <c r="H921" s="165"/>
      <c r="I921" s="165"/>
      <c r="J921" s="165"/>
      <c r="K921" s="165"/>
      <c r="L921" s="165"/>
      <c r="M921" s="165"/>
      <c r="N921" s="165"/>
      <c r="O921" s="165"/>
      <c r="P921" s="165"/>
      <c r="Q921" s="165"/>
      <c r="R921" s="165"/>
      <c r="S921" s="165"/>
      <c r="T921" s="165"/>
      <c r="U921" s="165"/>
      <c r="V921" s="165"/>
      <c r="W921" s="165"/>
      <c r="X921" s="165"/>
      <c r="Y921" s="165"/>
      <c r="Z921" s="165"/>
    </row>
    <row r="922">
      <c r="A922" s="165"/>
      <c r="B922" s="165"/>
      <c r="C922" s="165"/>
      <c r="D922" s="165"/>
      <c r="E922" s="165"/>
      <c r="F922" s="165"/>
      <c r="G922" s="165"/>
      <c r="H922" s="165"/>
      <c r="I922" s="165"/>
      <c r="J922" s="165"/>
      <c r="K922" s="165"/>
      <c r="L922" s="165"/>
      <c r="M922" s="165"/>
      <c r="N922" s="165"/>
      <c r="O922" s="165"/>
      <c r="P922" s="165"/>
      <c r="Q922" s="165"/>
      <c r="R922" s="165"/>
      <c r="S922" s="165"/>
      <c r="T922" s="165"/>
      <c r="U922" s="165"/>
      <c r="V922" s="165"/>
      <c r="W922" s="165"/>
      <c r="X922" s="165"/>
      <c r="Y922" s="165"/>
      <c r="Z922" s="165"/>
    </row>
    <row r="923">
      <c r="A923" s="165"/>
      <c r="B923" s="165"/>
      <c r="C923" s="165"/>
      <c r="D923" s="165"/>
      <c r="E923" s="165"/>
      <c r="F923" s="165"/>
      <c r="G923" s="165"/>
      <c r="H923" s="165"/>
      <c r="I923" s="165"/>
      <c r="J923" s="165"/>
      <c r="K923" s="165"/>
      <c r="L923" s="165"/>
      <c r="M923" s="165"/>
      <c r="N923" s="165"/>
      <c r="O923" s="165"/>
      <c r="P923" s="165"/>
      <c r="Q923" s="165"/>
      <c r="R923" s="165"/>
      <c r="S923" s="165"/>
      <c r="T923" s="165"/>
      <c r="U923" s="165"/>
      <c r="V923" s="165"/>
      <c r="W923" s="165"/>
      <c r="X923" s="165"/>
      <c r="Y923" s="165"/>
      <c r="Z923" s="165"/>
    </row>
    <row r="924">
      <c r="A924" s="165"/>
      <c r="B924" s="165"/>
      <c r="C924" s="165"/>
      <c r="D924" s="165"/>
      <c r="E924" s="165"/>
      <c r="F924" s="165"/>
      <c r="G924" s="165"/>
      <c r="H924" s="165"/>
      <c r="I924" s="165"/>
      <c r="J924" s="165"/>
      <c r="K924" s="165"/>
      <c r="L924" s="165"/>
      <c r="M924" s="165"/>
      <c r="N924" s="165"/>
      <c r="O924" s="165"/>
      <c r="P924" s="165"/>
      <c r="Q924" s="165"/>
      <c r="R924" s="165"/>
      <c r="S924" s="165"/>
      <c r="T924" s="165"/>
      <c r="U924" s="165"/>
      <c r="V924" s="165"/>
      <c r="W924" s="165"/>
      <c r="X924" s="165"/>
      <c r="Y924" s="165"/>
      <c r="Z924" s="165"/>
    </row>
    <row r="925">
      <c r="A925" s="165"/>
      <c r="B925" s="165"/>
      <c r="C925" s="165"/>
      <c r="D925" s="165"/>
      <c r="E925" s="165"/>
      <c r="F925" s="165"/>
      <c r="G925" s="165"/>
      <c r="H925" s="165"/>
      <c r="I925" s="165"/>
      <c r="J925" s="165"/>
      <c r="K925" s="165"/>
      <c r="L925" s="165"/>
      <c r="M925" s="165"/>
      <c r="N925" s="165"/>
      <c r="O925" s="165"/>
      <c r="P925" s="165"/>
      <c r="Q925" s="165"/>
      <c r="R925" s="165"/>
      <c r="S925" s="165"/>
      <c r="T925" s="165"/>
      <c r="U925" s="165"/>
      <c r="V925" s="165"/>
      <c r="W925" s="165"/>
      <c r="X925" s="165"/>
      <c r="Y925" s="165"/>
      <c r="Z925" s="165"/>
    </row>
    <row r="926">
      <c r="A926" s="165"/>
      <c r="B926" s="165"/>
      <c r="C926" s="165"/>
      <c r="D926" s="165"/>
      <c r="E926" s="165"/>
      <c r="F926" s="165"/>
      <c r="G926" s="165"/>
      <c r="H926" s="165"/>
      <c r="I926" s="165"/>
      <c r="J926" s="165"/>
      <c r="K926" s="165"/>
      <c r="L926" s="165"/>
      <c r="M926" s="165"/>
      <c r="N926" s="165"/>
      <c r="O926" s="165"/>
      <c r="P926" s="165"/>
      <c r="Q926" s="165"/>
      <c r="R926" s="165"/>
      <c r="S926" s="165"/>
      <c r="T926" s="165"/>
      <c r="U926" s="165"/>
      <c r="V926" s="165"/>
      <c r="W926" s="165"/>
      <c r="X926" s="165"/>
      <c r="Y926" s="165"/>
      <c r="Z926" s="165"/>
    </row>
    <row r="927">
      <c r="A927" s="165"/>
      <c r="B927" s="165"/>
      <c r="C927" s="165"/>
      <c r="D927" s="165"/>
      <c r="E927" s="165"/>
      <c r="F927" s="165"/>
      <c r="G927" s="165"/>
      <c r="H927" s="165"/>
      <c r="I927" s="165"/>
      <c r="J927" s="165"/>
      <c r="K927" s="165"/>
      <c r="L927" s="165"/>
      <c r="M927" s="165"/>
      <c r="N927" s="165"/>
      <c r="O927" s="165"/>
      <c r="P927" s="165"/>
      <c r="Q927" s="165"/>
      <c r="R927" s="165"/>
      <c r="S927" s="165"/>
      <c r="T927" s="165"/>
      <c r="U927" s="165"/>
      <c r="V927" s="165"/>
      <c r="W927" s="165"/>
      <c r="X927" s="165"/>
      <c r="Y927" s="165"/>
      <c r="Z927" s="165"/>
    </row>
    <row r="928">
      <c r="A928" s="165"/>
      <c r="B928" s="165"/>
      <c r="C928" s="165"/>
      <c r="D928" s="165"/>
      <c r="E928" s="165"/>
      <c r="F928" s="165"/>
      <c r="G928" s="165"/>
      <c r="H928" s="165"/>
      <c r="I928" s="165"/>
      <c r="J928" s="165"/>
      <c r="K928" s="165"/>
      <c r="L928" s="165"/>
      <c r="M928" s="165"/>
      <c r="N928" s="165"/>
      <c r="O928" s="165"/>
      <c r="P928" s="165"/>
      <c r="Q928" s="165"/>
      <c r="R928" s="165"/>
      <c r="S928" s="165"/>
      <c r="T928" s="165"/>
      <c r="U928" s="165"/>
      <c r="V928" s="165"/>
      <c r="W928" s="165"/>
      <c r="X928" s="165"/>
      <c r="Y928" s="165"/>
      <c r="Z928" s="165"/>
    </row>
    <row r="929">
      <c r="A929" s="165"/>
      <c r="B929" s="165"/>
      <c r="C929" s="165"/>
      <c r="D929" s="165"/>
      <c r="E929" s="165"/>
      <c r="F929" s="165"/>
      <c r="G929" s="165"/>
      <c r="H929" s="165"/>
      <c r="I929" s="165"/>
      <c r="J929" s="165"/>
      <c r="K929" s="165"/>
      <c r="L929" s="165"/>
      <c r="M929" s="165"/>
      <c r="N929" s="165"/>
      <c r="O929" s="165"/>
      <c r="P929" s="165"/>
      <c r="Q929" s="165"/>
      <c r="R929" s="165"/>
      <c r="S929" s="165"/>
      <c r="T929" s="165"/>
      <c r="U929" s="165"/>
      <c r="V929" s="165"/>
      <c r="W929" s="165"/>
      <c r="X929" s="165"/>
      <c r="Y929" s="165"/>
      <c r="Z929" s="165"/>
    </row>
    <row r="930">
      <c r="A930" s="165"/>
      <c r="B930" s="165"/>
      <c r="C930" s="165"/>
      <c r="D930" s="165"/>
      <c r="E930" s="165"/>
      <c r="F930" s="165"/>
      <c r="G930" s="165"/>
      <c r="H930" s="165"/>
      <c r="I930" s="165"/>
      <c r="J930" s="165"/>
      <c r="K930" s="165"/>
      <c r="L930" s="165"/>
      <c r="M930" s="165"/>
      <c r="N930" s="165"/>
      <c r="O930" s="165"/>
      <c r="P930" s="165"/>
      <c r="Q930" s="165"/>
      <c r="R930" s="165"/>
      <c r="S930" s="165"/>
      <c r="T930" s="165"/>
      <c r="U930" s="165"/>
      <c r="V930" s="165"/>
      <c r="W930" s="165"/>
      <c r="X930" s="165"/>
      <c r="Y930" s="165"/>
      <c r="Z930" s="165"/>
    </row>
    <row r="931">
      <c r="A931" s="165"/>
      <c r="B931" s="165"/>
      <c r="C931" s="165"/>
      <c r="D931" s="165"/>
      <c r="E931" s="165"/>
      <c r="F931" s="165"/>
      <c r="G931" s="165"/>
      <c r="H931" s="165"/>
      <c r="I931" s="165"/>
      <c r="J931" s="165"/>
      <c r="K931" s="165"/>
      <c r="L931" s="165"/>
      <c r="M931" s="165"/>
      <c r="N931" s="165"/>
      <c r="O931" s="165"/>
      <c r="P931" s="165"/>
      <c r="Q931" s="165"/>
      <c r="R931" s="165"/>
      <c r="S931" s="165"/>
      <c r="T931" s="165"/>
      <c r="U931" s="165"/>
      <c r="V931" s="165"/>
      <c r="W931" s="165"/>
      <c r="X931" s="165"/>
      <c r="Y931" s="165"/>
      <c r="Z931" s="165"/>
    </row>
    <row r="932">
      <c r="A932" s="165"/>
      <c r="B932" s="165"/>
      <c r="C932" s="165"/>
      <c r="D932" s="165"/>
      <c r="E932" s="165"/>
      <c r="F932" s="165"/>
      <c r="G932" s="165"/>
      <c r="H932" s="165"/>
      <c r="I932" s="165"/>
      <c r="J932" s="165"/>
      <c r="K932" s="165"/>
      <c r="L932" s="165"/>
      <c r="M932" s="165"/>
      <c r="N932" s="165"/>
      <c r="O932" s="165"/>
      <c r="P932" s="165"/>
      <c r="Q932" s="165"/>
      <c r="R932" s="165"/>
      <c r="S932" s="165"/>
      <c r="T932" s="165"/>
      <c r="U932" s="165"/>
      <c r="V932" s="165"/>
      <c r="W932" s="165"/>
      <c r="X932" s="165"/>
      <c r="Y932" s="165"/>
      <c r="Z932" s="165"/>
    </row>
    <row r="933">
      <c r="A933" s="165"/>
      <c r="B933" s="165"/>
      <c r="C933" s="165"/>
      <c r="D933" s="165"/>
      <c r="E933" s="165"/>
      <c r="F933" s="165"/>
      <c r="G933" s="165"/>
      <c r="H933" s="165"/>
      <c r="I933" s="165"/>
      <c r="J933" s="165"/>
      <c r="K933" s="165"/>
      <c r="L933" s="165"/>
      <c r="M933" s="165"/>
      <c r="N933" s="165"/>
      <c r="O933" s="165"/>
      <c r="P933" s="165"/>
      <c r="Q933" s="165"/>
      <c r="R933" s="165"/>
      <c r="S933" s="165"/>
      <c r="T933" s="165"/>
      <c r="U933" s="165"/>
      <c r="V933" s="165"/>
      <c r="W933" s="165"/>
      <c r="X933" s="165"/>
      <c r="Y933" s="165"/>
      <c r="Z933" s="165"/>
    </row>
    <row r="934">
      <c r="A934" s="165"/>
      <c r="B934" s="165"/>
      <c r="C934" s="165"/>
      <c r="D934" s="165"/>
      <c r="E934" s="165"/>
      <c r="F934" s="165"/>
      <c r="G934" s="165"/>
      <c r="H934" s="165"/>
      <c r="I934" s="165"/>
      <c r="J934" s="165"/>
      <c r="K934" s="165"/>
      <c r="L934" s="165"/>
      <c r="M934" s="165"/>
      <c r="N934" s="165"/>
      <c r="O934" s="165"/>
      <c r="P934" s="165"/>
      <c r="Q934" s="165"/>
      <c r="R934" s="165"/>
      <c r="S934" s="165"/>
      <c r="T934" s="165"/>
      <c r="U934" s="165"/>
      <c r="V934" s="165"/>
      <c r="W934" s="165"/>
      <c r="X934" s="165"/>
      <c r="Y934" s="165"/>
      <c r="Z934" s="165"/>
    </row>
    <row r="935">
      <c r="A935" s="165"/>
      <c r="B935" s="165"/>
      <c r="C935" s="165"/>
      <c r="D935" s="165"/>
      <c r="E935" s="165"/>
      <c r="F935" s="165"/>
      <c r="G935" s="165"/>
      <c r="H935" s="165"/>
      <c r="I935" s="165"/>
      <c r="J935" s="165"/>
      <c r="K935" s="165"/>
      <c r="L935" s="165"/>
      <c r="M935" s="165"/>
      <c r="N935" s="165"/>
      <c r="O935" s="165"/>
      <c r="P935" s="165"/>
      <c r="Q935" s="165"/>
      <c r="R935" s="165"/>
      <c r="S935" s="165"/>
      <c r="T935" s="165"/>
      <c r="U935" s="165"/>
      <c r="V935" s="165"/>
      <c r="W935" s="165"/>
      <c r="X935" s="165"/>
      <c r="Y935" s="165"/>
      <c r="Z935" s="165"/>
    </row>
    <row r="936">
      <c r="A936" s="165"/>
      <c r="B936" s="165"/>
      <c r="C936" s="165"/>
      <c r="D936" s="165"/>
      <c r="E936" s="165"/>
      <c r="F936" s="165"/>
      <c r="G936" s="165"/>
      <c r="H936" s="165"/>
      <c r="I936" s="165"/>
      <c r="J936" s="165"/>
      <c r="K936" s="165"/>
      <c r="L936" s="165"/>
      <c r="M936" s="165"/>
      <c r="N936" s="165"/>
      <c r="O936" s="165"/>
      <c r="P936" s="165"/>
      <c r="Q936" s="165"/>
      <c r="R936" s="165"/>
      <c r="S936" s="165"/>
      <c r="T936" s="165"/>
      <c r="U936" s="165"/>
      <c r="V936" s="165"/>
      <c r="W936" s="165"/>
      <c r="X936" s="165"/>
      <c r="Y936" s="165"/>
      <c r="Z936" s="165"/>
    </row>
    <row r="937">
      <c r="A937" s="165"/>
      <c r="B937" s="165"/>
      <c r="C937" s="165"/>
      <c r="D937" s="165"/>
      <c r="E937" s="165"/>
      <c r="F937" s="165"/>
      <c r="G937" s="165"/>
      <c r="H937" s="165"/>
      <c r="I937" s="165"/>
      <c r="J937" s="165"/>
      <c r="K937" s="165"/>
      <c r="L937" s="165"/>
      <c r="M937" s="165"/>
      <c r="N937" s="165"/>
      <c r="O937" s="165"/>
      <c r="P937" s="165"/>
      <c r="Q937" s="165"/>
      <c r="R937" s="165"/>
      <c r="S937" s="165"/>
      <c r="T937" s="165"/>
      <c r="U937" s="165"/>
      <c r="V937" s="165"/>
      <c r="W937" s="165"/>
      <c r="X937" s="165"/>
      <c r="Y937" s="165"/>
      <c r="Z937" s="165"/>
    </row>
    <row r="938">
      <c r="A938" s="165"/>
      <c r="B938" s="165"/>
      <c r="C938" s="165"/>
      <c r="D938" s="165"/>
      <c r="E938" s="165"/>
      <c r="F938" s="165"/>
      <c r="G938" s="165"/>
      <c r="H938" s="165"/>
      <c r="I938" s="165"/>
      <c r="J938" s="165"/>
      <c r="K938" s="165"/>
      <c r="L938" s="165"/>
      <c r="M938" s="165"/>
      <c r="N938" s="165"/>
      <c r="O938" s="165"/>
      <c r="P938" s="165"/>
      <c r="Q938" s="165"/>
      <c r="R938" s="165"/>
      <c r="S938" s="165"/>
      <c r="T938" s="165"/>
      <c r="U938" s="165"/>
      <c r="V938" s="165"/>
      <c r="W938" s="165"/>
      <c r="X938" s="165"/>
      <c r="Y938" s="165"/>
      <c r="Z938" s="165"/>
    </row>
    <row r="939">
      <c r="A939" s="165"/>
      <c r="B939" s="165"/>
      <c r="C939" s="165"/>
      <c r="D939" s="165"/>
      <c r="E939" s="165"/>
      <c r="F939" s="165"/>
      <c r="G939" s="165"/>
      <c r="H939" s="165"/>
      <c r="I939" s="165"/>
      <c r="J939" s="165"/>
      <c r="K939" s="165"/>
      <c r="L939" s="165"/>
      <c r="M939" s="165"/>
      <c r="N939" s="165"/>
      <c r="O939" s="165"/>
      <c r="P939" s="165"/>
      <c r="Q939" s="165"/>
      <c r="R939" s="165"/>
      <c r="S939" s="165"/>
      <c r="T939" s="165"/>
      <c r="U939" s="165"/>
      <c r="V939" s="165"/>
      <c r="W939" s="165"/>
      <c r="X939" s="165"/>
      <c r="Y939" s="165"/>
      <c r="Z939" s="165"/>
    </row>
    <row r="940">
      <c r="A940" s="165"/>
      <c r="B940" s="165"/>
      <c r="C940" s="165"/>
      <c r="D940" s="165"/>
      <c r="E940" s="165"/>
      <c r="F940" s="165"/>
      <c r="G940" s="165"/>
      <c r="H940" s="165"/>
      <c r="I940" s="165"/>
      <c r="J940" s="165"/>
      <c r="K940" s="165"/>
      <c r="L940" s="165"/>
      <c r="M940" s="165"/>
      <c r="N940" s="165"/>
      <c r="O940" s="165"/>
      <c r="P940" s="165"/>
      <c r="Q940" s="165"/>
      <c r="R940" s="165"/>
      <c r="S940" s="165"/>
      <c r="T940" s="165"/>
      <c r="U940" s="165"/>
      <c r="V940" s="165"/>
      <c r="W940" s="165"/>
      <c r="X940" s="165"/>
      <c r="Y940" s="165"/>
      <c r="Z940" s="165"/>
    </row>
    <row r="941">
      <c r="A941" s="165"/>
      <c r="B941" s="165"/>
      <c r="C941" s="165"/>
      <c r="D941" s="165"/>
      <c r="E941" s="165"/>
      <c r="F941" s="165"/>
      <c r="G941" s="165"/>
      <c r="H941" s="165"/>
      <c r="I941" s="165"/>
      <c r="J941" s="165"/>
      <c r="K941" s="165"/>
      <c r="L941" s="165"/>
      <c r="M941" s="165"/>
      <c r="N941" s="165"/>
      <c r="O941" s="165"/>
      <c r="P941" s="165"/>
      <c r="Q941" s="165"/>
      <c r="R941" s="165"/>
      <c r="S941" s="165"/>
      <c r="T941" s="165"/>
      <c r="U941" s="165"/>
      <c r="V941" s="165"/>
      <c r="W941" s="165"/>
      <c r="X941" s="165"/>
      <c r="Y941" s="165"/>
      <c r="Z941" s="165"/>
    </row>
    <row r="942">
      <c r="A942" s="165"/>
      <c r="B942" s="165"/>
      <c r="C942" s="165"/>
      <c r="D942" s="165"/>
      <c r="E942" s="165"/>
      <c r="F942" s="165"/>
      <c r="G942" s="165"/>
      <c r="H942" s="165"/>
      <c r="I942" s="165"/>
      <c r="J942" s="165"/>
      <c r="K942" s="165"/>
      <c r="L942" s="165"/>
      <c r="M942" s="165"/>
      <c r="N942" s="165"/>
      <c r="O942" s="165"/>
      <c r="P942" s="165"/>
      <c r="Q942" s="165"/>
      <c r="R942" s="165"/>
      <c r="S942" s="165"/>
      <c r="T942" s="165"/>
      <c r="U942" s="165"/>
      <c r="V942" s="165"/>
      <c r="W942" s="165"/>
      <c r="X942" s="165"/>
      <c r="Y942" s="165"/>
      <c r="Z942" s="165"/>
    </row>
    <row r="943">
      <c r="A943" s="165"/>
      <c r="B943" s="165"/>
      <c r="C943" s="165"/>
      <c r="D943" s="165"/>
      <c r="E943" s="165"/>
      <c r="F943" s="165"/>
      <c r="G943" s="165"/>
      <c r="H943" s="165"/>
      <c r="I943" s="165"/>
      <c r="J943" s="165"/>
      <c r="K943" s="165"/>
      <c r="L943" s="165"/>
      <c r="M943" s="165"/>
      <c r="N943" s="165"/>
      <c r="O943" s="165"/>
      <c r="P943" s="165"/>
      <c r="Q943" s="165"/>
      <c r="R943" s="165"/>
      <c r="S943" s="165"/>
      <c r="T943" s="165"/>
      <c r="U943" s="165"/>
      <c r="V943" s="165"/>
      <c r="W943" s="165"/>
      <c r="X943" s="165"/>
      <c r="Y943" s="165"/>
      <c r="Z943" s="165"/>
    </row>
    <row r="944">
      <c r="A944" s="165"/>
      <c r="B944" s="165"/>
      <c r="C944" s="165"/>
      <c r="D944" s="165"/>
      <c r="E944" s="165"/>
      <c r="F944" s="165"/>
      <c r="G944" s="165"/>
      <c r="H944" s="165"/>
      <c r="I944" s="165"/>
      <c r="J944" s="165"/>
      <c r="K944" s="165"/>
      <c r="L944" s="165"/>
      <c r="M944" s="165"/>
      <c r="N944" s="165"/>
      <c r="O944" s="165"/>
      <c r="P944" s="165"/>
      <c r="Q944" s="165"/>
      <c r="R944" s="165"/>
      <c r="S944" s="165"/>
      <c r="T944" s="165"/>
      <c r="U944" s="165"/>
      <c r="V944" s="165"/>
      <c r="W944" s="165"/>
      <c r="X944" s="165"/>
      <c r="Y944" s="165"/>
      <c r="Z944" s="165"/>
    </row>
    <row r="945">
      <c r="A945" s="165"/>
      <c r="B945" s="165"/>
      <c r="C945" s="165"/>
      <c r="D945" s="165"/>
      <c r="E945" s="165"/>
      <c r="F945" s="165"/>
      <c r="G945" s="165"/>
      <c r="H945" s="165"/>
      <c r="I945" s="165"/>
      <c r="J945" s="165"/>
      <c r="K945" s="165"/>
      <c r="L945" s="165"/>
      <c r="M945" s="165"/>
      <c r="N945" s="165"/>
      <c r="O945" s="165"/>
      <c r="P945" s="165"/>
      <c r="Q945" s="165"/>
      <c r="R945" s="165"/>
      <c r="S945" s="165"/>
      <c r="T945" s="165"/>
      <c r="U945" s="165"/>
      <c r="V945" s="165"/>
      <c r="W945" s="165"/>
      <c r="X945" s="165"/>
      <c r="Y945" s="165"/>
      <c r="Z945" s="165"/>
    </row>
    <row r="946">
      <c r="A946" s="165"/>
      <c r="B946" s="165"/>
      <c r="C946" s="165"/>
      <c r="D946" s="165"/>
      <c r="E946" s="165"/>
      <c r="F946" s="165"/>
      <c r="G946" s="165"/>
      <c r="H946" s="165"/>
      <c r="I946" s="165"/>
      <c r="J946" s="165"/>
      <c r="K946" s="165"/>
      <c r="L946" s="165"/>
      <c r="M946" s="165"/>
      <c r="N946" s="165"/>
      <c r="O946" s="165"/>
      <c r="P946" s="165"/>
      <c r="Q946" s="165"/>
      <c r="R946" s="165"/>
      <c r="S946" s="165"/>
      <c r="T946" s="165"/>
      <c r="U946" s="165"/>
      <c r="V946" s="165"/>
      <c r="W946" s="165"/>
      <c r="X946" s="165"/>
      <c r="Y946" s="165"/>
      <c r="Z946" s="165"/>
    </row>
    <row r="947">
      <c r="A947" s="165"/>
      <c r="B947" s="165"/>
      <c r="C947" s="165"/>
      <c r="D947" s="165"/>
      <c r="E947" s="165"/>
      <c r="F947" s="165"/>
      <c r="G947" s="165"/>
      <c r="H947" s="165"/>
      <c r="I947" s="165"/>
      <c r="J947" s="165"/>
      <c r="K947" s="165"/>
      <c r="L947" s="165"/>
      <c r="M947" s="165"/>
      <c r="N947" s="165"/>
      <c r="O947" s="165"/>
      <c r="P947" s="165"/>
      <c r="Q947" s="165"/>
      <c r="R947" s="165"/>
      <c r="S947" s="165"/>
      <c r="T947" s="165"/>
      <c r="U947" s="165"/>
      <c r="V947" s="165"/>
      <c r="W947" s="165"/>
      <c r="X947" s="165"/>
      <c r="Y947" s="165"/>
      <c r="Z947" s="165"/>
    </row>
    <row r="948">
      <c r="A948" s="165"/>
      <c r="B948" s="165"/>
      <c r="C948" s="165"/>
      <c r="D948" s="165"/>
      <c r="E948" s="165"/>
      <c r="F948" s="165"/>
      <c r="G948" s="165"/>
      <c r="H948" s="165"/>
      <c r="I948" s="165"/>
      <c r="J948" s="165"/>
      <c r="K948" s="165"/>
      <c r="L948" s="165"/>
      <c r="M948" s="165"/>
      <c r="N948" s="165"/>
      <c r="O948" s="165"/>
      <c r="P948" s="165"/>
      <c r="Q948" s="165"/>
      <c r="R948" s="165"/>
      <c r="S948" s="165"/>
      <c r="T948" s="165"/>
      <c r="U948" s="165"/>
      <c r="V948" s="165"/>
      <c r="W948" s="165"/>
      <c r="X948" s="165"/>
      <c r="Y948" s="165"/>
      <c r="Z948" s="165"/>
    </row>
    <row r="949">
      <c r="A949" s="165"/>
      <c r="B949" s="165"/>
      <c r="C949" s="165"/>
      <c r="D949" s="165"/>
      <c r="E949" s="165"/>
      <c r="F949" s="165"/>
      <c r="G949" s="165"/>
      <c r="H949" s="165"/>
      <c r="I949" s="165"/>
      <c r="J949" s="165"/>
      <c r="K949" s="165"/>
      <c r="L949" s="165"/>
      <c r="M949" s="165"/>
      <c r="N949" s="165"/>
      <c r="O949" s="165"/>
      <c r="P949" s="165"/>
      <c r="Q949" s="165"/>
      <c r="R949" s="165"/>
      <c r="S949" s="165"/>
      <c r="T949" s="165"/>
      <c r="U949" s="165"/>
      <c r="V949" s="165"/>
      <c r="W949" s="165"/>
      <c r="X949" s="165"/>
      <c r="Y949" s="165"/>
      <c r="Z949" s="165"/>
    </row>
    <row r="950">
      <c r="A950" s="165"/>
      <c r="B950" s="165"/>
      <c r="C950" s="165"/>
      <c r="D950" s="165"/>
      <c r="E950" s="165"/>
      <c r="F950" s="165"/>
      <c r="G950" s="165"/>
      <c r="H950" s="165"/>
      <c r="I950" s="165"/>
      <c r="J950" s="165"/>
      <c r="K950" s="165"/>
      <c r="L950" s="165"/>
      <c r="M950" s="165"/>
      <c r="N950" s="165"/>
      <c r="O950" s="165"/>
      <c r="P950" s="165"/>
      <c r="Q950" s="165"/>
      <c r="R950" s="165"/>
      <c r="S950" s="165"/>
      <c r="T950" s="165"/>
      <c r="U950" s="165"/>
      <c r="V950" s="165"/>
      <c r="W950" s="165"/>
      <c r="X950" s="165"/>
      <c r="Y950" s="165"/>
      <c r="Z950" s="165"/>
    </row>
    <row r="951">
      <c r="A951" s="165"/>
      <c r="B951" s="165"/>
      <c r="C951" s="165"/>
      <c r="D951" s="165"/>
      <c r="E951" s="165"/>
      <c r="F951" s="165"/>
      <c r="G951" s="165"/>
      <c r="H951" s="165"/>
      <c r="I951" s="165"/>
      <c r="J951" s="165"/>
      <c r="K951" s="165"/>
      <c r="L951" s="165"/>
      <c r="M951" s="165"/>
      <c r="N951" s="165"/>
      <c r="O951" s="165"/>
      <c r="P951" s="165"/>
      <c r="Q951" s="165"/>
      <c r="R951" s="165"/>
      <c r="S951" s="165"/>
      <c r="T951" s="165"/>
      <c r="U951" s="165"/>
      <c r="V951" s="165"/>
      <c r="W951" s="165"/>
      <c r="X951" s="165"/>
      <c r="Y951" s="165"/>
      <c r="Z951" s="165"/>
    </row>
    <row r="952">
      <c r="A952" s="165"/>
      <c r="B952" s="165"/>
      <c r="C952" s="165"/>
      <c r="D952" s="165"/>
      <c r="E952" s="165"/>
      <c r="F952" s="165"/>
      <c r="G952" s="165"/>
      <c r="H952" s="165"/>
      <c r="I952" s="165"/>
      <c r="J952" s="165"/>
      <c r="K952" s="165"/>
      <c r="L952" s="165"/>
      <c r="M952" s="165"/>
      <c r="N952" s="165"/>
      <c r="O952" s="165"/>
      <c r="P952" s="165"/>
      <c r="Q952" s="165"/>
      <c r="R952" s="165"/>
      <c r="S952" s="165"/>
      <c r="T952" s="165"/>
      <c r="U952" s="165"/>
      <c r="V952" s="165"/>
      <c r="W952" s="165"/>
      <c r="X952" s="165"/>
      <c r="Y952" s="165"/>
      <c r="Z952" s="165"/>
    </row>
    <row r="953">
      <c r="A953" s="165"/>
      <c r="B953" s="165"/>
      <c r="C953" s="165"/>
      <c r="D953" s="165"/>
      <c r="E953" s="165"/>
      <c r="F953" s="165"/>
      <c r="G953" s="165"/>
      <c r="H953" s="165"/>
      <c r="I953" s="165"/>
      <c r="J953" s="165"/>
      <c r="K953" s="165"/>
      <c r="L953" s="165"/>
      <c r="M953" s="165"/>
      <c r="N953" s="165"/>
      <c r="O953" s="165"/>
      <c r="P953" s="165"/>
      <c r="Q953" s="165"/>
      <c r="R953" s="165"/>
      <c r="S953" s="165"/>
      <c r="T953" s="165"/>
      <c r="U953" s="165"/>
      <c r="V953" s="165"/>
      <c r="W953" s="165"/>
      <c r="X953" s="165"/>
      <c r="Y953" s="165"/>
      <c r="Z953" s="165"/>
    </row>
    <row r="954">
      <c r="A954" s="165"/>
      <c r="B954" s="165"/>
      <c r="C954" s="165"/>
      <c r="D954" s="165"/>
      <c r="E954" s="165"/>
      <c r="F954" s="165"/>
      <c r="G954" s="165"/>
      <c r="H954" s="165"/>
      <c r="I954" s="165"/>
      <c r="J954" s="165"/>
      <c r="K954" s="165"/>
      <c r="L954" s="165"/>
      <c r="M954" s="165"/>
      <c r="N954" s="165"/>
      <c r="O954" s="165"/>
      <c r="P954" s="165"/>
      <c r="Q954" s="165"/>
      <c r="R954" s="165"/>
      <c r="S954" s="165"/>
      <c r="T954" s="165"/>
      <c r="U954" s="165"/>
      <c r="V954" s="165"/>
      <c r="W954" s="165"/>
      <c r="X954" s="165"/>
      <c r="Y954" s="165"/>
      <c r="Z954" s="165"/>
    </row>
    <row r="955">
      <c r="A955" s="165"/>
      <c r="B955" s="165"/>
      <c r="C955" s="165"/>
      <c r="D955" s="165"/>
      <c r="E955" s="165"/>
      <c r="F955" s="165"/>
      <c r="G955" s="165"/>
      <c r="H955" s="165"/>
      <c r="I955" s="165"/>
      <c r="J955" s="165"/>
      <c r="K955" s="165"/>
      <c r="L955" s="165"/>
      <c r="M955" s="165"/>
      <c r="N955" s="165"/>
      <c r="O955" s="165"/>
      <c r="P955" s="165"/>
      <c r="Q955" s="165"/>
      <c r="R955" s="165"/>
      <c r="S955" s="165"/>
      <c r="T955" s="165"/>
      <c r="U955" s="165"/>
      <c r="V955" s="165"/>
      <c r="W955" s="165"/>
      <c r="X955" s="165"/>
      <c r="Y955" s="165"/>
      <c r="Z955" s="165"/>
    </row>
    <row r="956">
      <c r="A956" s="165"/>
      <c r="B956" s="165"/>
      <c r="C956" s="165"/>
      <c r="D956" s="165"/>
      <c r="E956" s="165"/>
      <c r="F956" s="165"/>
      <c r="G956" s="165"/>
      <c r="H956" s="165"/>
      <c r="I956" s="165"/>
      <c r="J956" s="165"/>
      <c r="K956" s="165"/>
      <c r="L956" s="165"/>
      <c r="M956" s="165"/>
      <c r="N956" s="165"/>
      <c r="O956" s="165"/>
      <c r="P956" s="165"/>
      <c r="Q956" s="165"/>
      <c r="R956" s="165"/>
      <c r="S956" s="165"/>
      <c r="T956" s="165"/>
      <c r="U956" s="165"/>
      <c r="V956" s="165"/>
      <c r="W956" s="165"/>
      <c r="X956" s="165"/>
      <c r="Y956" s="165"/>
      <c r="Z956" s="165"/>
    </row>
    <row r="957">
      <c r="A957" s="165"/>
      <c r="B957" s="165"/>
      <c r="C957" s="165"/>
      <c r="D957" s="165"/>
      <c r="E957" s="165"/>
      <c r="F957" s="165"/>
      <c r="G957" s="165"/>
      <c r="H957" s="165"/>
      <c r="I957" s="165"/>
      <c r="J957" s="165"/>
      <c r="K957" s="165"/>
      <c r="L957" s="165"/>
      <c r="M957" s="165"/>
      <c r="N957" s="165"/>
      <c r="O957" s="165"/>
      <c r="P957" s="165"/>
      <c r="Q957" s="165"/>
      <c r="R957" s="165"/>
      <c r="S957" s="165"/>
      <c r="T957" s="165"/>
      <c r="U957" s="165"/>
      <c r="V957" s="165"/>
      <c r="W957" s="165"/>
      <c r="X957" s="165"/>
      <c r="Y957" s="165"/>
      <c r="Z957" s="165"/>
    </row>
    <row r="958">
      <c r="A958" s="165"/>
      <c r="B958" s="165"/>
      <c r="C958" s="165"/>
      <c r="D958" s="165"/>
      <c r="E958" s="165"/>
      <c r="F958" s="165"/>
      <c r="G958" s="165"/>
      <c r="H958" s="165"/>
      <c r="I958" s="165"/>
      <c r="J958" s="165"/>
      <c r="K958" s="165"/>
      <c r="L958" s="165"/>
      <c r="M958" s="165"/>
      <c r="N958" s="165"/>
      <c r="O958" s="165"/>
      <c r="P958" s="165"/>
      <c r="Q958" s="165"/>
      <c r="R958" s="165"/>
      <c r="S958" s="165"/>
      <c r="T958" s="165"/>
      <c r="U958" s="165"/>
      <c r="V958" s="165"/>
      <c r="W958" s="165"/>
      <c r="X958" s="165"/>
      <c r="Y958" s="165"/>
      <c r="Z958" s="165"/>
    </row>
    <row r="959">
      <c r="A959" s="165"/>
      <c r="B959" s="165"/>
      <c r="C959" s="165"/>
      <c r="D959" s="165"/>
      <c r="E959" s="165"/>
      <c r="F959" s="165"/>
      <c r="G959" s="165"/>
      <c r="H959" s="165"/>
      <c r="I959" s="165"/>
      <c r="J959" s="165"/>
      <c r="K959" s="165"/>
      <c r="L959" s="165"/>
      <c r="M959" s="165"/>
      <c r="N959" s="165"/>
      <c r="O959" s="165"/>
      <c r="P959" s="165"/>
      <c r="Q959" s="165"/>
      <c r="R959" s="165"/>
      <c r="S959" s="165"/>
      <c r="T959" s="165"/>
      <c r="U959" s="165"/>
      <c r="V959" s="165"/>
      <c r="W959" s="165"/>
      <c r="X959" s="165"/>
      <c r="Y959" s="165"/>
      <c r="Z959" s="165"/>
    </row>
    <row r="960">
      <c r="A960" s="165"/>
      <c r="B960" s="165"/>
      <c r="C960" s="165"/>
      <c r="D960" s="165"/>
      <c r="E960" s="165"/>
      <c r="F960" s="165"/>
      <c r="G960" s="165"/>
      <c r="H960" s="165"/>
      <c r="I960" s="165"/>
      <c r="J960" s="165"/>
      <c r="K960" s="165"/>
      <c r="L960" s="165"/>
      <c r="M960" s="165"/>
      <c r="N960" s="165"/>
      <c r="O960" s="165"/>
      <c r="P960" s="165"/>
      <c r="Q960" s="165"/>
      <c r="R960" s="165"/>
      <c r="S960" s="165"/>
      <c r="T960" s="165"/>
      <c r="U960" s="165"/>
      <c r="V960" s="165"/>
      <c r="W960" s="165"/>
      <c r="X960" s="165"/>
      <c r="Y960" s="165"/>
      <c r="Z960" s="165"/>
    </row>
    <row r="961">
      <c r="A961" s="165"/>
      <c r="B961" s="165"/>
      <c r="C961" s="165"/>
      <c r="D961" s="165"/>
      <c r="E961" s="165"/>
      <c r="F961" s="165"/>
      <c r="G961" s="165"/>
      <c r="H961" s="165"/>
      <c r="I961" s="165"/>
      <c r="J961" s="165"/>
      <c r="K961" s="165"/>
      <c r="L961" s="165"/>
      <c r="M961" s="165"/>
      <c r="N961" s="165"/>
      <c r="O961" s="165"/>
      <c r="P961" s="165"/>
      <c r="Q961" s="165"/>
      <c r="R961" s="165"/>
      <c r="S961" s="165"/>
      <c r="T961" s="165"/>
      <c r="U961" s="165"/>
      <c r="V961" s="165"/>
      <c r="W961" s="165"/>
      <c r="X961" s="165"/>
      <c r="Y961" s="165"/>
      <c r="Z961" s="165"/>
    </row>
    <row r="962">
      <c r="A962" s="165"/>
      <c r="B962" s="165"/>
      <c r="C962" s="165"/>
      <c r="D962" s="165"/>
      <c r="E962" s="165"/>
      <c r="F962" s="165"/>
      <c r="G962" s="165"/>
      <c r="H962" s="165"/>
      <c r="I962" s="165"/>
      <c r="J962" s="165"/>
      <c r="K962" s="165"/>
      <c r="L962" s="165"/>
      <c r="M962" s="165"/>
      <c r="N962" s="165"/>
      <c r="O962" s="165"/>
      <c r="P962" s="165"/>
      <c r="Q962" s="165"/>
      <c r="R962" s="165"/>
      <c r="S962" s="165"/>
      <c r="T962" s="165"/>
      <c r="U962" s="165"/>
      <c r="V962" s="165"/>
      <c r="W962" s="165"/>
      <c r="X962" s="165"/>
      <c r="Y962" s="165"/>
      <c r="Z962" s="165"/>
    </row>
    <row r="963">
      <c r="A963" s="165"/>
      <c r="B963" s="165"/>
      <c r="C963" s="165"/>
      <c r="D963" s="165"/>
      <c r="E963" s="165"/>
      <c r="F963" s="165"/>
      <c r="G963" s="165"/>
      <c r="H963" s="165"/>
      <c r="I963" s="165"/>
      <c r="J963" s="165"/>
      <c r="K963" s="165"/>
      <c r="L963" s="165"/>
      <c r="M963" s="165"/>
      <c r="N963" s="165"/>
      <c r="O963" s="165"/>
      <c r="P963" s="165"/>
      <c r="Q963" s="165"/>
      <c r="R963" s="165"/>
      <c r="S963" s="165"/>
      <c r="T963" s="165"/>
      <c r="U963" s="165"/>
      <c r="V963" s="165"/>
      <c r="W963" s="165"/>
      <c r="X963" s="165"/>
      <c r="Y963" s="165"/>
      <c r="Z963" s="165"/>
    </row>
    <row r="964">
      <c r="A964" s="165"/>
      <c r="B964" s="165"/>
      <c r="C964" s="165"/>
      <c r="D964" s="165"/>
      <c r="E964" s="165"/>
      <c r="F964" s="165"/>
      <c r="G964" s="165"/>
      <c r="H964" s="165"/>
      <c r="I964" s="165"/>
      <c r="J964" s="165"/>
      <c r="K964" s="165"/>
      <c r="L964" s="165"/>
      <c r="M964" s="165"/>
      <c r="N964" s="165"/>
      <c r="O964" s="165"/>
      <c r="P964" s="165"/>
      <c r="Q964" s="165"/>
      <c r="R964" s="165"/>
      <c r="S964" s="165"/>
      <c r="T964" s="165"/>
      <c r="U964" s="165"/>
      <c r="V964" s="165"/>
      <c r="W964" s="165"/>
      <c r="X964" s="165"/>
      <c r="Y964" s="165"/>
      <c r="Z964" s="165"/>
    </row>
    <row r="965">
      <c r="A965" s="165"/>
      <c r="B965" s="165"/>
      <c r="C965" s="165"/>
      <c r="D965" s="165"/>
      <c r="E965" s="165"/>
      <c r="F965" s="165"/>
      <c r="G965" s="165"/>
      <c r="H965" s="165"/>
      <c r="I965" s="165"/>
      <c r="J965" s="165"/>
      <c r="K965" s="165"/>
      <c r="L965" s="165"/>
      <c r="M965" s="165"/>
      <c r="N965" s="165"/>
      <c r="O965" s="165"/>
      <c r="P965" s="165"/>
      <c r="Q965" s="165"/>
      <c r="R965" s="165"/>
      <c r="S965" s="165"/>
      <c r="T965" s="165"/>
      <c r="U965" s="165"/>
      <c r="V965" s="165"/>
      <c r="W965" s="165"/>
      <c r="X965" s="165"/>
      <c r="Y965" s="165"/>
      <c r="Z965" s="165"/>
    </row>
    <row r="966">
      <c r="A966" s="165"/>
      <c r="B966" s="165"/>
      <c r="C966" s="165"/>
      <c r="D966" s="165"/>
      <c r="E966" s="165"/>
      <c r="F966" s="165"/>
      <c r="G966" s="165"/>
      <c r="H966" s="165"/>
      <c r="I966" s="165"/>
      <c r="J966" s="165"/>
      <c r="K966" s="165"/>
      <c r="L966" s="165"/>
      <c r="M966" s="165"/>
      <c r="N966" s="165"/>
      <c r="O966" s="165"/>
      <c r="P966" s="165"/>
      <c r="Q966" s="165"/>
      <c r="R966" s="165"/>
      <c r="S966" s="165"/>
      <c r="T966" s="165"/>
      <c r="U966" s="165"/>
      <c r="V966" s="165"/>
      <c r="W966" s="165"/>
      <c r="X966" s="165"/>
      <c r="Y966" s="165"/>
      <c r="Z966" s="165"/>
    </row>
    <row r="967">
      <c r="A967" s="165"/>
      <c r="B967" s="165"/>
      <c r="C967" s="165"/>
      <c r="D967" s="165"/>
      <c r="E967" s="165"/>
      <c r="F967" s="165"/>
      <c r="G967" s="165"/>
      <c r="H967" s="165"/>
      <c r="I967" s="165"/>
      <c r="J967" s="165"/>
      <c r="K967" s="165"/>
      <c r="L967" s="165"/>
      <c r="M967" s="165"/>
      <c r="N967" s="165"/>
      <c r="O967" s="165"/>
      <c r="P967" s="165"/>
      <c r="Q967" s="165"/>
      <c r="R967" s="165"/>
      <c r="S967" s="165"/>
      <c r="T967" s="165"/>
      <c r="U967" s="165"/>
      <c r="V967" s="165"/>
      <c r="W967" s="165"/>
      <c r="X967" s="165"/>
      <c r="Y967" s="165"/>
      <c r="Z967" s="165"/>
    </row>
    <row r="968">
      <c r="A968" s="165"/>
      <c r="B968" s="165"/>
      <c r="C968" s="165"/>
      <c r="D968" s="165"/>
      <c r="E968" s="165"/>
      <c r="F968" s="165"/>
      <c r="G968" s="165"/>
      <c r="H968" s="165"/>
      <c r="I968" s="165"/>
      <c r="J968" s="165"/>
      <c r="K968" s="165"/>
      <c r="L968" s="165"/>
      <c r="M968" s="165"/>
      <c r="N968" s="165"/>
      <c r="O968" s="165"/>
      <c r="P968" s="165"/>
      <c r="Q968" s="165"/>
      <c r="R968" s="165"/>
      <c r="S968" s="165"/>
      <c r="T968" s="165"/>
      <c r="U968" s="165"/>
      <c r="V968" s="165"/>
      <c r="W968" s="165"/>
      <c r="X968" s="165"/>
      <c r="Y968" s="165"/>
      <c r="Z968" s="165"/>
    </row>
    <row r="969">
      <c r="A969" s="165"/>
      <c r="B969" s="165"/>
      <c r="C969" s="165"/>
      <c r="D969" s="165"/>
      <c r="E969" s="165"/>
      <c r="F969" s="165"/>
      <c r="G969" s="165"/>
      <c r="H969" s="165"/>
      <c r="I969" s="165"/>
      <c r="J969" s="165"/>
      <c r="K969" s="165"/>
      <c r="L969" s="165"/>
      <c r="M969" s="165"/>
      <c r="N969" s="165"/>
      <c r="O969" s="165"/>
      <c r="P969" s="165"/>
      <c r="Q969" s="165"/>
      <c r="R969" s="165"/>
      <c r="S969" s="165"/>
      <c r="T969" s="165"/>
      <c r="U969" s="165"/>
      <c r="V969" s="165"/>
      <c r="W969" s="165"/>
      <c r="X969" s="165"/>
      <c r="Y969" s="165"/>
      <c r="Z969" s="165"/>
    </row>
    <row r="970">
      <c r="A970" s="165"/>
      <c r="B970" s="165"/>
      <c r="C970" s="165"/>
      <c r="D970" s="165"/>
      <c r="E970" s="165"/>
      <c r="F970" s="165"/>
      <c r="G970" s="165"/>
      <c r="H970" s="165"/>
      <c r="I970" s="165"/>
      <c r="J970" s="165"/>
      <c r="K970" s="165"/>
      <c r="L970" s="165"/>
      <c r="M970" s="165"/>
      <c r="N970" s="165"/>
      <c r="O970" s="165"/>
      <c r="P970" s="165"/>
      <c r="Q970" s="165"/>
      <c r="R970" s="165"/>
      <c r="S970" s="165"/>
      <c r="T970" s="165"/>
      <c r="U970" s="165"/>
      <c r="V970" s="165"/>
      <c r="W970" s="165"/>
      <c r="X970" s="165"/>
      <c r="Y970" s="165"/>
      <c r="Z970" s="165"/>
    </row>
    <row r="971">
      <c r="A971" s="165"/>
      <c r="B971" s="165"/>
      <c r="C971" s="165"/>
      <c r="D971" s="165"/>
      <c r="E971" s="165"/>
      <c r="F971" s="165"/>
      <c r="G971" s="165"/>
      <c r="H971" s="165"/>
      <c r="I971" s="165"/>
      <c r="J971" s="165"/>
      <c r="K971" s="165"/>
      <c r="L971" s="165"/>
      <c r="M971" s="165"/>
      <c r="N971" s="165"/>
      <c r="O971" s="165"/>
      <c r="P971" s="165"/>
      <c r="Q971" s="165"/>
      <c r="R971" s="165"/>
      <c r="S971" s="165"/>
      <c r="T971" s="165"/>
      <c r="U971" s="165"/>
      <c r="V971" s="165"/>
      <c r="W971" s="165"/>
      <c r="X971" s="165"/>
      <c r="Y971" s="165"/>
      <c r="Z971" s="165"/>
    </row>
    <row r="972">
      <c r="A972" s="165"/>
      <c r="B972" s="165"/>
      <c r="C972" s="165"/>
      <c r="D972" s="165"/>
      <c r="E972" s="165"/>
      <c r="F972" s="165"/>
      <c r="G972" s="165"/>
      <c r="H972" s="165"/>
      <c r="I972" s="165"/>
      <c r="J972" s="165"/>
      <c r="K972" s="165"/>
      <c r="L972" s="165"/>
      <c r="M972" s="165"/>
      <c r="N972" s="165"/>
      <c r="O972" s="165"/>
      <c r="P972" s="165"/>
      <c r="Q972" s="165"/>
      <c r="R972" s="165"/>
      <c r="S972" s="165"/>
      <c r="T972" s="165"/>
      <c r="U972" s="165"/>
      <c r="V972" s="165"/>
      <c r="W972" s="165"/>
      <c r="X972" s="165"/>
      <c r="Y972" s="165"/>
      <c r="Z972" s="165"/>
    </row>
    <row r="973">
      <c r="A973" s="165"/>
      <c r="B973" s="165"/>
      <c r="C973" s="165"/>
      <c r="D973" s="165"/>
      <c r="E973" s="165"/>
      <c r="F973" s="165"/>
      <c r="G973" s="165"/>
      <c r="H973" s="165"/>
      <c r="I973" s="165"/>
      <c r="J973" s="165"/>
      <c r="K973" s="165"/>
      <c r="L973" s="165"/>
      <c r="M973" s="165"/>
      <c r="N973" s="165"/>
      <c r="O973" s="165"/>
      <c r="P973" s="165"/>
      <c r="Q973" s="165"/>
      <c r="R973" s="165"/>
      <c r="S973" s="165"/>
      <c r="T973" s="165"/>
      <c r="U973" s="165"/>
      <c r="V973" s="165"/>
      <c r="W973" s="165"/>
      <c r="X973" s="165"/>
      <c r="Y973" s="165"/>
      <c r="Z973" s="165"/>
    </row>
    <row r="974">
      <c r="A974" s="165"/>
      <c r="B974" s="165"/>
      <c r="C974" s="165"/>
      <c r="D974" s="165"/>
      <c r="E974" s="165"/>
      <c r="F974" s="165"/>
      <c r="G974" s="165"/>
      <c r="H974" s="165"/>
      <c r="I974" s="165"/>
      <c r="J974" s="165"/>
      <c r="K974" s="165"/>
      <c r="L974" s="165"/>
      <c r="M974" s="165"/>
      <c r="N974" s="165"/>
      <c r="O974" s="165"/>
      <c r="P974" s="165"/>
      <c r="Q974" s="165"/>
      <c r="R974" s="165"/>
      <c r="S974" s="165"/>
      <c r="T974" s="165"/>
      <c r="U974" s="165"/>
      <c r="V974" s="165"/>
      <c r="W974" s="165"/>
      <c r="X974" s="165"/>
      <c r="Y974" s="165"/>
      <c r="Z974" s="165"/>
    </row>
    <row r="975">
      <c r="A975" s="165"/>
      <c r="B975" s="165"/>
      <c r="C975" s="165"/>
      <c r="D975" s="165"/>
      <c r="E975" s="165"/>
      <c r="F975" s="165"/>
      <c r="G975" s="165"/>
      <c r="H975" s="165"/>
      <c r="I975" s="165"/>
      <c r="J975" s="165"/>
      <c r="K975" s="165"/>
      <c r="L975" s="165"/>
      <c r="M975" s="165"/>
      <c r="N975" s="165"/>
      <c r="O975" s="165"/>
      <c r="P975" s="165"/>
      <c r="Q975" s="165"/>
      <c r="R975" s="165"/>
      <c r="S975" s="165"/>
      <c r="T975" s="165"/>
      <c r="U975" s="165"/>
      <c r="V975" s="165"/>
      <c r="W975" s="165"/>
      <c r="X975" s="165"/>
      <c r="Y975" s="165"/>
      <c r="Z975" s="165"/>
    </row>
    <row r="976">
      <c r="A976" s="165"/>
      <c r="B976" s="165"/>
      <c r="C976" s="165"/>
      <c r="D976" s="165"/>
      <c r="E976" s="165"/>
      <c r="F976" s="165"/>
      <c r="G976" s="165"/>
      <c r="H976" s="165"/>
      <c r="I976" s="165"/>
      <c r="J976" s="165"/>
      <c r="K976" s="165"/>
      <c r="L976" s="165"/>
      <c r="M976" s="165"/>
      <c r="N976" s="165"/>
      <c r="O976" s="165"/>
      <c r="P976" s="165"/>
      <c r="Q976" s="165"/>
      <c r="R976" s="165"/>
      <c r="S976" s="165"/>
      <c r="T976" s="165"/>
      <c r="U976" s="165"/>
      <c r="V976" s="165"/>
      <c r="W976" s="165"/>
      <c r="X976" s="165"/>
      <c r="Y976" s="165"/>
      <c r="Z976" s="165"/>
    </row>
    <row r="977">
      <c r="A977" s="165"/>
      <c r="B977" s="165"/>
      <c r="C977" s="165"/>
      <c r="D977" s="165"/>
      <c r="E977" s="165"/>
      <c r="F977" s="165"/>
      <c r="G977" s="165"/>
      <c r="H977" s="165"/>
      <c r="I977" s="165"/>
      <c r="J977" s="165"/>
      <c r="K977" s="165"/>
      <c r="L977" s="165"/>
      <c r="M977" s="165"/>
      <c r="N977" s="165"/>
      <c r="O977" s="165"/>
      <c r="P977" s="165"/>
      <c r="Q977" s="165"/>
      <c r="R977" s="165"/>
      <c r="S977" s="165"/>
      <c r="T977" s="165"/>
      <c r="U977" s="165"/>
      <c r="V977" s="165"/>
      <c r="W977" s="165"/>
      <c r="X977" s="165"/>
      <c r="Y977" s="165"/>
      <c r="Z977" s="165"/>
    </row>
    <row r="978">
      <c r="A978" s="165"/>
      <c r="B978" s="165"/>
      <c r="C978" s="165"/>
      <c r="D978" s="165"/>
      <c r="E978" s="165"/>
      <c r="F978" s="165"/>
      <c r="G978" s="165"/>
      <c r="H978" s="165"/>
      <c r="I978" s="165"/>
      <c r="J978" s="165"/>
      <c r="K978" s="165"/>
      <c r="L978" s="165"/>
      <c r="M978" s="165"/>
      <c r="N978" s="165"/>
      <c r="O978" s="165"/>
      <c r="P978" s="165"/>
      <c r="Q978" s="165"/>
      <c r="R978" s="165"/>
      <c r="S978" s="165"/>
      <c r="T978" s="165"/>
      <c r="U978" s="165"/>
      <c r="V978" s="165"/>
      <c r="W978" s="165"/>
      <c r="X978" s="165"/>
      <c r="Y978" s="165"/>
      <c r="Z978" s="165"/>
    </row>
    <row r="979">
      <c r="A979" s="165"/>
      <c r="B979" s="165"/>
      <c r="C979" s="165"/>
      <c r="D979" s="165"/>
      <c r="E979" s="165"/>
      <c r="F979" s="165"/>
      <c r="G979" s="165"/>
      <c r="H979" s="165"/>
      <c r="I979" s="165"/>
      <c r="J979" s="165"/>
      <c r="K979" s="165"/>
      <c r="L979" s="165"/>
      <c r="M979" s="165"/>
      <c r="N979" s="165"/>
      <c r="O979" s="165"/>
      <c r="P979" s="165"/>
      <c r="Q979" s="165"/>
      <c r="R979" s="165"/>
      <c r="S979" s="165"/>
      <c r="T979" s="165"/>
      <c r="U979" s="165"/>
      <c r="V979" s="165"/>
      <c r="W979" s="165"/>
      <c r="X979" s="165"/>
      <c r="Y979" s="165"/>
      <c r="Z979" s="165"/>
    </row>
    <row r="980">
      <c r="A980" s="165"/>
      <c r="B980" s="165"/>
      <c r="C980" s="165"/>
      <c r="D980" s="165"/>
      <c r="E980" s="165"/>
      <c r="F980" s="165"/>
      <c r="G980" s="165"/>
      <c r="H980" s="165"/>
      <c r="I980" s="165"/>
      <c r="J980" s="165"/>
      <c r="K980" s="165"/>
      <c r="L980" s="165"/>
      <c r="M980" s="165"/>
      <c r="N980" s="165"/>
      <c r="O980" s="165"/>
      <c r="P980" s="165"/>
      <c r="Q980" s="165"/>
      <c r="R980" s="165"/>
      <c r="S980" s="165"/>
      <c r="T980" s="165"/>
      <c r="U980" s="165"/>
      <c r="V980" s="165"/>
      <c r="W980" s="165"/>
      <c r="X980" s="165"/>
      <c r="Y980" s="165"/>
      <c r="Z980" s="165"/>
    </row>
    <row r="981">
      <c r="A981" s="165"/>
      <c r="B981" s="165"/>
      <c r="C981" s="165"/>
      <c r="D981" s="165"/>
      <c r="E981" s="165"/>
      <c r="F981" s="165"/>
      <c r="G981" s="165"/>
      <c r="H981" s="165"/>
      <c r="I981" s="165"/>
      <c r="J981" s="165"/>
      <c r="K981" s="165"/>
      <c r="L981" s="165"/>
      <c r="M981" s="165"/>
      <c r="N981" s="165"/>
      <c r="O981" s="165"/>
      <c r="P981" s="165"/>
      <c r="Q981" s="165"/>
      <c r="R981" s="165"/>
      <c r="S981" s="165"/>
      <c r="T981" s="165"/>
      <c r="U981" s="165"/>
      <c r="V981" s="165"/>
      <c r="W981" s="165"/>
      <c r="X981" s="165"/>
      <c r="Y981" s="165"/>
      <c r="Z981" s="165"/>
    </row>
    <row r="982">
      <c r="A982" s="165"/>
      <c r="B982" s="165"/>
      <c r="C982" s="165"/>
      <c r="D982" s="165"/>
      <c r="E982" s="165"/>
      <c r="F982" s="165"/>
      <c r="G982" s="165"/>
      <c r="H982" s="165"/>
      <c r="I982" s="165"/>
      <c r="J982" s="165"/>
      <c r="K982" s="165"/>
      <c r="L982" s="165"/>
      <c r="M982" s="165"/>
      <c r="N982" s="165"/>
      <c r="O982" s="165"/>
      <c r="P982" s="165"/>
      <c r="Q982" s="165"/>
      <c r="R982" s="165"/>
      <c r="S982" s="165"/>
      <c r="T982" s="165"/>
      <c r="U982" s="165"/>
      <c r="V982" s="165"/>
      <c r="W982" s="165"/>
      <c r="X982" s="165"/>
      <c r="Y982" s="165"/>
      <c r="Z982" s="165"/>
    </row>
    <row r="983">
      <c r="A983" s="165"/>
      <c r="B983" s="165"/>
      <c r="C983" s="165"/>
      <c r="D983" s="165"/>
      <c r="E983" s="165"/>
      <c r="F983" s="165"/>
      <c r="G983" s="165"/>
      <c r="H983" s="165"/>
      <c r="I983" s="165"/>
      <c r="J983" s="165"/>
      <c r="K983" s="165"/>
      <c r="L983" s="165"/>
      <c r="M983" s="165"/>
      <c r="N983" s="165"/>
      <c r="O983" s="165"/>
      <c r="P983" s="165"/>
      <c r="Q983" s="165"/>
      <c r="R983" s="165"/>
      <c r="S983" s="165"/>
      <c r="T983" s="165"/>
      <c r="U983" s="165"/>
      <c r="V983" s="165"/>
      <c r="W983" s="165"/>
      <c r="X983" s="165"/>
      <c r="Y983" s="165"/>
      <c r="Z983" s="165"/>
    </row>
    <row r="984">
      <c r="A984" s="165"/>
      <c r="B984" s="165"/>
      <c r="C984" s="165"/>
      <c r="D984" s="165"/>
      <c r="E984" s="165"/>
      <c r="F984" s="165"/>
      <c r="G984" s="165"/>
      <c r="H984" s="165"/>
      <c r="I984" s="165"/>
      <c r="J984" s="165"/>
      <c r="K984" s="165"/>
      <c r="L984" s="165"/>
      <c r="M984" s="165"/>
      <c r="N984" s="165"/>
      <c r="O984" s="165"/>
      <c r="P984" s="165"/>
      <c r="Q984" s="165"/>
      <c r="R984" s="165"/>
      <c r="S984" s="165"/>
      <c r="T984" s="165"/>
      <c r="U984" s="165"/>
      <c r="V984" s="165"/>
      <c r="W984" s="165"/>
      <c r="X984" s="165"/>
      <c r="Y984" s="165"/>
      <c r="Z984" s="165"/>
    </row>
    <row r="985">
      <c r="A985" s="165"/>
      <c r="B985" s="165"/>
      <c r="C985" s="165"/>
      <c r="D985" s="165"/>
      <c r="E985" s="165"/>
      <c r="F985" s="165"/>
      <c r="G985" s="165"/>
      <c r="H985" s="165"/>
      <c r="I985" s="165"/>
      <c r="J985" s="165"/>
      <c r="K985" s="165"/>
      <c r="L985" s="165"/>
      <c r="M985" s="165"/>
      <c r="N985" s="165"/>
      <c r="O985" s="165"/>
      <c r="P985" s="165"/>
      <c r="Q985" s="165"/>
      <c r="R985" s="165"/>
      <c r="S985" s="165"/>
      <c r="T985" s="165"/>
      <c r="U985" s="165"/>
      <c r="V985" s="165"/>
      <c r="W985" s="165"/>
      <c r="X985" s="165"/>
      <c r="Y985" s="165"/>
      <c r="Z985" s="165"/>
    </row>
    <row r="986">
      <c r="A986" s="165"/>
      <c r="B986" s="165"/>
      <c r="C986" s="165"/>
      <c r="D986" s="165"/>
      <c r="E986" s="165"/>
      <c r="F986" s="165"/>
      <c r="G986" s="165"/>
      <c r="H986" s="165"/>
      <c r="I986" s="165"/>
      <c r="J986" s="165"/>
      <c r="K986" s="165"/>
      <c r="L986" s="165"/>
      <c r="M986" s="165"/>
      <c r="N986" s="165"/>
      <c r="O986" s="165"/>
      <c r="P986" s="165"/>
      <c r="Q986" s="165"/>
      <c r="R986" s="165"/>
      <c r="S986" s="165"/>
      <c r="T986" s="165"/>
      <c r="U986" s="165"/>
      <c r="V986" s="165"/>
      <c r="W986" s="165"/>
      <c r="X986" s="165"/>
      <c r="Y986" s="165"/>
      <c r="Z986" s="165"/>
    </row>
    <row r="987">
      <c r="A987" s="165"/>
      <c r="B987" s="165"/>
      <c r="C987" s="165"/>
      <c r="D987" s="165"/>
      <c r="E987" s="165"/>
      <c r="F987" s="165"/>
      <c r="G987" s="165"/>
      <c r="H987" s="165"/>
      <c r="I987" s="165"/>
      <c r="J987" s="165"/>
      <c r="K987" s="165"/>
      <c r="L987" s="165"/>
      <c r="M987" s="165"/>
      <c r="N987" s="165"/>
      <c r="O987" s="165"/>
      <c r="P987" s="165"/>
      <c r="Q987" s="165"/>
      <c r="R987" s="165"/>
      <c r="S987" s="165"/>
      <c r="T987" s="165"/>
      <c r="U987" s="165"/>
      <c r="V987" s="165"/>
      <c r="W987" s="165"/>
      <c r="X987" s="165"/>
      <c r="Y987" s="165"/>
      <c r="Z987" s="165"/>
    </row>
    <row r="988">
      <c r="A988" s="165"/>
      <c r="B988" s="165"/>
      <c r="C988" s="165"/>
      <c r="D988" s="165"/>
      <c r="E988" s="165"/>
      <c r="F988" s="165"/>
      <c r="G988" s="165"/>
      <c r="H988" s="165"/>
      <c r="I988" s="165"/>
      <c r="J988" s="165"/>
      <c r="K988" s="165"/>
      <c r="L988" s="165"/>
      <c r="M988" s="165"/>
      <c r="N988" s="165"/>
      <c r="O988" s="165"/>
      <c r="P988" s="165"/>
      <c r="Q988" s="165"/>
      <c r="R988" s="165"/>
      <c r="S988" s="165"/>
      <c r="T988" s="165"/>
      <c r="U988" s="165"/>
      <c r="V988" s="165"/>
      <c r="W988" s="165"/>
      <c r="X988" s="165"/>
      <c r="Y988" s="165"/>
      <c r="Z988" s="165"/>
    </row>
    <row r="989">
      <c r="A989" s="165"/>
      <c r="B989" s="165"/>
      <c r="C989" s="165"/>
      <c r="D989" s="165"/>
      <c r="E989" s="165"/>
      <c r="F989" s="165"/>
      <c r="G989" s="165"/>
      <c r="H989" s="165"/>
      <c r="I989" s="165"/>
      <c r="J989" s="165"/>
      <c r="K989" s="165"/>
      <c r="L989" s="165"/>
      <c r="M989" s="165"/>
      <c r="N989" s="165"/>
      <c r="O989" s="165"/>
      <c r="P989" s="165"/>
      <c r="Q989" s="165"/>
      <c r="R989" s="165"/>
      <c r="S989" s="165"/>
      <c r="T989" s="165"/>
      <c r="U989" s="165"/>
      <c r="V989" s="165"/>
      <c r="W989" s="165"/>
      <c r="X989" s="165"/>
      <c r="Y989" s="165"/>
      <c r="Z989" s="165"/>
    </row>
    <row r="990">
      <c r="A990" s="165"/>
      <c r="B990" s="165"/>
      <c r="C990" s="165"/>
      <c r="D990" s="165"/>
      <c r="E990" s="165"/>
      <c r="F990" s="165"/>
      <c r="G990" s="165"/>
      <c r="H990" s="165"/>
      <c r="I990" s="165"/>
      <c r="J990" s="165"/>
      <c r="K990" s="165"/>
      <c r="L990" s="165"/>
      <c r="M990" s="165"/>
      <c r="N990" s="165"/>
      <c r="O990" s="165"/>
      <c r="P990" s="165"/>
      <c r="Q990" s="165"/>
      <c r="R990" s="165"/>
      <c r="S990" s="165"/>
      <c r="T990" s="165"/>
      <c r="U990" s="165"/>
      <c r="V990" s="165"/>
      <c r="W990" s="165"/>
      <c r="X990" s="165"/>
      <c r="Y990" s="165"/>
      <c r="Z990" s="165"/>
    </row>
    <row r="991">
      <c r="A991" s="165"/>
      <c r="B991" s="165"/>
      <c r="C991" s="165"/>
      <c r="D991" s="165"/>
      <c r="E991" s="165"/>
      <c r="F991" s="165"/>
      <c r="G991" s="165"/>
      <c r="H991" s="165"/>
      <c r="I991" s="165"/>
      <c r="J991" s="165"/>
      <c r="K991" s="165"/>
      <c r="L991" s="165"/>
      <c r="M991" s="165"/>
      <c r="N991" s="165"/>
      <c r="O991" s="165"/>
      <c r="P991" s="165"/>
      <c r="Q991" s="165"/>
      <c r="R991" s="165"/>
      <c r="S991" s="165"/>
      <c r="T991" s="165"/>
      <c r="U991" s="165"/>
      <c r="V991" s="165"/>
      <c r="W991" s="165"/>
      <c r="X991" s="165"/>
      <c r="Y991" s="165"/>
      <c r="Z991" s="165"/>
    </row>
    <row r="992">
      <c r="A992" s="165"/>
      <c r="B992" s="165"/>
      <c r="C992" s="165"/>
      <c r="D992" s="165"/>
      <c r="E992" s="165"/>
      <c r="F992" s="165"/>
      <c r="G992" s="165"/>
      <c r="H992" s="165"/>
      <c r="I992" s="165"/>
      <c r="J992" s="165"/>
      <c r="K992" s="165"/>
      <c r="L992" s="165"/>
      <c r="M992" s="165"/>
      <c r="N992" s="165"/>
      <c r="O992" s="165"/>
      <c r="P992" s="165"/>
      <c r="Q992" s="165"/>
      <c r="R992" s="165"/>
      <c r="S992" s="165"/>
      <c r="T992" s="165"/>
      <c r="U992" s="165"/>
      <c r="V992" s="165"/>
      <c r="W992" s="165"/>
      <c r="X992" s="165"/>
      <c r="Y992" s="165"/>
      <c r="Z992" s="165"/>
    </row>
    <row r="993">
      <c r="A993" s="165"/>
      <c r="B993" s="165"/>
      <c r="C993" s="165"/>
      <c r="D993" s="165"/>
      <c r="E993" s="165"/>
      <c r="F993" s="165"/>
      <c r="G993" s="165"/>
      <c r="H993" s="165"/>
      <c r="I993" s="165"/>
      <c r="J993" s="165"/>
      <c r="K993" s="165"/>
      <c r="L993" s="165"/>
      <c r="M993" s="165"/>
      <c r="N993" s="165"/>
      <c r="O993" s="165"/>
      <c r="P993" s="165"/>
      <c r="Q993" s="165"/>
      <c r="R993" s="165"/>
      <c r="S993" s="165"/>
      <c r="T993" s="165"/>
      <c r="U993" s="165"/>
      <c r="V993" s="165"/>
      <c r="W993" s="165"/>
      <c r="X993" s="165"/>
      <c r="Y993" s="165"/>
      <c r="Z993" s="165"/>
    </row>
    <row r="994">
      <c r="A994" s="165"/>
      <c r="B994" s="165"/>
      <c r="C994" s="165"/>
      <c r="D994" s="165"/>
      <c r="E994" s="165"/>
      <c r="F994" s="165"/>
      <c r="G994" s="165"/>
      <c r="H994" s="165"/>
      <c r="I994" s="165"/>
      <c r="J994" s="165"/>
      <c r="K994" s="165"/>
      <c r="L994" s="165"/>
      <c r="M994" s="165"/>
      <c r="N994" s="165"/>
      <c r="O994" s="165"/>
      <c r="P994" s="165"/>
      <c r="Q994" s="165"/>
      <c r="R994" s="165"/>
      <c r="S994" s="165"/>
      <c r="T994" s="165"/>
      <c r="U994" s="165"/>
      <c r="V994" s="165"/>
      <c r="W994" s="165"/>
      <c r="X994" s="165"/>
      <c r="Y994" s="165"/>
      <c r="Z994" s="165"/>
    </row>
    <row r="995">
      <c r="A995" s="165"/>
      <c r="B995" s="165"/>
      <c r="C995" s="165"/>
      <c r="D995" s="165"/>
      <c r="E995" s="165"/>
      <c r="F995" s="165"/>
      <c r="G995" s="165"/>
      <c r="H995" s="165"/>
      <c r="I995" s="165"/>
      <c r="J995" s="165"/>
      <c r="K995" s="165"/>
      <c r="L995" s="165"/>
      <c r="M995" s="165"/>
      <c r="N995" s="165"/>
      <c r="O995" s="165"/>
      <c r="P995" s="165"/>
      <c r="Q995" s="165"/>
      <c r="R995" s="165"/>
      <c r="S995" s="165"/>
      <c r="T995" s="165"/>
      <c r="U995" s="165"/>
      <c r="V995" s="165"/>
      <c r="W995" s="165"/>
      <c r="X995" s="165"/>
      <c r="Y995" s="165"/>
      <c r="Z995" s="165"/>
    </row>
    <row r="996">
      <c r="A996" s="165"/>
      <c r="B996" s="165"/>
      <c r="C996" s="165"/>
      <c r="D996" s="165"/>
      <c r="E996" s="165"/>
      <c r="F996" s="165"/>
      <c r="G996" s="165"/>
      <c r="H996" s="165"/>
      <c r="I996" s="165"/>
      <c r="J996" s="165"/>
      <c r="K996" s="165"/>
      <c r="L996" s="165"/>
      <c r="M996" s="165"/>
      <c r="N996" s="165"/>
      <c r="O996" s="165"/>
      <c r="P996" s="165"/>
      <c r="Q996" s="165"/>
      <c r="R996" s="165"/>
      <c r="S996" s="165"/>
      <c r="T996" s="165"/>
      <c r="U996" s="165"/>
      <c r="V996" s="165"/>
      <c r="W996" s="165"/>
      <c r="X996" s="165"/>
      <c r="Y996" s="165"/>
      <c r="Z996" s="165"/>
    </row>
    <row r="997">
      <c r="A997" s="165"/>
      <c r="B997" s="165"/>
      <c r="C997" s="165"/>
      <c r="D997" s="165"/>
      <c r="E997" s="165"/>
      <c r="F997" s="165"/>
      <c r="G997" s="165"/>
      <c r="H997" s="165"/>
      <c r="I997" s="165"/>
      <c r="J997" s="165"/>
      <c r="K997" s="165"/>
      <c r="L997" s="165"/>
      <c r="M997" s="165"/>
      <c r="N997" s="165"/>
      <c r="O997" s="165"/>
      <c r="P997" s="165"/>
      <c r="Q997" s="165"/>
      <c r="R997" s="165"/>
      <c r="S997" s="165"/>
      <c r="T997" s="165"/>
      <c r="U997" s="165"/>
      <c r="V997" s="165"/>
      <c r="W997" s="165"/>
      <c r="X997" s="165"/>
      <c r="Y997" s="165"/>
      <c r="Z997" s="165"/>
    </row>
    <row r="998">
      <c r="A998" s="165"/>
      <c r="B998" s="165"/>
      <c r="C998" s="165"/>
      <c r="D998" s="165"/>
      <c r="E998" s="165"/>
      <c r="F998" s="165"/>
      <c r="G998" s="165"/>
      <c r="H998" s="165"/>
      <c r="I998" s="165"/>
      <c r="J998" s="165"/>
      <c r="K998" s="165"/>
      <c r="L998" s="165"/>
      <c r="M998" s="165"/>
      <c r="N998" s="165"/>
      <c r="O998" s="165"/>
      <c r="P998" s="165"/>
      <c r="Q998" s="165"/>
      <c r="R998" s="165"/>
      <c r="S998" s="165"/>
      <c r="T998" s="165"/>
      <c r="U998" s="165"/>
      <c r="V998" s="165"/>
      <c r="W998" s="165"/>
      <c r="X998" s="165"/>
      <c r="Y998" s="165"/>
      <c r="Z998" s="165"/>
    </row>
    <row r="999">
      <c r="A999" s="165"/>
      <c r="B999" s="165"/>
      <c r="C999" s="165"/>
      <c r="D999" s="165"/>
      <c r="E999" s="165"/>
      <c r="F999" s="165"/>
      <c r="G999" s="165"/>
      <c r="H999" s="165"/>
      <c r="I999" s="165"/>
      <c r="J999" s="165"/>
      <c r="K999" s="165"/>
      <c r="L999" s="165"/>
      <c r="M999" s="165"/>
      <c r="N999" s="165"/>
      <c r="O999" s="165"/>
      <c r="P999" s="165"/>
      <c r="Q999" s="165"/>
      <c r="R999" s="165"/>
      <c r="S999" s="165"/>
      <c r="T999" s="165"/>
      <c r="U999" s="165"/>
      <c r="V999" s="165"/>
      <c r="W999" s="165"/>
      <c r="X999" s="165"/>
      <c r="Y999" s="165"/>
      <c r="Z999" s="165"/>
    </row>
    <row r="1000">
      <c r="A1000" s="165"/>
      <c r="B1000" s="165"/>
      <c r="C1000" s="165"/>
      <c r="D1000" s="165"/>
      <c r="E1000" s="165"/>
      <c r="F1000" s="165"/>
      <c r="G1000" s="165"/>
      <c r="H1000" s="165"/>
      <c r="I1000" s="165"/>
      <c r="J1000" s="165"/>
      <c r="K1000" s="165"/>
      <c r="L1000" s="165"/>
      <c r="M1000" s="165"/>
      <c r="N1000" s="165"/>
      <c r="O1000" s="165"/>
      <c r="P1000" s="165"/>
      <c r="Q1000" s="165"/>
      <c r="R1000" s="165"/>
      <c r="S1000" s="165"/>
      <c r="T1000" s="165"/>
      <c r="U1000" s="165"/>
      <c r="V1000" s="165"/>
      <c r="W1000" s="165"/>
      <c r="X1000" s="165"/>
      <c r="Y1000" s="165"/>
      <c r="Z1000" s="165"/>
    </row>
  </sheetData>
  <dataValidations>
    <dataValidation type="list" allowBlank="1" showErrorMessage="1" sqref="Q2:Q19">
      <formula1>"EN ALMACEN 11,PENDIENTE,DIRECTO A CLIENTE,PARCIAL,ENVIADA,-"</formula1>
    </dataValidation>
    <dataValidation type="list" allowBlank="1" showErrorMessage="1" sqref="J2:J19 M2:M19">
      <formula1>"MPC,CEO,Gamit,ITH,Manprec,N/A"</formula1>
    </dataValidation>
    <dataValidation type="list" allowBlank="1" showErrorMessage="1" sqref="L2:L19">
      <formula1>"EURO,MXN,USD"</formula1>
    </dataValidation>
  </dataValidations>
  <drawing r:id="rId1"/>
  <tableParts count="2">
    <tablePart r:id="rId4"/>
    <tablePart r:id="rId5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52.0"/>
  </cols>
  <sheetData>
    <row r="1">
      <c r="A1" s="75" t="s">
        <v>3</v>
      </c>
      <c r="B1" s="75" t="s">
        <v>12</v>
      </c>
      <c r="C1" s="75" t="s">
        <v>7</v>
      </c>
      <c r="D1" s="75" t="s">
        <v>13</v>
      </c>
      <c r="E1" s="75" t="s">
        <v>14</v>
      </c>
      <c r="F1" s="75" t="s">
        <v>15</v>
      </c>
      <c r="G1" s="75" t="s">
        <v>16</v>
      </c>
      <c r="H1" s="77" t="s">
        <v>17</v>
      </c>
      <c r="I1" s="75" t="s">
        <v>19</v>
      </c>
      <c r="J1" s="75" t="s">
        <v>20</v>
      </c>
      <c r="K1" s="78" t="s">
        <v>21</v>
      </c>
      <c r="L1" s="75" t="s">
        <v>27</v>
      </c>
      <c r="M1" s="75" t="s">
        <v>28</v>
      </c>
      <c r="N1" s="75" t="s">
        <v>29</v>
      </c>
      <c r="O1" s="81" t="s">
        <v>30</v>
      </c>
      <c r="P1" s="59" t="s">
        <v>34</v>
      </c>
      <c r="Q1" s="61" t="s">
        <v>37</v>
      </c>
      <c r="R1" s="59" t="s">
        <v>38</v>
      </c>
      <c r="S1" s="59" t="s">
        <v>39</v>
      </c>
      <c r="T1" s="59" t="s">
        <v>40</v>
      </c>
      <c r="U1" s="59" t="s">
        <v>39</v>
      </c>
    </row>
    <row r="2">
      <c r="A2" s="266" t="s">
        <v>1177</v>
      </c>
      <c r="B2" s="42">
        <v>1.0</v>
      </c>
      <c r="C2" s="267" t="s">
        <v>1178</v>
      </c>
      <c r="D2" s="241">
        <v>2.0</v>
      </c>
      <c r="E2" s="42" t="s">
        <v>575</v>
      </c>
      <c r="F2" s="42" t="s">
        <v>35</v>
      </c>
      <c r="G2" s="42" t="s">
        <v>1179</v>
      </c>
      <c r="H2" s="197" t="s">
        <v>1180</v>
      </c>
      <c r="I2" s="42" t="s">
        <v>35</v>
      </c>
      <c r="J2" s="42" t="s">
        <v>166</v>
      </c>
      <c r="K2" s="128"/>
      <c r="L2" s="42" t="s">
        <v>363</v>
      </c>
      <c r="M2" s="42" t="s">
        <v>242</v>
      </c>
      <c r="N2" s="42"/>
      <c r="O2" s="73" t="b">
        <v>0</v>
      </c>
      <c r="P2" s="73"/>
      <c r="Q2" s="42" t="s">
        <v>425</v>
      </c>
      <c r="R2" s="239"/>
      <c r="S2" s="42" t="b">
        <v>0</v>
      </c>
      <c r="T2" s="42"/>
      <c r="U2" s="42" t="b">
        <v>0</v>
      </c>
    </row>
    <row r="3">
      <c r="A3" s="165"/>
      <c r="B3" s="165"/>
      <c r="C3" s="267" t="s">
        <v>477</v>
      </c>
      <c r="D3" s="241">
        <v>2.0</v>
      </c>
      <c r="E3" s="42" t="s">
        <v>575</v>
      </c>
      <c r="F3" s="47"/>
      <c r="G3" s="47"/>
      <c r="H3" s="47" t="s">
        <v>330</v>
      </c>
      <c r="I3" s="47" t="s">
        <v>321</v>
      </c>
      <c r="J3" s="42" t="s">
        <v>166</v>
      </c>
      <c r="K3" s="128"/>
      <c r="L3" s="42" t="s">
        <v>363</v>
      </c>
      <c r="M3" s="42" t="s">
        <v>401</v>
      </c>
      <c r="N3" s="42" t="s">
        <v>238</v>
      </c>
      <c r="O3" s="73" t="b">
        <v>0</v>
      </c>
      <c r="P3" s="73"/>
      <c r="Q3" s="42" t="s">
        <v>425</v>
      </c>
      <c r="R3" s="239"/>
      <c r="S3" s="42" t="b">
        <v>0</v>
      </c>
      <c r="T3" s="42"/>
      <c r="U3" s="42" t="b">
        <v>0</v>
      </c>
    </row>
    <row r="4">
      <c r="A4" s="165"/>
      <c r="B4" s="165"/>
      <c r="C4" s="267" t="s">
        <v>138</v>
      </c>
      <c r="D4" s="241">
        <v>2.0</v>
      </c>
      <c r="E4" s="42" t="s">
        <v>575</v>
      </c>
      <c r="F4" s="47"/>
      <c r="G4" s="54"/>
      <c r="H4" s="47" t="s">
        <v>142</v>
      </c>
      <c r="I4" s="42" t="s">
        <v>35</v>
      </c>
      <c r="J4" s="42" t="s">
        <v>166</v>
      </c>
      <c r="K4" s="128"/>
      <c r="L4" s="42" t="s">
        <v>363</v>
      </c>
      <c r="M4" s="42" t="s">
        <v>242</v>
      </c>
      <c r="N4" s="42" t="s">
        <v>238</v>
      </c>
      <c r="O4" s="73" t="b">
        <v>0</v>
      </c>
      <c r="P4" s="73"/>
      <c r="Q4" s="42" t="s">
        <v>425</v>
      </c>
      <c r="R4" s="239"/>
      <c r="S4" s="42" t="b">
        <v>0</v>
      </c>
      <c r="T4" s="42"/>
      <c r="U4" s="42" t="b">
        <v>0</v>
      </c>
    </row>
    <row r="5">
      <c r="A5" s="165"/>
      <c r="B5" s="165"/>
      <c r="C5" s="267" t="s">
        <v>784</v>
      </c>
      <c r="D5" s="241">
        <v>2.0</v>
      </c>
      <c r="E5" s="42" t="s">
        <v>575</v>
      </c>
      <c r="F5" s="47"/>
      <c r="G5" s="54"/>
      <c r="H5" s="47" t="s">
        <v>312</v>
      </c>
      <c r="I5" s="47" t="s">
        <v>315</v>
      </c>
      <c r="J5" s="42" t="s">
        <v>166</v>
      </c>
      <c r="K5" s="128"/>
      <c r="L5" s="42" t="s">
        <v>227</v>
      </c>
      <c r="M5" s="42" t="s">
        <v>242</v>
      </c>
      <c r="N5" s="42" t="s">
        <v>238</v>
      </c>
      <c r="O5" s="73" t="b">
        <v>0</v>
      </c>
      <c r="P5" s="73"/>
      <c r="Q5" s="42" t="s">
        <v>425</v>
      </c>
      <c r="R5" s="239"/>
      <c r="S5" s="42" t="b">
        <v>0</v>
      </c>
      <c r="T5" s="42"/>
      <c r="U5" s="42" t="b">
        <v>0</v>
      </c>
    </row>
    <row r="6">
      <c r="A6" s="165"/>
      <c r="B6" s="165"/>
      <c r="C6" s="267" t="s">
        <v>442</v>
      </c>
      <c r="D6" s="241">
        <v>2.0</v>
      </c>
      <c r="E6" s="42" t="s">
        <v>575</v>
      </c>
      <c r="F6" s="47"/>
      <c r="G6" s="54"/>
      <c r="H6" s="47" t="s">
        <v>85</v>
      </c>
      <c r="I6" s="42" t="s">
        <v>35</v>
      </c>
      <c r="J6" s="42" t="s">
        <v>166</v>
      </c>
      <c r="K6" s="128"/>
      <c r="L6" s="42" t="s">
        <v>363</v>
      </c>
      <c r="M6" s="42" t="s">
        <v>242</v>
      </c>
      <c r="N6" s="42" t="s">
        <v>238</v>
      </c>
      <c r="O6" s="73" t="b">
        <v>0</v>
      </c>
      <c r="P6" s="73"/>
      <c r="Q6" s="42" t="s">
        <v>425</v>
      </c>
      <c r="R6" s="239"/>
      <c r="S6" s="42" t="b">
        <v>0</v>
      </c>
      <c r="T6" s="42"/>
      <c r="U6" s="42" t="b">
        <v>0</v>
      </c>
    </row>
    <row r="7">
      <c r="A7" s="165"/>
      <c r="B7" s="165"/>
      <c r="C7" s="267" t="s">
        <v>1181</v>
      </c>
      <c r="D7" s="241">
        <v>2.0</v>
      </c>
      <c r="E7" s="42" t="s">
        <v>575</v>
      </c>
      <c r="F7" s="47"/>
      <c r="G7" s="54"/>
      <c r="H7" s="47">
        <v>9.89803145061E11</v>
      </c>
      <c r="I7" s="42" t="s">
        <v>35</v>
      </c>
      <c r="J7" s="42" t="s">
        <v>166</v>
      </c>
      <c r="K7" s="128"/>
      <c r="L7" s="42" t="s">
        <v>363</v>
      </c>
      <c r="M7" s="42" t="s">
        <v>242</v>
      </c>
      <c r="N7" s="42" t="s">
        <v>238</v>
      </c>
      <c r="O7" s="73" t="b">
        <v>0</v>
      </c>
      <c r="P7" s="73"/>
      <c r="Q7" s="42" t="s">
        <v>425</v>
      </c>
      <c r="R7" s="239"/>
      <c r="S7" s="42" t="b">
        <v>0</v>
      </c>
      <c r="T7" s="42"/>
      <c r="U7" s="42" t="b">
        <v>0</v>
      </c>
    </row>
    <row r="8">
      <c r="A8" s="165"/>
      <c r="B8" s="165"/>
      <c r="C8" s="267" t="s">
        <v>450</v>
      </c>
      <c r="D8" s="241">
        <v>2.0</v>
      </c>
      <c r="E8" s="42" t="s">
        <v>575</v>
      </c>
      <c r="F8" s="47"/>
      <c r="G8" s="54"/>
      <c r="H8" s="47" t="s">
        <v>112</v>
      </c>
      <c r="I8" s="42" t="s">
        <v>35</v>
      </c>
      <c r="J8" s="42" t="s">
        <v>166</v>
      </c>
      <c r="K8" s="128"/>
      <c r="L8" s="42" t="s">
        <v>363</v>
      </c>
      <c r="M8" s="42" t="s">
        <v>242</v>
      </c>
      <c r="N8" s="42" t="s">
        <v>238</v>
      </c>
      <c r="O8" s="73" t="b">
        <v>0</v>
      </c>
      <c r="P8" s="73"/>
      <c r="Q8" s="42" t="s">
        <v>425</v>
      </c>
      <c r="R8" s="239"/>
      <c r="S8" s="42" t="b">
        <v>0</v>
      </c>
      <c r="T8" s="42"/>
      <c r="U8" s="42" t="b">
        <v>0</v>
      </c>
    </row>
    <row r="9">
      <c r="A9" s="165"/>
      <c r="B9" s="165"/>
      <c r="C9" s="267" t="s">
        <v>32</v>
      </c>
      <c r="D9" s="241">
        <v>2.0</v>
      </c>
      <c r="E9" s="42" t="s">
        <v>575</v>
      </c>
      <c r="F9" s="47"/>
      <c r="G9" s="54"/>
      <c r="H9" s="47">
        <v>9.89803209771E11</v>
      </c>
      <c r="I9" s="42" t="s">
        <v>35</v>
      </c>
      <c r="J9" s="42" t="s">
        <v>166</v>
      </c>
      <c r="K9" s="128"/>
      <c r="L9" s="42" t="s">
        <v>363</v>
      </c>
      <c r="M9" s="42" t="s">
        <v>242</v>
      </c>
      <c r="N9" s="42" t="s">
        <v>238</v>
      </c>
      <c r="O9" s="73" t="b">
        <v>0</v>
      </c>
      <c r="P9" s="73"/>
      <c r="Q9" s="42" t="s">
        <v>425</v>
      </c>
      <c r="R9" s="239"/>
      <c r="S9" s="42" t="b">
        <v>0</v>
      </c>
      <c r="T9" s="42"/>
      <c r="U9" s="42" t="b">
        <v>0</v>
      </c>
    </row>
    <row r="10">
      <c r="A10" s="165"/>
      <c r="B10" s="165"/>
      <c r="C10" s="267"/>
      <c r="D10" s="241"/>
      <c r="E10" s="42"/>
      <c r="F10" s="47"/>
      <c r="G10" s="54"/>
      <c r="H10" s="47"/>
      <c r="I10" s="47"/>
      <c r="J10" s="42"/>
      <c r="K10" s="128"/>
      <c r="L10" s="42"/>
      <c r="M10" s="42"/>
      <c r="N10" s="42"/>
      <c r="O10" s="73" t="b">
        <v>0</v>
      </c>
      <c r="P10" s="73"/>
      <c r="Q10" s="42" t="s">
        <v>425</v>
      </c>
      <c r="R10" s="239"/>
      <c r="S10" s="42" t="b">
        <v>0</v>
      </c>
      <c r="T10" s="42"/>
      <c r="U10" s="42" t="b">
        <v>0</v>
      </c>
    </row>
    <row r="11">
      <c r="A11" s="165"/>
      <c r="B11" s="165"/>
      <c r="C11" s="267"/>
      <c r="D11" s="241"/>
      <c r="E11" s="42"/>
      <c r="F11" s="54"/>
      <c r="G11" s="54"/>
      <c r="H11" s="47"/>
      <c r="I11" s="47"/>
      <c r="J11" s="42"/>
      <c r="K11" s="128"/>
      <c r="L11" s="42"/>
      <c r="M11" s="42"/>
      <c r="N11" s="42"/>
      <c r="O11" s="73" t="b">
        <v>0</v>
      </c>
      <c r="P11" s="73"/>
      <c r="Q11" s="42" t="s">
        <v>425</v>
      </c>
      <c r="R11" s="239"/>
      <c r="S11" s="42" t="b">
        <v>0</v>
      </c>
      <c r="T11" s="42"/>
      <c r="U11" s="42" t="b">
        <v>0</v>
      </c>
    </row>
    <row r="12">
      <c r="A12" s="165"/>
      <c r="B12" s="165"/>
      <c r="C12" s="267"/>
      <c r="D12" s="241"/>
      <c r="E12" s="42"/>
      <c r="F12" s="54"/>
      <c r="G12" s="54"/>
      <c r="H12" s="47"/>
      <c r="I12" s="47"/>
      <c r="J12" s="42"/>
      <c r="K12" s="128"/>
      <c r="L12" s="42"/>
      <c r="M12" s="42"/>
      <c r="N12" s="42"/>
      <c r="O12" s="73" t="b">
        <v>0</v>
      </c>
      <c r="P12" s="73"/>
      <c r="Q12" s="42" t="s">
        <v>425</v>
      </c>
      <c r="R12" s="239"/>
      <c r="S12" s="42" t="b">
        <v>0</v>
      </c>
      <c r="T12" s="42"/>
      <c r="U12" s="42" t="b">
        <v>0</v>
      </c>
    </row>
    <row r="13">
      <c r="A13" s="165"/>
      <c r="B13" s="165"/>
      <c r="C13" s="267"/>
      <c r="D13" s="241"/>
      <c r="E13" s="42"/>
      <c r="F13" s="54"/>
      <c r="G13" s="54"/>
      <c r="H13" s="47"/>
      <c r="I13" s="47"/>
      <c r="J13" s="42"/>
      <c r="K13" s="146"/>
      <c r="L13" s="42"/>
      <c r="M13" s="42"/>
      <c r="N13" s="42"/>
      <c r="O13" s="73" t="b">
        <v>0</v>
      </c>
      <c r="P13" s="73"/>
      <c r="Q13" s="42" t="s">
        <v>425</v>
      </c>
      <c r="R13" s="239"/>
      <c r="S13" s="42" t="b">
        <v>0</v>
      </c>
      <c r="T13" s="42"/>
      <c r="U13" s="42" t="b">
        <v>0</v>
      </c>
    </row>
    <row r="14">
      <c r="A14" s="165"/>
      <c r="B14" s="165"/>
      <c r="C14" s="267"/>
      <c r="D14" s="241"/>
      <c r="E14" s="42"/>
      <c r="F14" s="54"/>
      <c r="G14" s="54"/>
      <c r="H14" s="47"/>
      <c r="I14" s="47"/>
      <c r="J14" s="42"/>
      <c r="K14" s="128"/>
      <c r="L14" s="42"/>
      <c r="M14" s="42"/>
      <c r="N14" s="42"/>
      <c r="O14" s="73" t="b">
        <v>0</v>
      </c>
      <c r="P14" s="73"/>
      <c r="Q14" s="42" t="s">
        <v>425</v>
      </c>
      <c r="R14" s="239"/>
      <c r="S14" s="42" t="b">
        <v>0</v>
      </c>
      <c r="T14" s="42"/>
      <c r="U14" s="42" t="b">
        <v>0</v>
      </c>
    </row>
    <row r="15">
      <c r="A15" s="165"/>
      <c r="B15" s="165"/>
      <c r="C15" s="267"/>
      <c r="D15" s="241"/>
      <c r="E15" s="42"/>
      <c r="F15" s="54"/>
      <c r="G15" s="54"/>
      <c r="H15" s="47"/>
      <c r="I15" s="47"/>
      <c r="J15" s="42"/>
      <c r="K15" s="128"/>
      <c r="L15" s="42"/>
      <c r="M15" s="42"/>
      <c r="N15" s="42"/>
      <c r="O15" s="73" t="b">
        <v>0</v>
      </c>
      <c r="P15" s="73"/>
      <c r="Q15" s="42" t="s">
        <v>425</v>
      </c>
      <c r="R15" s="239"/>
      <c r="S15" s="42" t="b">
        <v>0</v>
      </c>
      <c r="T15" s="42"/>
      <c r="U15" s="42" t="b">
        <v>0</v>
      </c>
    </row>
    <row r="16">
      <c r="J16" s="39"/>
      <c r="K16" s="100"/>
      <c r="L16" s="39"/>
      <c r="M16" s="39"/>
      <c r="N16" s="39"/>
      <c r="O16" s="39" t="b">
        <v>0</v>
      </c>
      <c r="P16" s="73"/>
      <c r="Q16" s="42" t="s">
        <v>425</v>
      </c>
      <c r="R16" s="42"/>
      <c r="S16" s="42" t="b">
        <v>0</v>
      </c>
      <c r="T16" s="73"/>
      <c r="U16" s="42" t="b">
        <v>0</v>
      </c>
    </row>
    <row r="17">
      <c r="J17" s="39"/>
      <c r="K17" s="100"/>
      <c r="L17" s="39"/>
      <c r="M17" s="39"/>
      <c r="N17" s="39"/>
      <c r="O17" s="39" t="b">
        <v>0</v>
      </c>
      <c r="P17" s="73"/>
      <c r="Q17" s="42" t="s">
        <v>425</v>
      </c>
      <c r="R17" s="42"/>
      <c r="S17" s="42" t="b">
        <v>0</v>
      </c>
      <c r="T17" s="73"/>
      <c r="U17" s="42" t="b">
        <v>0</v>
      </c>
    </row>
    <row r="18">
      <c r="J18" s="39"/>
      <c r="K18" s="100"/>
      <c r="L18" s="39"/>
      <c r="M18" s="39"/>
      <c r="N18" s="39"/>
      <c r="O18" s="39" t="b">
        <v>0</v>
      </c>
      <c r="P18" s="73"/>
      <c r="Q18" s="42" t="s">
        <v>425</v>
      </c>
      <c r="R18" s="42"/>
      <c r="S18" s="42" t="b">
        <v>0</v>
      </c>
      <c r="T18" s="73"/>
      <c r="U18" s="42" t="b">
        <v>0</v>
      </c>
    </row>
    <row r="19">
      <c r="J19" s="39"/>
      <c r="K19" s="100"/>
      <c r="L19" s="39"/>
      <c r="M19" s="39"/>
      <c r="N19" s="39"/>
      <c r="O19" s="39" t="b">
        <v>0</v>
      </c>
      <c r="P19" s="73"/>
      <c r="Q19" s="42" t="s">
        <v>425</v>
      </c>
      <c r="R19" s="42"/>
      <c r="S19" s="42" t="b">
        <v>0</v>
      </c>
      <c r="T19" s="73"/>
      <c r="U19" s="42" t="b">
        <v>0</v>
      </c>
    </row>
  </sheetData>
  <autoFilter ref="$A$1:$U$19"/>
  <dataValidations>
    <dataValidation type="list" allowBlank="1" showErrorMessage="1" sqref="Q2:Q19">
      <formula1>"EN ALMACEN 11,PENDIENTE,DIRECTO A CLIENTE,PARCIAL,ENVIADA,-"</formula1>
    </dataValidation>
    <dataValidation type="list" allowBlank="1" showErrorMessage="1" sqref="J2:J19 M2:M19">
      <formula1>"MPC,CEO,Gamit,ITH,Manprec,N/A"</formula1>
    </dataValidation>
    <dataValidation type="list" allowBlank="1" showErrorMessage="1" sqref="L2:L19">
      <formula1>"EURO,MXN,USD"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35.63"/>
    <col customWidth="1" min="16" max="16" width="19.0"/>
    <col customWidth="1" min="17" max="17" width="18.88"/>
  </cols>
  <sheetData>
    <row r="1">
      <c r="A1" s="75" t="s">
        <v>3</v>
      </c>
      <c r="B1" s="75" t="s">
        <v>12</v>
      </c>
      <c r="C1" s="75" t="s">
        <v>7</v>
      </c>
      <c r="D1" s="75" t="s">
        <v>13</v>
      </c>
      <c r="E1" s="75" t="s">
        <v>14</v>
      </c>
      <c r="F1" s="75" t="s">
        <v>15</v>
      </c>
      <c r="G1" s="75" t="s">
        <v>16</v>
      </c>
      <c r="H1" s="77" t="s">
        <v>17</v>
      </c>
      <c r="I1" s="75" t="s">
        <v>19</v>
      </c>
      <c r="J1" s="75" t="s">
        <v>20</v>
      </c>
      <c r="K1" s="78" t="s">
        <v>21</v>
      </c>
      <c r="L1" s="75" t="s">
        <v>27</v>
      </c>
      <c r="M1" s="75" t="s">
        <v>28</v>
      </c>
      <c r="N1" s="75" t="s">
        <v>29</v>
      </c>
      <c r="O1" s="81" t="s">
        <v>30</v>
      </c>
      <c r="P1" s="59" t="s">
        <v>34</v>
      </c>
      <c r="Q1" s="61" t="s">
        <v>37</v>
      </c>
      <c r="R1" s="59" t="s">
        <v>38</v>
      </c>
      <c r="S1" s="59" t="s">
        <v>39</v>
      </c>
      <c r="T1" s="59" t="s">
        <v>40</v>
      </c>
      <c r="U1" s="59" t="s">
        <v>39</v>
      </c>
    </row>
    <row r="2">
      <c r="A2" s="268" t="s">
        <v>1182</v>
      </c>
      <c r="B2" s="42">
        <v>1.0</v>
      </c>
      <c r="C2" s="267" t="s">
        <v>1183</v>
      </c>
      <c r="D2" s="241"/>
      <c r="E2" s="42">
        <v>2.0</v>
      </c>
      <c r="F2" s="42"/>
      <c r="G2" s="42">
        <v>863380.1</v>
      </c>
      <c r="H2" s="197" t="s">
        <v>1184</v>
      </c>
      <c r="I2" s="42" t="s">
        <v>609</v>
      </c>
      <c r="J2" s="42" t="s">
        <v>166</v>
      </c>
      <c r="K2" s="128">
        <v>2921.1</v>
      </c>
      <c r="L2" s="42" t="s">
        <v>363</v>
      </c>
      <c r="M2" s="42" t="s">
        <v>401</v>
      </c>
      <c r="N2" s="42" t="s">
        <v>1185</v>
      </c>
      <c r="O2" s="73" t="b">
        <v>0</v>
      </c>
      <c r="P2" s="73"/>
      <c r="Q2" s="42" t="s">
        <v>741</v>
      </c>
      <c r="R2" s="239" t="s">
        <v>1186</v>
      </c>
      <c r="S2" s="42" t="b">
        <v>0</v>
      </c>
      <c r="T2" s="42"/>
      <c r="U2" s="42" t="b">
        <v>0</v>
      </c>
    </row>
    <row r="3">
      <c r="A3" s="165"/>
      <c r="B3" s="165"/>
      <c r="C3" s="267" t="s">
        <v>1187</v>
      </c>
      <c r="D3" s="241"/>
      <c r="E3" s="42">
        <v>2.0</v>
      </c>
      <c r="F3" s="47"/>
      <c r="H3" s="54" t="s">
        <v>447</v>
      </c>
      <c r="I3" s="42" t="s">
        <v>609</v>
      </c>
      <c r="J3" s="42" t="s">
        <v>166</v>
      </c>
      <c r="K3" s="128">
        <v>11.11</v>
      </c>
      <c r="L3" s="42" t="s">
        <v>363</v>
      </c>
      <c r="M3" s="42" t="s">
        <v>401</v>
      </c>
      <c r="N3" s="42" t="s">
        <v>1185</v>
      </c>
      <c r="O3" s="42" t="b">
        <v>0</v>
      </c>
      <c r="P3" s="73"/>
      <c r="Q3" s="42" t="s">
        <v>741</v>
      </c>
      <c r="R3" s="239" t="s">
        <v>1186</v>
      </c>
      <c r="S3" s="42" t="b">
        <v>0</v>
      </c>
      <c r="T3" s="42"/>
      <c r="U3" s="42" t="b">
        <v>0</v>
      </c>
    </row>
    <row r="4">
      <c r="A4" s="165"/>
      <c r="B4" s="165"/>
      <c r="C4" s="267" t="s">
        <v>1188</v>
      </c>
      <c r="D4" s="241"/>
      <c r="E4" s="42">
        <v>2.0</v>
      </c>
      <c r="F4" s="47"/>
      <c r="H4" s="54" t="s">
        <v>115</v>
      </c>
      <c r="I4" s="42" t="s">
        <v>609</v>
      </c>
      <c r="J4" s="42" t="s">
        <v>166</v>
      </c>
      <c r="K4" s="128">
        <v>26.71</v>
      </c>
      <c r="L4" s="42" t="s">
        <v>363</v>
      </c>
      <c r="M4" s="42" t="s">
        <v>401</v>
      </c>
      <c r="N4" s="42" t="s">
        <v>1185</v>
      </c>
      <c r="O4" s="42" t="b">
        <v>0</v>
      </c>
      <c r="P4" s="73"/>
      <c r="Q4" s="42" t="s">
        <v>741</v>
      </c>
      <c r="R4" s="239" t="s">
        <v>1186</v>
      </c>
      <c r="S4" s="42" t="b">
        <v>0</v>
      </c>
      <c r="T4" s="42"/>
      <c r="U4" s="42" t="b">
        <v>0</v>
      </c>
    </row>
    <row r="5">
      <c r="A5" s="165"/>
      <c r="B5" s="165"/>
      <c r="C5" s="267" t="s">
        <v>1189</v>
      </c>
      <c r="D5" s="241"/>
      <c r="E5" s="42">
        <v>2.0</v>
      </c>
      <c r="F5" s="47"/>
      <c r="H5" s="54" t="s">
        <v>112</v>
      </c>
      <c r="I5" s="42" t="s">
        <v>609</v>
      </c>
      <c r="J5" s="42" t="s">
        <v>166</v>
      </c>
      <c r="K5" s="128"/>
      <c r="L5" s="42" t="s">
        <v>363</v>
      </c>
      <c r="M5" s="42" t="s">
        <v>242</v>
      </c>
      <c r="N5" s="42" t="s">
        <v>238</v>
      </c>
      <c r="O5" s="42" t="b">
        <v>1</v>
      </c>
      <c r="P5" s="73"/>
      <c r="Q5" s="42" t="s">
        <v>595</v>
      </c>
      <c r="R5" s="239"/>
      <c r="S5" s="42" t="b">
        <v>0</v>
      </c>
      <c r="T5" s="42"/>
      <c r="U5" s="42" t="b">
        <v>0</v>
      </c>
    </row>
    <row r="6">
      <c r="A6" s="165"/>
      <c r="B6" s="165"/>
      <c r="C6" s="267" t="s">
        <v>32</v>
      </c>
      <c r="D6" s="241"/>
      <c r="E6" s="42">
        <v>2.0</v>
      </c>
      <c r="F6" s="54"/>
      <c r="H6" s="54">
        <v>9.89803209771E11</v>
      </c>
      <c r="I6" s="42" t="s">
        <v>609</v>
      </c>
      <c r="J6" s="42" t="s">
        <v>166</v>
      </c>
      <c r="K6" s="128"/>
      <c r="L6" s="42" t="s">
        <v>363</v>
      </c>
      <c r="M6" s="42" t="s">
        <v>242</v>
      </c>
      <c r="N6" s="42" t="s">
        <v>238</v>
      </c>
      <c r="O6" s="42" t="b">
        <v>1</v>
      </c>
      <c r="P6" s="73"/>
      <c r="Q6" s="42" t="s">
        <v>595</v>
      </c>
      <c r="R6" s="239"/>
      <c r="S6" s="42" t="b">
        <v>0</v>
      </c>
      <c r="T6" s="42"/>
      <c r="U6" s="42" t="b">
        <v>0</v>
      </c>
    </row>
    <row r="7">
      <c r="A7" s="165"/>
      <c r="B7" s="165"/>
      <c r="C7" s="267" t="s">
        <v>160</v>
      </c>
      <c r="D7" s="241"/>
      <c r="E7" s="42">
        <v>2.0</v>
      </c>
      <c r="F7" s="47"/>
      <c r="H7" s="54">
        <v>9.89803205871E11</v>
      </c>
      <c r="I7" s="42" t="s">
        <v>609</v>
      </c>
      <c r="J7" s="42" t="s">
        <v>166</v>
      </c>
      <c r="K7" s="128"/>
      <c r="L7" s="42" t="s">
        <v>363</v>
      </c>
      <c r="M7" s="42" t="s">
        <v>242</v>
      </c>
      <c r="N7" s="42" t="s">
        <v>238</v>
      </c>
      <c r="O7" s="42" t="b">
        <v>1</v>
      </c>
      <c r="P7" s="73"/>
      <c r="Q7" s="42" t="s">
        <v>595</v>
      </c>
      <c r="R7" s="239"/>
      <c r="S7" s="42" t="b">
        <v>0</v>
      </c>
      <c r="T7" s="42"/>
      <c r="U7" s="42" t="b">
        <v>0</v>
      </c>
    </row>
    <row r="8">
      <c r="A8" s="165"/>
      <c r="B8" s="165"/>
      <c r="C8" s="267" t="s">
        <v>156</v>
      </c>
      <c r="D8" s="241"/>
      <c r="E8" s="42">
        <v>2.0</v>
      </c>
      <c r="F8" s="47"/>
      <c r="H8" s="54">
        <v>9.89803205881E11</v>
      </c>
      <c r="I8" s="42" t="s">
        <v>609</v>
      </c>
      <c r="J8" s="42" t="s">
        <v>166</v>
      </c>
      <c r="K8" s="128">
        <v>113.1</v>
      </c>
      <c r="L8" s="42" t="s">
        <v>363</v>
      </c>
      <c r="M8" s="42" t="s">
        <v>401</v>
      </c>
      <c r="N8" s="42" t="s">
        <v>1185</v>
      </c>
      <c r="O8" s="73" t="b">
        <v>0</v>
      </c>
      <c r="P8" s="73"/>
      <c r="Q8" s="42" t="s">
        <v>741</v>
      </c>
      <c r="R8" s="239" t="s">
        <v>1186</v>
      </c>
      <c r="S8" s="42" t="b">
        <v>0</v>
      </c>
      <c r="T8" s="42"/>
      <c r="U8" s="42" t="b">
        <v>0</v>
      </c>
    </row>
    <row r="9">
      <c r="A9" s="165"/>
      <c r="B9" s="165"/>
      <c r="C9" s="267" t="s">
        <v>1190</v>
      </c>
      <c r="D9" s="241"/>
      <c r="E9" s="42">
        <v>2.0</v>
      </c>
      <c r="F9" s="47"/>
      <c r="H9" s="54" t="s">
        <v>92</v>
      </c>
      <c r="I9" s="42" t="s">
        <v>609</v>
      </c>
      <c r="J9" s="42" t="s">
        <v>166</v>
      </c>
      <c r="K9" s="128"/>
      <c r="L9" s="42" t="s">
        <v>363</v>
      </c>
      <c r="M9" s="42" t="s">
        <v>242</v>
      </c>
      <c r="N9" s="42" t="s">
        <v>238</v>
      </c>
      <c r="O9" s="42" t="b">
        <v>1</v>
      </c>
      <c r="P9" s="73"/>
      <c r="Q9" s="42" t="s">
        <v>595</v>
      </c>
      <c r="R9" s="239"/>
      <c r="S9" s="42" t="b">
        <v>0</v>
      </c>
      <c r="T9" s="42"/>
      <c r="U9" s="42" t="b">
        <v>0</v>
      </c>
    </row>
    <row r="10">
      <c r="A10" s="165"/>
      <c r="B10" s="165"/>
      <c r="C10" s="267" t="s">
        <v>138</v>
      </c>
      <c r="D10" s="241"/>
      <c r="E10" s="42">
        <v>2.0</v>
      </c>
      <c r="F10" s="54"/>
      <c r="H10" s="54" t="s">
        <v>137</v>
      </c>
      <c r="I10" s="42" t="s">
        <v>609</v>
      </c>
      <c r="J10" s="42" t="s">
        <v>166</v>
      </c>
      <c r="K10" s="128">
        <v>107.9</v>
      </c>
      <c r="L10" s="42" t="s">
        <v>363</v>
      </c>
      <c r="M10" s="42" t="s">
        <v>401</v>
      </c>
      <c r="N10" s="42" t="s">
        <v>1185</v>
      </c>
      <c r="O10" s="73" t="b">
        <v>0</v>
      </c>
      <c r="P10" s="73"/>
      <c r="Q10" s="42" t="s">
        <v>741</v>
      </c>
      <c r="R10" s="239" t="s">
        <v>1186</v>
      </c>
      <c r="S10" s="42" t="b">
        <v>0</v>
      </c>
      <c r="T10" s="42"/>
      <c r="U10" s="42" t="b">
        <v>0</v>
      </c>
    </row>
    <row r="11">
      <c r="C11" s="267" t="s">
        <v>1191</v>
      </c>
      <c r="D11" s="241"/>
      <c r="E11" s="42">
        <v>2.0</v>
      </c>
      <c r="F11" s="47"/>
      <c r="H11" s="54">
        <v>9.89803143381E11</v>
      </c>
      <c r="I11" s="42" t="s">
        <v>609</v>
      </c>
      <c r="J11" s="42" t="s">
        <v>166</v>
      </c>
      <c r="K11" s="89">
        <v>146.9</v>
      </c>
      <c r="L11" s="33" t="s">
        <v>363</v>
      </c>
      <c r="M11" s="42" t="s">
        <v>401</v>
      </c>
      <c r="N11" s="42" t="s">
        <v>1185</v>
      </c>
      <c r="O11" s="39" t="b">
        <v>0</v>
      </c>
      <c r="P11" s="73"/>
      <c r="Q11" s="42" t="s">
        <v>741</v>
      </c>
      <c r="R11" s="239" t="s">
        <v>1186</v>
      </c>
      <c r="S11" s="42" t="b">
        <v>0</v>
      </c>
      <c r="T11" s="73"/>
      <c r="U11" s="42" t="b">
        <v>0</v>
      </c>
    </row>
    <row r="12">
      <c r="C12" s="267" t="s">
        <v>1192</v>
      </c>
      <c r="D12" s="241"/>
      <c r="E12" s="42">
        <v>2.0</v>
      </c>
      <c r="F12" s="47"/>
      <c r="H12" s="54">
        <v>9.89803176601E11</v>
      </c>
      <c r="I12" s="42" t="s">
        <v>609</v>
      </c>
      <c r="J12" s="42" t="s">
        <v>166</v>
      </c>
      <c r="K12" s="89">
        <v>453.7</v>
      </c>
      <c r="L12" s="33" t="s">
        <v>363</v>
      </c>
      <c r="M12" s="42" t="s">
        <v>401</v>
      </c>
      <c r="N12" s="42" t="s">
        <v>1185</v>
      </c>
      <c r="O12" s="39" t="b">
        <v>0</v>
      </c>
      <c r="P12" s="73"/>
      <c r="Q12" s="42" t="s">
        <v>741</v>
      </c>
      <c r="R12" s="239" t="s">
        <v>1186</v>
      </c>
      <c r="S12" s="42" t="b">
        <v>0</v>
      </c>
      <c r="T12" s="73"/>
      <c r="U12" s="42" t="b">
        <v>0</v>
      </c>
    </row>
    <row r="13">
      <c r="C13" s="267"/>
      <c r="D13" s="241"/>
      <c r="E13" s="42"/>
      <c r="F13" s="47"/>
      <c r="G13" s="54"/>
      <c r="H13" s="47"/>
      <c r="J13" s="39"/>
      <c r="K13" s="100"/>
      <c r="L13" s="39"/>
      <c r="M13" s="39"/>
      <c r="N13" s="39"/>
      <c r="O13" s="39" t="b">
        <v>0</v>
      </c>
      <c r="P13" s="73"/>
      <c r="Q13" s="42" t="s">
        <v>425</v>
      </c>
      <c r="R13" s="42"/>
      <c r="S13" s="42" t="b">
        <v>0</v>
      </c>
      <c r="T13" s="73"/>
      <c r="U13" s="42" t="b">
        <v>0</v>
      </c>
    </row>
    <row r="14">
      <c r="C14" s="267"/>
      <c r="D14" s="241"/>
      <c r="E14" s="42"/>
      <c r="F14" s="54"/>
      <c r="G14" s="54"/>
      <c r="H14" s="47"/>
      <c r="J14" s="39"/>
      <c r="K14" s="100"/>
      <c r="L14" s="39"/>
      <c r="M14" s="39"/>
      <c r="N14" s="39"/>
      <c r="O14" s="39" t="b">
        <v>0</v>
      </c>
      <c r="P14" s="73"/>
      <c r="Q14" s="42" t="s">
        <v>425</v>
      </c>
      <c r="R14" s="42"/>
      <c r="S14" s="42" t="b">
        <v>0</v>
      </c>
      <c r="T14" s="73"/>
      <c r="U14" s="42" t="b">
        <v>0</v>
      </c>
    </row>
  </sheetData>
  <autoFilter ref="$A$1:$U$14"/>
  <dataValidations>
    <dataValidation type="list" allowBlank="1" showErrorMessage="1" sqref="Q2:Q14">
      <formula1>"EN ALMACEN 11,PENDIENTE,DIRECTO A CLIENTE,PARCIAL,ENVIADA,-"</formula1>
    </dataValidation>
    <dataValidation type="list" allowBlank="1" showErrorMessage="1" sqref="J2:J14 M2:M14">
      <formula1>"MPC,CEO,Gamit,ITH,Manprec,N/A"</formula1>
    </dataValidation>
    <dataValidation type="list" allowBlank="1" showErrorMessage="1" sqref="L2:L14">
      <formula1>"EURO,MXN,USD"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66.0"/>
    <col customWidth="1" min="8" max="8" width="37.25"/>
    <col customWidth="1" min="16" max="16" width="14.0"/>
    <col customWidth="1" min="17" max="17" width="17.25"/>
    <col customWidth="1" min="18" max="18" width="13.75"/>
    <col customWidth="1" min="19" max="19" width="58.5"/>
    <col customWidth="1" min="20" max="20" width="40.75"/>
  </cols>
  <sheetData>
    <row r="1">
      <c r="A1" s="75" t="s">
        <v>3</v>
      </c>
      <c r="B1" s="75" t="s">
        <v>12</v>
      </c>
      <c r="C1" s="75" t="s">
        <v>7</v>
      </c>
      <c r="D1" s="75" t="s">
        <v>13</v>
      </c>
      <c r="E1" s="75" t="s">
        <v>14</v>
      </c>
      <c r="F1" s="75" t="s">
        <v>15</v>
      </c>
      <c r="G1" s="75" t="s">
        <v>16</v>
      </c>
      <c r="H1" s="77" t="s">
        <v>17</v>
      </c>
      <c r="I1" s="75" t="s">
        <v>19</v>
      </c>
      <c r="J1" s="75" t="s">
        <v>20</v>
      </c>
      <c r="K1" s="78" t="s">
        <v>21</v>
      </c>
      <c r="L1" s="75" t="s">
        <v>27</v>
      </c>
      <c r="M1" s="75" t="s">
        <v>28</v>
      </c>
      <c r="N1" s="75" t="s">
        <v>29</v>
      </c>
      <c r="O1" s="81" t="s">
        <v>30</v>
      </c>
      <c r="P1" s="61" t="s">
        <v>1193</v>
      </c>
      <c r="Q1" s="61" t="s">
        <v>1194</v>
      </c>
      <c r="R1" s="61" t="s">
        <v>1195</v>
      </c>
      <c r="S1" s="59" t="s">
        <v>34</v>
      </c>
      <c r="T1" s="61" t="s">
        <v>37</v>
      </c>
      <c r="U1" s="59" t="s">
        <v>38</v>
      </c>
      <c r="V1" s="59" t="s">
        <v>39</v>
      </c>
      <c r="W1" s="59" t="s">
        <v>40</v>
      </c>
      <c r="X1" s="59" t="s">
        <v>39</v>
      </c>
    </row>
    <row r="2">
      <c r="A2" s="54" t="s">
        <v>1196</v>
      </c>
      <c r="B2" s="42">
        <v>1.0</v>
      </c>
      <c r="C2" s="249" t="s">
        <v>1197</v>
      </c>
      <c r="D2" s="241">
        <v>2.0</v>
      </c>
      <c r="E2" s="42" t="s">
        <v>575</v>
      </c>
      <c r="F2" s="42" t="s">
        <v>35</v>
      </c>
      <c r="G2" s="42" t="s">
        <v>1198</v>
      </c>
      <c r="H2" s="42" t="s">
        <v>1199</v>
      </c>
      <c r="I2" s="42" t="s">
        <v>35</v>
      </c>
      <c r="J2" s="33" t="s">
        <v>166</v>
      </c>
      <c r="K2" s="89">
        <f>21559.06+4900</f>
        <v>26459.06</v>
      </c>
      <c r="L2" s="33" t="s">
        <v>363</v>
      </c>
      <c r="M2" s="33" t="s">
        <v>401</v>
      </c>
      <c r="N2" s="33" t="s">
        <v>798</v>
      </c>
      <c r="O2" s="39" t="b">
        <v>0</v>
      </c>
      <c r="P2" s="44" t="s">
        <v>425</v>
      </c>
      <c r="Q2" s="42">
        <v>20.0</v>
      </c>
      <c r="R2" s="42"/>
      <c r="S2" s="42" t="s">
        <v>1200</v>
      </c>
      <c r="T2" s="42" t="s">
        <v>595</v>
      </c>
      <c r="U2" s="42"/>
      <c r="V2" s="42" t="b">
        <v>0</v>
      </c>
      <c r="W2" s="73"/>
      <c r="X2" s="42" t="b">
        <v>0</v>
      </c>
    </row>
    <row r="3">
      <c r="A3" s="54"/>
      <c r="B3" s="47"/>
      <c r="C3" s="255" t="s">
        <v>1201</v>
      </c>
      <c r="D3" s="47">
        <v>2.0</v>
      </c>
      <c r="E3" s="47" t="s">
        <v>575</v>
      </c>
      <c r="F3" s="47" t="s">
        <v>856</v>
      </c>
      <c r="G3" s="47"/>
      <c r="H3" s="47" t="s">
        <v>1056</v>
      </c>
      <c r="I3" s="47" t="s">
        <v>539</v>
      </c>
      <c r="J3" s="33" t="s">
        <v>166</v>
      </c>
      <c r="K3" s="89">
        <v>749.0</v>
      </c>
      <c r="L3" s="33" t="s">
        <v>363</v>
      </c>
      <c r="M3" s="33" t="s">
        <v>617</v>
      </c>
      <c r="N3" s="33"/>
      <c r="O3" s="39" t="b">
        <v>0</v>
      </c>
      <c r="P3" s="42">
        <v>10.0</v>
      </c>
      <c r="Q3" s="42"/>
      <c r="R3" s="42" t="s">
        <v>1202</v>
      </c>
      <c r="S3" s="42"/>
      <c r="T3" s="42"/>
      <c r="U3" s="42" t="s">
        <v>1203</v>
      </c>
      <c r="V3" s="42" t="b">
        <v>1</v>
      </c>
      <c r="W3" s="73"/>
      <c r="X3" s="42" t="b">
        <v>0</v>
      </c>
    </row>
    <row r="4">
      <c r="A4" s="54"/>
      <c r="B4" s="47"/>
      <c r="C4" s="255" t="s">
        <v>1204</v>
      </c>
      <c r="D4" s="47">
        <v>1.0</v>
      </c>
      <c r="E4" s="47" t="s">
        <v>575</v>
      </c>
      <c r="F4" s="47" t="s">
        <v>35</v>
      </c>
      <c r="G4" s="47"/>
      <c r="H4" s="47" t="s">
        <v>1205</v>
      </c>
      <c r="I4" s="47" t="s">
        <v>35</v>
      </c>
      <c r="J4" s="33" t="s">
        <v>166</v>
      </c>
      <c r="K4" s="89"/>
      <c r="L4" s="33" t="s">
        <v>363</v>
      </c>
      <c r="M4" s="33" t="s">
        <v>166</v>
      </c>
      <c r="N4" s="33"/>
      <c r="O4" s="39" t="b">
        <v>0</v>
      </c>
      <c r="P4" s="42">
        <v>6.0</v>
      </c>
      <c r="Q4" s="42"/>
      <c r="R4" s="42"/>
      <c r="S4" s="42"/>
      <c r="T4" s="42"/>
      <c r="U4" s="42" t="s">
        <v>1206</v>
      </c>
      <c r="V4" s="42" t="b">
        <v>0</v>
      </c>
      <c r="W4" s="73"/>
      <c r="X4" s="42" t="b">
        <v>0</v>
      </c>
    </row>
    <row r="5">
      <c r="A5" s="54" t="s">
        <v>1196</v>
      </c>
      <c r="B5" s="47">
        <v>2.0</v>
      </c>
      <c r="C5" s="255" t="s">
        <v>1207</v>
      </c>
      <c r="D5" s="47">
        <v>1.0</v>
      </c>
      <c r="E5" s="47" t="s">
        <v>575</v>
      </c>
      <c r="F5" s="47" t="s">
        <v>1025</v>
      </c>
      <c r="G5" s="47"/>
      <c r="H5" s="47" t="s">
        <v>1208</v>
      </c>
      <c r="I5" s="47" t="s">
        <v>1025</v>
      </c>
      <c r="J5" s="33" t="s">
        <v>166</v>
      </c>
      <c r="K5" s="89">
        <v>124100.0</v>
      </c>
      <c r="L5" s="33" t="s">
        <v>328</v>
      </c>
      <c r="M5" s="33" t="s">
        <v>585</v>
      </c>
      <c r="N5" s="33" t="s">
        <v>1209</v>
      </c>
      <c r="O5" s="39" t="b">
        <v>0</v>
      </c>
      <c r="P5" s="269">
        <v>0.1</v>
      </c>
      <c r="Q5" s="42"/>
      <c r="R5" s="42"/>
      <c r="S5" s="42" t="s">
        <v>1210</v>
      </c>
      <c r="T5" s="42" t="s">
        <v>741</v>
      </c>
      <c r="U5" s="42"/>
      <c r="V5" s="42" t="b">
        <v>0</v>
      </c>
      <c r="W5" s="73"/>
      <c r="X5" s="42" t="b">
        <v>0</v>
      </c>
    </row>
    <row r="6">
      <c r="A6" s="54" t="s">
        <v>1196</v>
      </c>
      <c r="B6" s="47">
        <v>3.0</v>
      </c>
      <c r="C6" s="255" t="s">
        <v>1211</v>
      </c>
      <c r="D6" s="47">
        <v>2.0</v>
      </c>
      <c r="E6" s="47" t="s">
        <v>575</v>
      </c>
      <c r="F6" s="47" t="s">
        <v>35</v>
      </c>
      <c r="G6" s="47" t="s">
        <v>1212</v>
      </c>
      <c r="H6" s="47" t="s">
        <v>1213</v>
      </c>
      <c r="I6" s="47" t="s">
        <v>35</v>
      </c>
      <c r="J6" s="33" t="s">
        <v>166</v>
      </c>
      <c r="K6" s="100">
        <f>109962.2</f>
        <v>109962.2</v>
      </c>
      <c r="L6" s="33" t="s">
        <v>363</v>
      </c>
      <c r="M6" s="33" t="s">
        <v>166</v>
      </c>
      <c r="N6" s="33" t="s">
        <v>1214</v>
      </c>
      <c r="O6" s="39" t="b">
        <v>0</v>
      </c>
      <c r="P6" s="269">
        <v>0.06</v>
      </c>
      <c r="Q6" s="42"/>
      <c r="R6" s="42"/>
      <c r="S6" s="42" t="s">
        <v>1215</v>
      </c>
      <c r="T6" s="42" t="s">
        <v>595</v>
      </c>
      <c r="U6" s="42"/>
      <c r="V6" s="42" t="b">
        <v>0</v>
      </c>
      <c r="W6" s="73"/>
      <c r="X6" s="42" t="b">
        <v>0</v>
      </c>
    </row>
    <row r="7">
      <c r="A7" s="54"/>
      <c r="B7" s="47"/>
      <c r="C7" s="255" t="s">
        <v>1201</v>
      </c>
      <c r="D7" s="47">
        <v>2.0</v>
      </c>
      <c r="E7" s="47" t="s">
        <v>575</v>
      </c>
      <c r="F7" s="47" t="s">
        <v>856</v>
      </c>
      <c r="G7" s="47"/>
      <c r="H7" s="47" t="s">
        <v>1056</v>
      </c>
      <c r="I7" s="47" t="s">
        <v>539</v>
      </c>
      <c r="J7" s="33" t="s">
        <v>166</v>
      </c>
      <c r="K7" s="89">
        <v>749.0</v>
      </c>
      <c r="L7" s="33" t="s">
        <v>363</v>
      </c>
      <c r="M7" s="33" t="s">
        <v>617</v>
      </c>
      <c r="N7" s="33"/>
      <c r="O7" s="39" t="b">
        <v>0</v>
      </c>
      <c r="P7" s="42">
        <v>10.0</v>
      </c>
      <c r="Q7" s="42"/>
      <c r="R7" s="42" t="s">
        <v>1216</v>
      </c>
      <c r="S7" s="73"/>
      <c r="T7" s="42"/>
      <c r="U7" s="42" t="s">
        <v>1203</v>
      </c>
      <c r="V7" s="42" t="b">
        <v>1</v>
      </c>
      <c r="W7" s="73"/>
      <c r="X7" s="42" t="b">
        <v>0</v>
      </c>
    </row>
    <row r="8">
      <c r="A8" s="54"/>
      <c r="B8" s="47"/>
      <c r="C8" s="270" t="s">
        <v>1217</v>
      </c>
      <c r="D8" s="47"/>
      <c r="E8" s="47"/>
      <c r="F8" s="47"/>
      <c r="G8" s="47"/>
      <c r="H8" s="47"/>
      <c r="I8" s="47"/>
      <c r="J8" s="33"/>
      <c r="K8" s="89"/>
      <c r="L8" s="33"/>
      <c r="M8" s="33"/>
      <c r="N8" s="33"/>
      <c r="O8" s="39" t="b">
        <v>0</v>
      </c>
      <c r="P8" s="42"/>
      <c r="Q8" s="73"/>
      <c r="R8" s="73"/>
      <c r="S8" s="73"/>
      <c r="T8" s="42"/>
      <c r="U8" s="42"/>
      <c r="V8" s="42" t="b">
        <v>0</v>
      </c>
      <c r="W8" s="73"/>
      <c r="X8" s="42" t="b">
        <v>0</v>
      </c>
    </row>
    <row r="9">
      <c r="A9" s="54"/>
      <c r="B9" s="47"/>
      <c r="C9" s="270" t="s">
        <v>1218</v>
      </c>
      <c r="D9" s="47">
        <v>2.0</v>
      </c>
      <c r="E9" s="47" t="s">
        <v>575</v>
      </c>
      <c r="F9" s="47" t="s">
        <v>35</v>
      </c>
      <c r="G9" s="47"/>
      <c r="H9" s="47" t="s">
        <v>1219</v>
      </c>
      <c r="I9" s="47" t="s">
        <v>35</v>
      </c>
      <c r="J9" s="33" t="s">
        <v>166</v>
      </c>
      <c r="K9" s="89"/>
      <c r="L9" s="33" t="s">
        <v>363</v>
      </c>
      <c r="M9" s="33" t="s">
        <v>166</v>
      </c>
      <c r="N9" s="33"/>
      <c r="O9" s="39" t="b">
        <v>0</v>
      </c>
      <c r="P9" s="42">
        <v>6.0</v>
      </c>
      <c r="Q9" s="73"/>
      <c r="R9" s="73"/>
      <c r="S9" s="73"/>
      <c r="T9" s="42"/>
      <c r="U9" s="42"/>
      <c r="V9" s="42" t="b">
        <v>0</v>
      </c>
      <c r="W9" s="73"/>
      <c r="X9" s="42" t="b">
        <v>0</v>
      </c>
    </row>
    <row r="10">
      <c r="A10" s="54"/>
      <c r="B10" s="47"/>
      <c r="C10" s="255" t="s">
        <v>1220</v>
      </c>
      <c r="D10" s="47">
        <v>2.0</v>
      </c>
      <c r="E10" s="47" t="s">
        <v>575</v>
      </c>
      <c r="F10" s="47" t="s">
        <v>35</v>
      </c>
      <c r="G10" s="47"/>
      <c r="H10" s="47" t="s">
        <v>1221</v>
      </c>
      <c r="I10" s="47" t="s">
        <v>35</v>
      </c>
      <c r="J10" s="33" t="s">
        <v>166</v>
      </c>
      <c r="K10" s="89"/>
      <c r="L10" s="33" t="s">
        <v>363</v>
      </c>
      <c r="M10" s="33" t="s">
        <v>166</v>
      </c>
      <c r="N10" s="33"/>
      <c r="O10" s="39" t="b">
        <v>0</v>
      </c>
      <c r="P10" s="42">
        <v>6.0</v>
      </c>
      <c r="Q10" s="73"/>
      <c r="R10" s="73"/>
      <c r="S10" s="73"/>
      <c r="T10" s="42"/>
      <c r="U10" s="42"/>
      <c r="V10" s="42" t="b">
        <v>0</v>
      </c>
      <c r="W10" s="73"/>
      <c r="X10" s="42" t="b">
        <v>0</v>
      </c>
    </row>
    <row r="11">
      <c r="A11" s="54"/>
      <c r="B11" s="47"/>
      <c r="C11" s="270" t="s">
        <v>1222</v>
      </c>
      <c r="D11" s="47">
        <v>2.0</v>
      </c>
      <c r="E11" s="47" t="s">
        <v>575</v>
      </c>
      <c r="F11" s="47" t="s">
        <v>35</v>
      </c>
      <c r="G11" s="47"/>
      <c r="H11" s="47" t="s">
        <v>1223</v>
      </c>
      <c r="I11" s="47" t="s">
        <v>35</v>
      </c>
      <c r="J11" s="33" t="s">
        <v>166</v>
      </c>
      <c r="K11" s="89"/>
      <c r="L11" s="33" t="s">
        <v>363</v>
      </c>
      <c r="M11" s="33" t="s">
        <v>166</v>
      </c>
      <c r="N11" s="33"/>
      <c r="O11" s="39" t="b">
        <v>0</v>
      </c>
      <c r="P11" s="42">
        <v>6.0</v>
      </c>
      <c r="Q11" s="73"/>
      <c r="R11" s="73"/>
      <c r="S11" s="73"/>
      <c r="T11" s="42"/>
      <c r="U11" s="42"/>
      <c r="V11" s="42" t="b">
        <v>0</v>
      </c>
      <c r="W11" s="73"/>
      <c r="X11" s="42" t="b">
        <v>0</v>
      </c>
    </row>
    <row r="12">
      <c r="A12" s="54"/>
      <c r="B12" s="47"/>
      <c r="C12" s="255" t="s">
        <v>1227</v>
      </c>
      <c r="D12" s="47">
        <v>2.0</v>
      </c>
      <c r="E12" s="47" t="s">
        <v>575</v>
      </c>
      <c r="F12" s="47" t="s">
        <v>35</v>
      </c>
      <c r="G12" s="47"/>
      <c r="H12" s="47" t="s">
        <v>1228</v>
      </c>
      <c r="I12" s="47" t="s">
        <v>35</v>
      </c>
      <c r="J12" s="33" t="s">
        <v>166</v>
      </c>
      <c r="K12" s="89"/>
      <c r="L12" s="33" t="s">
        <v>363</v>
      </c>
      <c r="M12" s="33" t="s">
        <v>166</v>
      </c>
      <c r="N12" s="33"/>
      <c r="O12" s="39" t="b">
        <v>0</v>
      </c>
      <c r="P12" s="42">
        <v>6.0</v>
      </c>
      <c r="Q12" s="73"/>
      <c r="R12" s="73"/>
      <c r="S12" s="73"/>
      <c r="T12" s="42"/>
      <c r="U12" s="42"/>
      <c r="V12" s="42" t="b">
        <v>0</v>
      </c>
      <c r="W12" s="73"/>
      <c r="X12" s="42" t="b">
        <v>0</v>
      </c>
    </row>
    <row r="13">
      <c r="A13" s="54" t="s">
        <v>1196</v>
      </c>
      <c r="B13" s="47">
        <v>4.0</v>
      </c>
      <c r="C13" s="255" t="s">
        <v>1229</v>
      </c>
      <c r="D13" s="47">
        <v>2.0</v>
      </c>
      <c r="E13" s="47" t="s">
        <v>575</v>
      </c>
      <c r="F13" s="47" t="s">
        <v>356</v>
      </c>
      <c r="G13" s="47"/>
      <c r="H13" s="47" t="s">
        <v>1094</v>
      </c>
      <c r="I13" s="47" t="s">
        <v>356</v>
      </c>
      <c r="J13" s="33" t="s">
        <v>166</v>
      </c>
      <c r="K13" s="89">
        <v>3345.0</v>
      </c>
      <c r="L13" s="33" t="s">
        <v>363</v>
      </c>
      <c r="M13" s="33" t="s">
        <v>333</v>
      </c>
      <c r="N13" s="33" t="s">
        <v>1230</v>
      </c>
      <c r="O13" s="39" t="b">
        <v>0</v>
      </c>
      <c r="P13" s="42">
        <v>10.0</v>
      </c>
      <c r="Q13" s="73"/>
      <c r="R13" s="73"/>
      <c r="S13" s="73"/>
      <c r="T13" s="42" t="s">
        <v>595</v>
      </c>
      <c r="U13" s="42" t="s">
        <v>1231</v>
      </c>
      <c r="V13" s="42" t="b">
        <v>1</v>
      </c>
      <c r="W13" s="73"/>
      <c r="X13" s="42" t="b">
        <v>0</v>
      </c>
    </row>
    <row r="14">
      <c r="A14" s="54"/>
      <c r="B14" s="47"/>
      <c r="C14" s="255" t="s">
        <v>1232</v>
      </c>
      <c r="D14" s="47">
        <v>2.0</v>
      </c>
      <c r="E14" s="47" t="s">
        <v>575</v>
      </c>
      <c r="F14" s="47" t="s">
        <v>321</v>
      </c>
      <c r="G14" s="47"/>
      <c r="H14" s="47" t="s">
        <v>1097</v>
      </c>
      <c r="I14" s="47" t="s">
        <v>321</v>
      </c>
      <c r="J14" s="33" t="s">
        <v>166</v>
      </c>
      <c r="K14" s="89">
        <v>127.5</v>
      </c>
      <c r="L14" s="33" t="s">
        <v>363</v>
      </c>
      <c r="M14" s="33" t="s">
        <v>401</v>
      </c>
      <c r="N14" s="33"/>
      <c r="O14" s="39" t="b">
        <v>0</v>
      </c>
      <c r="P14" s="42" t="s">
        <v>425</v>
      </c>
      <c r="Q14" s="42"/>
      <c r="R14" s="42"/>
      <c r="S14" s="42"/>
      <c r="T14" s="42" t="s">
        <v>752</v>
      </c>
      <c r="U14" s="42"/>
      <c r="V14" s="42" t="b">
        <v>0</v>
      </c>
      <c r="W14" s="73"/>
      <c r="X14" s="42" t="b">
        <v>0</v>
      </c>
    </row>
    <row r="15">
      <c r="A15" s="54" t="s">
        <v>1196</v>
      </c>
      <c r="B15" s="47">
        <v>5.0</v>
      </c>
      <c r="C15" s="255" t="s">
        <v>1233</v>
      </c>
      <c r="D15" s="47">
        <v>1.0</v>
      </c>
      <c r="E15" s="47" t="s">
        <v>575</v>
      </c>
      <c r="F15" s="47" t="s">
        <v>35</v>
      </c>
      <c r="G15" s="47" t="s">
        <v>933</v>
      </c>
      <c r="H15" s="47" t="s">
        <v>1234</v>
      </c>
      <c r="I15" s="47" t="s">
        <v>35</v>
      </c>
      <c r="J15" s="33" t="s">
        <v>166</v>
      </c>
      <c r="K15" s="89">
        <v>129000.0</v>
      </c>
      <c r="L15" s="33" t="s">
        <v>363</v>
      </c>
      <c r="M15" s="33" t="s">
        <v>166</v>
      </c>
      <c r="N15" s="33" t="s">
        <v>935</v>
      </c>
      <c r="O15" s="39" t="b">
        <v>0</v>
      </c>
      <c r="P15" s="42">
        <v>6.0</v>
      </c>
      <c r="Q15" s="42"/>
      <c r="R15" s="42"/>
      <c r="S15" s="42" t="s">
        <v>1235</v>
      </c>
      <c r="T15" s="42" t="s">
        <v>741</v>
      </c>
      <c r="U15" s="42"/>
      <c r="V15" s="42" t="b">
        <v>0</v>
      </c>
      <c r="W15" s="73"/>
      <c r="X15" s="42" t="b">
        <v>0</v>
      </c>
    </row>
    <row r="16">
      <c r="A16" s="54"/>
      <c r="B16" s="54"/>
      <c r="C16" s="255"/>
      <c r="D16" s="47"/>
      <c r="E16" s="47"/>
      <c r="J16" s="39"/>
      <c r="K16" s="100"/>
      <c r="L16" s="39"/>
      <c r="M16" s="39"/>
      <c r="N16" s="39"/>
      <c r="O16" s="39" t="b">
        <v>0</v>
      </c>
      <c r="P16" s="73"/>
      <c r="Q16" s="73"/>
      <c r="R16" s="73"/>
      <c r="S16" s="73"/>
      <c r="T16" s="42" t="s">
        <v>425</v>
      </c>
      <c r="U16" s="42"/>
      <c r="V16" s="42" t="b">
        <v>0</v>
      </c>
      <c r="W16" s="73"/>
      <c r="X16" s="42" t="b">
        <v>0</v>
      </c>
    </row>
    <row r="17">
      <c r="A17" s="54"/>
      <c r="B17" s="54"/>
      <c r="C17" s="255"/>
      <c r="D17" s="47"/>
      <c r="E17" s="47"/>
      <c r="J17" s="39"/>
      <c r="K17" s="100"/>
      <c r="L17" s="39"/>
      <c r="M17" s="39"/>
      <c r="N17" s="39"/>
      <c r="O17" s="39" t="b">
        <v>0</v>
      </c>
      <c r="P17" s="73"/>
      <c r="Q17" s="73"/>
      <c r="R17" s="73"/>
      <c r="S17" s="73"/>
      <c r="T17" s="42" t="s">
        <v>425</v>
      </c>
      <c r="U17" s="42"/>
      <c r="V17" s="42" t="b">
        <v>0</v>
      </c>
      <c r="W17" s="73"/>
      <c r="X17" s="42" t="b">
        <v>0</v>
      </c>
    </row>
    <row r="18">
      <c r="A18" s="54"/>
      <c r="B18" s="54"/>
      <c r="C18" s="255"/>
      <c r="D18" s="47"/>
      <c r="E18" s="47"/>
      <c r="J18" s="39"/>
      <c r="K18" s="100"/>
      <c r="L18" s="39"/>
      <c r="M18" s="39"/>
      <c r="N18" s="39"/>
      <c r="O18" s="39" t="b">
        <v>0</v>
      </c>
      <c r="P18" s="73"/>
      <c r="Q18" s="73"/>
      <c r="R18" s="73"/>
      <c r="S18" s="73"/>
      <c r="T18" s="42" t="s">
        <v>425</v>
      </c>
      <c r="U18" s="42"/>
      <c r="V18" s="42" t="b">
        <v>0</v>
      </c>
      <c r="W18" s="73"/>
      <c r="X18" s="42" t="b">
        <v>0</v>
      </c>
    </row>
    <row r="19">
      <c r="J19" s="39"/>
      <c r="K19" s="100"/>
      <c r="L19" s="39"/>
      <c r="M19" s="39"/>
      <c r="N19" s="39"/>
      <c r="O19" s="39" t="b">
        <v>0</v>
      </c>
      <c r="P19" s="73"/>
      <c r="Q19" s="73"/>
      <c r="R19" s="73"/>
      <c r="S19" s="73"/>
      <c r="T19" s="42" t="s">
        <v>425</v>
      </c>
      <c r="U19" s="42"/>
      <c r="V19" s="42" t="b">
        <v>0</v>
      </c>
      <c r="W19" s="73"/>
      <c r="X19" s="42" t="b">
        <v>0</v>
      </c>
    </row>
    <row r="20">
      <c r="J20" s="39"/>
      <c r="K20" s="100"/>
      <c r="L20" s="39"/>
      <c r="M20" s="39"/>
      <c r="N20" s="39"/>
      <c r="O20" s="39" t="b">
        <v>0</v>
      </c>
      <c r="P20" s="73"/>
      <c r="Q20" s="73"/>
      <c r="R20" s="73"/>
      <c r="S20" s="73"/>
      <c r="T20" s="42" t="s">
        <v>425</v>
      </c>
      <c r="U20" s="42"/>
      <c r="V20" s="42" t="b">
        <v>0</v>
      </c>
      <c r="W20" s="73"/>
      <c r="X20" s="42" t="b">
        <v>0</v>
      </c>
    </row>
    <row r="21">
      <c r="J21" s="39"/>
      <c r="K21" s="100"/>
      <c r="L21" s="39"/>
      <c r="M21" s="39"/>
      <c r="N21" s="39"/>
      <c r="O21" s="39" t="b">
        <v>0</v>
      </c>
      <c r="P21" s="73"/>
      <c r="Q21" s="73"/>
      <c r="R21" s="73"/>
      <c r="S21" s="73"/>
      <c r="T21" s="42" t="s">
        <v>425</v>
      </c>
      <c r="U21" s="42"/>
      <c r="V21" s="42" t="b">
        <v>0</v>
      </c>
      <c r="W21" s="73"/>
      <c r="X21" s="42" t="b">
        <v>0</v>
      </c>
    </row>
    <row r="22">
      <c r="J22" s="39"/>
      <c r="K22" s="100"/>
      <c r="L22" s="39"/>
      <c r="M22" s="39"/>
      <c r="N22" s="39"/>
      <c r="O22" s="39" t="b">
        <v>0</v>
      </c>
      <c r="P22" s="73"/>
      <c r="Q22" s="73"/>
      <c r="R22" s="73"/>
      <c r="S22" s="73"/>
      <c r="T22" s="42" t="s">
        <v>425</v>
      </c>
      <c r="U22" s="42"/>
      <c r="V22" s="42" t="b">
        <v>0</v>
      </c>
      <c r="W22" s="73"/>
      <c r="X22" s="42" t="b">
        <v>0</v>
      </c>
    </row>
    <row r="23">
      <c r="J23" s="39"/>
      <c r="K23" s="100"/>
      <c r="L23" s="39"/>
      <c r="M23" s="39"/>
      <c r="N23" s="39"/>
      <c r="O23" s="39" t="b">
        <v>0</v>
      </c>
      <c r="P23" s="73"/>
      <c r="Q23" s="73"/>
      <c r="R23" s="73"/>
      <c r="S23" s="73"/>
      <c r="T23" s="42" t="s">
        <v>425</v>
      </c>
      <c r="U23" s="42"/>
      <c r="V23" s="42" t="b">
        <v>0</v>
      </c>
      <c r="W23" s="73"/>
      <c r="X23" s="42" t="b">
        <v>0</v>
      </c>
    </row>
    <row r="24">
      <c r="J24" s="39"/>
      <c r="K24" s="100"/>
      <c r="L24" s="39"/>
      <c r="M24" s="39"/>
      <c r="N24" s="39"/>
      <c r="O24" s="39" t="b">
        <v>0</v>
      </c>
      <c r="P24" s="73"/>
      <c r="Q24" s="73"/>
      <c r="R24" s="73"/>
      <c r="S24" s="73"/>
      <c r="T24" s="42" t="s">
        <v>425</v>
      </c>
      <c r="U24" s="42"/>
      <c r="V24" s="42" t="b">
        <v>0</v>
      </c>
      <c r="W24" s="73"/>
      <c r="X24" s="42" t="b">
        <v>0</v>
      </c>
    </row>
    <row r="25">
      <c r="J25" s="39"/>
      <c r="K25" s="100"/>
      <c r="L25" s="39"/>
      <c r="M25" s="39"/>
      <c r="N25" s="39"/>
      <c r="O25" s="39" t="b">
        <v>0</v>
      </c>
      <c r="P25" s="73"/>
      <c r="Q25" s="73"/>
      <c r="R25" s="73"/>
      <c r="S25" s="73"/>
      <c r="T25" s="42" t="s">
        <v>425</v>
      </c>
      <c r="U25" s="42"/>
      <c r="V25" s="42" t="b">
        <v>0</v>
      </c>
      <c r="W25" s="73"/>
      <c r="X25" s="42" t="b">
        <v>0</v>
      </c>
    </row>
    <row r="26">
      <c r="J26" s="39"/>
      <c r="K26" s="100"/>
      <c r="L26" s="39"/>
      <c r="M26" s="39"/>
      <c r="N26" s="39"/>
      <c r="O26" s="39" t="b">
        <v>0</v>
      </c>
      <c r="P26" s="73"/>
      <c r="Q26" s="73"/>
      <c r="R26" s="73"/>
      <c r="S26" s="73"/>
      <c r="T26" s="42" t="s">
        <v>425</v>
      </c>
      <c r="U26" s="42"/>
      <c r="V26" s="42" t="b">
        <v>0</v>
      </c>
      <c r="W26" s="73"/>
      <c r="X26" s="42" t="b">
        <v>0</v>
      </c>
    </row>
    <row r="27">
      <c r="J27" s="39"/>
      <c r="K27" s="100"/>
      <c r="L27" s="39"/>
      <c r="M27" s="39"/>
      <c r="N27" s="39"/>
      <c r="O27" s="39" t="b">
        <v>0</v>
      </c>
      <c r="P27" s="73"/>
      <c r="Q27" s="73"/>
      <c r="R27" s="73"/>
      <c r="S27" s="73"/>
      <c r="T27" s="42" t="s">
        <v>425</v>
      </c>
      <c r="U27" s="42"/>
      <c r="V27" s="42" t="b">
        <v>0</v>
      </c>
      <c r="W27" s="73"/>
      <c r="X27" s="42" t="b">
        <v>0</v>
      </c>
    </row>
    <row r="28">
      <c r="J28" s="39"/>
      <c r="K28" s="100"/>
      <c r="L28" s="39"/>
      <c r="M28" s="39"/>
      <c r="N28" s="39"/>
      <c r="O28" s="39" t="b">
        <v>0</v>
      </c>
      <c r="P28" s="73"/>
      <c r="Q28" s="73"/>
      <c r="R28" s="73"/>
      <c r="S28" s="73"/>
      <c r="T28" s="42" t="s">
        <v>425</v>
      </c>
      <c r="U28" s="42"/>
      <c r="V28" s="42" t="b">
        <v>0</v>
      </c>
      <c r="W28" s="73"/>
      <c r="X28" s="42" t="b">
        <v>0</v>
      </c>
    </row>
  </sheetData>
  <dataValidations>
    <dataValidation type="list" allowBlank="1" showErrorMessage="1" sqref="T2:T28">
      <formula1>"EN ALMACEN 11,PENDIENTE,DIRECTO A CLIENTE,PARCIAL,ENVIADA,-"</formula1>
    </dataValidation>
    <dataValidation type="list" allowBlank="1" showErrorMessage="1" sqref="J2:J28 M2:M28">
      <formula1>"MPC,CEO,Gamit,ITH,Manprec,N/A"</formula1>
    </dataValidation>
    <dataValidation type="list" allowBlank="1" showErrorMessage="1" sqref="L2:L28">
      <formula1>"EURO,MXN,USD"</formula1>
    </dataValidation>
  </dataValidations>
  <drawing r:id="rId1"/>
  <tableParts count="2">
    <tablePart r:id="rId4"/>
    <tablePart r:id="rId5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38.5"/>
    <col customWidth="1" min="8" max="8" width="16.88"/>
    <col customWidth="1" min="16" max="16" width="27.5"/>
    <col customWidth="1" min="17" max="17" width="16.63"/>
  </cols>
  <sheetData>
    <row r="1">
      <c r="A1" s="75" t="s">
        <v>3</v>
      </c>
      <c r="B1" s="75" t="s">
        <v>12</v>
      </c>
      <c r="C1" s="75" t="s">
        <v>7</v>
      </c>
      <c r="D1" s="75" t="s">
        <v>13</v>
      </c>
      <c r="E1" s="75" t="s">
        <v>14</v>
      </c>
      <c r="F1" s="75" t="s">
        <v>15</v>
      </c>
      <c r="G1" s="75" t="s">
        <v>16</v>
      </c>
      <c r="H1" s="77" t="s">
        <v>17</v>
      </c>
      <c r="I1" s="75" t="s">
        <v>19</v>
      </c>
      <c r="J1" s="75" t="s">
        <v>20</v>
      </c>
      <c r="K1" s="78" t="s">
        <v>21</v>
      </c>
      <c r="L1" s="75" t="s">
        <v>27</v>
      </c>
      <c r="M1" s="75" t="s">
        <v>28</v>
      </c>
      <c r="N1" s="75" t="s">
        <v>29</v>
      </c>
      <c r="O1" s="81" t="s">
        <v>30</v>
      </c>
      <c r="P1" s="59" t="s">
        <v>34</v>
      </c>
      <c r="Q1" s="61" t="s">
        <v>37</v>
      </c>
      <c r="R1" s="59" t="s">
        <v>38</v>
      </c>
      <c r="S1" s="59" t="s">
        <v>39</v>
      </c>
      <c r="T1" s="59" t="s">
        <v>40</v>
      </c>
      <c r="U1" s="59" t="s">
        <v>39</v>
      </c>
    </row>
    <row r="2">
      <c r="A2" s="54" t="s">
        <v>1224</v>
      </c>
      <c r="B2" s="42">
        <v>1.0</v>
      </c>
      <c r="C2" s="249" t="s">
        <v>1225</v>
      </c>
      <c r="D2" s="241">
        <v>1.0</v>
      </c>
      <c r="E2" s="47" t="s">
        <v>575</v>
      </c>
      <c r="F2" s="42" t="s">
        <v>609</v>
      </c>
      <c r="G2" s="42" t="s">
        <v>1226</v>
      </c>
      <c r="H2" s="42" t="s">
        <v>503</v>
      </c>
      <c r="I2" s="42" t="s">
        <v>35</v>
      </c>
      <c r="J2" s="33" t="s">
        <v>401</v>
      </c>
      <c r="K2" s="89">
        <v>67682.94</v>
      </c>
      <c r="L2" s="33" t="s">
        <v>363</v>
      </c>
      <c r="M2" s="33" t="s">
        <v>401</v>
      </c>
      <c r="N2" s="192" t="s">
        <v>880</v>
      </c>
      <c r="O2" s="39" t="b">
        <v>0</v>
      </c>
      <c r="P2" s="42" t="s">
        <v>1236</v>
      </c>
      <c r="Q2" s="42" t="s">
        <v>595</v>
      </c>
      <c r="R2" s="42" t="s">
        <v>242</v>
      </c>
      <c r="S2" s="42" t="b">
        <v>1</v>
      </c>
      <c r="T2" s="42" t="s">
        <v>242</v>
      </c>
      <c r="U2" s="42" t="b">
        <v>1</v>
      </c>
    </row>
    <row r="3">
      <c r="A3" s="54"/>
      <c r="B3" s="47"/>
      <c r="C3" s="255" t="s">
        <v>1237</v>
      </c>
      <c r="D3" s="47">
        <v>1.0</v>
      </c>
      <c r="E3" s="47" t="s">
        <v>575</v>
      </c>
      <c r="F3" s="47" t="s">
        <v>1238</v>
      </c>
      <c r="G3" s="47"/>
      <c r="H3" s="42" t="s">
        <v>956</v>
      </c>
      <c r="I3" s="47" t="s">
        <v>539</v>
      </c>
      <c r="J3" s="33" t="s">
        <v>401</v>
      </c>
      <c r="K3" s="89">
        <v>749.0</v>
      </c>
      <c r="L3" s="33" t="s">
        <v>363</v>
      </c>
      <c r="M3" s="33" t="s">
        <v>617</v>
      </c>
      <c r="N3" s="33" t="s">
        <v>1239</v>
      </c>
      <c r="O3" s="39" t="b">
        <v>0</v>
      </c>
      <c r="P3" s="42" t="s">
        <v>1240</v>
      </c>
      <c r="Q3" s="42" t="s">
        <v>595</v>
      </c>
      <c r="R3" s="42" t="s">
        <v>1241</v>
      </c>
      <c r="S3" s="42" t="b">
        <v>1</v>
      </c>
      <c r="T3" s="42" t="s">
        <v>1242</v>
      </c>
      <c r="U3" s="42" t="b">
        <v>1</v>
      </c>
    </row>
    <row r="4">
      <c r="A4" s="54"/>
      <c r="B4" s="47"/>
      <c r="C4" s="255" t="s">
        <v>1243</v>
      </c>
      <c r="D4" s="47">
        <v>1.0</v>
      </c>
      <c r="E4" s="47" t="s">
        <v>575</v>
      </c>
      <c r="F4" s="47" t="s">
        <v>609</v>
      </c>
      <c r="G4" s="47"/>
      <c r="H4" s="42" t="s">
        <v>1244</v>
      </c>
      <c r="I4" s="47" t="s">
        <v>35</v>
      </c>
      <c r="J4" s="33" t="s">
        <v>401</v>
      </c>
      <c r="K4" s="89"/>
      <c r="L4" s="33" t="s">
        <v>363</v>
      </c>
      <c r="M4" s="33" t="s">
        <v>401</v>
      </c>
      <c r="N4" s="33" t="s">
        <v>1245</v>
      </c>
      <c r="O4" s="39" t="b">
        <v>0</v>
      </c>
      <c r="P4" s="73"/>
      <c r="Q4" s="42"/>
      <c r="R4" s="42" t="s">
        <v>242</v>
      </c>
      <c r="S4" s="42" t="b">
        <v>1</v>
      </c>
      <c r="T4" s="42" t="s">
        <v>242</v>
      </c>
      <c r="U4" s="42" t="b">
        <v>1</v>
      </c>
    </row>
    <row r="5">
      <c r="A5" s="54"/>
      <c r="B5" s="47"/>
      <c r="C5" s="255" t="s">
        <v>1246</v>
      </c>
      <c r="D5" s="47">
        <v>1.0</v>
      </c>
      <c r="E5" s="47" t="s">
        <v>575</v>
      </c>
      <c r="F5" s="47" t="s">
        <v>609</v>
      </c>
      <c r="G5" s="47"/>
      <c r="H5" s="42">
        <v>9.89605400802E11</v>
      </c>
      <c r="I5" s="47" t="s">
        <v>35</v>
      </c>
      <c r="J5" s="33" t="s">
        <v>401</v>
      </c>
      <c r="K5" s="89">
        <v>8000.0</v>
      </c>
      <c r="L5" s="33" t="s">
        <v>363</v>
      </c>
      <c r="M5" s="33" t="s">
        <v>401</v>
      </c>
      <c r="N5" s="33" t="s">
        <v>798</v>
      </c>
      <c r="O5" s="39" t="b">
        <v>0</v>
      </c>
      <c r="P5" s="73"/>
      <c r="Q5" s="42"/>
      <c r="R5" s="42" t="s">
        <v>242</v>
      </c>
      <c r="S5" s="42" t="b">
        <v>1</v>
      </c>
      <c r="T5" s="42" t="s">
        <v>242</v>
      </c>
      <c r="U5" s="42" t="b">
        <v>1</v>
      </c>
    </row>
    <row r="6">
      <c r="A6" s="54"/>
      <c r="B6" s="47"/>
      <c r="C6" s="255" t="s">
        <v>1247</v>
      </c>
      <c r="D6" s="47">
        <v>1.0</v>
      </c>
      <c r="E6" s="47" t="s">
        <v>575</v>
      </c>
      <c r="F6" s="47" t="s">
        <v>609</v>
      </c>
      <c r="G6" s="47"/>
      <c r="H6" s="42" t="s">
        <v>1248</v>
      </c>
      <c r="I6" s="47" t="s">
        <v>35</v>
      </c>
      <c r="J6" s="33" t="s">
        <v>401</v>
      </c>
      <c r="K6" s="89">
        <v>18000.0</v>
      </c>
      <c r="L6" s="33" t="s">
        <v>363</v>
      </c>
      <c r="M6" s="33" t="s">
        <v>401</v>
      </c>
      <c r="N6" s="33" t="s">
        <v>798</v>
      </c>
      <c r="O6" s="39" t="b">
        <v>0</v>
      </c>
      <c r="P6" s="73"/>
      <c r="Q6" s="42"/>
      <c r="R6" s="42" t="s">
        <v>242</v>
      </c>
      <c r="S6" s="42" t="b">
        <v>1</v>
      </c>
      <c r="T6" s="42" t="s">
        <v>242</v>
      </c>
      <c r="U6" s="42" t="b">
        <v>1</v>
      </c>
    </row>
    <row r="7">
      <c r="A7" s="54"/>
      <c r="B7" s="47"/>
      <c r="C7" s="255" t="s">
        <v>1249</v>
      </c>
      <c r="D7" s="47">
        <v>1.0</v>
      </c>
      <c r="E7" s="47" t="s">
        <v>575</v>
      </c>
      <c r="F7" s="47" t="s">
        <v>609</v>
      </c>
      <c r="G7" s="47"/>
      <c r="H7" s="42">
        <v>9.89605361882E11</v>
      </c>
      <c r="I7" s="47" t="s">
        <v>35</v>
      </c>
      <c r="J7" s="33" t="s">
        <v>401</v>
      </c>
      <c r="K7" s="89"/>
      <c r="L7" s="33" t="s">
        <v>363</v>
      </c>
      <c r="M7" s="33" t="s">
        <v>401</v>
      </c>
      <c r="N7" s="33" t="s">
        <v>1245</v>
      </c>
      <c r="O7" s="39" t="b">
        <v>0</v>
      </c>
      <c r="P7" s="73"/>
      <c r="Q7" s="42"/>
      <c r="R7" s="42" t="s">
        <v>242</v>
      </c>
      <c r="S7" s="42" t="b">
        <v>1</v>
      </c>
      <c r="T7" s="42" t="s">
        <v>242</v>
      </c>
      <c r="U7" s="42" t="b">
        <v>1</v>
      </c>
    </row>
    <row r="8">
      <c r="A8" s="54" t="s">
        <v>1250</v>
      </c>
      <c r="B8" s="47">
        <v>1.0</v>
      </c>
      <c r="C8" s="255" t="s">
        <v>1251</v>
      </c>
      <c r="D8" s="47">
        <v>1.0</v>
      </c>
      <c r="E8" s="47" t="s">
        <v>575</v>
      </c>
      <c r="F8" s="47" t="s">
        <v>609</v>
      </c>
      <c r="G8" s="47" t="s">
        <v>1252</v>
      </c>
      <c r="H8" s="42" t="s">
        <v>1253</v>
      </c>
      <c r="I8" s="47" t="s">
        <v>35</v>
      </c>
      <c r="J8" s="33" t="s">
        <v>401</v>
      </c>
      <c r="K8" s="89">
        <v>400000.0</v>
      </c>
      <c r="L8" s="33" t="s">
        <v>363</v>
      </c>
      <c r="M8" s="33" t="s">
        <v>401</v>
      </c>
      <c r="N8" s="33" t="s">
        <v>1254</v>
      </c>
      <c r="O8" s="39" t="b">
        <v>0</v>
      </c>
      <c r="P8" s="73"/>
      <c r="Q8" s="42" t="s">
        <v>741</v>
      </c>
      <c r="R8" s="42" t="s">
        <v>242</v>
      </c>
      <c r="S8" s="42" t="b">
        <v>1</v>
      </c>
      <c r="T8" s="42" t="s">
        <v>242</v>
      </c>
      <c r="U8" s="42" t="b">
        <v>1</v>
      </c>
    </row>
    <row r="9">
      <c r="A9" s="54"/>
      <c r="B9" s="47"/>
      <c r="C9" s="255" t="s">
        <v>1255</v>
      </c>
      <c r="D9" s="47">
        <v>1.0</v>
      </c>
      <c r="E9" s="47" t="s">
        <v>575</v>
      </c>
      <c r="F9" s="47" t="s">
        <v>1238</v>
      </c>
      <c r="H9" s="42" t="s">
        <v>1256</v>
      </c>
      <c r="I9" s="47" t="s">
        <v>539</v>
      </c>
      <c r="J9" s="33" t="s">
        <v>401</v>
      </c>
      <c r="K9" s="89">
        <v>25632.0</v>
      </c>
      <c r="L9" s="33" t="s">
        <v>363</v>
      </c>
      <c r="M9" s="33" t="s">
        <v>617</v>
      </c>
      <c r="N9" s="33" t="s">
        <v>1257</v>
      </c>
      <c r="O9" s="39" t="b">
        <v>0</v>
      </c>
      <c r="P9" s="73"/>
      <c r="Q9" s="42" t="s">
        <v>595</v>
      </c>
      <c r="R9" s="42" t="s">
        <v>1258</v>
      </c>
      <c r="S9" s="42" t="b">
        <v>1</v>
      </c>
      <c r="T9" s="42" t="s">
        <v>1259</v>
      </c>
      <c r="U9" s="42" t="b">
        <v>1</v>
      </c>
    </row>
    <row r="10">
      <c r="A10" s="54"/>
      <c r="B10" s="47"/>
      <c r="C10" s="255" t="s">
        <v>1260</v>
      </c>
      <c r="D10" s="47">
        <v>1.0</v>
      </c>
      <c r="E10" s="47" t="s">
        <v>575</v>
      </c>
      <c r="F10" s="47" t="s">
        <v>1238</v>
      </c>
      <c r="G10" s="47"/>
      <c r="H10" s="42" t="s">
        <v>1261</v>
      </c>
      <c r="I10" s="47" t="s">
        <v>539</v>
      </c>
      <c r="J10" s="33" t="s">
        <v>401</v>
      </c>
      <c r="K10" s="89">
        <v>16129.0</v>
      </c>
      <c r="L10" s="33" t="s">
        <v>363</v>
      </c>
      <c r="M10" s="33" t="s">
        <v>617</v>
      </c>
      <c r="N10" s="33" t="s">
        <v>1257</v>
      </c>
      <c r="O10" s="39" t="b">
        <v>0</v>
      </c>
      <c r="P10" s="73"/>
      <c r="Q10" s="42" t="s">
        <v>595</v>
      </c>
      <c r="R10" s="42" t="s">
        <v>1258</v>
      </c>
      <c r="S10" s="42" t="b">
        <v>1</v>
      </c>
      <c r="T10" s="42" t="s">
        <v>1259</v>
      </c>
      <c r="U10" s="42" t="b">
        <v>1</v>
      </c>
    </row>
    <row r="11">
      <c r="C11" s="44" t="s">
        <v>1262</v>
      </c>
      <c r="D11" s="47">
        <v>1.0</v>
      </c>
      <c r="E11" s="47" t="s">
        <v>1263</v>
      </c>
      <c r="F11" s="47" t="s">
        <v>1264</v>
      </c>
      <c r="H11" s="42" t="s">
        <v>1263</v>
      </c>
      <c r="I11" s="47" t="s">
        <v>1264</v>
      </c>
      <c r="J11" s="33" t="s">
        <v>401</v>
      </c>
      <c r="K11" s="100"/>
      <c r="L11" s="33" t="s">
        <v>363</v>
      </c>
      <c r="M11" s="33" t="s">
        <v>401</v>
      </c>
      <c r="N11" s="39"/>
      <c r="O11" s="39" t="b">
        <v>0</v>
      </c>
      <c r="P11" s="73"/>
      <c r="Q11" s="42" t="s">
        <v>425</v>
      </c>
      <c r="R11" s="42" t="s">
        <v>242</v>
      </c>
      <c r="S11" s="42" t="b">
        <v>1</v>
      </c>
      <c r="T11" s="42" t="s">
        <v>242</v>
      </c>
      <c r="U11" s="42" t="b">
        <v>1</v>
      </c>
    </row>
    <row r="12">
      <c r="H12" s="42"/>
    </row>
    <row r="13">
      <c r="H13" s="42"/>
    </row>
    <row r="14">
      <c r="H14" s="42"/>
    </row>
    <row r="15">
      <c r="H15" s="42"/>
    </row>
  </sheetData>
  <dataValidations>
    <dataValidation type="list" allowBlank="1" showErrorMessage="1" sqref="Q2:Q11">
      <formula1>"EN ALMACEN 11,PENDIENTE,DIRECTO A CLIENTE,PARCIAL,ENVIADA,-"</formula1>
    </dataValidation>
    <dataValidation type="list" allowBlank="1" showErrorMessage="1" sqref="J2:J11 M2:M11">
      <formula1>"MPC,CEO,Gamit,ITH,Manprec"</formula1>
    </dataValidation>
    <dataValidation type="list" allowBlank="1" showErrorMessage="1" sqref="L2:L11">
      <formula1>"EURO,MXN,USD"</formula1>
    </dataValidation>
  </dataValidations>
  <drawing r:id="rId4"/>
  <legacyDrawing r:id="rId5"/>
  <tableParts count="2">
    <tablePart r:id="rId8"/>
    <tablePart r:id="rId9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51.25"/>
    <col customWidth="1" min="16" max="16" width="37.75"/>
  </cols>
  <sheetData>
    <row r="1">
      <c r="A1" s="55" t="s">
        <v>3</v>
      </c>
      <c r="B1" s="55" t="s">
        <v>12</v>
      </c>
      <c r="C1" s="55" t="s">
        <v>7</v>
      </c>
      <c r="D1" s="55" t="s">
        <v>13</v>
      </c>
      <c r="E1" s="55" t="s">
        <v>14</v>
      </c>
      <c r="F1" s="55" t="s">
        <v>15</v>
      </c>
      <c r="G1" s="55" t="s">
        <v>16</v>
      </c>
      <c r="H1" s="56" t="s">
        <v>17</v>
      </c>
      <c r="I1" s="55" t="s">
        <v>19</v>
      </c>
      <c r="J1" s="55" t="s">
        <v>20</v>
      </c>
      <c r="K1" s="60" t="s">
        <v>21</v>
      </c>
      <c r="L1" s="55" t="s">
        <v>27</v>
      </c>
      <c r="M1" s="55" t="s">
        <v>28</v>
      </c>
      <c r="N1" s="55" t="s">
        <v>29</v>
      </c>
      <c r="O1" s="58" t="s">
        <v>30</v>
      </c>
      <c r="P1" s="59" t="s">
        <v>34</v>
      </c>
      <c r="Q1" s="61" t="s">
        <v>37</v>
      </c>
      <c r="R1" s="59" t="s">
        <v>38</v>
      </c>
      <c r="S1" s="59" t="s">
        <v>39</v>
      </c>
      <c r="T1" s="59" t="s">
        <v>40</v>
      </c>
      <c r="U1" s="59" t="s">
        <v>39</v>
      </c>
      <c r="V1" s="54"/>
      <c r="W1" s="54"/>
      <c r="X1" s="54"/>
      <c r="Y1" s="54"/>
      <c r="Z1" s="54"/>
    </row>
    <row r="2">
      <c r="A2" s="42" t="s">
        <v>1265</v>
      </c>
      <c r="B2" s="195">
        <v>1.0</v>
      </c>
      <c r="C2" s="271" t="s">
        <v>1266</v>
      </c>
      <c r="D2" s="241">
        <v>1.0</v>
      </c>
      <c r="E2" s="42" t="s">
        <v>575</v>
      </c>
      <c r="F2" s="42" t="s">
        <v>1267</v>
      </c>
      <c r="G2" s="42" t="s">
        <v>1268</v>
      </c>
      <c r="H2" s="197" t="s">
        <v>1112</v>
      </c>
      <c r="I2" s="42" t="s">
        <v>1267</v>
      </c>
      <c r="J2" s="42" t="s">
        <v>166</v>
      </c>
      <c r="K2" s="146"/>
      <c r="L2" s="42" t="s">
        <v>328</v>
      </c>
      <c r="M2" s="42" t="s">
        <v>242</v>
      </c>
      <c r="N2" s="73"/>
      <c r="O2" s="73" t="b">
        <v>0</v>
      </c>
      <c r="P2" s="73"/>
      <c r="Q2" s="42" t="s">
        <v>425</v>
      </c>
      <c r="R2" s="42"/>
      <c r="S2" s="42" t="b">
        <v>0</v>
      </c>
      <c r="T2" s="73"/>
      <c r="U2" s="42" t="b">
        <v>0</v>
      </c>
      <c r="V2" s="54"/>
      <c r="W2" s="54"/>
      <c r="X2" s="54"/>
      <c r="Y2" s="54"/>
      <c r="Z2" s="54"/>
    </row>
    <row r="3">
      <c r="A3" s="54"/>
      <c r="B3" s="54"/>
      <c r="C3" s="193" t="s">
        <v>1271</v>
      </c>
      <c r="D3" s="47">
        <v>2.0</v>
      </c>
      <c r="E3" s="42" t="s">
        <v>575</v>
      </c>
      <c r="F3" s="42" t="s">
        <v>1267</v>
      </c>
      <c r="G3" s="54"/>
      <c r="H3" s="47">
        <v>36980.0</v>
      </c>
      <c r="I3" s="42" t="s">
        <v>1267</v>
      </c>
      <c r="J3" s="42" t="s">
        <v>166</v>
      </c>
      <c r="K3" s="146"/>
      <c r="L3" s="42" t="s">
        <v>328</v>
      </c>
      <c r="M3" s="42"/>
      <c r="N3" s="73"/>
      <c r="O3" s="73" t="b">
        <v>0</v>
      </c>
      <c r="P3" s="73"/>
      <c r="Q3" s="42" t="s">
        <v>425</v>
      </c>
      <c r="R3" s="42"/>
      <c r="S3" s="42" t="b">
        <v>0</v>
      </c>
      <c r="T3" s="73"/>
      <c r="U3" s="42" t="b">
        <v>0</v>
      </c>
      <c r="V3" s="54"/>
      <c r="W3" s="54"/>
      <c r="X3" s="54"/>
      <c r="Y3" s="54"/>
      <c r="Z3" s="54"/>
    </row>
    <row r="4">
      <c r="A4" s="54"/>
      <c r="B4" s="54"/>
      <c r="C4" s="278" t="s">
        <v>1273</v>
      </c>
      <c r="D4" s="279">
        <v>2.0</v>
      </c>
      <c r="E4" s="281" t="s">
        <v>575</v>
      </c>
      <c r="F4" s="283"/>
      <c r="G4" s="283"/>
      <c r="H4" s="283"/>
      <c r="I4" s="281" t="s">
        <v>1267</v>
      </c>
      <c r="J4" s="42" t="s">
        <v>166</v>
      </c>
      <c r="K4" s="146"/>
      <c r="L4" s="42" t="s">
        <v>328</v>
      </c>
      <c r="M4" s="42"/>
      <c r="N4" s="73"/>
      <c r="O4" s="73" t="b">
        <v>0</v>
      </c>
      <c r="P4" s="42" t="s">
        <v>1274</v>
      </c>
      <c r="Q4" s="42" t="s">
        <v>425</v>
      </c>
      <c r="R4" s="42"/>
      <c r="S4" s="42" t="b">
        <v>0</v>
      </c>
      <c r="T4" s="73"/>
      <c r="U4" s="42" t="b">
        <v>0</v>
      </c>
      <c r="V4" s="54"/>
      <c r="W4" s="54"/>
      <c r="X4" s="54"/>
      <c r="Y4" s="54"/>
      <c r="Z4" s="54"/>
    </row>
    <row r="5">
      <c r="A5" s="54"/>
      <c r="B5" s="54"/>
      <c r="C5" s="193" t="s">
        <v>1275</v>
      </c>
      <c r="D5" s="47">
        <v>2.0</v>
      </c>
      <c r="E5" s="42" t="s">
        <v>575</v>
      </c>
      <c r="F5" s="54"/>
      <c r="G5" s="54"/>
      <c r="H5" s="47" t="s">
        <v>1121</v>
      </c>
      <c r="I5" s="47" t="s">
        <v>315</v>
      </c>
      <c r="J5" s="42" t="s">
        <v>166</v>
      </c>
      <c r="K5" s="146">
        <f>6500/10</f>
        <v>650</v>
      </c>
      <c r="L5" s="42" t="s">
        <v>227</v>
      </c>
      <c r="M5" s="42" t="s">
        <v>242</v>
      </c>
      <c r="N5" s="42" t="s">
        <v>1276</v>
      </c>
      <c r="O5" s="73" t="b">
        <v>0</v>
      </c>
      <c r="P5" s="73"/>
      <c r="Q5" s="42" t="s">
        <v>425</v>
      </c>
      <c r="R5" s="42"/>
      <c r="S5" s="42" t="b">
        <v>0</v>
      </c>
      <c r="T5" s="73"/>
      <c r="U5" s="42" t="b">
        <v>0</v>
      </c>
      <c r="V5" s="54"/>
      <c r="W5" s="54"/>
      <c r="X5" s="54"/>
      <c r="Y5" s="54"/>
      <c r="Z5" s="54"/>
    </row>
    <row r="6">
      <c r="A6" s="54"/>
      <c r="B6" s="54"/>
      <c r="C6" s="193" t="s">
        <v>1277</v>
      </c>
      <c r="D6" s="47">
        <v>2.0</v>
      </c>
      <c r="E6" s="42" t="s">
        <v>575</v>
      </c>
      <c r="F6" s="54"/>
      <c r="G6" s="54"/>
      <c r="H6" s="47" t="s">
        <v>1278</v>
      </c>
      <c r="I6" s="47" t="s">
        <v>315</v>
      </c>
      <c r="J6" s="42" t="s">
        <v>166</v>
      </c>
      <c r="K6" s="146">
        <f>7000/10</f>
        <v>700</v>
      </c>
      <c r="L6" s="42" t="s">
        <v>227</v>
      </c>
      <c r="M6" s="42" t="s">
        <v>242</v>
      </c>
      <c r="N6" s="73"/>
      <c r="O6" s="73" t="b">
        <v>0</v>
      </c>
      <c r="P6" s="73"/>
      <c r="Q6" s="42" t="s">
        <v>425</v>
      </c>
      <c r="R6" s="42"/>
      <c r="S6" s="42" t="b">
        <v>0</v>
      </c>
      <c r="T6" s="73"/>
      <c r="U6" s="42" t="b">
        <v>0</v>
      </c>
      <c r="V6" s="54"/>
      <c r="W6" s="54"/>
      <c r="X6" s="54"/>
      <c r="Y6" s="54"/>
      <c r="Z6" s="54"/>
    </row>
    <row r="7">
      <c r="A7" s="54"/>
      <c r="B7" s="54"/>
      <c r="C7" s="193" t="s">
        <v>1279</v>
      </c>
      <c r="D7" s="47">
        <v>5.0</v>
      </c>
      <c r="E7" s="42" t="s">
        <v>575</v>
      </c>
      <c r="F7" s="54"/>
      <c r="G7" s="54"/>
      <c r="H7" s="47" t="s">
        <v>1280</v>
      </c>
      <c r="I7" s="47" t="s">
        <v>315</v>
      </c>
      <c r="J7" s="42" t="s">
        <v>166</v>
      </c>
      <c r="K7" s="128">
        <v>485.0</v>
      </c>
      <c r="L7" s="42" t="s">
        <v>227</v>
      </c>
      <c r="M7" s="42" t="s">
        <v>242</v>
      </c>
      <c r="N7" s="42" t="s">
        <v>1276</v>
      </c>
      <c r="O7" s="73" t="b">
        <v>0</v>
      </c>
      <c r="P7" s="73"/>
      <c r="Q7" s="42" t="s">
        <v>425</v>
      </c>
      <c r="R7" s="42"/>
      <c r="S7" s="42" t="b">
        <v>0</v>
      </c>
      <c r="T7" s="73"/>
      <c r="U7" s="42" t="b">
        <v>0</v>
      </c>
      <c r="V7" s="54"/>
      <c r="W7" s="54"/>
      <c r="X7" s="54"/>
      <c r="Y7" s="54"/>
      <c r="Z7" s="54"/>
    </row>
    <row r="8">
      <c r="A8" s="54"/>
      <c r="B8" s="54"/>
      <c r="C8" s="193" t="s">
        <v>1281</v>
      </c>
      <c r="D8" s="47">
        <v>5.0</v>
      </c>
      <c r="E8" s="42" t="s">
        <v>575</v>
      </c>
      <c r="F8" s="54"/>
      <c r="G8" s="54"/>
      <c r="H8" s="47" t="s">
        <v>1282</v>
      </c>
      <c r="I8" s="47" t="s">
        <v>315</v>
      </c>
      <c r="J8" s="42" t="s">
        <v>166</v>
      </c>
      <c r="K8" s="128">
        <v>485.0</v>
      </c>
      <c r="L8" s="42" t="s">
        <v>227</v>
      </c>
      <c r="M8" s="42" t="s">
        <v>242</v>
      </c>
      <c r="N8" s="42" t="s">
        <v>1276</v>
      </c>
      <c r="O8" s="73" t="b">
        <v>0</v>
      </c>
      <c r="P8" s="73"/>
      <c r="Q8" s="42" t="s">
        <v>425</v>
      </c>
      <c r="R8" s="42"/>
      <c r="S8" s="42" t="b">
        <v>0</v>
      </c>
      <c r="T8" s="73"/>
      <c r="U8" s="42" t="b">
        <v>0</v>
      </c>
      <c r="V8" s="54"/>
      <c r="W8" s="54"/>
      <c r="X8" s="54"/>
      <c r="Y8" s="54"/>
      <c r="Z8" s="54"/>
    </row>
    <row r="9">
      <c r="A9" s="54"/>
      <c r="B9" s="54"/>
      <c r="C9" s="193" t="s">
        <v>1283</v>
      </c>
      <c r="D9" s="47">
        <v>1.0</v>
      </c>
      <c r="E9" s="42" t="s">
        <v>575</v>
      </c>
      <c r="F9" s="54"/>
      <c r="G9" s="54"/>
      <c r="H9" s="47">
        <v>2166127.0</v>
      </c>
      <c r="I9" s="47" t="s">
        <v>315</v>
      </c>
      <c r="J9" s="42" t="s">
        <v>166</v>
      </c>
      <c r="K9" s="128">
        <v>1311.5</v>
      </c>
      <c r="L9" s="42" t="s">
        <v>227</v>
      </c>
      <c r="M9" s="42" t="s">
        <v>242</v>
      </c>
      <c r="N9" s="73"/>
      <c r="O9" s="73" t="b">
        <v>0</v>
      </c>
      <c r="P9" s="73"/>
      <c r="Q9" s="42" t="s">
        <v>425</v>
      </c>
      <c r="R9" s="42"/>
      <c r="S9" s="42" t="b">
        <v>0</v>
      </c>
      <c r="T9" s="73"/>
      <c r="U9" s="42" t="b">
        <v>0</v>
      </c>
      <c r="V9" s="54"/>
      <c r="W9" s="54"/>
      <c r="X9" s="54"/>
      <c r="Y9" s="54"/>
      <c r="Z9" s="54"/>
    </row>
    <row r="10">
      <c r="A10" s="54"/>
      <c r="B10" s="54"/>
      <c r="C10" s="193" t="s">
        <v>1286</v>
      </c>
      <c r="D10" s="47">
        <v>1.0</v>
      </c>
      <c r="E10" s="42" t="s">
        <v>575</v>
      </c>
      <c r="F10" s="54"/>
      <c r="G10" s="54"/>
      <c r="H10" s="47">
        <v>2166062.0</v>
      </c>
      <c r="I10" s="47" t="s">
        <v>315</v>
      </c>
      <c r="J10" s="42" t="s">
        <v>166</v>
      </c>
      <c r="K10" s="128">
        <v>1311.5</v>
      </c>
      <c r="L10" s="42" t="s">
        <v>227</v>
      </c>
      <c r="M10" s="42" t="s">
        <v>242</v>
      </c>
      <c r="N10" s="73"/>
      <c r="O10" s="73" t="b">
        <v>0</v>
      </c>
      <c r="P10" s="73"/>
      <c r="Q10" s="42" t="s">
        <v>425</v>
      </c>
      <c r="R10" s="42"/>
      <c r="S10" s="42" t="b">
        <v>0</v>
      </c>
      <c r="T10" s="73"/>
      <c r="U10" s="42" t="b">
        <v>0</v>
      </c>
      <c r="V10" s="54"/>
      <c r="W10" s="54"/>
      <c r="X10" s="54"/>
      <c r="Y10" s="54"/>
      <c r="Z10" s="54"/>
    </row>
    <row r="11">
      <c r="A11" s="54"/>
      <c r="B11" s="54"/>
      <c r="C11" s="193" t="s">
        <v>1288</v>
      </c>
      <c r="D11" s="47">
        <v>1.0</v>
      </c>
      <c r="E11" s="42" t="s">
        <v>575</v>
      </c>
      <c r="F11" s="54"/>
      <c r="G11" s="54"/>
      <c r="H11" s="47">
        <v>2166070.0</v>
      </c>
      <c r="I11" s="47" t="s">
        <v>315</v>
      </c>
      <c r="J11" s="42" t="s">
        <v>166</v>
      </c>
      <c r="K11" s="128">
        <v>1311.5</v>
      </c>
      <c r="L11" s="42" t="s">
        <v>227</v>
      </c>
      <c r="M11" s="42" t="s">
        <v>242</v>
      </c>
      <c r="N11" s="73"/>
      <c r="O11" s="73" t="b">
        <v>0</v>
      </c>
      <c r="P11" s="73"/>
      <c r="Q11" s="42" t="s">
        <v>425</v>
      </c>
      <c r="R11" s="42"/>
      <c r="S11" s="42" t="b">
        <v>0</v>
      </c>
      <c r="T11" s="73"/>
      <c r="U11" s="42" t="b">
        <v>0</v>
      </c>
      <c r="V11" s="54"/>
      <c r="W11" s="54"/>
      <c r="X11" s="54"/>
      <c r="Y11" s="54"/>
      <c r="Z11" s="54"/>
    </row>
    <row r="12">
      <c r="A12" s="54"/>
      <c r="B12" s="54"/>
      <c r="C12" s="193" t="s">
        <v>1291</v>
      </c>
      <c r="D12" s="47">
        <v>10.0</v>
      </c>
      <c r="E12" s="42" t="s">
        <v>575</v>
      </c>
      <c r="F12" s="54"/>
      <c r="G12" s="54"/>
      <c r="H12" s="47" t="s">
        <v>1121</v>
      </c>
      <c r="I12" s="47" t="s">
        <v>315</v>
      </c>
      <c r="J12" s="42" t="s">
        <v>166</v>
      </c>
      <c r="K12" s="146">
        <f>6500/10</f>
        <v>650</v>
      </c>
      <c r="L12" s="42" t="s">
        <v>227</v>
      </c>
      <c r="M12" s="42" t="s">
        <v>242</v>
      </c>
      <c r="N12" s="73"/>
      <c r="O12" s="73" t="b">
        <v>0</v>
      </c>
      <c r="P12" s="73"/>
      <c r="Q12" s="42" t="s">
        <v>425</v>
      </c>
      <c r="R12" s="42"/>
      <c r="S12" s="42" t="b">
        <v>0</v>
      </c>
      <c r="T12" s="73"/>
      <c r="U12" s="42" t="b">
        <v>0</v>
      </c>
      <c r="V12" s="54"/>
      <c r="W12" s="54"/>
      <c r="X12" s="54"/>
      <c r="Y12" s="54"/>
      <c r="Z12" s="54"/>
    </row>
    <row r="13">
      <c r="A13" s="54"/>
      <c r="B13" s="54"/>
      <c r="C13" s="171"/>
      <c r="D13" s="54"/>
      <c r="E13" s="54"/>
      <c r="F13" s="54"/>
      <c r="G13" s="54"/>
      <c r="H13" s="54"/>
      <c r="I13" s="54"/>
      <c r="J13" s="73"/>
      <c r="K13" s="146"/>
      <c r="L13" s="42"/>
      <c r="M13" s="73"/>
      <c r="N13" s="73"/>
      <c r="O13" s="73" t="b">
        <v>0</v>
      </c>
      <c r="P13" s="73"/>
      <c r="Q13" s="42" t="s">
        <v>425</v>
      </c>
      <c r="R13" s="42"/>
      <c r="S13" s="42" t="b">
        <v>0</v>
      </c>
      <c r="T13" s="73"/>
      <c r="U13" s="42" t="b">
        <v>0</v>
      </c>
      <c r="V13" s="54"/>
      <c r="W13" s="54"/>
      <c r="X13" s="54"/>
      <c r="Y13" s="54"/>
      <c r="Z13" s="54"/>
    </row>
    <row r="14">
      <c r="A14" s="54"/>
      <c r="B14" s="54"/>
      <c r="C14" s="171"/>
      <c r="D14" s="54"/>
      <c r="E14" s="54"/>
      <c r="F14" s="54"/>
      <c r="G14" s="54"/>
      <c r="H14" s="54"/>
      <c r="I14" s="54"/>
      <c r="J14" s="73"/>
      <c r="K14" s="146"/>
      <c r="L14" s="73"/>
      <c r="M14" s="73"/>
      <c r="N14" s="73"/>
      <c r="O14" s="73" t="b">
        <v>0</v>
      </c>
      <c r="P14" s="73"/>
      <c r="Q14" s="42" t="s">
        <v>425</v>
      </c>
      <c r="R14" s="42"/>
      <c r="S14" s="42" t="b">
        <v>0</v>
      </c>
      <c r="T14" s="73"/>
      <c r="U14" s="42" t="b">
        <v>0</v>
      </c>
      <c r="V14" s="54"/>
      <c r="W14" s="54"/>
      <c r="X14" s="54"/>
      <c r="Y14" s="54"/>
      <c r="Z14" s="54"/>
    </row>
    <row r="15">
      <c r="A15" s="54"/>
      <c r="B15" s="54"/>
      <c r="C15" s="171"/>
      <c r="D15" s="54"/>
      <c r="E15" s="54"/>
      <c r="F15" s="54"/>
      <c r="G15" s="54"/>
      <c r="H15" s="54"/>
      <c r="I15" s="54"/>
      <c r="J15" s="73"/>
      <c r="K15" s="146"/>
      <c r="L15" s="73"/>
      <c r="M15" s="73"/>
      <c r="N15" s="73"/>
      <c r="O15" s="73" t="b">
        <v>0</v>
      </c>
      <c r="P15" s="73"/>
      <c r="Q15" s="42" t="s">
        <v>425</v>
      </c>
      <c r="R15" s="42"/>
      <c r="S15" s="42" t="b">
        <v>0</v>
      </c>
      <c r="T15" s="73"/>
      <c r="U15" s="42" t="b">
        <v>0</v>
      </c>
      <c r="V15" s="54"/>
      <c r="W15" s="54"/>
      <c r="X15" s="54"/>
      <c r="Y15" s="54"/>
      <c r="Z15" s="54"/>
    </row>
    <row r="16">
      <c r="A16" s="54"/>
      <c r="B16" s="54"/>
      <c r="C16" s="171"/>
      <c r="D16" s="54"/>
      <c r="E16" s="54"/>
      <c r="F16" s="54"/>
      <c r="G16" s="54"/>
      <c r="H16" s="54"/>
      <c r="I16" s="54"/>
      <c r="J16" s="73"/>
      <c r="K16" s="146"/>
      <c r="L16" s="73"/>
      <c r="M16" s="73"/>
      <c r="N16" s="73"/>
      <c r="O16" s="73" t="b">
        <v>0</v>
      </c>
      <c r="P16" s="73"/>
      <c r="Q16" s="42" t="s">
        <v>425</v>
      </c>
      <c r="R16" s="42"/>
      <c r="S16" s="42" t="b">
        <v>0</v>
      </c>
      <c r="T16" s="73"/>
      <c r="U16" s="42" t="b">
        <v>0</v>
      </c>
      <c r="V16" s="54"/>
      <c r="W16" s="54"/>
      <c r="X16" s="54"/>
      <c r="Y16" s="54"/>
      <c r="Z16" s="54"/>
    </row>
    <row r="17">
      <c r="A17" s="54"/>
      <c r="B17" s="54"/>
      <c r="F17" s="54"/>
      <c r="G17" s="54"/>
      <c r="H17" s="54"/>
      <c r="I17" s="54"/>
      <c r="J17" s="73"/>
      <c r="K17" s="146"/>
      <c r="L17" s="73"/>
      <c r="M17" s="73"/>
      <c r="N17" s="73"/>
      <c r="O17" s="73" t="b">
        <v>0</v>
      </c>
      <c r="P17" s="73"/>
      <c r="Q17" s="42" t="s">
        <v>425</v>
      </c>
      <c r="R17" s="42"/>
      <c r="S17" s="42" t="b">
        <v>0</v>
      </c>
      <c r="T17" s="73"/>
      <c r="U17" s="42" t="b">
        <v>0</v>
      </c>
      <c r="V17" s="54"/>
      <c r="W17" s="54"/>
      <c r="X17" s="54"/>
      <c r="Y17" s="54"/>
      <c r="Z17" s="54"/>
    </row>
    <row r="18">
      <c r="A18" s="54"/>
      <c r="B18" s="54"/>
      <c r="C18" s="171"/>
      <c r="D18" s="54"/>
      <c r="E18" s="54"/>
      <c r="F18" s="54"/>
      <c r="G18" s="54"/>
      <c r="H18" s="54"/>
      <c r="I18" s="54"/>
      <c r="J18" s="73"/>
      <c r="K18" s="146"/>
      <c r="L18" s="73"/>
      <c r="M18" s="73"/>
      <c r="N18" s="73"/>
      <c r="O18" s="73" t="b">
        <v>0</v>
      </c>
      <c r="P18" s="73"/>
      <c r="Q18" s="42" t="s">
        <v>425</v>
      </c>
      <c r="R18" s="42"/>
      <c r="S18" s="42" t="b">
        <v>0</v>
      </c>
      <c r="T18" s="73"/>
      <c r="U18" s="42" t="b">
        <v>0</v>
      </c>
      <c r="V18" s="54"/>
      <c r="W18" s="54"/>
      <c r="X18" s="54"/>
      <c r="Y18" s="54"/>
      <c r="Z18" s="54"/>
    </row>
    <row r="19">
      <c r="A19" s="54"/>
      <c r="B19" s="54"/>
      <c r="C19" s="171"/>
      <c r="D19" s="54"/>
      <c r="E19" s="54"/>
      <c r="F19" s="54"/>
      <c r="G19" s="54"/>
      <c r="H19" s="54"/>
      <c r="I19" s="54"/>
      <c r="J19" s="73"/>
      <c r="K19" s="146"/>
      <c r="L19" s="73"/>
      <c r="M19" s="73"/>
      <c r="N19" s="73"/>
      <c r="O19" s="73" t="b">
        <v>0</v>
      </c>
      <c r="P19" s="73"/>
      <c r="Q19" s="42" t="s">
        <v>425</v>
      </c>
      <c r="R19" s="42"/>
      <c r="S19" s="42" t="b">
        <v>0</v>
      </c>
      <c r="T19" s="73"/>
      <c r="U19" s="42" t="b">
        <v>0</v>
      </c>
      <c r="V19" s="54"/>
      <c r="W19" s="54"/>
      <c r="X19" s="54"/>
      <c r="Y19" s="54"/>
      <c r="Z19" s="54"/>
    </row>
    <row r="20">
      <c r="A20" s="54"/>
      <c r="B20" s="54"/>
      <c r="C20" s="171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4"/>
      <c r="B21" s="54"/>
      <c r="C21" s="171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54"/>
      <c r="B22" s="54"/>
      <c r="C22" s="171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54"/>
      <c r="B23" s="54"/>
      <c r="C23" s="171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54"/>
      <c r="B24" s="54"/>
      <c r="C24" s="171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54"/>
      <c r="B25" s="54"/>
      <c r="C25" s="171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54"/>
      <c r="B26" s="54"/>
      <c r="C26" s="171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54"/>
      <c r="B27" s="54"/>
      <c r="C27" s="171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54"/>
      <c r="B28" s="54"/>
      <c r="C28" s="171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54"/>
      <c r="C29" s="171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4"/>
      <c r="C30" s="171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4"/>
      <c r="C31" s="171"/>
      <c r="D31" s="54"/>
      <c r="E31" s="291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4"/>
      <c r="C32" s="171"/>
      <c r="D32" s="292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4"/>
      <c r="C33" s="171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4"/>
      <c r="C34" s="171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54"/>
      <c r="C35" s="171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4"/>
      <c r="C36" s="171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171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171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171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171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171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4"/>
      <c r="C42" s="171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4"/>
      <c r="C43" s="171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171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171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171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171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171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171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171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171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171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171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171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171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171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171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171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171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171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171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171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171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171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171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171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171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171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171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171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171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171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171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171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171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171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171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171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171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171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171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171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171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171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171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171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171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171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171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171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171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171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171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171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171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171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171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171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171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171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171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171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171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171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171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171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171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171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171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171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171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171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171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171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171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171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171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171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171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171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171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171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171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171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171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171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171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171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171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171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171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171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171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171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171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171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171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171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171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171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171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171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171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171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171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171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171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171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171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171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171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171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171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171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171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171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171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171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171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171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171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171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171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171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171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171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171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171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171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171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171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171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171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171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171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171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171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171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171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171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171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171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171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171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171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171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171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171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171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171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171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171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171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171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171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171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171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171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171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171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171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171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171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171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171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171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171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171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171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171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171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171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171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171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171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171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171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171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171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171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171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171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171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171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171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171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171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171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171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171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171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171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171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171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171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171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171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171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171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171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171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171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171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171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171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171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171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171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171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171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171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171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171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171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171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171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171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171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171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171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171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171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171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171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171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171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171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171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171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171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171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171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171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171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171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171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171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171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171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171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171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171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171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171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171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171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171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171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171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171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171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171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171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171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171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171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171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171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171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171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171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171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171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171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171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171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171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171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171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171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171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171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171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171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171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171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171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171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171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171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171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171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171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171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171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171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171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171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171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171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171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171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171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171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171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171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171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171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171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171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171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171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171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171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171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171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171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171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171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171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171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171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171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171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171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171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171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171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171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171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171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171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171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171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171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171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171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171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171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171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171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171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171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171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171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171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171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171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171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171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171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171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171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171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171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171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171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171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171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171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171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171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171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171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171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171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171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171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171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171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171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171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171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171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171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171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171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171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171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171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171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171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171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171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171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171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171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171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171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171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171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171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171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171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171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171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171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171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171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171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171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171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171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171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171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171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171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171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171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171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171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171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171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171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171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171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171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171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171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171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171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171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171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171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171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171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171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171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171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171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171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171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171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171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171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171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171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171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171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171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171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171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171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171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171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171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171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171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171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171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171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171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171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171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171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171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171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171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171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171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171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171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171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171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171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171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171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171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171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171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171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171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171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171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171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171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171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171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171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171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171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171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171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171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171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171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171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171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171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171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171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171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171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171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171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171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171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171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171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171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171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171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171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171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171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171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171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171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171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171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171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171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171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171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171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171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171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171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171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171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171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171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171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171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171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171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171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171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171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171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171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171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171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171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171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171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171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171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171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171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171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171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171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171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171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171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171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171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171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171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171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171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171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171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171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171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171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171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171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171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171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171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171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171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171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171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171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171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171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171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171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171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171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171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171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171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171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171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171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171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171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171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171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171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171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171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171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171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171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171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171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171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171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171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171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171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171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171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171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171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171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171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171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171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171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171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171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171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171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171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171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171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171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171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171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171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171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171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171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171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171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171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171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171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171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171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171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171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171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171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171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171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171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171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171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171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171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171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171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171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171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171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171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171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171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171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171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171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171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171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171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171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171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171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171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171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171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171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171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171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171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171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171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171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171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171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171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171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171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171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171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171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171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171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171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171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171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171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171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171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171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171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171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171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171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171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171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171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171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171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171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171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171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171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171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171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171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171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171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171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171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171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171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171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171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171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171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171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171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171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171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171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171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171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171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171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171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171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171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171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171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171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171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171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171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171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171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171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171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171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171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171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171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171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171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171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171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171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171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171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171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171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171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171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171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171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171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171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171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171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171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171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171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171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171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171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171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171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171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171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171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171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171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171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171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171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171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171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171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171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171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171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171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171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171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171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171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171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171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171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171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171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171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171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171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171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171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171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171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171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171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171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171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171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171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171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171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171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171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171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171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171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171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171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171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171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171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171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171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171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171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171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171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171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171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171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171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171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171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171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171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171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171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171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171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171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171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171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171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171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171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171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171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171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171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171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171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171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171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171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171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171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171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171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171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171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171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171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171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171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171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171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171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171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171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171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171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171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171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171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171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171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171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171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171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171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171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171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171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171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171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171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171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171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171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171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171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171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171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171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171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171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171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171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171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171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171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171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171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171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171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171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171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171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171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171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171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171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171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171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171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171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171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171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171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171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171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171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171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171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171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171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171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171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171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171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171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171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171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171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171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171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171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171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171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171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171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171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171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171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171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171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171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171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171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171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171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171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171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171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171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171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171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171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171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171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171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171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171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171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171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171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171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171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171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171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171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171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171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171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171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171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171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54"/>
      <c r="B994" s="54"/>
      <c r="C994" s="171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>
      <c r="A995" s="54"/>
      <c r="B995" s="54"/>
      <c r="C995" s="171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>
      <c r="A996" s="54"/>
      <c r="B996" s="54"/>
      <c r="C996" s="171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>
      <c r="A997" s="54"/>
      <c r="B997" s="54"/>
      <c r="C997" s="171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>
      <c r="A998" s="54"/>
      <c r="B998" s="54"/>
      <c r="C998" s="171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>
      <c r="A999" s="54"/>
      <c r="B999" s="54"/>
      <c r="C999" s="171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>
      <c r="A1000" s="54"/>
      <c r="B1000" s="54"/>
      <c r="C1000" s="171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autoFilter ref="$A$1:$U$19"/>
  <dataValidations>
    <dataValidation type="list" allowBlank="1" showErrorMessage="1" sqref="Q2:Q19">
      <formula1>"EN ALMACEN 11,PENDIENTE,DIRECTO A CLIENTE,PARCIAL,ENVIADA,-"</formula1>
    </dataValidation>
    <dataValidation type="list" allowBlank="1" showErrorMessage="1" sqref="J2:J19 M2:M19">
      <formula1>"MPC,CEO,Gamit,ITH,Manprec,N/A"</formula1>
    </dataValidation>
    <dataValidation type="list" allowBlank="1" showErrorMessage="1" sqref="L2:L19">
      <formula1>"EURO,MXN,USD"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58.13"/>
    <col customWidth="1" min="5" max="5" width="15.75"/>
    <col customWidth="1" min="7" max="7" width="18.5"/>
    <col customWidth="1" min="8" max="8" width="17.0"/>
    <col customWidth="1" min="16" max="16" width="24.0"/>
    <col customWidth="1" min="17" max="17" width="22.63"/>
  </cols>
  <sheetData>
    <row r="1">
      <c r="A1" s="55" t="s">
        <v>3</v>
      </c>
      <c r="B1" s="55" t="s">
        <v>12</v>
      </c>
      <c r="C1" s="55" t="s">
        <v>7</v>
      </c>
      <c r="D1" s="55" t="s">
        <v>13</v>
      </c>
      <c r="E1" s="55" t="s">
        <v>14</v>
      </c>
      <c r="F1" s="55" t="s">
        <v>15</v>
      </c>
      <c r="G1" s="55" t="s">
        <v>16</v>
      </c>
      <c r="H1" s="56" t="s">
        <v>17</v>
      </c>
      <c r="I1" s="55" t="s">
        <v>19</v>
      </c>
      <c r="J1" s="55" t="s">
        <v>20</v>
      </c>
      <c r="K1" s="60" t="s">
        <v>21</v>
      </c>
      <c r="L1" s="55" t="s">
        <v>27</v>
      </c>
      <c r="M1" s="55" t="s">
        <v>28</v>
      </c>
      <c r="N1" s="55" t="s">
        <v>29</v>
      </c>
      <c r="O1" s="58" t="s">
        <v>30</v>
      </c>
      <c r="P1" s="59" t="s">
        <v>34</v>
      </c>
      <c r="Q1" s="61" t="s">
        <v>37</v>
      </c>
      <c r="R1" s="59" t="s">
        <v>38</v>
      </c>
      <c r="S1" s="59" t="s">
        <v>39</v>
      </c>
      <c r="T1" s="59" t="s">
        <v>40</v>
      </c>
      <c r="U1" s="59" t="s">
        <v>39</v>
      </c>
      <c r="V1" s="165"/>
      <c r="W1" s="165"/>
      <c r="X1" s="165"/>
      <c r="Y1" s="165"/>
      <c r="Z1" s="165"/>
    </row>
    <row r="2">
      <c r="A2" s="272" t="s">
        <v>1269</v>
      </c>
      <c r="B2" s="273">
        <v>87.0</v>
      </c>
      <c r="C2" s="274" t="s">
        <v>1270</v>
      </c>
      <c r="D2" s="275">
        <v>5.0</v>
      </c>
      <c r="E2" s="276" t="s">
        <v>575</v>
      </c>
      <c r="F2" s="273" t="s">
        <v>35</v>
      </c>
      <c r="G2" s="273" t="s">
        <v>728</v>
      </c>
      <c r="H2" s="276" t="s">
        <v>396</v>
      </c>
      <c r="I2" s="277" t="s">
        <v>35</v>
      </c>
      <c r="J2" s="42" t="s">
        <v>166</v>
      </c>
      <c r="K2" s="146"/>
      <c r="L2" s="42" t="s">
        <v>363</v>
      </c>
      <c r="M2" s="42" t="s">
        <v>242</v>
      </c>
      <c r="N2" s="42" t="s">
        <v>238</v>
      </c>
      <c r="O2" s="73" t="b">
        <v>0</v>
      </c>
      <c r="P2" s="42" t="s">
        <v>1272</v>
      </c>
      <c r="Q2" s="42" t="s">
        <v>595</v>
      </c>
      <c r="R2" s="42"/>
      <c r="S2" s="42" t="b">
        <v>0</v>
      </c>
      <c r="T2" s="73"/>
      <c r="U2" s="42" t="b">
        <v>0</v>
      </c>
      <c r="V2" s="165"/>
      <c r="W2" s="165"/>
      <c r="X2" s="165"/>
      <c r="Y2" s="165"/>
      <c r="Z2" s="165"/>
    </row>
    <row r="3">
      <c r="A3" s="280"/>
      <c r="B3" s="282"/>
      <c r="C3" s="284" t="s">
        <v>31</v>
      </c>
      <c r="D3" s="285">
        <v>10.0</v>
      </c>
      <c r="E3" s="226" t="s">
        <v>575</v>
      </c>
      <c r="F3" s="282"/>
      <c r="G3" s="282"/>
      <c r="H3" s="226">
        <v>867246.0</v>
      </c>
      <c r="I3" s="47" t="s">
        <v>35</v>
      </c>
      <c r="J3" s="42" t="s">
        <v>166</v>
      </c>
      <c r="K3" s="146"/>
      <c r="L3" s="42" t="s">
        <v>363</v>
      </c>
      <c r="M3" s="42" t="s">
        <v>242</v>
      </c>
      <c r="N3" s="42" t="s">
        <v>238</v>
      </c>
      <c r="O3" s="73" t="b">
        <v>0</v>
      </c>
      <c r="P3" s="73"/>
      <c r="Q3" s="42" t="s">
        <v>595</v>
      </c>
      <c r="R3" s="42"/>
      <c r="S3" s="42" t="b">
        <v>0</v>
      </c>
      <c r="T3" s="73"/>
      <c r="U3" s="42" t="b">
        <v>0</v>
      </c>
      <c r="V3" s="165"/>
      <c r="W3" s="165"/>
      <c r="X3" s="165"/>
      <c r="Y3" s="165"/>
      <c r="Z3" s="165"/>
    </row>
    <row r="4">
      <c r="A4" s="280"/>
      <c r="B4" s="282"/>
      <c r="C4" s="284" t="s">
        <v>47</v>
      </c>
      <c r="D4" s="285">
        <v>10.0</v>
      </c>
      <c r="E4" s="226" t="s">
        <v>575</v>
      </c>
      <c r="F4" s="282"/>
      <c r="G4" s="282"/>
      <c r="H4" s="226">
        <v>867248.0</v>
      </c>
      <c r="I4" s="47" t="s">
        <v>35</v>
      </c>
      <c r="J4" s="42" t="s">
        <v>166</v>
      </c>
      <c r="K4" s="146"/>
      <c r="L4" s="42" t="s">
        <v>363</v>
      </c>
      <c r="M4" s="42" t="s">
        <v>242</v>
      </c>
      <c r="N4" s="42" t="s">
        <v>238</v>
      </c>
      <c r="O4" s="73" t="b">
        <v>0</v>
      </c>
      <c r="P4" s="73"/>
      <c r="Q4" s="42" t="s">
        <v>595</v>
      </c>
      <c r="R4" s="42"/>
      <c r="S4" s="42" t="b">
        <v>0</v>
      </c>
      <c r="T4" s="73"/>
      <c r="U4" s="42" t="b">
        <v>0</v>
      </c>
      <c r="V4" s="165"/>
      <c r="W4" s="165"/>
      <c r="X4" s="165"/>
      <c r="Y4" s="165"/>
      <c r="Z4" s="165"/>
    </row>
    <row r="5">
      <c r="A5" s="280"/>
      <c r="B5" s="282"/>
      <c r="C5" s="284" t="s">
        <v>411</v>
      </c>
      <c r="D5" s="285">
        <v>5.0</v>
      </c>
      <c r="E5" s="226" t="s">
        <v>575</v>
      </c>
      <c r="F5" s="282"/>
      <c r="G5" s="282"/>
      <c r="H5" s="226">
        <v>9.89803143411E11</v>
      </c>
      <c r="I5" s="47" t="s">
        <v>35</v>
      </c>
      <c r="J5" s="42" t="s">
        <v>166</v>
      </c>
      <c r="K5" s="146"/>
      <c r="L5" s="42" t="s">
        <v>363</v>
      </c>
      <c r="M5" s="42" t="s">
        <v>242</v>
      </c>
      <c r="N5" s="42" t="s">
        <v>238</v>
      </c>
      <c r="O5" s="73" t="b">
        <v>0</v>
      </c>
      <c r="P5" s="73"/>
      <c r="Q5" s="42" t="s">
        <v>595</v>
      </c>
      <c r="R5" s="42"/>
      <c r="S5" s="42" t="b">
        <v>0</v>
      </c>
      <c r="T5" s="73"/>
      <c r="U5" s="42" t="b">
        <v>0</v>
      </c>
      <c r="V5" s="165"/>
      <c r="W5" s="165"/>
      <c r="X5" s="165"/>
      <c r="Y5" s="165"/>
      <c r="Z5" s="165"/>
    </row>
    <row r="6">
      <c r="A6" s="280"/>
      <c r="B6" s="282"/>
      <c r="C6" s="284" t="s">
        <v>415</v>
      </c>
      <c r="D6" s="285">
        <v>10.0</v>
      </c>
      <c r="E6" s="226" t="s">
        <v>770</v>
      </c>
      <c r="F6" s="282"/>
      <c r="G6" s="282"/>
      <c r="H6" s="226" t="s">
        <v>414</v>
      </c>
      <c r="I6" s="196" t="s">
        <v>315</v>
      </c>
      <c r="J6" s="42" t="s">
        <v>166</v>
      </c>
      <c r="K6" s="146"/>
      <c r="L6" s="42" t="s">
        <v>227</v>
      </c>
      <c r="M6" s="42" t="s">
        <v>242</v>
      </c>
      <c r="N6" s="42" t="s">
        <v>238</v>
      </c>
      <c r="O6" s="73" t="b">
        <v>0</v>
      </c>
      <c r="P6" s="73"/>
      <c r="Q6" s="42" t="s">
        <v>595</v>
      </c>
      <c r="R6" s="42"/>
      <c r="S6" s="42" t="b">
        <v>0</v>
      </c>
      <c r="T6" s="73"/>
      <c r="U6" s="42" t="b">
        <v>0</v>
      </c>
      <c r="V6" s="165"/>
      <c r="W6" s="165"/>
      <c r="X6" s="165"/>
      <c r="Y6" s="165"/>
      <c r="Z6" s="165"/>
    </row>
    <row r="7">
      <c r="A7" s="280"/>
      <c r="B7" s="282"/>
      <c r="C7" s="284" t="s">
        <v>427</v>
      </c>
      <c r="D7" s="285">
        <v>5.0</v>
      </c>
      <c r="E7" s="226" t="s">
        <v>575</v>
      </c>
      <c r="F7" s="282"/>
      <c r="G7" s="282"/>
      <c r="H7" s="226" t="s">
        <v>184</v>
      </c>
      <c r="I7" s="196" t="s">
        <v>35</v>
      </c>
      <c r="J7" s="42" t="s">
        <v>166</v>
      </c>
      <c r="K7" s="146"/>
      <c r="L7" s="42" t="s">
        <v>227</v>
      </c>
      <c r="M7" s="42" t="s">
        <v>242</v>
      </c>
      <c r="N7" s="42" t="s">
        <v>238</v>
      </c>
      <c r="O7" s="73" t="b">
        <v>0</v>
      </c>
      <c r="P7" s="73"/>
      <c r="Q7" s="42" t="s">
        <v>595</v>
      </c>
      <c r="R7" s="42"/>
      <c r="S7" s="42" t="b">
        <v>0</v>
      </c>
      <c r="T7" s="73"/>
      <c r="U7" s="42" t="b">
        <v>0</v>
      </c>
      <c r="V7" s="165"/>
      <c r="W7" s="165"/>
      <c r="X7" s="165"/>
      <c r="Y7" s="165"/>
      <c r="Z7" s="165"/>
    </row>
    <row r="8">
      <c r="A8" s="165"/>
      <c r="B8" s="42"/>
      <c r="C8" s="130" t="s">
        <v>1284</v>
      </c>
      <c r="D8" s="241">
        <v>5.0</v>
      </c>
      <c r="E8" s="47" t="s">
        <v>575</v>
      </c>
      <c r="F8" s="42"/>
      <c r="G8" s="42"/>
      <c r="H8" s="47" t="s">
        <v>426</v>
      </c>
      <c r="I8" s="196" t="s">
        <v>241</v>
      </c>
      <c r="J8" s="42" t="s">
        <v>166</v>
      </c>
      <c r="K8" s="128">
        <v>55.86</v>
      </c>
      <c r="L8" s="42" t="s">
        <v>227</v>
      </c>
      <c r="M8" s="42" t="s">
        <v>401</v>
      </c>
      <c r="N8" s="42" t="s">
        <v>1285</v>
      </c>
      <c r="O8" s="73" t="b">
        <v>0</v>
      </c>
      <c r="P8" s="42"/>
      <c r="Q8" s="42" t="s">
        <v>752</v>
      </c>
      <c r="R8" s="42"/>
      <c r="S8" s="42" t="b">
        <v>0</v>
      </c>
      <c r="T8" s="73"/>
      <c r="U8" s="42" t="b">
        <v>0</v>
      </c>
      <c r="V8" s="165"/>
      <c r="W8" s="165"/>
      <c r="X8" s="165"/>
      <c r="Y8" s="165"/>
      <c r="Z8" s="165"/>
    </row>
    <row r="9">
      <c r="A9" s="280"/>
      <c r="B9" s="282"/>
      <c r="C9" s="284" t="s">
        <v>1287</v>
      </c>
      <c r="D9" s="285">
        <v>5.0</v>
      </c>
      <c r="E9" s="226" t="s">
        <v>575</v>
      </c>
      <c r="F9" s="282"/>
      <c r="G9" s="282"/>
      <c r="H9" s="226" t="s">
        <v>393</v>
      </c>
      <c r="I9" s="196" t="s">
        <v>321</v>
      </c>
      <c r="J9" s="42" t="s">
        <v>166</v>
      </c>
      <c r="K9" s="146"/>
      <c r="L9" s="42" t="s">
        <v>363</v>
      </c>
      <c r="M9" s="42" t="s">
        <v>401</v>
      </c>
      <c r="N9" s="42" t="s">
        <v>238</v>
      </c>
      <c r="O9" s="73" t="b">
        <v>0</v>
      </c>
      <c r="P9" s="73"/>
      <c r="Q9" s="42" t="s">
        <v>595</v>
      </c>
      <c r="R9" s="42"/>
      <c r="S9" s="42" t="b">
        <v>0</v>
      </c>
      <c r="T9" s="73"/>
      <c r="U9" s="42" t="b">
        <v>0</v>
      </c>
      <c r="V9" s="165"/>
      <c r="W9" s="165"/>
      <c r="X9" s="165"/>
      <c r="Y9" s="165"/>
      <c r="Z9" s="165"/>
    </row>
    <row r="10">
      <c r="A10" s="165"/>
      <c r="B10" s="194"/>
      <c r="C10" s="286" t="s">
        <v>1289</v>
      </c>
      <c r="D10" s="287">
        <v>5.0</v>
      </c>
      <c r="E10" s="47" t="s">
        <v>575</v>
      </c>
      <c r="F10" s="194"/>
      <c r="G10" s="194"/>
      <c r="H10" s="47" t="s">
        <v>1290</v>
      </c>
      <c r="I10" s="47" t="s">
        <v>35</v>
      </c>
      <c r="J10" s="42" t="s">
        <v>166</v>
      </c>
      <c r="K10" s="146"/>
      <c r="L10" s="42" t="s">
        <v>363</v>
      </c>
      <c r="M10" s="42" t="s">
        <v>242</v>
      </c>
      <c r="N10" s="42" t="s">
        <v>1292</v>
      </c>
      <c r="O10" s="73" t="b">
        <v>0</v>
      </c>
      <c r="P10" s="42" t="s">
        <v>1293</v>
      </c>
      <c r="Q10" s="42"/>
      <c r="R10" s="42"/>
      <c r="S10" s="42" t="b">
        <v>0</v>
      </c>
      <c r="T10" s="73"/>
      <c r="U10" s="42" t="b">
        <v>0</v>
      </c>
      <c r="V10" s="165"/>
      <c r="W10" s="165"/>
      <c r="X10" s="165"/>
      <c r="Y10" s="165"/>
      <c r="Z10" s="165"/>
    </row>
    <row r="11">
      <c r="A11" s="165"/>
      <c r="B11" s="194"/>
      <c r="C11" s="286" t="s">
        <v>1295</v>
      </c>
      <c r="D11" s="287">
        <v>5.0</v>
      </c>
      <c r="E11" s="47" t="s">
        <v>575</v>
      </c>
      <c r="F11" s="194"/>
      <c r="G11" s="194"/>
      <c r="H11" s="47" t="s">
        <v>1297</v>
      </c>
      <c r="I11" s="47" t="s">
        <v>1298</v>
      </c>
      <c r="J11" s="42" t="s">
        <v>166</v>
      </c>
      <c r="K11" s="146"/>
      <c r="L11" s="42" t="s">
        <v>363</v>
      </c>
      <c r="M11" s="42" t="s">
        <v>585</v>
      </c>
      <c r="N11" s="73"/>
      <c r="O11" s="73" t="b">
        <v>0</v>
      </c>
      <c r="P11" s="42" t="s">
        <v>1299</v>
      </c>
      <c r="Q11" s="42"/>
      <c r="R11" s="42"/>
      <c r="S11" s="42" t="b">
        <v>0</v>
      </c>
      <c r="T11" s="73"/>
      <c r="U11" s="42" t="b">
        <v>0</v>
      </c>
      <c r="V11" s="165"/>
      <c r="W11" s="165"/>
      <c r="X11" s="165"/>
      <c r="Y11" s="165"/>
      <c r="Z11" s="165"/>
    </row>
    <row r="12">
      <c r="A12" s="289" t="s">
        <v>1269</v>
      </c>
      <c r="B12" s="120">
        <v>150.0</v>
      </c>
      <c r="C12" s="122" t="s">
        <v>1301</v>
      </c>
      <c r="D12" s="288">
        <v>1.0</v>
      </c>
      <c r="E12" s="277" t="s">
        <v>575</v>
      </c>
      <c r="F12" s="120" t="s">
        <v>35</v>
      </c>
      <c r="G12" s="120" t="s">
        <v>1302</v>
      </c>
      <c r="H12" s="277">
        <v>795190.0</v>
      </c>
      <c r="I12" s="277" t="s">
        <v>35</v>
      </c>
      <c r="J12" s="42" t="s">
        <v>166</v>
      </c>
      <c r="K12" s="128">
        <v>56263.43</v>
      </c>
      <c r="L12" s="42" t="s">
        <v>363</v>
      </c>
      <c r="M12" s="42" t="s">
        <v>401</v>
      </c>
      <c r="N12" s="42" t="s">
        <v>1303</v>
      </c>
      <c r="O12" s="73" t="b">
        <v>0</v>
      </c>
      <c r="P12" s="73"/>
      <c r="Q12" s="42" t="s">
        <v>741</v>
      </c>
      <c r="R12" s="42"/>
      <c r="S12" s="42" t="b">
        <v>0</v>
      </c>
      <c r="T12" s="73"/>
      <c r="U12" s="42" t="b">
        <v>0</v>
      </c>
      <c r="V12" s="165"/>
      <c r="W12" s="165"/>
      <c r="X12" s="165"/>
      <c r="Y12" s="165"/>
      <c r="Z12" s="165"/>
    </row>
    <row r="13">
      <c r="A13" s="267"/>
      <c r="B13" s="42"/>
      <c r="C13" s="130" t="s">
        <v>1304</v>
      </c>
      <c r="D13" s="241">
        <v>1.0</v>
      </c>
      <c r="E13" s="47" t="s">
        <v>575</v>
      </c>
      <c r="F13" s="42"/>
      <c r="G13" s="42"/>
      <c r="H13" s="47" t="s">
        <v>1305</v>
      </c>
      <c r="I13" s="47" t="s">
        <v>488</v>
      </c>
      <c r="J13" s="42" t="s">
        <v>166</v>
      </c>
      <c r="K13" s="146"/>
      <c r="L13" s="42" t="s">
        <v>227</v>
      </c>
      <c r="M13" s="42" t="s">
        <v>401</v>
      </c>
      <c r="N13" s="42"/>
      <c r="O13" s="73" t="b">
        <v>0</v>
      </c>
      <c r="P13" s="73"/>
      <c r="Q13" s="42"/>
      <c r="R13" s="42"/>
      <c r="S13" s="42" t="b">
        <v>0</v>
      </c>
      <c r="T13" s="73"/>
      <c r="U13" s="42" t="b">
        <v>0</v>
      </c>
      <c r="V13" s="165"/>
      <c r="W13" s="165"/>
      <c r="X13" s="165"/>
      <c r="Y13" s="165"/>
      <c r="Z13" s="165"/>
    </row>
    <row r="14">
      <c r="A14" s="267"/>
      <c r="B14" s="42"/>
      <c r="C14" s="130" t="s">
        <v>1201</v>
      </c>
      <c r="D14" s="241">
        <v>1.0</v>
      </c>
      <c r="E14" s="47" t="s">
        <v>575</v>
      </c>
      <c r="F14" s="42"/>
      <c r="G14" s="42"/>
      <c r="H14" s="47" t="s">
        <v>956</v>
      </c>
      <c r="I14" s="47" t="s">
        <v>539</v>
      </c>
      <c r="J14" s="42" t="s">
        <v>166</v>
      </c>
      <c r="K14" s="146"/>
      <c r="L14" s="42" t="s">
        <v>363</v>
      </c>
      <c r="M14" s="42" t="s">
        <v>617</v>
      </c>
      <c r="N14" s="42"/>
      <c r="O14" s="73" t="b">
        <v>0</v>
      </c>
      <c r="P14" s="73"/>
      <c r="Q14" s="42"/>
      <c r="R14" s="42"/>
      <c r="S14" s="42" t="b">
        <v>0</v>
      </c>
      <c r="T14" s="73"/>
      <c r="U14" s="42" t="b">
        <v>0</v>
      </c>
      <c r="V14" s="165"/>
      <c r="W14" s="165"/>
      <c r="X14" s="165"/>
      <c r="Y14" s="165"/>
      <c r="Z14" s="165"/>
    </row>
    <row r="15">
      <c r="A15" s="267"/>
      <c r="B15" s="42"/>
      <c r="C15" s="130" t="s">
        <v>1306</v>
      </c>
      <c r="D15" s="241">
        <v>1.0</v>
      </c>
      <c r="E15" s="47" t="s">
        <v>575</v>
      </c>
      <c r="F15" s="42"/>
      <c r="G15" s="42"/>
      <c r="H15" s="47">
        <v>6369.0</v>
      </c>
      <c r="I15" s="47" t="s">
        <v>1307</v>
      </c>
      <c r="J15" s="42" t="s">
        <v>166</v>
      </c>
      <c r="K15" s="146"/>
      <c r="L15" s="42" t="s">
        <v>227</v>
      </c>
      <c r="M15" s="42" t="s">
        <v>401</v>
      </c>
      <c r="N15" s="42" t="s">
        <v>238</v>
      </c>
      <c r="O15" s="73" t="b">
        <v>0</v>
      </c>
      <c r="P15" s="42" t="s">
        <v>1308</v>
      </c>
      <c r="Q15" s="42"/>
      <c r="R15" s="42"/>
      <c r="S15" s="42" t="b">
        <v>0</v>
      </c>
      <c r="T15" s="73"/>
      <c r="U15" s="42" t="b">
        <v>0</v>
      </c>
      <c r="V15" s="165"/>
      <c r="W15" s="165"/>
      <c r="X15" s="165"/>
      <c r="Y15" s="165"/>
      <c r="Z15" s="165"/>
    </row>
    <row r="16">
      <c r="A16" s="267"/>
      <c r="B16" s="42"/>
      <c r="C16" s="130" t="s">
        <v>1309</v>
      </c>
      <c r="D16" s="241">
        <v>5.0</v>
      </c>
      <c r="E16" s="47" t="s">
        <v>486</v>
      </c>
      <c r="F16" s="42"/>
      <c r="G16" s="42"/>
      <c r="H16" s="47" t="s">
        <v>487</v>
      </c>
      <c r="I16" s="47" t="s">
        <v>488</v>
      </c>
      <c r="J16" s="42" t="s">
        <v>166</v>
      </c>
      <c r="K16" s="146"/>
      <c r="L16" s="42" t="s">
        <v>227</v>
      </c>
      <c r="M16" s="42" t="s">
        <v>401</v>
      </c>
      <c r="N16" s="42"/>
      <c r="O16" s="73" t="b">
        <v>0</v>
      </c>
      <c r="P16" s="73"/>
      <c r="Q16" s="42"/>
      <c r="R16" s="42"/>
      <c r="S16" s="42" t="b">
        <v>0</v>
      </c>
      <c r="T16" s="73"/>
      <c r="U16" s="42" t="b">
        <v>0</v>
      </c>
      <c r="V16" s="165"/>
      <c r="W16" s="165"/>
      <c r="X16" s="165"/>
      <c r="Y16" s="165"/>
      <c r="Z16" s="165"/>
    </row>
    <row r="17">
      <c r="A17" s="289" t="s">
        <v>1269</v>
      </c>
      <c r="B17" s="120">
        <v>151.0</v>
      </c>
      <c r="C17" s="122" t="s">
        <v>1310</v>
      </c>
      <c r="D17" s="288">
        <v>1.0</v>
      </c>
      <c r="E17" s="277" t="s">
        <v>575</v>
      </c>
      <c r="F17" s="120" t="s">
        <v>356</v>
      </c>
      <c r="G17" s="120" t="s">
        <v>357</v>
      </c>
      <c r="H17" s="277" t="s">
        <v>360</v>
      </c>
      <c r="I17" s="277" t="s">
        <v>356</v>
      </c>
      <c r="J17" s="42" t="s">
        <v>166</v>
      </c>
      <c r="K17" s="146"/>
      <c r="L17" s="42" t="s">
        <v>363</v>
      </c>
      <c r="M17" s="42" t="s">
        <v>333</v>
      </c>
      <c r="N17" s="42" t="s">
        <v>1311</v>
      </c>
      <c r="O17" s="73" t="b">
        <v>0</v>
      </c>
      <c r="P17" s="73"/>
      <c r="Q17" s="42" t="s">
        <v>741</v>
      </c>
      <c r="R17" s="42"/>
      <c r="S17" s="42" t="b">
        <v>0</v>
      </c>
      <c r="T17" s="73"/>
      <c r="U17" s="42" t="b">
        <v>0</v>
      </c>
      <c r="V17" s="165"/>
      <c r="W17" s="165"/>
      <c r="X17" s="165"/>
      <c r="Y17" s="165"/>
      <c r="Z17" s="165"/>
    </row>
    <row r="18">
      <c r="A18" s="165"/>
      <c r="B18" s="42"/>
      <c r="C18" s="130" t="s">
        <v>1312</v>
      </c>
      <c r="D18" s="241">
        <v>1.0</v>
      </c>
      <c r="E18" s="47" t="s">
        <v>575</v>
      </c>
      <c r="F18" s="42" t="s">
        <v>356</v>
      </c>
      <c r="G18" s="42"/>
      <c r="H18" s="47">
        <v>2.000052</v>
      </c>
      <c r="I18" s="47" t="s">
        <v>356</v>
      </c>
      <c r="J18" s="42" t="s">
        <v>166</v>
      </c>
      <c r="K18" s="146"/>
      <c r="L18" s="42" t="s">
        <v>363</v>
      </c>
      <c r="M18" s="42" t="s">
        <v>333</v>
      </c>
      <c r="N18" s="73"/>
      <c r="O18" s="73" t="b">
        <v>0</v>
      </c>
      <c r="P18" s="73"/>
      <c r="Q18" s="42" t="s">
        <v>741</v>
      </c>
      <c r="R18" s="42"/>
      <c r="S18" s="42" t="b">
        <v>0</v>
      </c>
      <c r="T18" s="73"/>
      <c r="U18" s="42" t="b">
        <v>0</v>
      </c>
      <c r="V18" s="165"/>
      <c r="W18" s="165"/>
      <c r="X18" s="165"/>
      <c r="Y18" s="165"/>
      <c r="Z18" s="165"/>
    </row>
    <row r="19">
      <c r="A19" s="165"/>
      <c r="B19" s="42"/>
      <c r="C19" s="130" t="s">
        <v>1313</v>
      </c>
      <c r="D19" s="241">
        <v>1.0</v>
      </c>
      <c r="E19" s="47" t="s">
        <v>575</v>
      </c>
      <c r="F19" s="42" t="s">
        <v>356</v>
      </c>
      <c r="G19" s="42"/>
      <c r="H19" s="47">
        <v>2.155032</v>
      </c>
      <c r="I19" s="47" t="s">
        <v>356</v>
      </c>
      <c r="J19" s="42" t="s">
        <v>166</v>
      </c>
      <c r="K19" s="146"/>
      <c r="L19" s="42" t="s">
        <v>363</v>
      </c>
      <c r="M19" s="42" t="s">
        <v>333</v>
      </c>
      <c r="N19" s="73"/>
      <c r="O19" s="73" t="b">
        <v>0</v>
      </c>
      <c r="P19" s="73"/>
      <c r="Q19" s="42" t="s">
        <v>741</v>
      </c>
      <c r="R19" s="42"/>
      <c r="S19" s="42" t="b">
        <v>0</v>
      </c>
      <c r="T19" s="73"/>
      <c r="U19" s="42" t="b">
        <v>0</v>
      </c>
      <c r="V19" s="165"/>
      <c r="W19" s="165"/>
      <c r="X19" s="165"/>
      <c r="Y19" s="165"/>
      <c r="Z19" s="165"/>
    </row>
    <row r="20">
      <c r="A20" s="165"/>
      <c r="B20" s="42"/>
      <c r="C20" s="130" t="s">
        <v>431</v>
      </c>
      <c r="D20" s="241">
        <v>3.0</v>
      </c>
      <c r="E20" s="47" t="s">
        <v>575</v>
      </c>
      <c r="F20" s="42" t="s">
        <v>356</v>
      </c>
      <c r="G20" s="42"/>
      <c r="H20" s="290">
        <v>2.15705</v>
      </c>
      <c r="I20" s="47" t="s">
        <v>356</v>
      </c>
      <c r="J20" s="42" t="s">
        <v>166</v>
      </c>
      <c r="K20" s="146"/>
      <c r="L20" s="42" t="s">
        <v>363</v>
      </c>
      <c r="M20" s="42" t="s">
        <v>333</v>
      </c>
      <c r="N20" s="73"/>
      <c r="O20" s="73" t="b">
        <v>0</v>
      </c>
      <c r="P20" s="73"/>
      <c r="Q20" s="42" t="s">
        <v>741</v>
      </c>
      <c r="R20" s="42"/>
      <c r="S20" s="42" t="b">
        <v>0</v>
      </c>
      <c r="T20" s="73"/>
      <c r="U20" s="42" t="b">
        <v>0</v>
      </c>
      <c r="V20" s="165"/>
      <c r="W20" s="165"/>
      <c r="X20" s="165"/>
      <c r="Y20" s="165"/>
      <c r="Z20" s="165"/>
    </row>
    <row r="21">
      <c r="A21" s="165"/>
      <c r="B21" s="42"/>
      <c r="C21" s="130" t="s">
        <v>1314</v>
      </c>
      <c r="D21" s="241">
        <v>2.0</v>
      </c>
      <c r="E21" s="47" t="s">
        <v>575</v>
      </c>
      <c r="F21" s="42" t="s">
        <v>1315</v>
      </c>
      <c r="G21" s="42"/>
      <c r="H21" s="279" t="s">
        <v>426</v>
      </c>
      <c r="I21" s="47" t="s">
        <v>241</v>
      </c>
      <c r="J21" s="42" t="s">
        <v>166</v>
      </c>
      <c r="K21" s="128">
        <v>55.86</v>
      </c>
      <c r="L21" s="42" t="s">
        <v>227</v>
      </c>
      <c r="M21" s="42" t="s">
        <v>401</v>
      </c>
      <c r="N21" s="42" t="s">
        <v>1285</v>
      </c>
      <c r="O21" s="73" t="b">
        <v>0</v>
      </c>
      <c r="P21" s="73"/>
      <c r="Q21" s="42" t="s">
        <v>752</v>
      </c>
      <c r="R21" s="42"/>
      <c r="S21" s="42" t="b">
        <v>0</v>
      </c>
      <c r="T21" s="73"/>
      <c r="U21" s="42" t="b">
        <v>0</v>
      </c>
      <c r="V21" s="165"/>
      <c r="W21" s="165"/>
      <c r="X21" s="165"/>
      <c r="Y21" s="165"/>
      <c r="Z21" s="165"/>
    </row>
    <row r="22">
      <c r="A22" s="165"/>
      <c r="B22" s="42"/>
      <c r="C22" s="130" t="s">
        <v>1317</v>
      </c>
      <c r="D22" s="241">
        <v>5.0</v>
      </c>
      <c r="E22" s="47" t="s">
        <v>714</v>
      </c>
      <c r="F22" s="42" t="s">
        <v>767</v>
      </c>
      <c r="G22" s="42"/>
      <c r="H22" s="205" t="s">
        <v>439</v>
      </c>
      <c r="I22" s="47" t="s">
        <v>315</v>
      </c>
      <c r="J22" s="42" t="s">
        <v>166</v>
      </c>
      <c r="K22" s="146"/>
      <c r="L22" s="42" t="s">
        <v>227</v>
      </c>
      <c r="M22" s="42" t="s">
        <v>242</v>
      </c>
      <c r="N22" s="73"/>
      <c r="O22" s="73" t="b">
        <v>0</v>
      </c>
      <c r="P22" s="73"/>
      <c r="Q22" s="42" t="s">
        <v>595</v>
      </c>
      <c r="R22" s="42"/>
      <c r="S22" s="42" t="b">
        <v>0</v>
      </c>
      <c r="T22" s="73"/>
      <c r="U22" s="42" t="b">
        <v>0</v>
      </c>
      <c r="V22" s="165"/>
      <c r="W22" s="165"/>
      <c r="X22" s="165"/>
      <c r="Y22" s="165"/>
      <c r="Z22" s="165"/>
    </row>
    <row r="23">
      <c r="A23" s="289" t="s">
        <v>1269</v>
      </c>
      <c r="B23" s="120">
        <v>246.0</v>
      </c>
      <c r="C23" s="122" t="s">
        <v>1318</v>
      </c>
      <c r="D23" s="288">
        <v>1.0</v>
      </c>
      <c r="E23" s="277" t="s">
        <v>1319</v>
      </c>
      <c r="F23" s="120" t="s">
        <v>991</v>
      </c>
      <c r="G23" s="120" t="s">
        <v>1320</v>
      </c>
      <c r="H23" s="277" t="s">
        <v>1320</v>
      </c>
      <c r="I23" s="277" t="s">
        <v>991</v>
      </c>
      <c r="J23" s="42" t="s">
        <v>166</v>
      </c>
      <c r="K23" s="128">
        <v>7859.0</v>
      </c>
      <c r="L23" s="42" t="s">
        <v>328</v>
      </c>
      <c r="M23" s="42" t="s">
        <v>585</v>
      </c>
      <c r="N23" s="42" t="s">
        <v>1321</v>
      </c>
      <c r="O23" s="73" t="b">
        <v>0</v>
      </c>
      <c r="P23" s="73"/>
      <c r="Q23" s="42" t="s">
        <v>741</v>
      </c>
      <c r="R23" s="42"/>
      <c r="S23" s="42" t="b">
        <v>0</v>
      </c>
      <c r="T23" s="73"/>
      <c r="U23" s="42" t="b">
        <v>0</v>
      </c>
      <c r="V23" s="165"/>
      <c r="W23" s="165"/>
      <c r="X23" s="165"/>
      <c r="Y23" s="165"/>
      <c r="Z23" s="165"/>
    </row>
    <row r="24">
      <c r="A24" s="165"/>
      <c r="B24" s="42"/>
      <c r="C24" s="130" t="s">
        <v>1323</v>
      </c>
      <c r="D24" s="241">
        <v>1.0</v>
      </c>
      <c r="E24" s="47" t="s">
        <v>1324</v>
      </c>
      <c r="F24" s="42"/>
      <c r="G24" s="42"/>
      <c r="H24" s="47" t="s">
        <v>1325</v>
      </c>
      <c r="I24" s="277" t="s">
        <v>991</v>
      </c>
      <c r="J24" s="42" t="s">
        <v>166</v>
      </c>
      <c r="K24" s="128"/>
      <c r="L24" s="42" t="s">
        <v>328</v>
      </c>
      <c r="M24" s="42" t="s">
        <v>585</v>
      </c>
      <c r="N24" s="42" t="s">
        <v>1321</v>
      </c>
      <c r="O24" s="73" t="b">
        <v>0</v>
      </c>
      <c r="P24" s="42" t="s">
        <v>1326</v>
      </c>
      <c r="Q24" s="42" t="s">
        <v>741</v>
      </c>
      <c r="R24" s="42"/>
      <c r="S24" s="42" t="b">
        <v>0</v>
      </c>
      <c r="T24" s="73"/>
      <c r="U24" s="42" t="b">
        <v>0</v>
      </c>
      <c r="V24" s="165"/>
      <c r="W24" s="165"/>
      <c r="X24" s="165"/>
      <c r="Y24" s="165"/>
      <c r="Z24" s="165"/>
    </row>
    <row r="25">
      <c r="A25" s="165"/>
      <c r="B25" s="42"/>
      <c r="C25" s="130" t="s">
        <v>1327</v>
      </c>
      <c r="D25" s="241">
        <v>1.0</v>
      </c>
      <c r="E25" s="47" t="s">
        <v>1328</v>
      </c>
      <c r="F25" s="42"/>
      <c r="G25" s="42"/>
      <c r="H25" s="47" t="s">
        <v>1329</v>
      </c>
      <c r="I25" s="277" t="s">
        <v>991</v>
      </c>
      <c r="J25" s="42" t="s">
        <v>166</v>
      </c>
      <c r="K25" s="128"/>
      <c r="L25" s="42" t="s">
        <v>328</v>
      </c>
      <c r="M25" s="42" t="s">
        <v>585</v>
      </c>
      <c r="N25" s="42" t="s">
        <v>1321</v>
      </c>
      <c r="O25" s="73" t="b">
        <v>0</v>
      </c>
      <c r="P25" s="42" t="s">
        <v>1326</v>
      </c>
      <c r="Q25" s="42" t="s">
        <v>741</v>
      </c>
      <c r="R25" s="42"/>
      <c r="S25" s="42" t="b">
        <v>0</v>
      </c>
      <c r="T25" s="73"/>
      <c r="U25" s="42" t="b">
        <v>0</v>
      </c>
      <c r="V25" s="165"/>
      <c r="W25" s="165"/>
      <c r="X25" s="165"/>
      <c r="Y25" s="165"/>
      <c r="Z25" s="165"/>
    </row>
    <row r="26">
      <c r="A26" s="165"/>
      <c r="B26" s="42"/>
      <c r="C26" s="130" t="s">
        <v>1330</v>
      </c>
      <c r="D26" s="241">
        <v>1.0</v>
      </c>
      <c r="E26" s="47" t="s">
        <v>1324</v>
      </c>
      <c r="F26" s="42"/>
      <c r="G26" s="42"/>
      <c r="H26" s="47" t="s">
        <v>1331</v>
      </c>
      <c r="I26" s="277" t="s">
        <v>991</v>
      </c>
      <c r="J26" s="42" t="s">
        <v>166</v>
      </c>
      <c r="K26" s="128"/>
      <c r="L26" s="42" t="s">
        <v>328</v>
      </c>
      <c r="M26" s="42" t="s">
        <v>585</v>
      </c>
      <c r="N26" s="42" t="s">
        <v>1321</v>
      </c>
      <c r="O26" s="73" t="b">
        <v>0</v>
      </c>
      <c r="P26" s="42" t="s">
        <v>1326</v>
      </c>
      <c r="Q26" s="42" t="s">
        <v>741</v>
      </c>
      <c r="R26" s="42"/>
      <c r="S26" s="42" t="b">
        <v>0</v>
      </c>
      <c r="T26" s="73"/>
      <c r="U26" s="42" t="b">
        <v>0</v>
      </c>
      <c r="V26" s="165"/>
      <c r="W26" s="165"/>
      <c r="X26" s="165"/>
      <c r="Y26" s="165"/>
      <c r="Z26" s="165"/>
    </row>
    <row r="27">
      <c r="A27" s="165"/>
      <c r="B27" s="42"/>
      <c r="C27" s="130" t="s">
        <v>1333</v>
      </c>
      <c r="D27" s="241">
        <v>1.0</v>
      </c>
      <c r="E27" s="47" t="s">
        <v>1324</v>
      </c>
      <c r="F27" s="42"/>
      <c r="G27" s="42"/>
      <c r="H27" s="47" t="s">
        <v>1334</v>
      </c>
      <c r="I27" s="277" t="s">
        <v>991</v>
      </c>
      <c r="J27" s="42" t="s">
        <v>166</v>
      </c>
      <c r="K27" s="128"/>
      <c r="L27" s="42" t="s">
        <v>328</v>
      </c>
      <c r="M27" s="42" t="s">
        <v>585</v>
      </c>
      <c r="N27" s="42" t="s">
        <v>1321</v>
      </c>
      <c r="O27" s="73" t="b">
        <v>0</v>
      </c>
      <c r="P27" s="42" t="s">
        <v>1326</v>
      </c>
      <c r="Q27" s="42" t="s">
        <v>741</v>
      </c>
      <c r="R27" s="42"/>
      <c r="S27" s="42" t="b">
        <v>0</v>
      </c>
      <c r="T27" s="73"/>
      <c r="U27" s="42" t="b">
        <v>0</v>
      </c>
      <c r="V27" s="165"/>
      <c r="W27" s="165"/>
      <c r="X27" s="165"/>
      <c r="Y27" s="165"/>
      <c r="Z27" s="165"/>
    </row>
    <row r="28">
      <c r="A28" s="165"/>
      <c r="B28" s="42"/>
      <c r="C28" s="130" t="s">
        <v>1335</v>
      </c>
      <c r="D28" s="241">
        <v>4.0</v>
      </c>
      <c r="E28" s="47" t="s">
        <v>626</v>
      </c>
      <c r="F28" s="42"/>
      <c r="G28" s="42"/>
      <c r="H28" s="47" t="s">
        <v>1336</v>
      </c>
      <c r="I28" s="277" t="s">
        <v>991</v>
      </c>
      <c r="J28" s="42" t="s">
        <v>166</v>
      </c>
      <c r="K28" s="128"/>
      <c r="L28" s="42" t="s">
        <v>328</v>
      </c>
      <c r="M28" s="42" t="s">
        <v>585</v>
      </c>
      <c r="N28" s="42" t="s">
        <v>1321</v>
      </c>
      <c r="O28" s="73" t="b">
        <v>0</v>
      </c>
      <c r="P28" s="42" t="s">
        <v>1326</v>
      </c>
      <c r="Q28" s="42" t="s">
        <v>741</v>
      </c>
      <c r="R28" s="42"/>
      <c r="S28" s="42" t="b">
        <v>0</v>
      </c>
      <c r="T28" s="73"/>
      <c r="U28" s="42" t="b">
        <v>0</v>
      </c>
      <c r="V28" s="165"/>
      <c r="W28" s="165"/>
      <c r="X28" s="165"/>
      <c r="Y28" s="165"/>
      <c r="Z28" s="165"/>
    </row>
    <row r="29">
      <c r="A29" s="165"/>
      <c r="B29" s="42"/>
      <c r="C29" s="130" t="s">
        <v>1340</v>
      </c>
      <c r="D29" s="241">
        <v>4.0</v>
      </c>
      <c r="E29" s="47" t="s">
        <v>626</v>
      </c>
      <c r="F29" s="42"/>
      <c r="G29" s="42"/>
      <c r="H29" s="47" t="s">
        <v>1341</v>
      </c>
      <c r="I29" s="277" t="s">
        <v>991</v>
      </c>
      <c r="J29" s="42" t="s">
        <v>166</v>
      </c>
      <c r="K29" s="128"/>
      <c r="L29" s="42" t="s">
        <v>328</v>
      </c>
      <c r="M29" s="42" t="s">
        <v>585</v>
      </c>
      <c r="N29" s="42" t="s">
        <v>1321</v>
      </c>
      <c r="O29" s="73" t="b">
        <v>0</v>
      </c>
      <c r="P29" s="42" t="s">
        <v>1326</v>
      </c>
      <c r="Q29" s="42" t="s">
        <v>741</v>
      </c>
      <c r="R29" s="42"/>
      <c r="S29" s="42" t="b">
        <v>0</v>
      </c>
      <c r="T29" s="73"/>
      <c r="U29" s="42" t="b">
        <v>0</v>
      </c>
      <c r="V29" s="165"/>
      <c r="W29" s="165"/>
      <c r="X29" s="165"/>
      <c r="Y29" s="165"/>
      <c r="Z29" s="165"/>
    </row>
    <row r="30">
      <c r="A30" s="294" t="s">
        <v>753</v>
      </c>
      <c r="B30" s="137">
        <v>248.0</v>
      </c>
      <c r="C30" s="295" t="s">
        <v>783</v>
      </c>
      <c r="D30" s="139">
        <v>31.0</v>
      </c>
      <c r="E30" s="140" t="s">
        <v>45</v>
      </c>
      <c r="F30" s="137" t="s">
        <v>35</v>
      </c>
      <c r="G30" s="137" t="s">
        <v>1343</v>
      </c>
      <c r="H30" s="70"/>
      <c r="I30" s="70" t="s">
        <v>35</v>
      </c>
      <c r="J30" s="42" t="s">
        <v>166</v>
      </c>
      <c r="K30" s="146"/>
      <c r="L30" s="42" t="s">
        <v>363</v>
      </c>
      <c r="M30" s="73"/>
      <c r="N30" s="73"/>
      <c r="O30" s="73" t="b">
        <v>0</v>
      </c>
      <c r="P30" s="73"/>
      <c r="Q30" s="42" t="s">
        <v>1103</v>
      </c>
      <c r="R30" s="42"/>
      <c r="S30" s="42" t="b">
        <v>0</v>
      </c>
      <c r="T30" s="73"/>
      <c r="U30" s="42" t="b">
        <v>0</v>
      </c>
      <c r="V30" s="165"/>
      <c r="W30" s="165"/>
      <c r="X30" s="165"/>
      <c r="Y30" s="165"/>
      <c r="Z30" s="165"/>
    </row>
    <row r="31">
      <c r="A31" s="294" t="s">
        <v>753</v>
      </c>
      <c r="B31" s="137">
        <v>248.0</v>
      </c>
      <c r="C31" s="295" t="s">
        <v>794</v>
      </c>
      <c r="D31" s="139">
        <v>15.0</v>
      </c>
      <c r="E31" s="140" t="s">
        <v>45</v>
      </c>
      <c r="F31" s="137" t="s">
        <v>35</v>
      </c>
      <c r="G31" s="137" t="s">
        <v>1343</v>
      </c>
      <c r="H31" s="70"/>
      <c r="I31" s="70" t="s">
        <v>35</v>
      </c>
      <c r="J31" s="42" t="s">
        <v>166</v>
      </c>
      <c r="K31" s="146"/>
      <c r="L31" s="42" t="s">
        <v>363</v>
      </c>
      <c r="M31" s="73"/>
      <c r="N31" s="73"/>
      <c r="O31" s="73" t="b">
        <v>0</v>
      </c>
      <c r="P31" s="73"/>
      <c r="Q31" s="42" t="s">
        <v>1103</v>
      </c>
      <c r="R31" s="42"/>
      <c r="S31" s="42" t="b">
        <v>0</v>
      </c>
      <c r="T31" s="73"/>
      <c r="U31" s="42" t="b">
        <v>0</v>
      </c>
      <c r="V31" s="165"/>
      <c r="W31" s="165"/>
      <c r="X31" s="165"/>
      <c r="Y31" s="165"/>
      <c r="Z31" s="165"/>
    </row>
    <row r="32">
      <c r="A32" s="294" t="s">
        <v>753</v>
      </c>
      <c r="B32" s="137">
        <v>249.0</v>
      </c>
      <c r="C32" s="295" t="s">
        <v>1345</v>
      </c>
      <c r="D32" s="139">
        <v>1.0</v>
      </c>
      <c r="E32" s="140" t="s">
        <v>45</v>
      </c>
      <c r="F32" s="137" t="s">
        <v>35</v>
      </c>
      <c r="G32" s="137" t="s">
        <v>1346</v>
      </c>
      <c r="H32" s="70"/>
      <c r="I32" s="70" t="s">
        <v>35</v>
      </c>
      <c r="J32" s="42" t="s">
        <v>166</v>
      </c>
      <c r="K32" s="146"/>
      <c r="L32" s="42" t="s">
        <v>363</v>
      </c>
      <c r="M32" s="73"/>
      <c r="N32" s="73"/>
      <c r="O32" s="73" t="b">
        <v>0</v>
      </c>
      <c r="P32" s="73"/>
      <c r="Q32" s="42" t="s">
        <v>1103</v>
      </c>
      <c r="R32" s="42"/>
      <c r="S32" s="42" t="b">
        <v>0</v>
      </c>
      <c r="T32" s="73"/>
      <c r="U32" s="42" t="b">
        <v>0</v>
      </c>
      <c r="V32" s="165"/>
      <c r="W32" s="165"/>
      <c r="X32" s="165"/>
      <c r="Y32" s="165"/>
      <c r="Z32" s="165"/>
    </row>
    <row r="33">
      <c r="A33" s="294" t="s">
        <v>753</v>
      </c>
      <c r="B33" s="137">
        <v>249.0</v>
      </c>
      <c r="C33" s="295" t="s">
        <v>1347</v>
      </c>
      <c r="D33" s="139">
        <v>2.0</v>
      </c>
      <c r="E33" s="140" t="s">
        <v>45</v>
      </c>
      <c r="F33" s="137" t="s">
        <v>35</v>
      </c>
      <c r="G33" s="137" t="s">
        <v>1346</v>
      </c>
      <c r="H33" s="70"/>
      <c r="I33" s="70" t="s">
        <v>35</v>
      </c>
      <c r="J33" s="42" t="s">
        <v>166</v>
      </c>
      <c r="K33" s="146"/>
      <c r="L33" s="42" t="s">
        <v>363</v>
      </c>
      <c r="M33" s="73"/>
      <c r="N33" s="73"/>
      <c r="O33" s="73" t="b">
        <v>0</v>
      </c>
      <c r="P33" s="73"/>
      <c r="Q33" s="42" t="s">
        <v>1103</v>
      </c>
      <c r="R33" s="42"/>
      <c r="S33" s="42" t="b">
        <v>0</v>
      </c>
      <c r="T33" s="73"/>
      <c r="U33" s="42" t="b">
        <v>0</v>
      </c>
      <c r="V33" s="165"/>
      <c r="W33" s="165"/>
      <c r="X33" s="165"/>
      <c r="Y33" s="165"/>
      <c r="Z33" s="165"/>
    </row>
    <row r="34">
      <c r="A34" s="294" t="s">
        <v>753</v>
      </c>
      <c r="B34" s="137">
        <v>250.0</v>
      </c>
      <c r="C34" s="295" t="s">
        <v>829</v>
      </c>
      <c r="D34" s="139">
        <v>8.0</v>
      </c>
      <c r="E34" s="140" t="s">
        <v>45</v>
      </c>
      <c r="F34" s="137" t="s">
        <v>35</v>
      </c>
      <c r="G34" s="137" t="s">
        <v>1349</v>
      </c>
      <c r="H34" s="70"/>
      <c r="I34" s="70" t="s">
        <v>35</v>
      </c>
      <c r="J34" s="42" t="s">
        <v>166</v>
      </c>
      <c r="K34" s="146"/>
      <c r="L34" s="42" t="s">
        <v>363</v>
      </c>
      <c r="M34" s="73"/>
      <c r="N34" s="73"/>
      <c r="O34" s="73" t="b">
        <v>0</v>
      </c>
      <c r="P34" s="73"/>
      <c r="Q34" s="42" t="s">
        <v>1103</v>
      </c>
      <c r="R34" s="42"/>
      <c r="S34" s="42" t="b">
        <v>0</v>
      </c>
      <c r="T34" s="73"/>
      <c r="U34" s="42" t="b">
        <v>0</v>
      </c>
      <c r="V34" s="165"/>
      <c r="W34" s="165"/>
      <c r="X34" s="165"/>
      <c r="Y34" s="165"/>
      <c r="Z34" s="165"/>
    </row>
    <row r="35">
      <c r="A35" s="165"/>
      <c r="B35" s="120">
        <v>292.0</v>
      </c>
      <c r="C35" s="122" t="s">
        <v>1350</v>
      </c>
      <c r="D35" s="288">
        <v>1.0</v>
      </c>
      <c r="E35" s="277" t="s">
        <v>1319</v>
      </c>
      <c r="F35" s="120" t="s">
        <v>991</v>
      </c>
      <c r="G35" s="120" t="s">
        <v>992</v>
      </c>
      <c r="H35" s="277" t="s">
        <v>1351</v>
      </c>
      <c r="I35" s="277" t="s">
        <v>991</v>
      </c>
      <c r="J35" s="42" t="s">
        <v>166</v>
      </c>
      <c r="K35" s="128">
        <v>11396.8</v>
      </c>
      <c r="L35" s="42" t="s">
        <v>328</v>
      </c>
      <c r="M35" s="42" t="s">
        <v>585</v>
      </c>
      <c r="N35" s="42" t="s">
        <v>1321</v>
      </c>
      <c r="O35" s="73" t="b">
        <v>0</v>
      </c>
      <c r="P35" s="73"/>
      <c r="Q35" s="42" t="s">
        <v>741</v>
      </c>
      <c r="R35" s="42"/>
      <c r="S35" s="42" t="b">
        <v>0</v>
      </c>
      <c r="T35" s="73"/>
      <c r="U35" s="42" t="b">
        <v>0</v>
      </c>
      <c r="V35" s="165"/>
      <c r="W35" s="165"/>
      <c r="X35" s="165"/>
      <c r="Y35" s="165"/>
      <c r="Z35" s="165"/>
    </row>
    <row r="36">
      <c r="A36" s="267"/>
      <c r="B36" s="42"/>
      <c r="C36" s="130" t="s">
        <v>1353</v>
      </c>
      <c r="D36" s="241">
        <v>4.0</v>
      </c>
      <c r="E36" s="47" t="s">
        <v>575</v>
      </c>
      <c r="F36" s="42"/>
      <c r="G36" s="42"/>
      <c r="H36" s="290" t="s">
        <v>1354</v>
      </c>
      <c r="I36" s="47" t="s">
        <v>991</v>
      </c>
      <c r="J36" s="42" t="s">
        <v>166</v>
      </c>
      <c r="K36" s="128"/>
      <c r="L36" s="42" t="s">
        <v>328</v>
      </c>
      <c r="M36" s="42" t="s">
        <v>585</v>
      </c>
      <c r="N36" s="42" t="s">
        <v>1321</v>
      </c>
      <c r="O36" s="73" t="b">
        <v>0</v>
      </c>
      <c r="P36" s="42" t="s">
        <v>1326</v>
      </c>
      <c r="Q36" s="42" t="s">
        <v>741</v>
      </c>
      <c r="R36" s="42"/>
      <c r="S36" s="42" t="b">
        <v>0</v>
      </c>
      <c r="T36" s="73"/>
      <c r="U36" s="42" t="b">
        <v>0</v>
      </c>
      <c r="V36" s="165"/>
      <c r="W36" s="165"/>
      <c r="X36" s="165"/>
      <c r="Y36" s="165"/>
      <c r="Z36" s="165"/>
    </row>
    <row r="37">
      <c r="A37" s="267"/>
      <c r="B37" s="42"/>
      <c r="C37" s="130" t="s">
        <v>1355</v>
      </c>
      <c r="D37" s="241">
        <v>1.0</v>
      </c>
      <c r="E37" s="47" t="s">
        <v>575</v>
      </c>
      <c r="F37" s="42"/>
      <c r="G37" s="42"/>
      <c r="H37" s="290" t="s">
        <v>1356</v>
      </c>
      <c r="I37" s="47" t="s">
        <v>991</v>
      </c>
      <c r="J37" s="42" t="s">
        <v>166</v>
      </c>
      <c r="K37" s="128"/>
      <c r="L37" s="42" t="s">
        <v>328</v>
      </c>
      <c r="M37" s="42" t="s">
        <v>585</v>
      </c>
      <c r="N37" s="42" t="s">
        <v>1321</v>
      </c>
      <c r="O37" s="73" t="b">
        <v>0</v>
      </c>
      <c r="P37" s="42" t="s">
        <v>1326</v>
      </c>
      <c r="Q37" s="42" t="s">
        <v>741</v>
      </c>
      <c r="R37" s="42"/>
      <c r="S37" s="42" t="b">
        <v>0</v>
      </c>
      <c r="T37" s="73"/>
      <c r="U37" s="42" t="b">
        <v>0</v>
      </c>
      <c r="V37" s="165"/>
      <c r="W37" s="165"/>
      <c r="X37" s="165"/>
      <c r="Y37" s="165"/>
      <c r="Z37" s="165"/>
    </row>
    <row r="38">
      <c r="A38" s="267"/>
      <c r="B38" s="42"/>
      <c r="C38" s="130" t="s">
        <v>1359</v>
      </c>
      <c r="D38" s="241">
        <v>2.0</v>
      </c>
      <c r="E38" s="47" t="s">
        <v>575</v>
      </c>
      <c r="F38" s="42"/>
      <c r="G38" s="42"/>
      <c r="H38" s="290" t="s">
        <v>1360</v>
      </c>
      <c r="I38" s="47" t="s">
        <v>991</v>
      </c>
      <c r="J38" s="42" t="s">
        <v>166</v>
      </c>
      <c r="K38" s="128"/>
      <c r="L38" s="42" t="s">
        <v>328</v>
      </c>
      <c r="M38" s="42" t="s">
        <v>585</v>
      </c>
      <c r="N38" s="42" t="s">
        <v>1321</v>
      </c>
      <c r="O38" s="73" t="b">
        <v>0</v>
      </c>
      <c r="P38" s="42" t="s">
        <v>1326</v>
      </c>
      <c r="Q38" s="42" t="s">
        <v>741</v>
      </c>
      <c r="R38" s="42"/>
      <c r="S38" s="42" t="b">
        <v>0</v>
      </c>
      <c r="T38" s="73"/>
      <c r="U38" s="42" t="b">
        <v>0</v>
      </c>
      <c r="V38" s="165"/>
      <c r="W38" s="165"/>
      <c r="X38" s="165"/>
      <c r="Y38" s="165"/>
      <c r="Z38" s="165"/>
    </row>
    <row r="39">
      <c r="A39" s="267"/>
      <c r="B39" s="42"/>
      <c r="C39" s="130" t="s">
        <v>1361</v>
      </c>
      <c r="D39" s="241">
        <v>1.0</v>
      </c>
      <c r="E39" s="47" t="s">
        <v>1362</v>
      </c>
      <c r="F39" s="42"/>
      <c r="G39" s="42"/>
      <c r="H39" s="290" t="s">
        <v>1363</v>
      </c>
      <c r="I39" s="47" t="s">
        <v>991</v>
      </c>
      <c r="J39" s="42" t="s">
        <v>166</v>
      </c>
      <c r="K39" s="128"/>
      <c r="L39" s="42" t="s">
        <v>328</v>
      </c>
      <c r="M39" s="42" t="s">
        <v>585</v>
      </c>
      <c r="N39" s="42" t="s">
        <v>1321</v>
      </c>
      <c r="O39" s="73" t="b">
        <v>0</v>
      </c>
      <c r="P39" s="42" t="s">
        <v>1326</v>
      </c>
      <c r="Q39" s="42" t="s">
        <v>741</v>
      </c>
      <c r="R39" s="42"/>
      <c r="S39" s="42" t="b">
        <v>0</v>
      </c>
      <c r="T39" s="73"/>
      <c r="U39" s="42" t="b">
        <v>0</v>
      </c>
      <c r="V39" s="165"/>
      <c r="W39" s="165"/>
      <c r="X39" s="165"/>
      <c r="Y39" s="165"/>
      <c r="Z39" s="165"/>
    </row>
    <row r="40">
      <c r="A40" s="267"/>
      <c r="B40" s="42"/>
      <c r="C40" s="130" t="s">
        <v>1361</v>
      </c>
      <c r="D40" s="241">
        <v>1.0</v>
      </c>
      <c r="E40" s="47" t="s">
        <v>1364</v>
      </c>
      <c r="F40" s="42"/>
      <c r="G40" s="42"/>
      <c r="H40" s="290" t="s">
        <v>1365</v>
      </c>
      <c r="I40" s="47" t="s">
        <v>991</v>
      </c>
      <c r="J40" s="42" t="s">
        <v>166</v>
      </c>
      <c r="K40" s="128"/>
      <c r="L40" s="42" t="s">
        <v>328</v>
      </c>
      <c r="M40" s="42" t="s">
        <v>585</v>
      </c>
      <c r="N40" s="42" t="s">
        <v>1321</v>
      </c>
      <c r="O40" s="73" t="b">
        <v>0</v>
      </c>
      <c r="P40" s="42" t="s">
        <v>1326</v>
      </c>
      <c r="Q40" s="42" t="s">
        <v>741</v>
      </c>
      <c r="R40" s="42"/>
      <c r="S40" s="42" t="b">
        <v>0</v>
      </c>
      <c r="T40" s="73"/>
      <c r="U40" s="42" t="b">
        <v>0</v>
      </c>
      <c r="V40" s="165"/>
      <c r="W40" s="165"/>
      <c r="X40" s="165"/>
      <c r="Y40" s="165"/>
      <c r="Z40" s="165"/>
    </row>
    <row r="41">
      <c r="A41" s="289" t="s">
        <v>1269</v>
      </c>
      <c r="B41" s="120">
        <v>365.0</v>
      </c>
      <c r="C41" s="122" t="s">
        <v>1367</v>
      </c>
      <c r="D41" s="288">
        <v>1.0</v>
      </c>
      <c r="E41" s="277" t="s">
        <v>575</v>
      </c>
      <c r="F41" s="120" t="s">
        <v>356</v>
      </c>
      <c r="G41" s="120" t="s">
        <v>1368</v>
      </c>
      <c r="H41" s="298">
        <v>0.035</v>
      </c>
      <c r="I41" s="277" t="s">
        <v>356</v>
      </c>
      <c r="J41" s="42" t="s">
        <v>166</v>
      </c>
      <c r="K41" s="128">
        <v>19385.0</v>
      </c>
      <c r="L41" s="42" t="s">
        <v>363</v>
      </c>
      <c r="M41" s="42" t="s">
        <v>333</v>
      </c>
      <c r="N41" s="42" t="s">
        <v>1311</v>
      </c>
      <c r="O41" s="73" t="b">
        <v>0</v>
      </c>
      <c r="P41" s="73"/>
      <c r="Q41" s="42" t="s">
        <v>741</v>
      </c>
      <c r="R41" s="42"/>
      <c r="S41" s="42" t="b">
        <v>0</v>
      </c>
      <c r="T41" s="73"/>
      <c r="U41" s="42" t="b">
        <v>0</v>
      </c>
      <c r="V41" s="165"/>
      <c r="W41" s="165"/>
      <c r="X41" s="165"/>
      <c r="Y41" s="165"/>
      <c r="Z41" s="165"/>
    </row>
    <row r="42">
      <c r="A42" s="165"/>
      <c r="B42" s="42"/>
      <c r="C42" s="130" t="s">
        <v>1371</v>
      </c>
      <c r="D42" s="241">
        <v>1.0</v>
      </c>
      <c r="E42" s="47" t="s">
        <v>575</v>
      </c>
      <c r="F42" s="42"/>
      <c r="G42" s="42"/>
      <c r="H42" s="290">
        <v>0.31</v>
      </c>
      <c r="I42" s="47" t="s">
        <v>356</v>
      </c>
      <c r="J42" s="42" t="s">
        <v>166</v>
      </c>
      <c r="K42" s="128">
        <v>3985.0</v>
      </c>
      <c r="L42" s="42" t="s">
        <v>363</v>
      </c>
      <c r="M42" s="42" t="s">
        <v>333</v>
      </c>
      <c r="N42" s="42" t="s">
        <v>1372</v>
      </c>
      <c r="O42" s="73" t="b">
        <v>0</v>
      </c>
      <c r="P42" s="73"/>
      <c r="Q42" s="42" t="s">
        <v>741</v>
      </c>
      <c r="R42" s="42"/>
      <c r="S42" s="42" t="b">
        <v>0</v>
      </c>
      <c r="T42" s="73"/>
      <c r="U42" s="42" t="b">
        <v>0</v>
      </c>
      <c r="V42" s="165"/>
      <c r="W42" s="165"/>
      <c r="X42" s="165"/>
      <c r="Y42" s="165"/>
      <c r="Z42" s="165"/>
    </row>
    <row r="43">
      <c r="A43" s="165"/>
      <c r="B43" s="42"/>
      <c r="C43" s="130" t="s">
        <v>1373</v>
      </c>
      <c r="D43" s="241">
        <v>1.0</v>
      </c>
      <c r="E43" s="47" t="s">
        <v>575</v>
      </c>
      <c r="F43" s="42"/>
      <c r="G43" s="42"/>
      <c r="H43" s="290" t="s">
        <v>1374</v>
      </c>
      <c r="I43" s="47" t="s">
        <v>356</v>
      </c>
      <c r="J43" s="42" t="s">
        <v>166</v>
      </c>
      <c r="K43" s="128">
        <v>8980.0</v>
      </c>
      <c r="L43" s="42" t="s">
        <v>363</v>
      </c>
      <c r="M43" s="42" t="s">
        <v>333</v>
      </c>
      <c r="N43" s="42" t="s">
        <v>1311</v>
      </c>
      <c r="O43" s="73" t="b">
        <v>0</v>
      </c>
      <c r="P43" s="73"/>
      <c r="Q43" s="42" t="s">
        <v>741</v>
      </c>
      <c r="R43" s="42"/>
      <c r="S43" s="42" t="b">
        <v>0</v>
      </c>
      <c r="T43" s="73"/>
      <c r="U43" s="42" t="b">
        <v>0</v>
      </c>
      <c r="V43" s="165"/>
      <c r="W43" s="165"/>
      <c r="X43" s="165"/>
      <c r="Y43" s="165"/>
      <c r="Z43" s="165"/>
    </row>
    <row r="44">
      <c r="A44" s="165"/>
      <c r="B44" s="42"/>
      <c r="C44" s="130" t="s">
        <v>1375</v>
      </c>
      <c r="D44" s="241">
        <v>1.0</v>
      </c>
      <c r="E44" s="47" t="s">
        <v>575</v>
      </c>
      <c r="F44" s="42"/>
      <c r="G44" s="42"/>
      <c r="H44" s="290">
        <v>2.400178</v>
      </c>
      <c r="I44" s="47" t="s">
        <v>356</v>
      </c>
      <c r="J44" s="42" t="s">
        <v>166</v>
      </c>
      <c r="K44" s="128">
        <v>244.0</v>
      </c>
      <c r="L44" s="42" t="s">
        <v>363</v>
      </c>
      <c r="M44" s="42" t="s">
        <v>333</v>
      </c>
      <c r="N44" s="42" t="s">
        <v>1311</v>
      </c>
      <c r="O44" s="73" t="b">
        <v>0</v>
      </c>
      <c r="P44" s="73"/>
      <c r="Q44" s="42" t="s">
        <v>741</v>
      </c>
      <c r="R44" s="42"/>
      <c r="S44" s="42" t="b">
        <v>0</v>
      </c>
      <c r="T44" s="73"/>
      <c r="U44" s="42" t="b">
        <v>0</v>
      </c>
      <c r="V44" s="165"/>
      <c r="W44" s="165"/>
      <c r="X44" s="165"/>
      <c r="Y44" s="165"/>
      <c r="Z44" s="165"/>
    </row>
    <row r="45">
      <c r="A45" s="165"/>
      <c r="B45" s="42"/>
      <c r="C45" s="130" t="s">
        <v>1376</v>
      </c>
      <c r="D45" s="241">
        <v>1.0</v>
      </c>
      <c r="E45" s="47" t="s">
        <v>575</v>
      </c>
      <c r="F45" s="42"/>
      <c r="G45" s="42"/>
      <c r="H45" s="290">
        <v>2.1561</v>
      </c>
      <c r="I45" s="47" t="s">
        <v>356</v>
      </c>
      <c r="J45" s="42" t="s">
        <v>166</v>
      </c>
      <c r="K45" s="128">
        <v>86.0</v>
      </c>
      <c r="L45" s="42" t="s">
        <v>363</v>
      </c>
      <c r="M45" s="42" t="s">
        <v>333</v>
      </c>
      <c r="N45" s="42" t="s">
        <v>1311</v>
      </c>
      <c r="O45" s="73" t="b">
        <v>0</v>
      </c>
      <c r="P45" s="73"/>
      <c r="Q45" s="42" t="s">
        <v>741</v>
      </c>
      <c r="R45" s="42"/>
      <c r="S45" s="42" t="b">
        <v>0</v>
      </c>
      <c r="T45" s="73"/>
      <c r="U45" s="42" t="b">
        <v>0</v>
      </c>
      <c r="V45" s="165"/>
      <c r="W45" s="165"/>
      <c r="X45" s="165"/>
      <c r="Y45" s="165"/>
      <c r="Z45" s="165"/>
    </row>
    <row r="46">
      <c r="A46" s="165"/>
      <c r="B46" s="42"/>
      <c r="C46" s="130" t="s">
        <v>1317</v>
      </c>
      <c r="D46" s="241">
        <v>1.0</v>
      </c>
      <c r="E46" s="47" t="s">
        <v>575</v>
      </c>
      <c r="F46" s="42"/>
      <c r="G46" s="42"/>
      <c r="H46" s="205" t="s">
        <v>439</v>
      </c>
      <c r="I46" s="47" t="s">
        <v>356</v>
      </c>
      <c r="J46" s="42" t="s">
        <v>166</v>
      </c>
      <c r="K46" s="128">
        <v>25.0</v>
      </c>
      <c r="L46" s="42" t="s">
        <v>363</v>
      </c>
      <c r="M46" s="42" t="s">
        <v>333</v>
      </c>
      <c r="N46" s="42" t="s">
        <v>1311</v>
      </c>
      <c r="O46" s="73" t="b">
        <v>0</v>
      </c>
      <c r="P46" s="73"/>
      <c r="Q46" s="42" t="s">
        <v>741</v>
      </c>
      <c r="R46" s="42"/>
      <c r="S46" s="42" t="b">
        <v>0</v>
      </c>
      <c r="T46" s="73"/>
      <c r="U46" s="42" t="b">
        <v>0</v>
      </c>
      <c r="V46" s="165"/>
      <c r="W46" s="165"/>
      <c r="X46" s="165"/>
      <c r="Y46" s="165"/>
      <c r="Z46" s="165"/>
    </row>
    <row r="47">
      <c r="A47" s="165"/>
      <c r="B47" s="42"/>
      <c r="C47" s="130" t="s">
        <v>1378</v>
      </c>
      <c r="D47" s="241">
        <v>5.0</v>
      </c>
      <c r="E47" s="47" t="s">
        <v>486</v>
      </c>
      <c r="F47" s="42"/>
      <c r="G47" s="42"/>
      <c r="H47" s="290">
        <v>2.15705</v>
      </c>
      <c r="I47" s="47" t="s">
        <v>356</v>
      </c>
      <c r="J47" s="42" t="s">
        <v>166</v>
      </c>
      <c r="K47" s="128">
        <v>25.0</v>
      </c>
      <c r="L47" s="42" t="s">
        <v>363</v>
      </c>
      <c r="M47" s="42" t="s">
        <v>333</v>
      </c>
      <c r="N47" s="42" t="s">
        <v>1311</v>
      </c>
      <c r="O47" s="73" t="b">
        <v>0</v>
      </c>
      <c r="P47" s="73"/>
      <c r="Q47" s="42" t="s">
        <v>741</v>
      </c>
      <c r="R47" s="42"/>
      <c r="S47" s="42" t="b">
        <v>0</v>
      </c>
      <c r="T47" s="73"/>
      <c r="U47" s="42" t="b">
        <v>0</v>
      </c>
      <c r="V47" s="165"/>
      <c r="W47" s="165"/>
      <c r="X47" s="165"/>
      <c r="Y47" s="165"/>
      <c r="Z47" s="165"/>
    </row>
    <row r="48">
      <c r="A48" s="165"/>
      <c r="B48" s="42"/>
      <c r="C48" s="130" t="s">
        <v>1379</v>
      </c>
      <c r="D48" s="241">
        <v>1.0</v>
      </c>
      <c r="E48" s="47" t="s">
        <v>575</v>
      </c>
      <c r="F48" s="42"/>
      <c r="G48" s="42"/>
      <c r="H48" s="290" t="s">
        <v>616</v>
      </c>
      <c r="I48" s="47" t="s">
        <v>856</v>
      </c>
      <c r="J48" s="42" t="s">
        <v>166</v>
      </c>
      <c r="K48" s="146"/>
      <c r="L48" s="42" t="s">
        <v>363</v>
      </c>
      <c r="M48" s="42" t="s">
        <v>617</v>
      </c>
      <c r="N48" s="73"/>
      <c r="O48" s="73" t="b">
        <v>0</v>
      </c>
      <c r="P48" s="73"/>
      <c r="Q48" s="42"/>
      <c r="R48" s="42"/>
      <c r="S48" s="42" t="b">
        <v>0</v>
      </c>
      <c r="T48" s="73"/>
      <c r="U48" s="42" t="b">
        <v>0</v>
      </c>
      <c r="V48" s="165"/>
      <c r="W48" s="165"/>
      <c r="X48" s="165"/>
      <c r="Y48" s="165"/>
      <c r="Z48" s="165"/>
    </row>
    <row r="49">
      <c r="A49" s="165"/>
      <c r="B49" s="42"/>
      <c r="C49" s="130" t="s">
        <v>1314</v>
      </c>
      <c r="D49" s="241">
        <v>4.0</v>
      </c>
      <c r="E49" s="47" t="s">
        <v>575</v>
      </c>
      <c r="F49" s="42"/>
      <c r="G49" s="42"/>
      <c r="H49" s="290" t="s">
        <v>426</v>
      </c>
      <c r="I49" s="47" t="s">
        <v>241</v>
      </c>
      <c r="J49" s="42" t="s">
        <v>166</v>
      </c>
      <c r="K49" s="128">
        <v>55.86</v>
      </c>
      <c r="L49" s="42" t="s">
        <v>227</v>
      </c>
      <c r="M49" s="42" t="s">
        <v>401</v>
      </c>
      <c r="N49" s="42" t="s">
        <v>1285</v>
      </c>
      <c r="O49" s="73" t="b">
        <v>0</v>
      </c>
      <c r="P49" s="73"/>
      <c r="Q49" s="42" t="s">
        <v>741</v>
      </c>
      <c r="R49" s="42"/>
      <c r="S49" s="42" t="b">
        <v>0</v>
      </c>
      <c r="T49" s="73"/>
      <c r="U49" s="42" t="b">
        <v>0</v>
      </c>
      <c r="V49" s="165"/>
      <c r="W49" s="165"/>
      <c r="X49" s="165"/>
      <c r="Y49" s="165"/>
      <c r="Z49" s="165"/>
    </row>
    <row r="50">
      <c r="A50" s="289" t="s">
        <v>1269</v>
      </c>
      <c r="B50" s="120">
        <v>390.0</v>
      </c>
      <c r="C50" s="122" t="s">
        <v>1380</v>
      </c>
      <c r="D50" s="288">
        <v>8.0</v>
      </c>
      <c r="E50" s="277" t="s">
        <v>575</v>
      </c>
      <c r="F50" s="120" t="s">
        <v>1111</v>
      </c>
      <c r="G50" s="120" t="s">
        <v>1381</v>
      </c>
      <c r="H50" s="277">
        <v>400810.0</v>
      </c>
      <c r="I50" s="277" t="s">
        <v>1111</v>
      </c>
      <c r="J50" s="42" t="s">
        <v>166</v>
      </c>
      <c r="K50" s="146"/>
      <c r="L50" s="42" t="s">
        <v>328</v>
      </c>
      <c r="M50" s="42" t="s">
        <v>242</v>
      </c>
      <c r="N50" s="42" t="s">
        <v>1382</v>
      </c>
      <c r="O50" s="73" t="b">
        <v>0</v>
      </c>
      <c r="P50" s="73"/>
      <c r="Q50" s="42"/>
      <c r="R50" s="42"/>
      <c r="S50" s="42" t="b">
        <v>0</v>
      </c>
      <c r="T50" s="73"/>
      <c r="U50" s="42" t="b">
        <v>0</v>
      </c>
      <c r="V50" s="165"/>
      <c r="W50" s="165"/>
      <c r="X50" s="165"/>
      <c r="Y50" s="165"/>
      <c r="Z50" s="165"/>
    </row>
    <row r="51">
      <c r="A51" s="165"/>
      <c r="B51" s="165"/>
      <c r="C51" s="267" t="s">
        <v>1383</v>
      </c>
      <c r="D51" s="241">
        <v>8.0</v>
      </c>
      <c r="E51" s="47" t="s">
        <v>575</v>
      </c>
      <c r="F51" s="165"/>
      <c r="G51" s="165"/>
      <c r="H51" s="47" t="s">
        <v>1384</v>
      </c>
      <c r="I51" s="47" t="s">
        <v>1111</v>
      </c>
      <c r="J51" s="42" t="s">
        <v>166</v>
      </c>
      <c r="K51" s="146"/>
      <c r="L51" s="42" t="s">
        <v>328</v>
      </c>
      <c r="M51" s="42" t="s">
        <v>242</v>
      </c>
      <c r="N51" s="73"/>
      <c r="O51" s="73" t="b">
        <v>0</v>
      </c>
      <c r="P51" s="42" t="s">
        <v>1385</v>
      </c>
      <c r="Q51" s="42"/>
      <c r="R51" s="42"/>
      <c r="S51" s="42" t="b">
        <v>0</v>
      </c>
      <c r="T51" s="73"/>
      <c r="U51" s="42" t="b">
        <v>0</v>
      </c>
      <c r="V51" s="165"/>
      <c r="W51" s="165"/>
      <c r="X51" s="165"/>
      <c r="Y51" s="165"/>
      <c r="Z51" s="165"/>
    </row>
    <row r="52">
      <c r="A52" s="165"/>
      <c r="B52" s="165"/>
      <c r="C52" s="267" t="s">
        <v>1386</v>
      </c>
      <c r="D52" s="241">
        <v>8.0</v>
      </c>
      <c r="E52" s="47" t="s">
        <v>575</v>
      </c>
      <c r="F52" s="165"/>
      <c r="G52" s="165"/>
      <c r="H52" s="47" t="s">
        <v>1387</v>
      </c>
      <c r="I52" s="47" t="s">
        <v>1111</v>
      </c>
      <c r="J52" s="42" t="s">
        <v>166</v>
      </c>
      <c r="K52" s="146"/>
      <c r="L52" s="42" t="s">
        <v>328</v>
      </c>
      <c r="M52" s="42" t="s">
        <v>242</v>
      </c>
      <c r="N52" s="73"/>
      <c r="O52" s="73" t="b">
        <v>0</v>
      </c>
      <c r="P52" s="42" t="s">
        <v>1385</v>
      </c>
      <c r="Q52" s="42"/>
      <c r="R52" s="42"/>
      <c r="S52" s="42" t="b">
        <v>0</v>
      </c>
      <c r="T52" s="73"/>
      <c r="U52" s="42" t="b">
        <v>0</v>
      </c>
      <c r="V52" s="165"/>
      <c r="W52" s="165"/>
      <c r="X52" s="165"/>
      <c r="Y52" s="165"/>
      <c r="Z52" s="165"/>
    </row>
    <row r="53">
      <c r="A53" s="165"/>
      <c r="B53" s="165"/>
      <c r="C53" s="267" t="s">
        <v>1388</v>
      </c>
      <c r="D53" s="241">
        <v>8.0</v>
      </c>
      <c r="E53" s="47" t="s">
        <v>575</v>
      </c>
      <c r="F53" s="165"/>
      <c r="G53" s="165"/>
      <c r="H53" s="47" t="s">
        <v>1389</v>
      </c>
      <c r="I53" s="47" t="s">
        <v>1111</v>
      </c>
      <c r="J53" s="42" t="s">
        <v>166</v>
      </c>
      <c r="K53" s="146"/>
      <c r="L53" s="42" t="s">
        <v>328</v>
      </c>
      <c r="M53" s="42" t="s">
        <v>242</v>
      </c>
      <c r="N53" s="73"/>
      <c r="O53" s="73" t="b">
        <v>0</v>
      </c>
      <c r="P53" s="42" t="s">
        <v>1385</v>
      </c>
      <c r="Q53" s="42"/>
      <c r="R53" s="42"/>
      <c r="S53" s="42" t="b">
        <v>0</v>
      </c>
      <c r="T53" s="73"/>
      <c r="U53" s="42" t="b">
        <v>0</v>
      </c>
      <c r="V53" s="165"/>
      <c r="W53" s="165"/>
      <c r="X53" s="165"/>
      <c r="Y53" s="165"/>
      <c r="Z53" s="165"/>
    </row>
    <row r="54">
      <c r="A54" s="165"/>
      <c r="B54" s="165"/>
      <c r="C54" s="267" t="s">
        <v>518</v>
      </c>
      <c r="D54" s="241">
        <v>8.0</v>
      </c>
      <c r="E54" s="47" t="s">
        <v>575</v>
      </c>
      <c r="F54" s="165"/>
      <c r="G54" s="165"/>
      <c r="H54" s="47" t="s">
        <v>517</v>
      </c>
      <c r="I54" s="47" t="s">
        <v>519</v>
      </c>
      <c r="J54" s="42" t="s">
        <v>166</v>
      </c>
      <c r="K54" s="146"/>
      <c r="L54" s="42" t="s">
        <v>227</v>
      </c>
      <c r="M54" s="42" t="s">
        <v>242</v>
      </c>
      <c r="N54" s="73"/>
      <c r="O54" s="73" t="b">
        <v>0</v>
      </c>
      <c r="P54" s="73"/>
      <c r="Q54" s="42"/>
      <c r="R54" s="42"/>
      <c r="S54" s="42" t="b">
        <v>0</v>
      </c>
      <c r="T54" s="73"/>
      <c r="U54" s="42" t="b">
        <v>0</v>
      </c>
      <c r="V54" s="165"/>
      <c r="W54" s="165"/>
      <c r="X54" s="165"/>
      <c r="Y54" s="165"/>
      <c r="Z54" s="165"/>
    </row>
    <row r="55">
      <c r="A55" s="165"/>
      <c r="B55" s="165"/>
      <c r="C55" s="267" t="s">
        <v>521</v>
      </c>
      <c r="D55" s="241">
        <v>8.0</v>
      </c>
      <c r="E55" s="47" t="s">
        <v>575</v>
      </c>
      <c r="F55" s="165"/>
      <c r="G55" s="165"/>
      <c r="H55" s="47" t="s">
        <v>520</v>
      </c>
      <c r="I55" s="47" t="s">
        <v>519</v>
      </c>
      <c r="J55" s="42" t="s">
        <v>166</v>
      </c>
      <c r="K55" s="146"/>
      <c r="L55" s="42" t="s">
        <v>227</v>
      </c>
      <c r="M55" s="42" t="s">
        <v>242</v>
      </c>
      <c r="N55" s="73"/>
      <c r="O55" s="73" t="b">
        <v>0</v>
      </c>
      <c r="P55" s="73"/>
      <c r="Q55" s="42"/>
      <c r="R55" s="42"/>
      <c r="S55" s="42" t="b">
        <v>0</v>
      </c>
      <c r="T55" s="73"/>
      <c r="U55" s="42" t="b">
        <v>0</v>
      </c>
      <c r="V55" s="165"/>
      <c r="W55" s="165"/>
      <c r="X55" s="165"/>
      <c r="Y55" s="165"/>
      <c r="Z55" s="165"/>
    </row>
    <row r="56">
      <c r="A56" s="165"/>
      <c r="B56" s="165"/>
      <c r="C56" s="267" t="s">
        <v>523</v>
      </c>
      <c r="D56" s="241">
        <v>16.0</v>
      </c>
      <c r="E56" s="47" t="s">
        <v>575</v>
      </c>
      <c r="F56" s="165"/>
      <c r="G56" s="165"/>
      <c r="H56" s="47" t="s">
        <v>522</v>
      </c>
      <c r="I56" s="47" t="s">
        <v>519</v>
      </c>
      <c r="J56" s="42" t="s">
        <v>166</v>
      </c>
      <c r="K56" s="146"/>
      <c r="L56" s="42" t="s">
        <v>227</v>
      </c>
      <c r="M56" s="42" t="s">
        <v>242</v>
      </c>
      <c r="N56" s="73"/>
      <c r="O56" s="73" t="b">
        <v>0</v>
      </c>
      <c r="P56" s="73"/>
      <c r="Q56" s="42"/>
      <c r="R56" s="42"/>
      <c r="S56" s="42" t="b">
        <v>0</v>
      </c>
      <c r="T56" s="73"/>
      <c r="U56" s="42" t="b">
        <v>0</v>
      </c>
      <c r="V56" s="165"/>
      <c r="W56" s="165"/>
      <c r="X56" s="165"/>
      <c r="Y56" s="165"/>
      <c r="Z56" s="165"/>
    </row>
    <row r="57">
      <c r="A57" s="165"/>
      <c r="B57" s="165"/>
      <c r="C57" s="267" t="s">
        <v>1392</v>
      </c>
      <c r="D57" s="241">
        <v>8.0</v>
      </c>
      <c r="E57" s="47" t="s">
        <v>575</v>
      </c>
      <c r="F57" s="165"/>
      <c r="G57" s="165"/>
      <c r="H57" s="47" t="s">
        <v>1394</v>
      </c>
      <c r="I57" s="47" t="s">
        <v>519</v>
      </c>
      <c r="J57" s="42" t="s">
        <v>166</v>
      </c>
      <c r="K57" s="146"/>
      <c r="L57" s="42" t="s">
        <v>227</v>
      </c>
      <c r="M57" s="42" t="s">
        <v>242</v>
      </c>
      <c r="N57" s="73"/>
      <c r="O57" s="73" t="b">
        <v>0</v>
      </c>
      <c r="P57" s="73"/>
      <c r="Q57" s="42"/>
      <c r="R57" s="42"/>
      <c r="S57" s="42" t="b">
        <v>0</v>
      </c>
      <c r="T57" s="73"/>
      <c r="U57" s="42" t="b">
        <v>0</v>
      </c>
      <c r="V57" s="165"/>
      <c r="W57" s="165"/>
      <c r="X57" s="165"/>
      <c r="Y57" s="165"/>
      <c r="Z57" s="165"/>
    </row>
    <row r="58">
      <c r="A58" s="165"/>
      <c r="B58" s="165"/>
      <c r="C58" s="267" t="s">
        <v>1395</v>
      </c>
      <c r="D58" s="241">
        <v>8.0</v>
      </c>
      <c r="E58" s="47" t="s">
        <v>575</v>
      </c>
      <c r="F58" s="165"/>
      <c r="G58" s="165"/>
      <c r="H58" s="47" t="s">
        <v>1396</v>
      </c>
      <c r="I58" s="47" t="s">
        <v>519</v>
      </c>
      <c r="J58" s="42" t="s">
        <v>166</v>
      </c>
      <c r="K58" s="146"/>
      <c r="L58" s="42" t="s">
        <v>227</v>
      </c>
      <c r="M58" s="42" t="s">
        <v>242</v>
      </c>
      <c r="N58" s="73"/>
      <c r="O58" s="73" t="b">
        <v>0</v>
      </c>
      <c r="P58" s="73"/>
      <c r="Q58" s="42"/>
      <c r="R58" s="42"/>
      <c r="S58" s="42" t="b">
        <v>0</v>
      </c>
      <c r="T58" s="73"/>
      <c r="U58" s="42" t="b">
        <v>0</v>
      </c>
      <c r="V58" s="165"/>
      <c r="W58" s="165"/>
      <c r="X58" s="165"/>
      <c r="Y58" s="165"/>
      <c r="Z58" s="165"/>
    </row>
    <row r="59">
      <c r="A59" s="165"/>
      <c r="B59" s="165"/>
      <c r="C59" s="267" t="s">
        <v>525</v>
      </c>
      <c r="D59" s="241">
        <v>8.0</v>
      </c>
      <c r="E59" s="47" t="s">
        <v>575</v>
      </c>
      <c r="F59" s="165"/>
      <c r="G59" s="165"/>
      <c r="H59" s="47" t="s">
        <v>524</v>
      </c>
      <c r="I59" s="47" t="s">
        <v>519</v>
      </c>
      <c r="J59" s="42" t="s">
        <v>166</v>
      </c>
      <c r="K59" s="146"/>
      <c r="L59" s="42" t="s">
        <v>227</v>
      </c>
      <c r="M59" s="42" t="s">
        <v>242</v>
      </c>
      <c r="N59" s="73"/>
      <c r="O59" s="73" t="b">
        <v>0</v>
      </c>
      <c r="P59" s="73"/>
      <c r="Q59" s="42"/>
      <c r="R59" s="42"/>
      <c r="S59" s="42" t="b">
        <v>0</v>
      </c>
      <c r="T59" s="73"/>
      <c r="U59" s="42" t="b">
        <v>0</v>
      </c>
      <c r="V59" s="165"/>
      <c r="W59" s="165"/>
      <c r="X59" s="165"/>
      <c r="Y59" s="165"/>
      <c r="Z59" s="165"/>
    </row>
    <row r="60">
      <c r="A60" s="165"/>
      <c r="B60" s="165"/>
      <c r="C60" s="267" t="s">
        <v>1397</v>
      </c>
      <c r="D60" s="241">
        <v>8.0</v>
      </c>
      <c r="E60" s="47" t="s">
        <v>575</v>
      </c>
      <c r="F60" s="165"/>
      <c r="G60" s="165"/>
      <c r="H60" s="279" t="s">
        <v>1399</v>
      </c>
      <c r="I60" s="47" t="s">
        <v>540</v>
      </c>
      <c r="J60" s="42" t="s">
        <v>166</v>
      </c>
      <c r="K60" s="146"/>
      <c r="L60" s="42" t="s">
        <v>227</v>
      </c>
      <c r="M60" s="42" t="s">
        <v>242</v>
      </c>
      <c r="N60" s="73"/>
      <c r="O60" s="73" t="b">
        <v>0</v>
      </c>
      <c r="P60" s="73"/>
      <c r="Q60" s="42"/>
      <c r="R60" s="42"/>
      <c r="S60" s="42" t="b">
        <v>0</v>
      </c>
      <c r="T60" s="73"/>
      <c r="U60" s="42" t="b">
        <v>0</v>
      </c>
      <c r="V60" s="165"/>
      <c r="W60" s="165"/>
      <c r="X60" s="165"/>
      <c r="Y60" s="165"/>
      <c r="Z60" s="165"/>
    </row>
    <row r="61">
      <c r="A61" s="165"/>
      <c r="B61" s="165"/>
      <c r="C61" s="267" t="s">
        <v>1400</v>
      </c>
      <c r="D61" s="241">
        <v>8.0</v>
      </c>
      <c r="E61" s="47" t="s">
        <v>575</v>
      </c>
      <c r="F61" s="165"/>
      <c r="G61" s="165"/>
      <c r="H61" s="279" t="s">
        <v>1401</v>
      </c>
      <c r="I61" s="47" t="s">
        <v>540</v>
      </c>
      <c r="J61" s="42" t="s">
        <v>166</v>
      </c>
      <c r="K61" s="146"/>
      <c r="L61" s="42" t="s">
        <v>227</v>
      </c>
      <c r="M61" s="42" t="s">
        <v>242</v>
      </c>
      <c r="N61" s="73"/>
      <c r="O61" s="73" t="b">
        <v>0</v>
      </c>
      <c r="P61" s="73"/>
      <c r="Q61" s="42"/>
      <c r="R61" s="42"/>
      <c r="S61" s="42" t="b">
        <v>0</v>
      </c>
      <c r="T61" s="73"/>
      <c r="U61" s="42" t="b">
        <v>0</v>
      </c>
      <c r="V61" s="165"/>
      <c r="W61" s="165"/>
      <c r="X61" s="165"/>
      <c r="Y61" s="165"/>
      <c r="Z61" s="165"/>
    </row>
    <row r="62">
      <c r="A62" s="165"/>
      <c r="B62" s="165"/>
      <c r="C62" s="267" t="s">
        <v>529</v>
      </c>
      <c r="D62" s="241">
        <v>8.0</v>
      </c>
      <c r="E62" s="47" t="s">
        <v>575</v>
      </c>
      <c r="F62" s="165"/>
      <c r="G62" s="165"/>
      <c r="H62" s="279" t="s">
        <v>528</v>
      </c>
      <c r="I62" s="47" t="s">
        <v>540</v>
      </c>
      <c r="J62" s="42" t="s">
        <v>166</v>
      </c>
      <c r="K62" s="146"/>
      <c r="L62" s="42" t="s">
        <v>227</v>
      </c>
      <c r="M62" s="42" t="s">
        <v>242</v>
      </c>
      <c r="N62" s="73"/>
      <c r="O62" s="73" t="b">
        <v>0</v>
      </c>
      <c r="P62" s="73"/>
      <c r="Q62" s="42"/>
      <c r="R62" s="42"/>
      <c r="S62" s="42" t="b">
        <v>0</v>
      </c>
      <c r="T62" s="73"/>
      <c r="U62" s="42" t="b">
        <v>0</v>
      </c>
      <c r="V62" s="165"/>
      <c r="W62" s="165"/>
      <c r="X62" s="165"/>
      <c r="Y62" s="165"/>
      <c r="Z62" s="165"/>
    </row>
    <row r="63">
      <c r="A63" s="165"/>
      <c r="B63" s="165"/>
      <c r="C63" s="267" t="s">
        <v>531</v>
      </c>
      <c r="D63" s="241">
        <v>8.0</v>
      </c>
      <c r="E63" s="47" t="s">
        <v>575</v>
      </c>
      <c r="F63" s="165"/>
      <c r="G63" s="165"/>
      <c r="H63" s="279" t="s">
        <v>530</v>
      </c>
      <c r="I63" s="47" t="s">
        <v>540</v>
      </c>
      <c r="J63" s="42" t="s">
        <v>166</v>
      </c>
      <c r="K63" s="146"/>
      <c r="L63" s="42" t="s">
        <v>227</v>
      </c>
      <c r="M63" s="42" t="s">
        <v>242</v>
      </c>
      <c r="N63" s="73"/>
      <c r="O63" s="73" t="b">
        <v>0</v>
      </c>
      <c r="P63" s="73"/>
      <c r="Q63" s="42"/>
      <c r="R63" s="42"/>
      <c r="S63" s="42" t="b">
        <v>0</v>
      </c>
      <c r="T63" s="73"/>
      <c r="U63" s="42" t="b">
        <v>0</v>
      </c>
      <c r="V63" s="165"/>
      <c r="W63" s="165"/>
      <c r="X63" s="165"/>
      <c r="Y63" s="165"/>
      <c r="Z63" s="165"/>
    </row>
    <row r="64">
      <c r="A64" s="165"/>
      <c r="B64" s="165"/>
      <c r="C64" s="267" t="s">
        <v>810</v>
      </c>
      <c r="D64" s="241">
        <v>8.0</v>
      </c>
      <c r="E64" s="47" t="s">
        <v>575</v>
      </c>
      <c r="F64" s="165"/>
      <c r="G64" s="165"/>
      <c r="H64" s="47" t="s">
        <v>811</v>
      </c>
      <c r="I64" s="47" t="s">
        <v>540</v>
      </c>
      <c r="J64" s="42" t="s">
        <v>166</v>
      </c>
      <c r="K64" s="146"/>
      <c r="L64" s="42" t="s">
        <v>227</v>
      </c>
      <c r="M64" s="42" t="s">
        <v>242</v>
      </c>
      <c r="N64" s="73"/>
      <c r="O64" s="73" t="b">
        <v>0</v>
      </c>
      <c r="P64" s="73"/>
      <c r="Q64" s="42"/>
      <c r="R64" s="42"/>
      <c r="S64" s="42" t="b">
        <v>0</v>
      </c>
      <c r="T64" s="73"/>
      <c r="U64" s="42" t="b">
        <v>0</v>
      </c>
      <c r="V64" s="165"/>
      <c r="W64" s="165"/>
      <c r="X64" s="165"/>
      <c r="Y64" s="165"/>
      <c r="Z64" s="165"/>
    </row>
    <row r="65">
      <c r="A65" s="165"/>
      <c r="B65" s="165"/>
      <c r="C65" s="267" t="s">
        <v>813</v>
      </c>
      <c r="D65" s="241">
        <v>8.0</v>
      </c>
      <c r="E65" s="47" t="s">
        <v>575</v>
      </c>
      <c r="F65" s="165"/>
      <c r="G65" s="165"/>
      <c r="H65" s="47" t="s">
        <v>814</v>
      </c>
      <c r="I65" s="47" t="s">
        <v>540</v>
      </c>
      <c r="J65" s="42" t="s">
        <v>166</v>
      </c>
      <c r="K65" s="146"/>
      <c r="L65" s="42" t="s">
        <v>227</v>
      </c>
      <c r="M65" s="42" t="s">
        <v>242</v>
      </c>
      <c r="N65" s="73"/>
      <c r="O65" s="73" t="b">
        <v>0</v>
      </c>
      <c r="P65" s="73"/>
      <c r="Q65" s="42"/>
      <c r="R65" s="42"/>
      <c r="S65" s="42" t="b">
        <v>0</v>
      </c>
      <c r="T65" s="73"/>
      <c r="U65" s="42" t="b">
        <v>0</v>
      </c>
      <c r="V65" s="165"/>
      <c r="W65" s="165"/>
      <c r="X65" s="165"/>
      <c r="Y65" s="165"/>
      <c r="Z65" s="165"/>
    </row>
    <row r="66">
      <c r="A66" s="165"/>
      <c r="B66" s="165"/>
      <c r="C66" s="299" t="s">
        <v>1404</v>
      </c>
      <c r="D66" s="285">
        <f>10*8</f>
        <v>80</v>
      </c>
      <c r="E66" s="226" t="s">
        <v>575</v>
      </c>
      <c r="F66" s="280"/>
      <c r="G66" s="280"/>
      <c r="H66" s="226" t="s">
        <v>1405</v>
      </c>
      <c r="I66" s="47" t="s">
        <v>1406</v>
      </c>
      <c r="J66" s="42" t="s">
        <v>166</v>
      </c>
      <c r="K66" s="146"/>
      <c r="L66" s="42" t="s">
        <v>227</v>
      </c>
      <c r="M66" s="42" t="s">
        <v>401</v>
      </c>
      <c r="N66" s="73"/>
      <c r="O66" s="73" t="b">
        <v>0</v>
      </c>
      <c r="P66" s="73"/>
      <c r="Q66" s="42"/>
      <c r="R66" s="42"/>
      <c r="S66" s="42" t="b">
        <v>0</v>
      </c>
      <c r="T66" s="73"/>
      <c r="U66" s="42" t="b">
        <v>0</v>
      </c>
      <c r="V66" s="165"/>
      <c r="W66" s="165"/>
      <c r="X66" s="165"/>
      <c r="Y66" s="165"/>
      <c r="Z66" s="165"/>
    </row>
    <row r="67">
      <c r="A67" s="165"/>
      <c r="B67" s="165"/>
      <c r="C67" s="267" t="s">
        <v>1407</v>
      </c>
      <c r="D67" s="241">
        <v>8.0</v>
      </c>
      <c r="E67" s="47" t="s">
        <v>575</v>
      </c>
      <c r="F67" s="165"/>
      <c r="G67" s="165"/>
      <c r="H67" s="47" t="s">
        <v>1408</v>
      </c>
      <c r="I67" s="47" t="s">
        <v>315</v>
      </c>
      <c r="J67" s="42" t="s">
        <v>166</v>
      </c>
      <c r="K67" s="146"/>
      <c r="L67" s="42" t="s">
        <v>227</v>
      </c>
      <c r="M67" s="42" t="s">
        <v>242</v>
      </c>
      <c r="N67" s="73"/>
      <c r="O67" s="73" t="b">
        <v>0</v>
      </c>
      <c r="P67" s="73"/>
      <c r="Q67" s="42"/>
      <c r="R67" s="42"/>
      <c r="S67" s="42" t="b">
        <v>0</v>
      </c>
      <c r="T67" s="73"/>
      <c r="U67" s="42" t="b">
        <v>0</v>
      </c>
      <c r="V67" s="165"/>
      <c r="W67" s="165"/>
      <c r="X67" s="165"/>
      <c r="Y67" s="165"/>
      <c r="Z67" s="165"/>
    </row>
    <row r="68">
      <c r="A68" s="165"/>
      <c r="B68" s="165"/>
      <c r="C68" s="267" t="s">
        <v>1409</v>
      </c>
      <c r="D68" s="241">
        <v>8.0</v>
      </c>
      <c r="E68" s="47" t="s">
        <v>575</v>
      </c>
      <c r="F68" s="165"/>
      <c r="G68" s="165"/>
      <c r="H68" s="47" t="s">
        <v>1410</v>
      </c>
      <c r="I68" s="47" t="s">
        <v>315</v>
      </c>
      <c r="J68" s="42" t="s">
        <v>166</v>
      </c>
      <c r="K68" s="146"/>
      <c r="L68" s="42" t="s">
        <v>227</v>
      </c>
      <c r="M68" s="42" t="s">
        <v>242</v>
      </c>
      <c r="N68" s="73"/>
      <c r="O68" s="73" t="b">
        <v>0</v>
      </c>
      <c r="P68" s="73"/>
      <c r="Q68" s="42"/>
      <c r="R68" s="42"/>
      <c r="S68" s="42" t="b">
        <v>0</v>
      </c>
      <c r="T68" s="73"/>
      <c r="U68" s="42" t="b">
        <v>0</v>
      </c>
      <c r="V68" s="165"/>
      <c r="W68" s="165"/>
      <c r="X68" s="165"/>
      <c r="Y68" s="165"/>
      <c r="Z68" s="165"/>
    </row>
    <row r="69">
      <c r="A69" s="165"/>
      <c r="B69" s="165"/>
      <c r="C69" s="267" t="s">
        <v>1411</v>
      </c>
      <c r="D69" s="241">
        <f>20*8</f>
        <v>160</v>
      </c>
      <c r="E69" s="47" t="s">
        <v>575</v>
      </c>
      <c r="F69" s="165"/>
      <c r="G69" s="165"/>
      <c r="H69" s="279"/>
      <c r="I69" s="54"/>
      <c r="J69" s="42" t="s">
        <v>166</v>
      </c>
      <c r="K69" s="146"/>
      <c r="L69" s="42"/>
      <c r="M69" s="73"/>
      <c r="N69" s="73"/>
      <c r="O69" s="73" t="b">
        <v>0</v>
      </c>
      <c r="P69" s="73"/>
      <c r="Q69" s="42"/>
      <c r="R69" s="42"/>
      <c r="S69" s="42" t="b">
        <v>0</v>
      </c>
      <c r="T69" s="73"/>
      <c r="U69" s="42" t="b">
        <v>0</v>
      </c>
      <c r="V69" s="165"/>
      <c r="W69" s="165"/>
      <c r="X69" s="165"/>
      <c r="Y69" s="165"/>
      <c r="Z69" s="165"/>
    </row>
    <row r="70">
      <c r="A70" s="165"/>
      <c r="B70" s="165"/>
      <c r="C70" s="267" t="s">
        <v>1412</v>
      </c>
      <c r="D70" s="241">
        <f>10*8</f>
        <v>80</v>
      </c>
      <c r="E70" s="47" t="s">
        <v>575</v>
      </c>
      <c r="F70" s="165"/>
      <c r="G70" s="165"/>
      <c r="H70" s="300"/>
      <c r="I70" s="54"/>
      <c r="J70" s="42" t="s">
        <v>166</v>
      </c>
      <c r="K70" s="165"/>
      <c r="L70" s="42"/>
      <c r="M70" s="73"/>
      <c r="N70" s="73"/>
      <c r="O70" s="73" t="b">
        <v>0</v>
      </c>
      <c r="P70" s="73"/>
      <c r="Q70" s="42"/>
      <c r="R70" s="42"/>
      <c r="S70" s="42" t="b">
        <v>0</v>
      </c>
      <c r="T70" s="73"/>
      <c r="U70" s="42" t="b">
        <v>0</v>
      </c>
      <c r="V70" s="165"/>
      <c r="W70" s="165"/>
      <c r="X70" s="165"/>
      <c r="Y70" s="165"/>
      <c r="Z70" s="165"/>
    </row>
    <row r="71">
      <c r="A71" s="165"/>
      <c r="B71" s="165"/>
      <c r="C71" s="165"/>
      <c r="D71" s="165"/>
      <c r="E71" s="54"/>
      <c r="F71" s="165"/>
      <c r="G71" s="165"/>
      <c r="H71" s="165"/>
      <c r="I71" s="54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</row>
    <row r="72">
      <c r="A72" s="165"/>
      <c r="B72" s="165"/>
      <c r="C72" s="165"/>
      <c r="D72" s="165"/>
      <c r="E72" s="54"/>
      <c r="F72" s="165"/>
      <c r="G72" s="165"/>
      <c r="H72" s="165"/>
      <c r="I72" s="54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</row>
    <row r="73">
      <c r="A73" s="165"/>
      <c r="B73" s="165"/>
      <c r="C73" s="165"/>
      <c r="D73" s="165"/>
      <c r="E73" s="54"/>
      <c r="F73" s="165"/>
      <c r="G73" s="165"/>
      <c r="H73" s="165"/>
      <c r="I73" s="54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</row>
    <row r="74">
      <c r="A74" s="165"/>
      <c r="B74" s="165"/>
      <c r="C74" s="165"/>
      <c r="D74" s="165"/>
      <c r="E74" s="54"/>
      <c r="F74" s="165"/>
      <c r="G74" s="165"/>
      <c r="H74" s="165"/>
      <c r="I74" s="54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</row>
    <row r="75">
      <c r="A75" s="165"/>
      <c r="B75" s="165"/>
      <c r="C75" s="165"/>
      <c r="D75" s="165"/>
      <c r="E75" s="54"/>
      <c r="F75" s="165"/>
      <c r="G75" s="165"/>
      <c r="H75" s="165"/>
      <c r="I75" s="54"/>
      <c r="J75" s="165"/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</row>
    <row r="76">
      <c r="A76" s="165"/>
      <c r="B76" s="165"/>
      <c r="C76" s="165"/>
      <c r="D76" s="165"/>
      <c r="E76" s="54"/>
      <c r="F76" s="165"/>
      <c r="G76" s="165"/>
      <c r="H76" s="165"/>
      <c r="I76" s="54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</row>
    <row r="77">
      <c r="A77" s="165"/>
      <c r="B77" s="165"/>
      <c r="C77" s="165"/>
      <c r="D77" s="165"/>
      <c r="E77" s="54"/>
      <c r="F77" s="165"/>
      <c r="G77" s="165"/>
      <c r="H77" s="165"/>
      <c r="I77" s="54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</row>
    <row r="78">
      <c r="A78" s="165"/>
      <c r="B78" s="165"/>
      <c r="C78" s="165"/>
      <c r="D78" s="165"/>
      <c r="E78" s="54"/>
      <c r="F78" s="165"/>
      <c r="G78" s="165"/>
      <c r="H78" s="165"/>
      <c r="I78" s="54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</row>
    <row r="79">
      <c r="A79" s="165"/>
      <c r="B79" s="165"/>
      <c r="C79" s="165"/>
      <c r="D79" s="165"/>
      <c r="E79" s="54"/>
      <c r="F79" s="165"/>
      <c r="G79" s="165"/>
      <c r="H79" s="165"/>
      <c r="I79" s="54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</row>
    <row r="80">
      <c r="A80" s="165"/>
      <c r="B80" s="165"/>
      <c r="C80" s="165"/>
      <c r="D80" s="165"/>
      <c r="E80" s="54"/>
      <c r="F80" s="165"/>
      <c r="G80" s="165"/>
      <c r="H80" s="165"/>
      <c r="I80" s="54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</row>
    <row r="81">
      <c r="A81" s="165"/>
      <c r="B81" s="165"/>
      <c r="C81" s="165"/>
      <c r="D81" s="165"/>
      <c r="E81" s="54"/>
      <c r="F81" s="165"/>
      <c r="G81" s="165"/>
      <c r="H81" s="165"/>
      <c r="I81" s="54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</row>
    <row r="82">
      <c r="A82" s="165"/>
      <c r="B82" s="165"/>
      <c r="C82" s="165"/>
      <c r="D82" s="165"/>
      <c r="E82" s="54"/>
      <c r="F82" s="165"/>
      <c r="G82" s="165"/>
      <c r="H82" s="165"/>
      <c r="I82" s="54"/>
      <c r="J82" s="165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</row>
    <row r="83">
      <c r="A83" s="165"/>
      <c r="B83" s="165"/>
      <c r="C83" s="165"/>
      <c r="D83" s="165"/>
      <c r="E83" s="54"/>
      <c r="F83" s="165"/>
      <c r="G83" s="165"/>
      <c r="H83" s="165"/>
      <c r="I83" s="54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</row>
    <row r="84">
      <c r="A84" s="165"/>
      <c r="B84" s="165"/>
      <c r="C84" s="165"/>
      <c r="D84" s="165"/>
      <c r="E84" s="54"/>
      <c r="F84" s="165"/>
      <c r="G84" s="165"/>
      <c r="H84" s="165"/>
      <c r="I84" s="54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</row>
    <row r="85">
      <c r="A85" s="165"/>
      <c r="B85" s="165"/>
      <c r="C85" s="165"/>
      <c r="D85" s="165"/>
      <c r="E85" s="54"/>
      <c r="F85" s="165"/>
      <c r="G85" s="165"/>
      <c r="H85" s="165"/>
      <c r="I85" s="54"/>
      <c r="J85" s="165"/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</row>
    <row r="86">
      <c r="A86" s="165"/>
      <c r="B86" s="165"/>
      <c r="C86" s="165"/>
      <c r="D86" s="165"/>
      <c r="E86" s="54"/>
      <c r="F86" s="165"/>
      <c r="G86" s="165"/>
      <c r="H86" s="165"/>
      <c r="I86" s="54"/>
      <c r="J86" s="165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</row>
    <row r="87">
      <c r="A87" s="165"/>
      <c r="B87" s="165"/>
      <c r="C87" s="165"/>
      <c r="D87" s="165"/>
      <c r="E87" s="54"/>
      <c r="F87" s="165"/>
      <c r="G87" s="165"/>
      <c r="H87" s="165"/>
      <c r="I87" s="54"/>
      <c r="J87" s="165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</row>
    <row r="88">
      <c r="A88" s="165"/>
      <c r="B88" s="165"/>
      <c r="C88" s="165"/>
      <c r="D88" s="165"/>
      <c r="E88" s="54"/>
      <c r="F88" s="165"/>
      <c r="G88" s="165"/>
      <c r="H88" s="165"/>
      <c r="I88" s="54"/>
      <c r="J88" s="165"/>
      <c r="K88" s="165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</row>
    <row r="89">
      <c r="A89" s="165"/>
      <c r="B89" s="165"/>
      <c r="C89" s="165"/>
      <c r="D89" s="165"/>
      <c r="E89" s="54"/>
      <c r="F89" s="165"/>
      <c r="G89" s="165"/>
      <c r="H89" s="165"/>
      <c r="I89" s="54"/>
      <c r="J89" s="165"/>
      <c r="K89" s="165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</row>
    <row r="90">
      <c r="A90" s="165"/>
      <c r="B90" s="165"/>
      <c r="C90" s="165"/>
      <c r="D90" s="165"/>
      <c r="E90" s="54"/>
      <c r="F90" s="165"/>
      <c r="G90" s="165"/>
      <c r="H90" s="165"/>
      <c r="I90" s="54"/>
      <c r="J90" s="165"/>
      <c r="K90" s="165"/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</row>
    <row r="91">
      <c r="A91" s="165"/>
      <c r="B91" s="165"/>
      <c r="C91" s="165"/>
      <c r="D91" s="165"/>
      <c r="E91" s="54"/>
      <c r="F91" s="165"/>
      <c r="G91" s="165"/>
      <c r="H91" s="165"/>
      <c r="I91" s="54"/>
      <c r="J91" s="165"/>
      <c r="K91" s="165"/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</row>
    <row r="92">
      <c r="A92" s="165"/>
      <c r="B92" s="165"/>
      <c r="C92" s="165"/>
      <c r="D92" s="165"/>
      <c r="E92" s="54"/>
      <c r="F92" s="165"/>
      <c r="G92" s="165"/>
      <c r="H92" s="165"/>
      <c r="I92" s="54"/>
      <c r="J92" s="165"/>
      <c r="K92" s="165"/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</row>
    <row r="93">
      <c r="A93" s="165"/>
      <c r="B93" s="165"/>
      <c r="C93" s="165"/>
      <c r="D93" s="165"/>
      <c r="E93" s="54"/>
      <c r="F93" s="165"/>
      <c r="G93" s="165"/>
      <c r="H93" s="165"/>
      <c r="I93" s="54"/>
      <c r="J93" s="165"/>
      <c r="K93" s="165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</row>
    <row r="94">
      <c r="A94" s="165"/>
      <c r="B94" s="165"/>
      <c r="C94" s="165"/>
      <c r="D94" s="165"/>
      <c r="E94" s="54"/>
      <c r="F94" s="165"/>
      <c r="G94" s="165"/>
      <c r="H94" s="165"/>
      <c r="I94" s="54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</row>
    <row r="95">
      <c r="A95" s="165"/>
      <c r="B95" s="165"/>
      <c r="C95" s="165"/>
      <c r="D95" s="165"/>
      <c r="E95" s="54"/>
      <c r="F95" s="165"/>
      <c r="G95" s="165"/>
      <c r="H95" s="165"/>
      <c r="I95" s="54"/>
      <c r="J95" s="165"/>
      <c r="K95" s="165"/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</row>
    <row r="96">
      <c r="A96" s="165"/>
      <c r="B96" s="165"/>
      <c r="C96" s="165"/>
      <c r="D96" s="165"/>
      <c r="E96" s="54"/>
      <c r="F96" s="165"/>
      <c r="G96" s="165"/>
      <c r="H96" s="165"/>
      <c r="I96" s="54"/>
      <c r="J96" s="165"/>
      <c r="K96" s="165"/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</row>
    <row r="97">
      <c r="A97" s="165"/>
      <c r="B97" s="165"/>
      <c r="C97" s="165"/>
      <c r="D97" s="165"/>
      <c r="E97" s="54"/>
      <c r="F97" s="165"/>
      <c r="G97" s="165"/>
      <c r="H97" s="165"/>
      <c r="I97" s="54"/>
      <c r="J97" s="165"/>
      <c r="K97" s="165"/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</row>
    <row r="98">
      <c r="A98" s="165"/>
      <c r="B98" s="165"/>
      <c r="C98" s="165"/>
      <c r="D98" s="165"/>
      <c r="E98" s="54"/>
      <c r="F98" s="165"/>
      <c r="G98" s="165"/>
      <c r="H98" s="165"/>
      <c r="I98" s="54"/>
      <c r="J98" s="165"/>
      <c r="K98" s="165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</row>
    <row r="99">
      <c r="A99" s="165"/>
      <c r="B99" s="165"/>
      <c r="C99" s="165"/>
      <c r="D99" s="165"/>
      <c r="E99" s="54"/>
      <c r="F99" s="165"/>
      <c r="G99" s="165"/>
      <c r="H99" s="165"/>
      <c r="I99" s="54"/>
      <c r="J99" s="165"/>
      <c r="K99" s="165"/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</row>
    <row r="100">
      <c r="A100" s="165"/>
      <c r="B100" s="165"/>
      <c r="C100" s="165"/>
      <c r="D100" s="165"/>
      <c r="E100" s="54"/>
      <c r="F100" s="165"/>
      <c r="G100" s="165"/>
      <c r="H100" s="165"/>
      <c r="I100" s="54"/>
      <c r="J100" s="165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</row>
    <row r="101">
      <c r="A101" s="165"/>
      <c r="B101" s="165"/>
      <c r="C101" s="165"/>
      <c r="D101" s="165"/>
      <c r="E101" s="54"/>
      <c r="F101" s="165"/>
      <c r="G101" s="165"/>
      <c r="H101" s="165"/>
      <c r="I101" s="54"/>
      <c r="J101" s="165"/>
      <c r="K101" s="165"/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</row>
    <row r="102">
      <c r="A102" s="165"/>
      <c r="B102" s="165"/>
      <c r="C102" s="165"/>
      <c r="D102" s="165"/>
      <c r="E102" s="54"/>
      <c r="F102" s="165"/>
      <c r="G102" s="165"/>
      <c r="H102" s="165"/>
      <c r="I102" s="54"/>
      <c r="J102" s="165"/>
      <c r="K102" s="165"/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</row>
    <row r="103">
      <c r="A103" s="165"/>
      <c r="B103" s="165"/>
      <c r="C103" s="165"/>
      <c r="D103" s="165"/>
      <c r="E103" s="54"/>
      <c r="F103" s="165"/>
      <c r="G103" s="165"/>
      <c r="H103" s="165"/>
      <c r="I103" s="54"/>
      <c r="J103" s="165"/>
      <c r="K103" s="165"/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</row>
    <row r="104">
      <c r="A104" s="165"/>
      <c r="B104" s="165"/>
      <c r="C104" s="165"/>
      <c r="D104" s="165"/>
      <c r="E104" s="54"/>
      <c r="F104" s="165"/>
      <c r="G104" s="165"/>
      <c r="H104" s="165"/>
      <c r="I104" s="54"/>
      <c r="J104" s="165"/>
      <c r="K104" s="165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</row>
    <row r="105">
      <c r="A105" s="165"/>
      <c r="B105" s="165"/>
      <c r="C105" s="165"/>
      <c r="D105" s="165"/>
      <c r="E105" s="54"/>
      <c r="F105" s="165"/>
      <c r="G105" s="165"/>
      <c r="H105" s="165"/>
      <c r="I105" s="54"/>
      <c r="J105" s="165"/>
      <c r="K105" s="165"/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</row>
    <row r="106">
      <c r="A106" s="165"/>
      <c r="B106" s="165"/>
      <c r="C106" s="165"/>
      <c r="D106" s="165"/>
      <c r="E106" s="54"/>
      <c r="F106" s="165"/>
      <c r="G106" s="165"/>
      <c r="H106" s="165"/>
      <c r="I106" s="54"/>
      <c r="J106" s="165"/>
      <c r="K106" s="165"/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</row>
    <row r="107">
      <c r="A107" s="165"/>
      <c r="B107" s="165"/>
      <c r="C107" s="165"/>
      <c r="D107" s="165"/>
      <c r="E107" s="54"/>
      <c r="F107" s="165"/>
      <c r="G107" s="165"/>
      <c r="H107" s="165"/>
      <c r="I107" s="54"/>
      <c r="J107" s="165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</row>
    <row r="108">
      <c r="A108" s="165"/>
      <c r="B108" s="165"/>
      <c r="C108" s="165"/>
      <c r="D108" s="165"/>
      <c r="E108" s="54"/>
      <c r="F108" s="165"/>
      <c r="G108" s="165"/>
      <c r="H108" s="165"/>
      <c r="I108" s="54"/>
      <c r="J108" s="165"/>
      <c r="K108" s="165"/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</row>
    <row r="109">
      <c r="A109" s="165"/>
      <c r="B109" s="165"/>
      <c r="C109" s="165"/>
      <c r="D109" s="165"/>
      <c r="E109" s="54"/>
      <c r="F109" s="165"/>
      <c r="G109" s="165"/>
      <c r="H109" s="165"/>
      <c r="I109" s="54"/>
      <c r="J109" s="165"/>
      <c r="K109" s="165"/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</row>
    <row r="110">
      <c r="A110" s="165"/>
      <c r="B110" s="165"/>
      <c r="C110" s="165"/>
      <c r="D110" s="165"/>
      <c r="E110" s="54"/>
      <c r="F110" s="165"/>
      <c r="G110" s="165"/>
      <c r="H110" s="165"/>
      <c r="I110" s="54"/>
      <c r="J110" s="165"/>
      <c r="K110" s="165"/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</row>
    <row r="111">
      <c r="A111" s="165"/>
      <c r="B111" s="165"/>
      <c r="C111" s="165"/>
      <c r="D111" s="165"/>
      <c r="E111" s="54"/>
      <c r="F111" s="165"/>
      <c r="G111" s="165"/>
      <c r="H111" s="165"/>
      <c r="I111" s="54"/>
      <c r="J111" s="165"/>
      <c r="K111" s="165"/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</row>
    <row r="112">
      <c r="A112" s="165"/>
      <c r="B112" s="165"/>
      <c r="C112" s="165"/>
      <c r="D112" s="165"/>
      <c r="E112" s="54"/>
      <c r="F112" s="165"/>
      <c r="G112" s="165"/>
      <c r="H112" s="165"/>
      <c r="I112" s="54"/>
      <c r="J112" s="165"/>
      <c r="K112" s="165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</row>
    <row r="113">
      <c r="A113" s="165"/>
      <c r="B113" s="165"/>
      <c r="C113" s="165"/>
      <c r="D113" s="165"/>
      <c r="E113" s="54"/>
      <c r="F113" s="165"/>
      <c r="G113" s="165"/>
      <c r="H113" s="165"/>
      <c r="I113" s="54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</row>
    <row r="114">
      <c r="A114" s="165"/>
      <c r="B114" s="165"/>
      <c r="C114" s="165"/>
      <c r="D114" s="165"/>
      <c r="E114" s="54"/>
      <c r="F114" s="165"/>
      <c r="G114" s="165"/>
      <c r="H114" s="165"/>
      <c r="I114" s="54"/>
      <c r="J114" s="165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</row>
    <row r="115">
      <c r="A115" s="165"/>
      <c r="B115" s="165"/>
      <c r="C115" s="165"/>
      <c r="D115" s="165"/>
      <c r="E115" s="54"/>
      <c r="F115" s="165"/>
      <c r="G115" s="165"/>
      <c r="H115" s="165"/>
      <c r="I115" s="54"/>
      <c r="J115" s="165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</row>
    <row r="116">
      <c r="A116" s="165"/>
      <c r="B116" s="165"/>
      <c r="C116" s="165"/>
      <c r="D116" s="165"/>
      <c r="E116" s="54"/>
      <c r="F116" s="165"/>
      <c r="G116" s="165"/>
      <c r="H116" s="165"/>
      <c r="I116" s="54"/>
      <c r="J116" s="165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</row>
    <row r="117">
      <c r="A117" s="165"/>
      <c r="B117" s="165"/>
      <c r="C117" s="165"/>
      <c r="D117" s="165"/>
      <c r="E117" s="54"/>
      <c r="F117" s="165"/>
      <c r="G117" s="165"/>
      <c r="H117" s="165"/>
      <c r="I117" s="54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</row>
    <row r="118">
      <c r="A118" s="165"/>
      <c r="B118" s="165"/>
      <c r="C118" s="165"/>
      <c r="D118" s="165"/>
      <c r="E118" s="54"/>
      <c r="F118" s="165"/>
      <c r="G118" s="165"/>
      <c r="H118" s="165"/>
      <c r="I118" s="54"/>
      <c r="J118" s="165"/>
      <c r="K118" s="165"/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</row>
    <row r="119">
      <c r="A119" s="165"/>
      <c r="B119" s="165"/>
      <c r="C119" s="165"/>
      <c r="D119" s="165"/>
      <c r="E119" s="54"/>
      <c r="F119" s="165"/>
      <c r="G119" s="165"/>
      <c r="H119" s="165"/>
      <c r="I119" s="54"/>
      <c r="J119" s="165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</row>
    <row r="120">
      <c r="A120" s="165"/>
      <c r="B120" s="165"/>
      <c r="C120" s="165"/>
      <c r="D120" s="165"/>
      <c r="E120" s="54"/>
      <c r="F120" s="165"/>
      <c r="G120" s="165"/>
      <c r="H120" s="165"/>
      <c r="I120" s="54"/>
      <c r="J120" s="165"/>
      <c r="K120" s="165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</row>
    <row r="121">
      <c r="A121" s="165"/>
      <c r="B121" s="165"/>
      <c r="C121" s="165"/>
      <c r="D121" s="165"/>
      <c r="E121" s="54"/>
      <c r="F121" s="165"/>
      <c r="G121" s="165"/>
      <c r="H121" s="165"/>
      <c r="I121" s="54"/>
      <c r="J121" s="165"/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</row>
    <row r="122">
      <c r="A122" s="165"/>
      <c r="B122" s="165"/>
      <c r="C122" s="165"/>
      <c r="D122" s="165"/>
      <c r="E122" s="54"/>
      <c r="F122" s="165"/>
      <c r="G122" s="165"/>
      <c r="H122" s="165"/>
      <c r="I122" s="54"/>
      <c r="J122" s="165"/>
      <c r="K122" s="165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</row>
    <row r="123">
      <c r="A123" s="165"/>
      <c r="B123" s="165"/>
      <c r="C123" s="165"/>
      <c r="D123" s="165"/>
      <c r="E123" s="54"/>
      <c r="F123" s="165"/>
      <c r="G123" s="165"/>
      <c r="H123" s="165"/>
      <c r="I123" s="54"/>
      <c r="J123" s="165"/>
      <c r="K123" s="165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</row>
    <row r="124">
      <c r="A124" s="165"/>
      <c r="B124" s="165"/>
      <c r="C124" s="165"/>
      <c r="D124" s="165"/>
      <c r="E124" s="54"/>
      <c r="F124" s="165"/>
      <c r="G124" s="165"/>
      <c r="H124" s="165"/>
      <c r="I124" s="54"/>
      <c r="J124" s="165"/>
      <c r="K124" s="165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</row>
    <row r="125">
      <c r="A125" s="165"/>
      <c r="B125" s="165"/>
      <c r="C125" s="165"/>
      <c r="D125" s="165"/>
      <c r="E125" s="54"/>
      <c r="F125" s="165"/>
      <c r="G125" s="165"/>
      <c r="H125" s="165"/>
      <c r="I125" s="54"/>
      <c r="J125" s="165"/>
      <c r="K125" s="165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</row>
    <row r="126">
      <c r="A126" s="165"/>
      <c r="B126" s="165"/>
      <c r="C126" s="165"/>
      <c r="D126" s="165"/>
      <c r="E126" s="54"/>
      <c r="F126" s="165"/>
      <c r="G126" s="165"/>
      <c r="H126" s="165"/>
      <c r="I126" s="54"/>
      <c r="J126" s="165"/>
      <c r="K126" s="165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</row>
    <row r="127">
      <c r="A127" s="165"/>
      <c r="B127" s="165"/>
      <c r="C127" s="165"/>
      <c r="D127" s="165"/>
      <c r="E127" s="54"/>
      <c r="F127" s="165"/>
      <c r="G127" s="165"/>
      <c r="H127" s="165"/>
      <c r="I127" s="54"/>
      <c r="J127" s="165"/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</row>
    <row r="128">
      <c r="A128" s="165"/>
      <c r="B128" s="165"/>
      <c r="C128" s="165"/>
      <c r="D128" s="165"/>
      <c r="E128" s="54"/>
      <c r="F128" s="165"/>
      <c r="G128" s="165"/>
      <c r="H128" s="165"/>
      <c r="I128" s="54"/>
      <c r="J128" s="165"/>
      <c r="K128" s="165"/>
      <c r="L128" s="165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</row>
    <row r="129">
      <c r="A129" s="165"/>
      <c r="B129" s="165"/>
      <c r="C129" s="165"/>
      <c r="D129" s="165"/>
      <c r="E129" s="54"/>
      <c r="F129" s="165"/>
      <c r="G129" s="165"/>
      <c r="H129" s="165"/>
      <c r="I129" s="54"/>
      <c r="J129" s="165"/>
      <c r="K129" s="165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</row>
    <row r="130">
      <c r="A130" s="165"/>
      <c r="B130" s="165"/>
      <c r="C130" s="165"/>
      <c r="D130" s="165"/>
      <c r="E130" s="54"/>
      <c r="F130" s="165"/>
      <c r="G130" s="165"/>
      <c r="H130" s="165"/>
      <c r="I130" s="54"/>
      <c r="J130" s="165"/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</row>
    <row r="131">
      <c r="A131" s="165"/>
      <c r="B131" s="165"/>
      <c r="C131" s="165"/>
      <c r="D131" s="165"/>
      <c r="E131" s="54"/>
      <c r="F131" s="165"/>
      <c r="G131" s="165"/>
      <c r="H131" s="165"/>
      <c r="I131" s="54"/>
      <c r="J131" s="165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</row>
    <row r="132">
      <c r="A132" s="165"/>
      <c r="B132" s="165"/>
      <c r="C132" s="165"/>
      <c r="D132" s="165"/>
      <c r="E132" s="54"/>
      <c r="F132" s="165"/>
      <c r="G132" s="165"/>
      <c r="H132" s="165"/>
      <c r="I132" s="54"/>
      <c r="J132" s="165"/>
      <c r="K132" s="165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</row>
    <row r="133">
      <c r="A133" s="165"/>
      <c r="B133" s="165"/>
      <c r="C133" s="165"/>
      <c r="D133" s="165"/>
      <c r="E133" s="54"/>
      <c r="F133" s="165"/>
      <c r="G133" s="165"/>
      <c r="H133" s="165"/>
      <c r="I133" s="54"/>
      <c r="J133" s="165"/>
      <c r="K133" s="165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</row>
    <row r="134">
      <c r="A134" s="165"/>
      <c r="B134" s="165"/>
      <c r="C134" s="165"/>
      <c r="D134" s="165"/>
      <c r="E134" s="54"/>
      <c r="F134" s="165"/>
      <c r="G134" s="165"/>
      <c r="H134" s="165"/>
      <c r="I134" s="54"/>
      <c r="J134" s="165"/>
      <c r="K134" s="165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</row>
    <row r="135">
      <c r="A135" s="165"/>
      <c r="B135" s="165"/>
      <c r="C135" s="165"/>
      <c r="D135" s="165"/>
      <c r="E135" s="54"/>
      <c r="F135" s="165"/>
      <c r="G135" s="165"/>
      <c r="H135" s="165"/>
      <c r="I135" s="54"/>
      <c r="J135" s="165"/>
      <c r="K135" s="165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</row>
    <row r="136">
      <c r="A136" s="165"/>
      <c r="B136" s="165"/>
      <c r="C136" s="165"/>
      <c r="D136" s="165"/>
      <c r="E136" s="54"/>
      <c r="F136" s="165"/>
      <c r="G136" s="165"/>
      <c r="H136" s="165"/>
      <c r="I136" s="54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</row>
    <row r="137">
      <c r="A137" s="165"/>
      <c r="B137" s="165"/>
      <c r="C137" s="165"/>
      <c r="D137" s="165"/>
      <c r="E137" s="54"/>
      <c r="F137" s="165"/>
      <c r="G137" s="165"/>
      <c r="H137" s="165"/>
      <c r="I137" s="54"/>
      <c r="J137" s="165"/>
      <c r="K137" s="165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</row>
    <row r="138">
      <c r="A138" s="165"/>
      <c r="B138" s="165"/>
      <c r="C138" s="165"/>
      <c r="D138" s="165"/>
      <c r="E138" s="54"/>
      <c r="F138" s="165"/>
      <c r="G138" s="165"/>
      <c r="H138" s="165"/>
      <c r="I138" s="54"/>
      <c r="J138" s="165"/>
      <c r="K138" s="165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</row>
    <row r="139">
      <c r="A139" s="165"/>
      <c r="B139" s="165"/>
      <c r="C139" s="165"/>
      <c r="D139" s="165"/>
      <c r="E139" s="54"/>
      <c r="F139" s="165"/>
      <c r="G139" s="165"/>
      <c r="H139" s="165"/>
      <c r="I139" s="54"/>
      <c r="J139" s="165"/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</row>
    <row r="140">
      <c r="A140" s="165"/>
      <c r="B140" s="165"/>
      <c r="C140" s="165"/>
      <c r="D140" s="165"/>
      <c r="E140" s="54"/>
      <c r="F140" s="165"/>
      <c r="G140" s="165"/>
      <c r="H140" s="165"/>
      <c r="I140" s="54"/>
      <c r="J140" s="165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</row>
    <row r="141">
      <c r="A141" s="165"/>
      <c r="B141" s="165"/>
      <c r="C141" s="165"/>
      <c r="D141" s="165"/>
      <c r="E141" s="54"/>
      <c r="F141" s="165"/>
      <c r="G141" s="165"/>
      <c r="H141" s="165"/>
      <c r="I141" s="54"/>
      <c r="J141" s="165"/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</row>
    <row r="142">
      <c r="A142" s="165"/>
      <c r="B142" s="165"/>
      <c r="C142" s="165"/>
      <c r="D142" s="165"/>
      <c r="E142" s="54"/>
      <c r="F142" s="165"/>
      <c r="G142" s="165"/>
      <c r="H142" s="165"/>
      <c r="I142" s="54"/>
      <c r="J142" s="165"/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</row>
    <row r="143">
      <c r="A143" s="165"/>
      <c r="B143" s="165"/>
      <c r="C143" s="165"/>
      <c r="D143" s="165"/>
      <c r="E143" s="54"/>
      <c r="F143" s="165"/>
      <c r="G143" s="165"/>
      <c r="H143" s="165"/>
      <c r="I143" s="54"/>
      <c r="J143" s="165"/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</row>
    <row r="144">
      <c r="A144" s="165"/>
      <c r="B144" s="165"/>
      <c r="C144" s="165"/>
      <c r="D144" s="165"/>
      <c r="E144" s="54"/>
      <c r="F144" s="165"/>
      <c r="G144" s="165"/>
      <c r="H144" s="165"/>
      <c r="I144" s="54"/>
      <c r="J144" s="165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</row>
    <row r="145">
      <c r="A145" s="165"/>
      <c r="B145" s="165"/>
      <c r="C145" s="165"/>
      <c r="D145" s="165"/>
      <c r="E145" s="54"/>
      <c r="F145" s="165"/>
      <c r="G145" s="165"/>
      <c r="H145" s="165"/>
      <c r="I145" s="54"/>
      <c r="J145" s="165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</row>
    <row r="146">
      <c r="A146" s="165"/>
      <c r="B146" s="165"/>
      <c r="C146" s="165"/>
      <c r="D146" s="165"/>
      <c r="E146" s="54"/>
      <c r="F146" s="165"/>
      <c r="G146" s="165"/>
      <c r="H146" s="165"/>
      <c r="I146" s="54"/>
      <c r="J146" s="165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</row>
    <row r="147">
      <c r="A147" s="165"/>
      <c r="B147" s="165"/>
      <c r="C147" s="165"/>
      <c r="D147" s="165"/>
      <c r="E147" s="54"/>
      <c r="F147" s="165"/>
      <c r="G147" s="165"/>
      <c r="H147" s="165"/>
      <c r="I147" s="54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</row>
    <row r="148">
      <c r="A148" s="165"/>
      <c r="B148" s="165"/>
      <c r="C148" s="165"/>
      <c r="D148" s="165"/>
      <c r="E148" s="54"/>
      <c r="F148" s="165"/>
      <c r="G148" s="165"/>
      <c r="H148" s="165"/>
      <c r="I148" s="54"/>
      <c r="J148" s="165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</row>
    <row r="149">
      <c r="A149" s="165"/>
      <c r="B149" s="165"/>
      <c r="C149" s="165"/>
      <c r="D149" s="165"/>
      <c r="E149" s="54"/>
      <c r="F149" s="165"/>
      <c r="G149" s="165"/>
      <c r="H149" s="165"/>
      <c r="I149" s="54"/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</row>
    <row r="150">
      <c r="A150" s="165"/>
      <c r="B150" s="165"/>
      <c r="C150" s="165"/>
      <c r="D150" s="165"/>
      <c r="E150" s="54"/>
      <c r="F150" s="165"/>
      <c r="G150" s="165"/>
      <c r="H150" s="165"/>
      <c r="I150" s="54"/>
      <c r="J150" s="165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</row>
    <row r="151">
      <c r="A151" s="165"/>
      <c r="B151" s="165"/>
      <c r="C151" s="165"/>
      <c r="D151" s="165"/>
      <c r="E151" s="54"/>
      <c r="F151" s="165"/>
      <c r="G151" s="165"/>
      <c r="H151" s="165"/>
      <c r="I151" s="54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</row>
    <row r="152">
      <c r="A152" s="165"/>
      <c r="B152" s="165"/>
      <c r="C152" s="165"/>
      <c r="D152" s="165"/>
      <c r="E152" s="54"/>
      <c r="F152" s="165"/>
      <c r="G152" s="165"/>
      <c r="H152" s="165"/>
      <c r="I152" s="54"/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</row>
    <row r="153">
      <c r="A153" s="165"/>
      <c r="B153" s="165"/>
      <c r="C153" s="165"/>
      <c r="D153" s="165"/>
      <c r="E153" s="54"/>
      <c r="F153" s="165"/>
      <c r="G153" s="165"/>
      <c r="H153" s="165"/>
      <c r="I153" s="54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</row>
    <row r="154">
      <c r="A154" s="165"/>
      <c r="B154" s="165"/>
      <c r="C154" s="165"/>
      <c r="D154" s="165"/>
      <c r="E154" s="54"/>
      <c r="F154" s="165"/>
      <c r="G154" s="165"/>
      <c r="H154" s="165"/>
      <c r="I154" s="54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</row>
    <row r="155">
      <c r="A155" s="165"/>
      <c r="B155" s="165"/>
      <c r="C155" s="165"/>
      <c r="D155" s="165"/>
      <c r="E155" s="54"/>
      <c r="F155" s="165"/>
      <c r="G155" s="165"/>
      <c r="H155" s="165"/>
      <c r="I155" s="54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</row>
    <row r="156">
      <c r="A156" s="165"/>
      <c r="B156" s="165"/>
      <c r="C156" s="165"/>
      <c r="D156" s="165"/>
      <c r="E156" s="54"/>
      <c r="F156" s="165"/>
      <c r="G156" s="165"/>
      <c r="H156" s="165"/>
      <c r="I156" s="54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</row>
    <row r="157">
      <c r="A157" s="165"/>
      <c r="B157" s="165"/>
      <c r="C157" s="165"/>
      <c r="D157" s="165"/>
      <c r="E157" s="54"/>
      <c r="F157" s="165"/>
      <c r="G157" s="165"/>
      <c r="H157" s="165"/>
      <c r="I157" s="54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</row>
    <row r="158">
      <c r="A158" s="165"/>
      <c r="B158" s="165"/>
      <c r="C158" s="165"/>
      <c r="D158" s="165"/>
      <c r="E158" s="54"/>
      <c r="F158" s="165"/>
      <c r="G158" s="165"/>
      <c r="H158" s="165"/>
      <c r="I158" s="54"/>
      <c r="J158" s="165"/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</row>
    <row r="159">
      <c r="A159" s="165"/>
      <c r="B159" s="165"/>
      <c r="C159" s="165"/>
      <c r="D159" s="165"/>
      <c r="E159" s="54"/>
      <c r="F159" s="165"/>
      <c r="G159" s="165"/>
      <c r="H159" s="165"/>
      <c r="I159" s="54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</row>
    <row r="160">
      <c r="A160" s="165"/>
      <c r="B160" s="165"/>
      <c r="C160" s="165"/>
      <c r="D160" s="165"/>
      <c r="E160" s="54"/>
      <c r="F160" s="165"/>
      <c r="G160" s="165"/>
      <c r="H160" s="165"/>
      <c r="I160" s="54"/>
      <c r="J160" s="165"/>
      <c r="K160" s="165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</row>
    <row r="161">
      <c r="A161" s="165"/>
      <c r="B161" s="165"/>
      <c r="C161" s="165"/>
      <c r="D161" s="165"/>
      <c r="E161" s="54"/>
      <c r="F161" s="165"/>
      <c r="G161" s="165"/>
      <c r="H161" s="165"/>
      <c r="I161" s="54"/>
      <c r="J161" s="165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</row>
    <row r="162">
      <c r="A162" s="165"/>
      <c r="B162" s="165"/>
      <c r="C162" s="165"/>
      <c r="D162" s="165"/>
      <c r="E162" s="54"/>
      <c r="F162" s="165"/>
      <c r="G162" s="165"/>
      <c r="H162" s="165"/>
      <c r="I162" s="54"/>
      <c r="J162" s="165"/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</row>
    <row r="163">
      <c r="A163" s="165"/>
      <c r="B163" s="165"/>
      <c r="C163" s="165"/>
      <c r="D163" s="165"/>
      <c r="E163" s="54"/>
      <c r="F163" s="165"/>
      <c r="G163" s="165"/>
      <c r="H163" s="165"/>
      <c r="I163" s="54"/>
      <c r="J163" s="165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</row>
    <row r="164">
      <c r="A164" s="165"/>
      <c r="B164" s="165"/>
      <c r="C164" s="165"/>
      <c r="D164" s="165"/>
      <c r="E164" s="54"/>
      <c r="F164" s="165"/>
      <c r="G164" s="165"/>
      <c r="H164" s="165"/>
      <c r="I164" s="54"/>
      <c r="J164" s="165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</row>
    <row r="165">
      <c r="A165" s="165"/>
      <c r="B165" s="165"/>
      <c r="C165" s="165"/>
      <c r="D165" s="165"/>
      <c r="E165" s="54"/>
      <c r="F165" s="165"/>
      <c r="G165" s="165"/>
      <c r="H165" s="165"/>
      <c r="I165" s="54"/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</row>
    <row r="166">
      <c r="A166" s="165"/>
      <c r="B166" s="165"/>
      <c r="C166" s="165"/>
      <c r="D166" s="165"/>
      <c r="E166" s="54"/>
      <c r="F166" s="165"/>
      <c r="G166" s="165"/>
      <c r="H166" s="165"/>
      <c r="I166" s="54"/>
      <c r="J166" s="165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</row>
    <row r="167">
      <c r="A167" s="165"/>
      <c r="B167" s="165"/>
      <c r="C167" s="165"/>
      <c r="D167" s="165"/>
      <c r="E167" s="54"/>
      <c r="F167" s="165"/>
      <c r="G167" s="165"/>
      <c r="H167" s="165"/>
      <c r="I167" s="54"/>
      <c r="J167" s="165"/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</row>
    <row r="168">
      <c r="A168" s="165"/>
      <c r="B168" s="165"/>
      <c r="C168" s="165"/>
      <c r="D168" s="165"/>
      <c r="E168" s="54"/>
      <c r="F168" s="165"/>
      <c r="G168" s="165"/>
      <c r="H168" s="165"/>
      <c r="I168" s="54"/>
      <c r="J168" s="165"/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</row>
    <row r="169">
      <c r="A169" s="165"/>
      <c r="B169" s="165"/>
      <c r="C169" s="165"/>
      <c r="D169" s="165"/>
      <c r="E169" s="54"/>
      <c r="F169" s="165"/>
      <c r="G169" s="165"/>
      <c r="H169" s="165"/>
      <c r="I169" s="54"/>
      <c r="J169" s="165"/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</row>
    <row r="170">
      <c r="A170" s="165"/>
      <c r="B170" s="165"/>
      <c r="C170" s="165"/>
      <c r="D170" s="165"/>
      <c r="E170" s="54"/>
      <c r="F170" s="165"/>
      <c r="G170" s="165"/>
      <c r="H170" s="165"/>
      <c r="I170" s="54"/>
      <c r="J170" s="165"/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</row>
    <row r="171">
      <c r="A171" s="165"/>
      <c r="B171" s="165"/>
      <c r="C171" s="165"/>
      <c r="D171" s="165"/>
      <c r="E171" s="54"/>
      <c r="F171" s="165"/>
      <c r="G171" s="165"/>
      <c r="H171" s="165"/>
      <c r="I171" s="54"/>
      <c r="J171" s="165"/>
      <c r="K171" s="165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</row>
    <row r="172">
      <c r="A172" s="165"/>
      <c r="B172" s="165"/>
      <c r="C172" s="165"/>
      <c r="D172" s="165"/>
      <c r="E172" s="54"/>
      <c r="F172" s="165"/>
      <c r="G172" s="165"/>
      <c r="H172" s="165"/>
      <c r="I172" s="54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</row>
    <row r="173">
      <c r="A173" s="165"/>
      <c r="B173" s="165"/>
      <c r="C173" s="165"/>
      <c r="D173" s="165"/>
      <c r="E173" s="54"/>
      <c r="F173" s="165"/>
      <c r="G173" s="165"/>
      <c r="H173" s="165"/>
      <c r="I173" s="54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</row>
    <row r="174">
      <c r="A174" s="165"/>
      <c r="B174" s="165"/>
      <c r="C174" s="165"/>
      <c r="D174" s="165"/>
      <c r="E174" s="54"/>
      <c r="F174" s="165"/>
      <c r="G174" s="165"/>
      <c r="H174" s="165"/>
      <c r="I174" s="54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</row>
    <row r="175">
      <c r="A175" s="165"/>
      <c r="B175" s="165"/>
      <c r="C175" s="165"/>
      <c r="D175" s="165"/>
      <c r="E175" s="54"/>
      <c r="F175" s="165"/>
      <c r="G175" s="165"/>
      <c r="H175" s="165"/>
      <c r="I175" s="54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</row>
    <row r="176">
      <c r="A176" s="165"/>
      <c r="B176" s="165"/>
      <c r="C176" s="165"/>
      <c r="D176" s="165"/>
      <c r="E176" s="54"/>
      <c r="F176" s="165"/>
      <c r="G176" s="165"/>
      <c r="H176" s="165"/>
      <c r="I176" s="54"/>
      <c r="J176" s="165"/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</row>
    <row r="177">
      <c r="A177" s="165"/>
      <c r="B177" s="165"/>
      <c r="C177" s="165"/>
      <c r="D177" s="165"/>
      <c r="E177" s="54"/>
      <c r="F177" s="165"/>
      <c r="G177" s="165"/>
      <c r="H177" s="165"/>
      <c r="I177" s="54"/>
      <c r="J177" s="165"/>
      <c r="K177" s="165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</row>
    <row r="178">
      <c r="A178" s="165"/>
      <c r="B178" s="165"/>
      <c r="C178" s="165"/>
      <c r="D178" s="165"/>
      <c r="E178" s="54"/>
      <c r="F178" s="165"/>
      <c r="G178" s="165"/>
      <c r="H178" s="165"/>
      <c r="I178" s="54"/>
      <c r="J178" s="165"/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</row>
    <row r="179">
      <c r="A179" s="165"/>
      <c r="B179" s="165"/>
      <c r="C179" s="165"/>
      <c r="D179" s="165"/>
      <c r="E179" s="54"/>
      <c r="F179" s="165"/>
      <c r="G179" s="165"/>
      <c r="H179" s="165"/>
      <c r="I179" s="54"/>
      <c r="J179" s="165"/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</row>
    <row r="180">
      <c r="A180" s="165"/>
      <c r="B180" s="165"/>
      <c r="C180" s="165"/>
      <c r="D180" s="165"/>
      <c r="E180" s="54"/>
      <c r="F180" s="165"/>
      <c r="G180" s="165"/>
      <c r="H180" s="165"/>
      <c r="I180" s="54"/>
      <c r="J180" s="165"/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</row>
    <row r="181">
      <c r="A181" s="165"/>
      <c r="B181" s="165"/>
      <c r="C181" s="165"/>
      <c r="D181" s="165"/>
      <c r="E181" s="54"/>
      <c r="F181" s="165"/>
      <c r="G181" s="165"/>
      <c r="H181" s="165"/>
      <c r="I181" s="54"/>
      <c r="J181" s="165"/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</row>
    <row r="182">
      <c r="A182" s="165"/>
      <c r="B182" s="165"/>
      <c r="C182" s="165"/>
      <c r="D182" s="165"/>
      <c r="E182" s="54"/>
      <c r="F182" s="165"/>
      <c r="G182" s="165"/>
      <c r="H182" s="165"/>
      <c r="I182" s="54"/>
      <c r="J182" s="165"/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</row>
    <row r="183">
      <c r="A183" s="165"/>
      <c r="B183" s="165"/>
      <c r="C183" s="165"/>
      <c r="D183" s="165"/>
      <c r="E183" s="54"/>
      <c r="F183" s="165"/>
      <c r="G183" s="165"/>
      <c r="H183" s="165"/>
      <c r="I183" s="54"/>
      <c r="J183" s="165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</row>
    <row r="184">
      <c r="A184" s="165"/>
      <c r="B184" s="165"/>
      <c r="C184" s="165"/>
      <c r="D184" s="165"/>
      <c r="E184" s="54"/>
      <c r="F184" s="165"/>
      <c r="G184" s="165"/>
      <c r="H184" s="165"/>
      <c r="I184" s="54"/>
      <c r="J184" s="165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</row>
    <row r="185">
      <c r="A185" s="165"/>
      <c r="B185" s="165"/>
      <c r="C185" s="165"/>
      <c r="D185" s="165"/>
      <c r="E185" s="54"/>
      <c r="F185" s="165"/>
      <c r="G185" s="165"/>
      <c r="H185" s="165"/>
      <c r="I185" s="54"/>
      <c r="J185" s="165"/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</row>
    <row r="186">
      <c r="A186" s="165"/>
      <c r="B186" s="165"/>
      <c r="C186" s="165"/>
      <c r="D186" s="165"/>
      <c r="E186" s="54"/>
      <c r="F186" s="165"/>
      <c r="G186" s="165"/>
      <c r="H186" s="165"/>
      <c r="I186" s="54"/>
      <c r="J186" s="165"/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</row>
    <row r="187">
      <c r="A187" s="165"/>
      <c r="B187" s="165"/>
      <c r="C187" s="165"/>
      <c r="D187" s="165"/>
      <c r="E187" s="54"/>
      <c r="F187" s="165"/>
      <c r="G187" s="165"/>
      <c r="H187" s="165"/>
      <c r="I187" s="54"/>
      <c r="J187" s="165"/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</row>
    <row r="188">
      <c r="A188" s="165"/>
      <c r="B188" s="165"/>
      <c r="C188" s="165"/>
      <c r="D188" s="165"/>
      <c r="E188" s="54"/>
      <c r="F188" s="165"/>
      <c r="G188" s="165"/>
      <c r="H188" s="165"/>
      <c r="I188" s="54"/>
      <c r="J188" s="165"/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</row>
    <row r="189">
      <c r="A189" s="165"/>
      <c r="B189" s="165"/>
      <c r="C189" s="165"/>
      <c r="D189" s="165"/>
      <c r="E189" s="54"/>
      <c r="F189" s="165"/>
      <c r="G189" s="165"/>
      <c r="H189" s="165"/>
      <c r="I189" s="54"/>
      <c r="J189" s="165"/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</row>
    <row r="190">
      <c r="A190" s="165"/>
      <c r="B190" s="165"/>
      <c r="C190" s="165"/>
      <c r="D190" s="165"/>
      <c r="E190" s="54"/>
      <c r="F190" s="165"/>
      <c r="G190" s="165"/>
      <c r="H190" s="165"/>
      <c r="I190" s="54"/>
      <c r="J190" s="165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</row>
    <row r="191">
      <c r="A191" s="165"/>
      <c r="B191" s="165"/>
      <c r="C191" s="165"/>
      <c r="D191" s="165"/>
      <c r="E191" s="54"/>
      <c r="F191" s="165"/>
      <c r="G191" s="165"/>
      <c r="H191" s="165"/>
      <c r="I191" s="54"/>
      <c r="J191" s="165"/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</row>
    <row r="192">
      <c r="A192" s="165"/>
      <c r="B192" s="165"/>
      <c r="C192" s="165"/>
      <c r="D192" s="165"/>
      <c r="E192" s="54"/>
      <c r="F192" s="165"/>
      <c r="G192" s="165"/>
      <c r="H192" s="165"/>
      <c r="I192" s="54"/>
      <c r="J192" s="165"/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</row>
    <row r="193">
      <c r="A193" s="165"/>
      <c r="B193" s="165"/>
      <c r="C193" s="165"/>
      <c r="D193" s="165"/>
      <c r="E193" s="54"/>
      <c r="F193" s="165"/>
      <c r="G193" s="165"/>
      <c r="H193" s="165"/>
      <c r="I193" s="54"/>
      <c r="J193" s="165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</row>
    <row r="194">
      <c r="A194" s="165"/>
      <c r="B194" s="165"/>
      <c r="C194" s="165"/>
      <c r="D194" s="165"/>
      <c r="E194" s="54"/>
      <c r="F194" s="165"/>
      <c r="G194" s="165"/>
      <c r="H194" s="165"/>
      <c r="I194" s="54"/>
      <c r="J194" s="165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</row>
    <row r="195">
      <c r="A195" s="165"/>
      <c r="B195" s="165"/>
      <c r="C195" s="165"/>
      <c r="D195" s="165"/>
      <c r="E195" s="54"/>
      <c r="F195" s="165"/>
      <c r="G195" s="165"/>
      <c r="H195" s="165"/>
      <c r="I195" s="54"/>
      <c r="J195" s="165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</row>
    <row r="196">
      <c r="A196" s="165"/>
      <c r="B196" s="165"/>
      <c r="C196" s="165"/>
      <c r="D196" s="165"/>
      <c r="E196" s="54"/>
      <c r="F196" s="165"/>
      <c r="G196" s="165"/>
      <c r="H196" s="165"/>
      <c r="I196" s="54"/>
      <c r="J196" s="165"/>
      <c r="K196" s="165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</row>
    <row r="197">
      <c r="A197" s="165"/>
      <c r="B197" s="165"/>
      <c r="C197" s="165"/>
      <c r="D197" s="165"/>
      <c r="E197" s="54"/>
      <c r="F197" s="165"/>
      <c r="G197" s="165"/>
      <c r="H197" s="165"/>
      <c r="I197" s="54"/>
      <c r="J197" s="165"/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</row>
    <row r="198">
      <c r="A198" s="165"/>
      <c r="B198" s="165"/>
      <c r="C198" s="165"/>
      <c r="D198" s="165"/>
      <c r="E198" s="54"/>
      <c r="F198" s="165"/>
      <c r="G198" s="165"/>
      <c r="H198" s="165"/>
      <c r="I198" s="54"/>
      <c r="J198" s="165"/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</row>
    <row r="199">
      <c r="A199" s="165"/>
      <c r="B199" s="165"/>
      <c r="C199" s="165"/>
      <c r="D199" s="165"/>
      <c r="E199" s="54"/>
      <c r="F199" s="165"/>
      <c r="G199" s="165"/>
      <c r="H199" s="165"/>
      <c r="I199" s="54"/>
      <c r="J199" s="165"/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</row>
    <row r="200">
      <c r="A200" s="165"/>
      <c r="B200" s="165"/>
      <c r="C200" s="165"/>
      <c r="D200" s="165"/>
      <c r="E200" s="54"/>
      <c r="F200" s="165"/>
      <c r="G200" s="165"/>
      <c r="H200" s="165"/>
      <c r="I200" s="54"/>
      <c r="J200" s="165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</row>
    <row r="201">
      <c r="A201" s="165"/>
      <c r="B201" s="165"/>
      <c r="C201" s="165"/>
      <c r="D201" s="165"/>
      <c r="E201" s="54"/>
      <c r="F201" s="165"/>
      <c r="G201" s="165"/>
      <c r="H201" s="165"/>
      <c r="I201" s="54"/>
      <c r="J201" s="165"/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</row>
    <row r="202">
      <c r="A202" s="165"/>
      <c r="B202" s="165"/>
      <c r="C202" s="165"/>
      <c r="D202" s="165"/>
      <c r="E202" s="54"/>
      <c r="F202" s="165"/>
      <c r="G202" s="165"/>
      <c r="H202" s="165"/>
      <c r="I202" s="54"/>
      <c r="J202" s="165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</row>
    <row r="203">
      <c r="A203" s="165"/>
      <c r="B203" s="165"/>
      <c r="C203" s="165"/>
      <c r="D203" s="165"/>
      <c r="E203" s="54"/>
      <c r="F203" s="165"/>
      <c r="G203" s="165"/>
      <c r="H203" s="165"/>
      <c r="I203" s="54"/>
      <c r="J203" s="165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</row>
    <row r="204">
      <c r="A204" s="165"/>
      <c r="B204" s="165"/>
      <c r="C204" s="165"/>
      <c r="D204" s="165"/>
      <c r="E204" s="54"/>
      <c r="F204" s="165"/>
      <c r="G204" s="165"/>
      <c r="H204" s="165"/>
      <c r="I204" s="54"/>
      <c r="J204" s="165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</row>
    <row r="205">
      <c r="A205" s="165"/>
      <c r="B205" s="165"/>
      <c r="C205" s="165"/>
      <c r="D205" s="165"/>
      <c r="E205" s="54"/>
      <c r="F205" s="165"/>
      <c r="G205" s="165"/>
      <c r="H205" s="165"/>
      <c r="I205" s="54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</row>
    <row r="206">
      <c r="A206" s="165"/>
      <c r="B206" s="165"/>
      <c r="C206" s="165"/>
      <c r="D206" s="165"/>
      <c r="E206" s="54"/>
      <c r="F206" s="165"/>
      <c r="G206" s="165"/>
      <c r="H206" s="165"/>
      <c r="I206" s="54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</row>
    <row r="207">
      <c r="A207" s="165"/>
      <c r="B207" s="165"/>
      <c r="C207" s="165"/>
      <c r="D207" s="165"/>
      <c r="E207" s="54"/>
      <c r="F207" s="165"/>
      <c r="G207" s="165"/>
      <c r="H207" s="165"/>
      <c r="I207" s="54"/>
      <c r="J207" s="165"/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</row>
    <row r="208">
      <c r="A208" s="165"/>
      <c r="B208" s="165"/>
      <c r="C208" s="165"/>
      <c r="D208" s="165"/>
      <c r="E208" s="54"/>
      <c r="F208" s="165"/>
      <c r="G208" s="165"/>
      <c r="H208" s="165"/>
      <c r="I208" s="54"/>
      <c r="J208" s="165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</row>
    <row r="209">
      <c r="A209" s="165"/>
      <c r="B209" s="165"/>
      <c r="C209" s="165"/>
      <c r="D209" s="165"/>
      <c r="E209" s="54"/>
      <c r="F209" s="165"/>
      <c r="G209" s="165"/>
      <c r="H209" s="165"/>
      <c r="I209" s="54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</row>
    <row r="210">
      <c r="A210" s="165"/>
      <c r="B210" s="165"/>
      <c r="C210" s="165"/>
      <c r="D210" s="165"/>
      <c r="E210" s="54"/>
      <c r="F210" s="165"/>
      <c r="G210" s="165"/>
      <c r="H210" s="165"/>
      <c r="I210" s="54"/>
      <c r="J210" s="165"/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</row>
    <row r="211">
      <c r="A211" s="165"/>
      <c r="B211" s="165"/>
      <c r="C211" s="165"/>
      <c r="D211" s="165"/>
      <c r="E211" s="54"/>
      <c r="F211" s="165"/>
      <c r="G211" s="165"/>
      <c r="H211" s="165"/>
      <c r="I211" s="54"/>
      <c r="J211" s="165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</row>
    <row r="212">
      <c r="A212" s="165"/>
      <c r="B212" s="165"/>
      <c r="C212" s="165"/>
      <c r="D212" s="165"/>
      <c r="E212" s="54"/>
      <c r="F212" s="165"/>
      <c r="G212" s="165"/>
      <c r="H212" s="165"/>
      <c r="I212" s="54"/>
      <c r="J212" s="165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</row>
    <row r="213">
      <c r="A213" s="165"/>
      <c r="B213" s="165"/>
      <c r="C213" s="165"/>
      <c r="D213" s="165"/>
      <c r="E213" s="54"/>
      <c r="F213" s="165"/>
      <c r="G213" s="165"/>
      <c r="H213" s="165"/>
      <c r="I213" s="54"/>
      <c r="J213" s="165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</row>
    <row r="214">
      <c r="A214" s="165"/>
      <c r="B214" s="165"/>
      <c r="C214" s="165"/>
      <c r="D214" s="165"/>
      <c r="E214" s="54"/>
      <c r="F214" s="165"/>
      <c r="G214" s="165"/>
      <c r="H214" s="165"/>
      <c r="I214" s="54"/>
      <c r="J214" s="165"/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</row>
    <row r="215">
      <c r="A215" s="165"/>
      <c r="B215" s="165"/>
      <c r="C215" s="165"/>
      <c r="D215" s="165"/>
      <c r="E215" s="54"/>
      <c r="F215" s="165"/>
      <c r="G215" s="165"/>
      <c r="H215" s="165"/>
      <c r="I215" s="54"/>
      <c r="J215" s="165"/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</row>
    <row r="216">
      <c r="A216" s="165"/>
      <c r="B216" s="165"/>
      <c r="C216" s="165"/>
      <c r="D216" s="165"/>
      <c r="E216" s="54"/>
      <c r="F216" s="165"/>
      <c r="G216" s="165"/>
      <c r="H216" s="165"/>
      <c r="I216" s="54"/>
      <c r="J216" s="165"/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</row>
    <row r="217">
      <c r="A217" s="165"/>
      <c r="B217" s="165"/>
      <c r="C217" s="165"/>
      <c r="D217" s="165"/>
      <c r="E217" s="54"/>
      <c r="F217" s="165"/>
      <c r="G217" s="165"/>
      <c r="H217" s="165"/>
      <c r="I217" s="54"/>
      <c r="J217" s="165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</row>
    <row r="218">
      <c r="A218" s="165"/>
      <c r="B218" s="165"/>
      <c r="C218" s="165"/>
      <c r="D218" s="165"/>
      <c r="E218" s="54"/>
      <c r="F218" s="165"/>
      <c r="G218" s="165"/>
      <c r="H218" s="165"/>
      <c r="I218" s="54"/>
      <c r="J218" s="165"/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</row>
    <row r="219">
      <c r="A219" s="165"/>
      <c r="B219" s="165"/>
      <c r="C219" s="165"/>
      <c r="D219" s="165"/>
      <c r="E219" s="54"/>
      <c r="F219" s="165"/>
      <c r="G219" s="165"/>
      <c r="H219" s="165"/>
      <c r="I219" s="54"/>
      <c r="J219" s="165"/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</row>
    <row r="220">
      <c r="A220" s="165"/>
      <c r="B220" s="165"/>
      <c r="C220" s="165"/>
      <c r="D220" s="165"/>
      <c r="E220" s="54"/>
      <c r="F220" s="165"/>
      <c r="G220" s="165"/>
      <c r="H220" s="165"/>
      <c r="I220" s="54"/>
      <c r="J220" s="165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</row>
    <row r="221">
      <c r="A221" s="165"/>
      <c r="B221" s="165"/>
      <c r="C221" s="165"/>
      <c r="D221" s="165"/>
      <c r="E221" s="54"/>
      <c r="F221" s="165"/>
      <c r="G221" s="165"/>
      <c r="H221" s="165"/>
      <c r="I221" s="54"/>
      <c r="J221" s="165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</row>
    <row r="222">
      <c r="A222" s="165"/>
      <c r="B222" s="165"/>
      <c r="C222" s="165"/>
      <c r="D222" s="165"/>
      <c r="E222" s="54"/>
      <c r="F222" s="165"/>
      <c r="G222" s="165"/>
      <c r="H222" s="165"/>
      <c r="I222" s="54"/>
      <c r="J222" s="165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</row>
    <row r="223">
      <c r="A223" s="165"/>
      <c r="B223" s="165"/>
      <c r="C223" s="165"/>
      <c r="D223" s="165"/>
      <c r="E223" s="54"/>
      <c r="F223" s="165"/>
      <c r="G223" s="165"/>
      <c r="H223" s="165"/>
      <c r="I223" s="54"/>
      <c r="J223" s="165"/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</row>
    <row r="224">
      <c r="A224" s="165"/>
      <c r="B224" s="165"/>
      <c r="C224" s="165"/>
      <c r="D224" s="165"/>
      <c r="E224" s="54"/>
      <c r="F224" s="165"/>
      <c r="G224" s="165"/>
      <c r="H224" s="165"/>
      <c r="I224" s="54"/>
      <c r="J224" s="165"/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</row>
    <row r="225">
      <c r="A225" s="165"/>
      <c r="B225" s="165"/>
      <c r="C225" s="165"/>
      <c r="D225" s="165"/>
      <c r="E225" s="54"/>
      <c r="F225" s="165"/>
      <c r="G225" s="165"/>
      <c r="H225" s="165"/>
      <c r="I225" s="54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</row>
    <row r="226">
      <c r="A226" s="165"/>
      <c r="B226" s="165"/>
      <c r="C226" s="165"/>
      <c r="D226" s="165"/>
      <c r="E226" s="54"/>
      <c r="F226" s="165"/>
      <c r="G226" s="165"/>
      <c r="H226" s="165"/>
      <c r="I226" s="54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</row>
    <row r="227">
      <c r="A227" s="165"/>
      <c r="B227" s="165"/>
      <c r="C227" s="165"/>
      <c r="D227" s="165"/>
      <c r="E227" s="54"/>
      <c r="F227" s="165"/>
      <c r="G227" s="165"/>
      <c r="H227" s="165"/>
      <c r="I227" s="54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</row>
    <row r="228">
      <c r="A228" s="165"/>
      <c r="B228" s="165"/>
      <c r="C228" s="165"/>
      <c r="D228" s="165"/>
      <c r="E228" s="54"/>
      <c r="F228" s="165"/>
      <c r="G228" s="165"/>
      <c r="H228" s="165"/>
      <c r="I228" s="54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</row>
    <row r="229">
      <c r="A229" s="165"/>
      <c r="B229" s="165"/>
      <c r="C229" s="165"/>
      <c r="D229" s="165"/>
      <c r="E229" s="54"/>
      <c r="F229" s="165"/>
      <c r="G229" s="165"/>
      <c r="H229" s="165"/>
      <c r="I229" s="54"/>
      <c r="J229" s="165"/>
      <c r="K229" s="165"/>
      <c r="L229" s="165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</row>
    <row r="230">
      <c r="A230" s="165"/>
      <c r="B230" s="165"/>
      <c r="C230" s="165"/>
      <c r="D230" s="165"/>
      <c r="E230" s="54"/>
      <c r="F230" s="165"/>
      <c r="G230" s="165"/>
      <c r="H230" s="165"/>
      <c r="I230" s="54"/>
      <c r="J230" s="165"/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</row>
    <row r="231">
      <c r="A231" s="165"/>
      <c r="B231" s="165"/>
      <c r="C231" s="165"/>
      <c r="D231" s="165"/>
      <c r="E231" s="54"/>
      <c r="F231" s="165"/>
      <c r="G231" s="165"/>
      <c r="H231" s="165"/>
      <c r="I231" s="54"/>
      <c r="J231" s="165"/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</row>
    <row r="232">
      <c r="A232" s="165"/>
      <c r="B232" s="165"/>
      <c r="C232" s="165"/>
      <c r="D232" s="165"/>
      <c r="E232" s="54"/>
      <c r="F232" s="165"/>
      <c r="G232" s="165"/>
      <c r="H232" s="165"/>
      <c r="I232" s="54"/>
      <c r="J232" s="165"/>
      <c r="K232" s="165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</row>
    <row r="233">
      <c r="A233" s="165"/>
      <c r="B233" s="165"/>
      <c r="C233" s="165"/>
      <c r="D233" s="165"/>
      <c r="E233" s="54"/>
      <c r="F233" s="165"/>
      <c r="G233" s="165"/>
      <c r="H233" s="165"/>
      <c r="I233" s="54"/>
      <c r="J233" s="165"/>
      <c r="K233" s="165"/>
      <c r="L233" s="165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</row>
    <row r="234">
      <c r="A234" s="165"/>
      <c r="B234" s="165"/>
      <c r="C234" s="165"/>
      <c r="D234" s="165"/>
      <c r="E234" s="54"/>
      <c r="F234" s="165"/>
      <c r="G234" s="165"/>
      <c r="H234" s="165"/>
      <c r="I234" s="54"/>
      <c r="J234" s="165"/>
      <c r="K234" s="165"/>
      <c r="L234" s="165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</row>
    <row r="235">
      <c r="A235" s="165"/>
      <c r="B235" s="165"/>
      <c r="C235" s="165"/>
      <c r="D235" s="165"/>
      <c r="E235" s="54"/>
      <c r="F235" s="165"/>
      <c r="G235" s="165"/>
      <c r="H235" s="165"/>
      <c r="I235" s="54"/>
      <c r="J235" s="165"/>
      <c r="K235" s="165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</row>
    <row r="236">
      <c r="A236" s="165"/>
      <c r="B236" s="165"/>
      <c r="C236" s="165"/>
      <c r="D236" s="165"/>
      <c r="E236" s="54"/>
      <c r="F236" s="165"/>
      <c r="G236" s="165"/>
      <c r="H236" s="165"/>
      <c r="I236" s="54"/>
      <c r="J236" s="165"/>
      <c r="K236" s="165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</row>
    <row r="237">
      <c r="A237" s="165"/>
      <c r="B237" s="165"/>
      <c r="C237" s="165"/>
      <c r="D237" s="165"/>
      <c r="E237" s="54"/>
      <c r="F237" s="165"/>
      <c r="G237" s="165"/>
      <c r="H237" s="165"/>
      <c r="I237" s="54"/>
      <c r="J237" s="165"/>
      <c r="K237" s="165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</row>
    <row r="238">
      <c r="A238" s="165"/>
      <c r="B238" s="165"/>
      <c r="C238" s="165"/>
      <c r="D238" s="165"/>
      <c r="E238" s="54"/>
      <c r="F238" s="165"/>
      <c r="G238" s="165"/>
      <c r="H238" s="165"/>
      <c r="I238" s="54"/>
      <c r="J238" s="165"/>
      <c r="K238" s="165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</row>
    <row r="239">
      <c r="A239" s="165"/>
      <c r="B239" s="165"/>
      <c r="C239" s="165"/>
      <c r="D239" s="165"/>
      <c r="E239" s="54"/>
      <c r="F239" s="165"/>
      <c r="G239" s="165"/>
      <c r="H239" s="165"/>
      <c r="I239" s="54"/>
      <c r="J239" s="165"/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</row>
    <row r="240">
      <c r="A240" s="165"/>
      <c r="B240" s="165"/>
      <c r="C240" s="165"/>
      <c r="D240" s="165"/>
      <c r="E240" s="54"/>
      <c r="F240" s="165"/>
      <c r="G240" s="165"/>
      <c r="H240" s="165"/>
      <c r="I240" s="54"/>
      <c r="J240" s="165"/>
      <c r="K240" s="165"/>
      <c r="L240" s="165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</row>
    <row r="241">
      <c r="A241" s="165"/>
      <c r="B241" s="165"/>
      <c r="C241" s="165"/>
      <c r="D241" s="165"/>
      <c r="E241" s="54"/>
      <c r="F241" s="165"/>
      <c r="G241" s="165"/>
      <c r="H241" s="165"/>
      <c r="I241" s="54"/>
      <c r="J241" s="165"/>
      <c r="K241" s="165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</row>
    <row r="242">
      <c r="A242" s="165"/>
      <c r="B242" s="165"/>
      <c r="C242" s="165"/>
      <c r="D242" s="165"/>
      <c r="E242" s="54"/>
      <c r="F242" s="165"/>
      <c r="G242" s="165"/>
      <c r="H242" s="165"/>
      <c r="I242" s="54"/>
      <c r="J242" s="165"/>
      <c r="K242" s="165"/>
      <c r="L242" s="165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</row>
    <row r="243">
      <c r="A243" s="165"/>
      <c r="B243" s="165"/>
      <c r="C243" s="165"/>
      <c r="D243" s="165"/>
      <c r="E243" s="54"/>
      <c r="F243" s="165"/>
      <c r="G243" s="165"/>
      <c r="H243" s="165"/>
      <c r="I243" s="54"/>
      <c r="J243" s="165"/>
      <c r="K243" s="165"/>
      <c r="L243" s="165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</row>
    <row r="244">
      <c r="A244" s="165"/>
      <c r="B244" s="165"/>
      <c r="C244" s="165"/>
      <c r="D244" s="165"/>
      <c r="E244" s="54"/>
      <c r="F244" s="165"/>
      <c r="G244" s="165"/>
      <c r="H244" s="165"/>
      <c r="I244" s="54"/>
      <c r="J244" s="165"/>
      <c r="K244" s="165"/>
      <c r="L244" s="165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</row>
    <row r="245">
      <c r="A245" s="165"/>
      <c r="B245" s="165"/>
      <c r="C245" s="165"/>
      <c r="D245" s="165"/>
      <c r="E245" s="54"/>
      <c r="F245" s="165"/>
      <c r="G245" s="165"/>
      <c r="H245" s="165"/>
      <c r="I245" s="54"/>
      <c r="J245" s="165"/>
      <c r="K245" s="165"/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</row>
    <row r="246">
      <c r="A246" s="165"/>
      <c r="B246" s="165"/>
      <c r="C246" s="165"/>
      <c r="D246" s="165"/>
      <c r="E246" s="54"/>
      <c r="F246" s="165"/>
      <c r="G246" s="165"/>
      <c r="H246" s="165"/>
      <c r="I246" s="54"/>
      <c r="J246" s="165"/>
      <c r="K246" s="165"/>
      <c r="L246" s="165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</row>
    <row r="247">
      <c r="A247" s="165"/>
      <c r="B247" s="165"/>
      <c r="C247" s="165"/>
      <c r="D247" s="165"/>
      <c r="E247" s="54"/>
      <c r="F247" s="165"/>
      <c r="G247" s="165"/>
      <c r="H247" s="165"/>
      <c r="I247" s="54"/>
      <c r="J247" s="165"/>
      <c r="K247" s="165"/>
      <c r="L247" s="165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</row>
    <row r="248">
      <c r="A248" s="165"/>
      <c r="B248" s="165"/>
      <c r="C248" s="165"/>
      <c r="D248" s="165"/>
      <c r="E248" s="54"/>
      <c r="F248" s="165"/>
      <c r="G248" s="165"/>
      <c r="H248" s="165"/>
      <c r="I248" s="54"/>
      <c r="J248" s="165"/>
      <c r="K248" s="165"/>
      <c r="L248" s="165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</row>
    <row r="249">
      <c r="A249" s="165"/>
      <c r="B249" s="165"/>
      <c r="C249" s="165"/>
      <c r="D249" s="165"/>
      <c r="E249" s="54"/>
      <c r="F249" s="165"/>
      <c r="G249" s="165"/>
      <c r="H249" s="165"/>
      <c r="I249" s="54"/>
      <c r="J249" s="165"/>
      <c r="K249" s="165"/>
      <c r="L249" s="165"/>
      <c r="M249" s="165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</row>
    <row r="250">
      <c r="A250" s="165"/>
      <c r="B250" s="165"/>
      <c r="C250" s="165"/>
      <c r="D250" s="165"/>
      <c r="E250" s="54"/>
      <c r="F250" s="165"/>
      <c r="G250" s="165"/>
      <c r="H250" s="165"/>
      <c r="I250" s="54"/>
      <c r="J250" s="165"/>
      <c r="K250" s="165"/>
      <c r="L250" s="165"/>
      <c r="M250" s="165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</row>
    <row r="251">
      <c r="A251" s="165"/>
      <c r="B251" s="165"/>
      <c r="C251" s="165"/>
      <c r="D251" s="165"/>
      <c r="E251" s="54"/>
      <c r="F251" s="165"/>
      <c r="G251" s="165"/>
      <c r="H251" s="165"/>
      <c r="I251" s="54"/>
      <c r="J251" s="165"/>
      <c r="K251" s="165"/>
      <c r="L251" s="165"/>
      <c r="M251" s="165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</row>
    <row r="252">
      <c r="A252" s="165"/>
      <c r="B252" s="165"/>
      <c r="C252" s="165"/>
      <c r="D252" s="165"/>
      <c r="E252" s="54"/>
      <c r="F252" s="165"/>
      <c r="G252" s="165"/>
      <c r="H252" s="165"/>
      <c r="I252" s="54"/>
      <c r="J252" s="165"/>
      <c r="K252" s="165"/>
      <c r="L252" s="165"/>
      <c r="M252" s="165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</row>
    <row r="253">
      <c r="A253" s="165"/>
      <c r="B253" s="165"/>
      <c r="C253" s="165"/>
      <c r="D253" s="165"/>
      <c r="E253" s="54"/>
      <c r="F253" s="165"/>
      <c r="G253" s="165"/>
      <c r="H253" s="165"/>
      <c r="I253" s="54"/>
      <c r="J253" s="165"/>
      <c r="K253" s="165"/>
      <c r="L253" s="165"/>
      <c r="M253" s="165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</row>
    <row r="254">
      <c r="A254" s="165"/>
      <c r="B254" s="165"/>
      <c r="C254" s="165"/>
      <c r="D254" s="165"/>
      <c r="E254" s="54"/>
      <c r="F254" s="165"/>
      <c r="G254" s="165"/>
      <c r="H254" s="165"/>
      <c r="I254" s="54"/>
      <c r="J254" s="165"/>
      <c r="K254" s="165"/>
      <c r="L254" s="165"/>
      <c r="M254" s="165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</row>
    <row r="255">
      <c r="A255" s="165"/>
      <c r="B255" s="165"/>
      <c r="C255" s="165"/>
      <c r="D255" s="165"/>
      <c r="E255" s="54"/>
      <c r="F255" s="165"/>
      <c r="G255" s="165"/>
      <c r="H255" s="165"/>
      <c r="I255" s="54"/>
      <c r="J255" s="165"/>
      <c r="K255" s="165"/>
      <c r="L255" s="165"/>
      <c r="M255" s="165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</row>
    <row r="256">
      <c r="A256" s="165"/>
      <c r="B256" s="165"/>
      <c r="C256" s="165"/>
      <c r="D256" s="165"/>
      <c r="E256" s="54"/>
      <c r="F256" s="165"/>
      <c r="G256" s="165"/>
      <c r="H256" s="165"/>
      <c r="I256" s="54"/>
      <c r="J256" s="165"/>
      <c r="K256" s="165"/>
      <c r="L256" s="165"/>
      <c r="M256" s="165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</row>
    <row r="257">
      <c r="A257" s="165"/>
      <c r="B257" s="165"/>
      <c r="C257" s="165"/>
      <c r="D257" s="165"/>
      <c r="E257" s="54"/>
      <c r="F257" s="165"/>
      <c r="G257" s="165"/>
      <c r="H257" s="165"/>
      <c r="I257" s="54"/>
      <c r="J257" s="165"/>
      <c r="K257" s="165"/>
      <c r="L257" s="165"/>
      <c r="M257" s="165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</row>
    <row r="258">
      <c r="A258" s="165"/>
      <c r="B258" s="165"/>
      <c r="C258" s="165"/>
      <c r="D258" s="165"/>
      <c r="E258" s="54"/>
      <c r="F258" s="165"/>
      <c r="G258" s="165"/>
      <c r="H258" s="165"/>
      <c r="I258" s="54"/>
      <c r="J258" s="165"/>
      <c r="K258" s="165"/>
      <c r="L258" s="165"/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</row>
    <row r="259">
      <c r="A259" s="165"/>
      <c r="B259" s="165"/>
      <c r="C259" s="165"/>
      <c r="D259" s="165"/>
      <c r="E259" s="54"/>
      <c r="F259" s="165"/>
      <c r="G259" s="165"/>
      <c r="H259" s="165"/>
      <c r="I259" s="54"/>
      <c r="J259" s="165"/>
      <c r="K259" s="165"/>
      <c r="L259" s="165"/>
      <c r="M259" s="165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</row>
    <row r="260">
      <c r="A260" s="165"/>
      <c r="B260" s="165"/>
      <c r="C260" s="165"/>
      <c r="D260" s="165"/>
      <c r="E260" s="54"/>
      <c r="F260" s="165"/>
      <c r="G260" s="165"/>
      <c r="H260" s="165"/>
      <c r="I260" s="54"/>
      <c r="J260" s="165"/>
      <c r="K260" s="165"/>
      <c r="L260" s="165"/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</row>
    <row r="261">
      <c r="A261" s="165"/>
      <c r="B261" s="165"/>
      <c r="C261" s="165"/>
      <c r="D261" s="165"/>
      <c r="E261" s="54"/>
      <c r="F261" s="165"/>
      <c r="G261" s="165"/>
      <c r="H261" s="165"/>
      <c r="I261" s="54"/>
      <c r="J261" s="165"/>
      <c r="K261" s="165"/>
      <c r="L261" s="165"/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</row>
    <row r="262">
      <c r="A262" s="165"/>
      <c r="B262" s="165"/>
      <c r="C262" s="165"/>
      <c r="D262" s="165"/>
      <c r="E262" s="54"/>
      <c r="F262" s="165"/>
      <c r="G262" s="165"/>
      <c r="H262" s="165"/>
      <c r="I262" s="54"/>
      <c r="J262" s="165"/>
      <c r="K262" s="165"/>
      <c r="L262" s="165"/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</row>
    <row r="263">
      <c r="A263" s="165"/>
      <c r="B263" s="165"/>
      <c r="C263" s="165"/>
      <c r="D263" s="165"/>
      <c r="E263" s="54"/>
      <c r="F263" s="165"/>
      <c r="G263" s="165"/>
      <c r="H263" s="165"/>
      <c r="I263" s="54"/>
      <c r="J263" s="165"/>
      <c r="K263" s="165"/>
      <c r="L263" s="165"/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</row>
    <row r="264">
      <c r="A264" s="165"/>
      <c r="B264" s="165"/>
      <c r="C264" s="165"/>
      <c r="D264" s="165"/>
      <c r="E264" s="54"/>
      <c r="F264" s="165"/>
      <c r="G264" s="165"/>
      <c r="H264" s="165"/>
      <c r="I264" s="54"/>
      <c r="J264" s="165"/>
      <c r="K264" s="165"/>
      <c r="L264" s="165"/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</row>
    <row r="265">
      <c r="A265" s="165"/>
      <c r="B265" s="165"/>
      <c r="C265" s="165"/>
      <c r="D265" s="165"/>
      <c r="E265" s="54"/>
      <c r="F265" s="165"/>
      <c r="G265" s="165"/>
      <c r="H265" s="165"/>
      <c r="I265" s="54"/>
      <c r="J265" s="165"/>
      <c r="K265" s="165"/>
      <c r="L265" s="165"/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</row>
    <row r="266">
      <c r="A266" s="165"/>
      <c r="B266" s="165"/>
      <c r="C266" s="165"/>
      <c r="D266" s="165"/>
      <c r="E266" s="54"/>
      <c r="F266" s="165"/>
      <c r="G266" s="165"/>
      <c r="H266" s="165"/>
      <c r="I266" s="54"/>
      <c r="J266" s="165"/>
      <c r="K266" s="165"/>
      <c r="L266" s="165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</row>
    <row r="267">
      <c r="A267" s="165"/>
      <c r="B267" s="165"/>
      <c r="C267" s="165"/>
      <c r="D267" s="165"/>
      <c r="E267" s="54"/>
      <c r="F267" s="165"/>
      <c r="G267" s="165"/>
      <c r="H267" s="165"/>
      <c r="I267" s="54"/>
      <c r="J267" s="165"/>
      <c r="K267" s="165"/>
      <c r="L267" s="165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</row>
    <row r="268">
      <c r="A268" s="165"/>
      <c r="B268" s="165"/>
      <c r="C268" s="165"/>
      <c r="D268" s="165"/>
      <c r="E268" s="54"/>
      <c r="F268" s="165"/>
      <c r="G268" s="165"/>
      <c r="H268" s="165"/>
      <c r="I268" s="54"/>
      <c r="J268" s="165"/>
      <c r="K268" s="165"/>
      <c r="L268" s="165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</row>
    <row r="269">
      <c r="A269" s="165"/>
      <c r="B269" s="165"/>
      <c r="C269" s="165"/>
      <c r="D269" s="165"/>
      <c r="E269" s="54"/>
      <c r="F269" s="165"/>
      <c r="G269" s="165"/>
      <c r="H269" s="165"/>
      <c r="I269" s="54"/>
      <c r="J269" s="165"/>
      <c r="K269" s="165"/>
      <c r="L269" s="165"/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</row>
    <row r="270">
      <c r="A270" s="165"/>
      <c r="B270" s="165"/>
      <c r="C270" s="165"/>
      <c r="D270" s="165"/>
      <c r="E270" s="54"/>
      <c r="F270" s="165"/>
      <c r="G270" s="165"/>
      <c r="H270" s="165"/>
      <c r="I270" s="54"/>
      <c r="J270" s="165"/>
      <c r="K270" s="165"/>
      <c r="L270" s="165"/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</row>
    <row r="271">
      <c r="A271" s="165"/>
      <c r="B271" s="165"/>
      <c r="C271" s="165"/>
      <c r="D271" s="165"/>
      <c r="E271" s="54"/>
      <c r="F271" s="165"/>
      <c r="G271" s="165"/>
      <c r="H271" s="165"/>
      <c r="I271" s="54"/>
      <c r="J271" s="165"/>
      <c r="K271" s="165"/>
      <c r="L271" s="165"/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</row>
    <row r="272">
      <c r="A272" s="165"/>
      <c r="B272" s="165"/>
      <c r="C272" s="165"/>
      <c r="D272" s="165"/>
      <c r="E272" s="54"/>
      <c r="F272" s="165"/>
      <c r="G272" s="165"/>
      <c r="H272" s="165"/>
      <c r="I272" s="54"/>
      <c r="J272" s="165"/>
      <c r="K272" s="165"/>
      <c r="L272" s="165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</row>
    <row r="273">
      <c r="A273" s="165"/>
      <c r="B273" s="165"/>
      <c r="C273" s="165"/>
      <c r="D273" s="165"/>
      <c r="E273" s="54"/>
      <c r="F273" s="165"/>
      <c r="G273" s="165"/>
      <c r="H273" s="165"/>
      <c r="I273" s="54"/>
      <c r="J273" s="165"/>
      <c r="K273" s="165"/>
      <c r="L273" s="165"/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</row>
    <row r="274">
      <c r="A274" s="165"/>
      <c r="B274" s="165"/>
      <c r="C274" s="165"/>
      <c r="D274" s="165"/>
      <c r="E274" s="54"/>
      <c r="F274" s="165"/>
      <c r="G274" s="165"/>
      <c r="H274" s="165"/>
      <c r="I274" s="54"/>
      <c r="J274" s="165"/>
      <c r="K274" s="165"/>
      <c r="L274" s="165"/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</row>
    <row r="275">
      <c r="A275" s="165"/>
      <c r="B275" s="165"/>
      <c r="C275" s="165"/>
      <c r="D275" s="165"/>
      <c r="E275" s="54"/>
      <c r="F275" s="165"/>
      <c r="G275" s="165"/>
      <c r="H275" s="165"/>
      <c r="I275" s="54"/>
      <c r="J275" s="165"/>
      <c r="K275" s="165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</row>
    <row r="276">
      <c r="A276" s="165"/>
      <c r="B276" s="165"/>
      <c r="C276" s="165"/>
      <c r="D276" s="165"/>
      <c r="E276" s="54"/>
      <c r="F276" s="165"/>
      <c r="G276" s="165"/>
      <c r="H276" s="165"/>
      <c r="I276" s="54"/>
      <c r="J276" s="165"/>
      <c r="K276" s="165"/>
      <c r="L276" s="165"/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</row>
    <row r="277">
      <c r="A277" s="165"/>
      <c r="B277" s="165"/>
      <c r="C277" s="165"/>
      <c r="D277" s="165"/>
      <c r="E277" s="54"/>
      <c r="F277" s="165"/>
      <c r="G277" s="165"/>
      <c r="H277" s="165"/>
      <c r="I277" s="54"/>
      <c r="J277" s="165"/>
      <c r="K277" s="165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</row>
    <row r="278">
      <c r="A278" s="165"/>
      <c r="B278" s="165"/>
      <c r="C278" s="165"/>
      <c r="D278" s="165"/>
      <c r="E278" s="54"/>
      <c r="F278" s="165"/>
      <c r="G278" s="165"/>
      <c r="H278" s="165"/>
      <c r="I278" s="54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</row>
    <row r="279">
      <c r="A279" s="165"/>
      <c r="B279" s="165"/>
      <c r="C279" s="165"/>
      <c r="D279" s="165"/>
      <c r="E279" s="54"/>
      <c r="F279" s="165"/>
      <c r="G279" s="165"/>
      <c r="H279" s="165"/>
      <c r="I279" s="54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</row>
    <row r="280">
      <c r="A280" s="165"/>
      <c r="B280" s="165"/>
      <c r="C280" s="165"/>
      <c r="D280" s="165"/>
      <c r="E280" s="54"/>
      <c r="F280" s="165"/>
      <c r="G280" s="165"/>
      <c r="H280" s="165"/>
      <c r="I280" s="54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</row>
    <row r="281">
      <c r="A281" s="165"/>
      <c r="B281" s="165"/>
      <c r="C281" s="165"/>
      <c r="D281" s="165"/>
      <c r="E281" s="54"/>
      <c r="F281" s="165"/>
      <c r="G281" s="165"/>
      <c r="H281" s="165"/>
      <c r="I281" s="54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</row>
    <row r="282">
      <c r="A282" s="165"/>
      <c r="B282" s="165"/>
      <c r="C282" s="165"/>
      <c r="D282" s="165"/>
      <c r="E282" s="54"/>
      <c r="F282" s="165"/>
      <c r="G282" s="165"/>
      <c r="H282" s="165"/>
      <c r="I282" s="54"/>
      <c r="J282" s="165"/>
      <c r="K282" s="165"/>
      <c r="L282" s="165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</row>
    <row r="283">
      <c r="A283" s="165"/>
      <c r="B283" s="165"/>
      <c r="C283" s="165"/>
      <c r="D283" s="165"/>
      <c r="E283" s="54"/>
      <c r="F283" s="165"/>
      <c r="G283" s="165"/>
      <c r="H283" s="165"/>
      <c r="I283" s="54"/>
      <c r="J283" s="165"/>
      <c r="K283" s="165"/>
      <c r="L283" s="165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</row>
    <row r="284">
      <c r="A284" s="165"/>
      <c r="B284" s="165"/>
      <c r="C284" s="165"/>
      <c r="D284" s="165"/>
      <c r="E284" s="54"/>
      <c r="F284" s="165"/>
      <c r="G284" s="165"/>
      <c r="H284" s="165"/>
      <c r="I284" s="54"/>
      <c r="J284" s="165"/>
      <c r="K284" s="165"/>
      <c r="L284" s="165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</row>
    <row r="285">
      <c r="A285" s="165"/>
      <c r="B285" s="165"/>
      <c r="C285" s="165"/>
      <c r="D285" s="165"/>
      <c r="E285" s="54"/>
      <c r="F285" s="165"/>
      <c r="G285" s="165"/>
      <c r="H285" s="165"/>
      <c r="I285" s="54"/>
      <c r="J285" s="165"/>
      <c r="K285" s="165"/>
      <c r="L285" s="165"/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</row>
    <row r="286">
      <c r="A286" s="165"/>
      <c r="B286" s="165"/>
      <c r="C286" s="165"/>
      <c r="D286" s="165"/>
      <c r="E286" s="54"/>
      <c r="F286" s="165"/>
      <c r="G286" s="165"/>
      <c r="H286" s="165"/>
      <c r="I286" s="54"/>
      <c r="J286" s="165"/>
      <c r="K286" s="165"/>
      <c r="L286" s="165"/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</row>
    <row r="287">
      <c r="A287" s="165"/>
      <c r="B287" s="165"/>
      <c r="C287" s="165"/>
      <c r="D287" s="165"/>
      <c r="E287" s="54"/>
      <c r="F287" s="165"/>
      <c r="G287" s="165"/>
      <c r="H287" s="165"/>
      <c r="I287" s="54"/>
      <c r="J287" s="165"/>
      <c r="K287" s="165"/>
      <c r="L287" s="165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</row>
    <row r="288">
      <c r="A288" s="165"/>
      <c r="B288" s="165"/>
      <c r="C288" s="165"/>
      <c r="D288" s="165"/>
      <c r="E288" s="54"/>
      <c r="F288" s="165"/>
      <c r="G288" s="165"/>
      <c r="H288" s="165"/>
      <c r="I288" s="54"/>
      <c r="J288" s="165"/>
      <c r="K288" s="165"/>
      <c r="L288" s="165"/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</row>
    <row r="289">
      <c r="A289" s="165"/>
      <c r="B289" s="165"/>
      <c r="C289" s="165"/>
      <c r="D289" s="165"/>
      <c r="E289" s="54"/>
      <c r="F289" s="165"/>
      <c r="G289" s="165"/>
      <c r="H289" s="165"/>
      <c r="I289" s="54"/>
      <c r="J289" s="165"/>
      <c r="K289" s="165"/>
      <c r="L289" s="165"/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</row>
    <row r="290">
      <c r="A290" s="165"/>
      <c r="B290" s="165"/>
      <c r="C290" s="165"/>
      <c r="D290" s="165"/>
      <c r="E290" s="54"/>
      <c r="F290" s="165"/>
      <c r="G290" s="165"/>
      <c r="H290" s="165"/>
      <c r="I290" s="54"/>
      <c r="J290" s="165"/>
      <c r="K290" s="165"/>
      <c r="L290" s="165"/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</row>
    <row r="291">
      <c r="A291" s="165"/>
      <c r="B291" s="165"/>
      <c r="C291" s="165"/>
      <c r="D291" s="165"/>
      <c r="E291" s="54"/>
      <c r="F291" s="165"/>
      <c r="G291" s="165"/>
      <c r="H291" s="165"/>
      <c r="I291" s="54"/>
      <c r="J291" s="165"/>
      <c r="K291" s="165"/>
      <c r="L291" s="165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</row>
    <row r="292">
      <c r="A292" s="165"/>
      <c r="B292" s="165"/>
      <c r="C292" s="165"/>
      <c r="D292" s="165"/>
      <c r="E292" s="54"/>
      <c r="F292" s="165"/>
      <c r="G292" s="165"/>
      <c r="H292" s="165"/>
      <c r="I292" s="54"/>
      <c r="J292" s="165"/>
      <c r="K292" s="165"/>
      <c r="L292" s="165"/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</row>
    <row r="293">
      <c r="A293" s="165"/>
      <c r="B293" s="165"/>
      <c r="C293" s="165"/>
      <c r="D293" s="165"/>
      <c r="E293" s="54"/>
      <c r="F293" s="165"/>
      <c r="G293" s="165"/>
      <c r="H293" s="165"/>
      <c r="I293" s="54"/>
      <c r="J293" s="165"/>
      <c r="K293" s="165"/>
      <c r="L293" s="165"/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</row>
    <row r="294">
      <c r="A294" s="165"/>
      <c r="B294" s="165"/>
      <c r="C294" s="165"/>
      <c r="D294" s="165"/>
      <c r="E294" s="54"/>
      <c r="F294" s="165"/>
      <c r="G294" s="165"/>
      <c r="H294" s="165"/>
      <c r="I294" s="54"/>
      <c r="J294" s="165"/>
      <c r="K294" s="165"/>
      <c r="L294" s="165"/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</row>
    <row r="295">
      <c r="A295" s="165"/>
      <c r="B295" s="165"/>
      <c r="C295" s="165"/>
      <c r="D295" s="165"/>
      <c r="E295" s="54"/>
      <c r="F295" s="165"/>
      <c r="G295" s="165"/>
      <c r="H295" s="165"/>
      <c r="I295" s="54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</row>
    <row r="296">
      <c r="A296" s="165"/>
      <c r="B296" s="165"/>
      <c r="C296" s="165"/>
      <c r="D296" s="165"/>
      <c r="E296" s="54"/>
      <c r="F296" s="165"/>
      <c r="G296" s="165"/>
      <c r="H296" s="165"/>
      <c r="I296" s="54"/>
      <c r="J296" s="165"/>
      <c r="K296" s="165"/>
      <c r="L296" s="165"/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</row>
    <row r="297">
      <c r="A297" s="165"/>
      <c r="B297" s="165"/>
      <c r="C297" s="165"/>
      <c r="D297" s="165"/>
      <c r="E297" s="54"/>
      <c r="F297" s="165"/>
      <c r="G297" s="165"/>
      <c r="H297" s="165"/>
      <c r="I297" s="54"/>
      <c r="J297" s="165"/>
      <c r="K297" s="165"/>
      <c r="L297" s="165"/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</row>
    <row r="298">
      <c r="A298" s="165"/>
      <c r="B298" s="165"/>
      <c r="C298" s="165"/>
      <c r="D298" s="165"/>
      <c r="E298" s="54"/>
      <c r="F298" s="165"/>
      <c r="G298" s="165"/>
      <c r="H298" s="165"/>
      <c r="I298" s="54"/>
      <c r="J298" s="165"/>
      <c r="K298" s="165"/>
      <c r="L298" s="165"/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</row>
    <row r="299">
      <c r="A299" s="165"/>
      <c r="B299" s="165"/>
      <c r="C299" s="165"/>
      <c r="D299" s="165"/>
      <c r="E299" s="54"/>
      <c r="F299" s="165"/>
      <c r="G299" s="165"/>
      <c r="H299" s="165"/>
      <c r="I299" s="54"/>
      <c r="J299" s="165"/>
      <c r="K299" s="165"/>
      <c r="L299" s="165"/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</row>
    <row r="300">
      <c r="A300" s="165"/>
      <c r="B300" s="165"/>
      <c r="C300" s="165"/>
      <c r="D300" s="165"/>
      <c r="E300" s="54"/>
      <c r="F300" s="165"/>
      <c r="G300" s="165"/>
      <c r="H300" s="165"/>
      <c r="I300" s="54"/>
      <c r="J300" s="165"/>
      <c r="K300" s="165"/>
      <c r="L300" s="165"/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</row>
    <row r="301">
      <c r="A301" s="165"/>
      <c r="B301" s="165"/>
      <c r="C301" s="165"/>
      <c r="D301" s="165"/>
      <c r="E301" s="54"/>
      <c r="F301" s="165"/>
      <c r="G301" s="165"/>
      <c r="H301" s="165"/>
      <c r="I301" s="54"/>
      <c r="J301" s="165"/>
      <c r="K301" s="165"/>
      <c r="L301" s="165"/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</row>
    <row r="302">
      <c r="A302" s="165"/>
      <c r="B302" s="165"/>
      <c r="C302" s="165"/>
      <c r="D302" s="165"/>
      <c r="E302" s="54"/>
      <c r="F302" s="165"/>
      <c r="G302" s="165"/>
      <c r="H302" s="165"/>
      <c r="I302" s="54"/>
      <c r="J302" s="165"/>
      <c r="K302" s="165"/>
      <c r="L302" s="165"/>
      <c r="M302" s="165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</row>
    <row r="303">
      <c r="A303" s="165"/>
      <c r="B303" s="165"/>
      <c r="C303" s="165"/>
      <c r="D303" s="165"/>
      <c r="E303" s="54"/>
      <c r="F303" s="165"/>
      <c r="G303" s="165"/>
      <c r="H303" s="165"/>
      <c r="I303" s="54"/>
      <c r="J303" s="165"/>
      <c r="K303" s="165"/>
      <c r="L303" s="165"/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</row>
    <row r="304">
      <c r="A304" s="165"/>
      <c r="B304" s="165"/>
      <c r="C304" s="165"/>
      <c r="D304" s="165"/>
      <c r="E304" s="54"/>
      <c r="F304" s="165"/>
      <c r="G304" s="165"/>
      <c r="H304" s="165"/>
      <c r="I304" s="54"/>
      <c r="J304" s="165"/>
      <c r="K304" s="165"/>
      <c r="L304" s="165"/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</row>
    <row r="305">
      <c r="A305" s="165"/>
      <c r="B305" s="165"/>
      <c r="C305" s="165"/>
      <c r="D305" s="165"/>
      <c r="E305" s="54"/>
      <c r="F305" s="165"/>
      <c r="G305" s="165"/>
      <c r="H305" s="165"/>
      <c r="I305" s="54"/>
      <c r="J305" s="165"/>
      <c r="K305" s="165"/>
      <c r="L305" s="165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</row>
    <row r="306">
      <c r="A306" s="165"/>
      <c r="B306" s="165"/>
      <c r="C306" s="165"/>
      <c r="D306" s="165"/>
      <c r="E306" s="54"/>
      <c r="F306" s="165"/>
      <c r="G306" s="165"/>
      <c r="H306" s="165"/>
      <c r="I306" s="54"/>
      <c r="J306" s="165"/>
      <c r="K306" s="165"/>
      <c r="L306" s="165"/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</row>
    <row r="307">
      <c r="A307" s="165"/>
      <c r="B307" s="165"/>
      <c r="C307" s="165"/>
      <c r="D307" s="165"/>
      <c r="E307" s="54"/>
      <c r="F307" s="165"/>
      <c r="G307" s="165"/>
      <c r="H307" s="165"/>
      <c r="I307" s="54"/>
      <c r="J307" s="165"/>
      <c r="K307" s="165"/>
      <c r="L307" s="165"/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</row>
    <row r="308">
      <c r="A308" s="165"/>
      <c r="B308" s="165"/>
      <c r="C308" s="165"/>
      <c r="D308" s="165"/>
      <c r="E308" s="54"/>
      <c r="F308" s="165"/>
      <c r="G308" s="165"/>
      <c r="H308" s="165"/>
      <c r="I308" s="54"/>
      <c r="J308" s="165"/>
      <c r="K308" s="165"/>
      <c r="L308" s="165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</row>
    <row r="309">
      <c r="A309" s="165"/>
      <c r="B309" s="165"/>
      <c r="C309" s="165"/>
      <c r="D309" s="165"/>
      <c r="E309" s="54"/>
      <c r="F309" s="165"/>
      <c r="G309" s="165"/>
      <c r="H309" s="165"/>
      <c r="I309" s="54"/>
      <c r="J309" s="165"/>
      <c r="K309" s="165"/>
      <c r="L309" s="165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</row>
    <row r="310">
      <c r="A310" s="165"/>
      <c r="B310" s="165"/>
      <c r="C310" s="165"/>
      <c r="D310" s="165"/>
      <c r="E310" s="54"/>
      <c r="F310" s="165"/>
      <c r="G310" s="165"/>
      <c r="H310" s="165"/>
      <c r="I310" s="54"/>
      <c r="J310" s="165"/>
      <c r="K310" s="165"/>
      <c r="L310" s="165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</row>
    <row r="311">
      <c r="A311" s="165"/>
      <c r="B311" s="165"/>
      <c r="C311" s="165"/>
      <c r="D311" s="165"/>
      <c r="E311" s="54"/>
      <c r="F311" s="165"/>
      <c r="G311" s="165"/>
      <c r="H311" s="165"/>
      <c r="I311" s="54"/>
      <c r="J311" s="165"/>
      <c r="K311" s="165"/>
      <c r="L311" s="165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</row>
    <row r="312">
      <c r="A312" s="165"/>
      <c r="B312" s="165"/>
      <c r="C312" s="165"/>
      <c r="D312" s="165"/>
      <c r="E312" s="54"/>
      <c r="F312" s="165"/>
      <c r="G312" s="165"/>
      <c r="H312" s="165"/>
      <c r="I312" s="54"/>
      <c r="J312" s="165"/>
      <c r="K312" s="165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</row>
    <row r="313">
      <c r="A313" s="165"/>
      <c r="B313" s="165"/>
      <c r="C313" s="165"/>
      <c r="D313" s="165"/>
      <c r="E313" s="54"/>
      <c r="F313" s="165"/>
      <c r="G313" s="165"/>
      <c r="H313" s="165"/>
      <c r="I313" s="54"/>
      <c r="J313" s="165"/>
      <c r="K313" s="165"/>
      <c r="L313" s="165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</row>
    <row r="314">
      <c r="A314" s="165"/>
      <c r="B314" s="165"/>
      <c r="C314" s="165"/>
      <c r="D314" s="165"/>
      <c r="E314" s="54"/>
      <c r="F314" s="165"/>
      <c r="G314" s="165"/>
      <c r="H314" s="165"/>
      <c r="I314" s="54"/>
      <c r="J314" s="165"/>
      <c r="K314" s="165"/>
      <c r="L314" s="165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</row>
    <row r="315">
      <c r="A315" s="165"/>
      <c r="B315" s="165"/>
      <c r="C315" s="165"/>
      <c r="D315" s="165"/>
      <c r="E315" s="54"/>
      <c r="F315" s="165"/>
      <c r="G315" s="165"/>
      <c r="H315" s="165"/>
      <c r="I315" s="54"/>
      <c r="J315" s="165"/>
      <c r="K315" s="165"/>
      <c r="L315" s="165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</row>
    <row r="316">
      <c r="A316" s="165"/>
      <c r="B316" s="165"/>
      <c r="C316" s="165"/>
      <c r="D316" s="165"/>
      <c r="E316" s="54"/>
      <c r="F316" s="165"/>
      <c r="G316" s="165"/>
      <c r="H316" s="165"/>
      <c r="I316" s="54"/>
      <c r="J316" s="165"/>
      <c r="K316" s="165"/>
      <c r="L316" s="165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</row>
    <row r="317">
      <c r="A317" s="165"/>
      <c r="B317" s="165"/>
      <c r="C317" s="165"/>
      <c r="D317" s="165"/>
      <c r="E317" s="54"/>
      <c r="F317" s="165"/>
      <c r="G317" s="165"/>
      <c r="H317" s="165"/>
      <c r="I317" s="54"/>
      <c r="J317" s="165"/>
      <c r="K317" s="165"/>
      <c r="L317" s="165"/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</row>
    <row r="318">
      <c r="A318" s="165"/>
      <c r="B318" s="165"/>
      <c r="C318" s="165"/>
      <c r="D318" s="165"/>
      <c r="E318" s="54"/>
      <c r="F318" s="165"/>
      <c r="G318" s="165"/>
      <c r="H318" s="165"/>
      <c r="I318" s="54"/>
      <c r="J318" s="165"/>
      <c r="K318" s="165"/>
      <c r="L318" s="165"/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</row>
    <row r="319">
      <c r="A319" s="165"/>
      <c r="B319" s="165"/>
      <c r="C319" s="165"/>
      <c r="D319" s="165"/>
      <c r="E319" s="54"/>
      <c r="F319" s="165"/>
      <c r="G319" s="165"/>
      <c r="H319" s="165"/>
      <c r="I319" s="54"/>
      <c r="J319" s="165"/>
      <c r="K319" s="165"/>
      <c r="L319" s="165"/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</row>
    <row r="320">
      <c r="A320" s="165"/>
      <c r="B320" s="165"/>
      <c r="C320" s="165"/>
      <c r="D320" s="165"/>
      <c r="E320" s="54"/>
      <c r="F320" s="165"/>
      <c r="G320" s="165"/>
      <c r="H320" s="165"/>
      <c r="I320" s="54"/>
      <c r="J320" s="165"/>
      <c r="K320" s="165"/>
      <c r="L320" s="165"/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</row>
    <row r="321">
      <c r="A321" s="165"/>
      <c r="B321" s="165"/>
      <c r="C321" s="165"/>
      <c r="D321" s="165"/>
      <c r="E321" s="54"/>
      <c r="F321" s="165"/>
      <c r="G321" s="165"/>
      <c r="H321" s="165"/>
      <c r="I321" s="54"/>
      <c r="J321" s="165"/>
      <c r="K321" s="165"/>
      <c r="L321" s="165"/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</row>
    <row r="322">
      <c r="A322" s="165"/>
      <c r="B322" s="165"/>
      <c r="C322" s="165"/>
      <c r="D322" s="165"/>
      <c r="E322" s="54"/>
      <c r="F322" s="165"/>
      <c r="G322" s="165"/>
      <c r="H322" s="165"/>
      <c r="I322" s="54"/>
      <c r="J322" s="165"/>
      <c r="K322" s="165"/>
      <c r="L322" s="165"/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</row>
    <row r="323">
      <c r="A323" s="165"/>
      <c r="B323" s="165"/>
      <c r="C323" s="165"/>
      <c r="D323" s="165"/>
      <c r="E323" s="54"/>
      <c r="F323" s="165"/>
      <c r="G323" s="165"/>
      <c r="H323" s="165"/>
      <c r="I323" s="54"/>
      <c r="J323" s="165"/>
      <c r="K323" s="165"/>
      <c r="L323" s="165"/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</row>
    <row r="324">
      <c r="A324" s="165"/>
      <c r="B324" s="165"/>
      <c r="C324" s="165"/>
      <c r="D324" s="165"/>
      <c r="E324" s="54"/>
      <c r="F324" s="165"/>
      <c r="G324" s="165"/>
      <c r="H324" s="165"/>
      <c r="I324" s="54"/>
      <c r="J324" s="165"/>
      <c r="K324" s="165"/>
      <c r="L324" s="165"/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</row>
    <row r="325">
      <c r="A325" s="165"/>
      <c r="B325" s="165"/>
      <c r="C325" s="165"/>
      <c r="D325" s="165"/>
      <c r="E325" s="54"/>
      <c r="F325" s="165"/>
      <c r="G325" s="165"/>
      <c r="H325" s="165"/>
      <c r="I325" s="54"/>
      <c r="J325" s="165"/>
      <c r="K325" s="165"/>
      <c r="L325" s="165"/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</row>
    <row r="326">
      <c r="A326" s="165"/>
      <c r="B326" s="165"/>
      <c r="C326" s="165"/>
      <c r="D326" s="165"/>
      <c r="E326" s="54"/>
      <c r="F326" s="165"/>
      <c r="G326" s="165"/>
      <c r="H326" s="165"/>
      <c r="I326" s="54"/>
      <c r="J326" s="165"/>
      <c r="K326" s="165"/>
      <c r="L326" s="165"/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</row>
    <row r="327">
      <c r="A327" s="165"/>
      <c r="B327" s="165"/>
      <c r="C327" s="165"/>
      <c r="D327" s="165"/>
      <c r="E327" s="54"/>
      <c r="F327" s="165"/>
      <c r="G327" s="165"/>
      <c r="H327" s="165"/>
      <c r="I327" s="54"/>
      <c r="J327" s="165"/>
      <c r="K327" s="165"/>
      <c r="L327" s="165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</row>
    <row r="328">
      <c r="A328" s="165"/>
      <c r="B328" s="165"/>
      <c r="C328" s="165"/>
      <c r="D328" s="165"/>
      <c r="E328" s="54"/>
      <c r="F328" s="165"/>
      <c r="G328" s="165"/>
      <c r="H328" s="165"/>
      <c r="I328" s="54"/>
      <c r="J328" s="165"/>
      <c r="K328" s="165"/>
      <c r="L328" s="165"/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</row>
    <row r="329">
      <c r="A329" s="165"/>
      <c r="B329" s="165"/>
      <c r="C329" s="165"/>
      <c r="D329" s="165"/>
      <c r="E329" s="54"/>
      <c r="F329" s="165"/>
      <c r="G329" s="165"/>
      <c r="H329" s="165"/>
      <c r="I329" s="54"/>
      <c r="J329" s="165"/>
      <c r="K329" s="165"/>
      <c r="L329" s="165"/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</row>
    <row r="330">
      <c r="A330" s="165"/>
      <c r="B330" s="165"/>
      <c r="C330" s="165"/>
      <c r="D330" s="165"/>
      <c r="E330" s="54"/>
      <c r="F330" s="165"/>
      <c r="G330" s="165"/>
      <c r="H330" s="165"/>
      <c r="I330" s="54"/>
      <c r="J330" s="165"/>
      <c r="K330" s="165"/>
      <c r="L330" s="165"/>
      <c r="M330" s="165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</row>
    <row r="331">
      <c r="A331" s="165"/>
      <c r="B331" s="165"/>
      <c r="C331" s="165"/>
      <c r="D331" s="165"/>
      <c r="E331" s="54"/>
      <c r="F331" s="165"/>
      <c r="G331" s="165"/>
      <c r="H331" s="165"/>
      <c r="I331" s="54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</row>
    <row r="332">
      <c r="A332" s="165"/>
      <c r="B332" s="165"/>
      <c r="C332" s="165"/>
      <c r="D332" s="165"/>
      <c r="E332" s="54"/>
      <c r="F332" s="165"/>
      <c r="G332" s="165"/>
      <c r="H332" s="165"/>
      <c r="I332" s="54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</row>
    <row r="333">
      <c r="A333" s="165"/>
      <c r="B333" s="165"/>
      <c r="C333" s="165"/>
      <c r="D333" s="165"/>
      <c r="E333" s="54"/>
      <c r="F333" s="165"/>
      <c r="G333" s="165"/>
      <c r="H333" s="165"/>
      <c r="I333" s="54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</row>
    <row r="334">
      <c r="A334" s="165"/>
      <c r="B334" s="165"/>
      <c r="C334" s="165"/>
      <c r="D334" s="165"/>
      <c r="E334" s="54"/>
      <c r="F334" s="165"/>
      <c r="G334" s="165"/>
      <c r="H334" s="165"/>
      <c r="I334" s="54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</row>
    <row r="335">
      <c r="A335" s="165"/>
      <c r="B335" s="165"/>
      <c r="C335" s="165"/>
      <c r="D335" s="165"/>
      <c r="E335" s="54"/>
      <c r="F335" s="165"/>
      <c r="G335" s="165"/>
      <c r="H335" s="165"/>
      <c r="I335" s="54"/>
      <c r="J335" s="165"/>
      <c r="K335" s="165"/>
      <c r="L335" s="165"/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</row>
    <row r="336">
      <c r="A336" s="165"/>
      <c r="B336" s="165"/>
      <c r="C336" s="165"/>
      <c r="D336" s="165"/>
      <c r="E336" s="54"/>
      <c r="F336" s="165"/>
      <c r="G336" s="165"/>
      <c r="H336" s="165"/>
      <c r="I336" s="54"/>
      <c r="J336" s="165"/>
      <c r="K336" s="165"/>
      <c r="L336" s="165"/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</row>
    <row r="337">
      <c r="A337" s="165"/>
      <c r="B337" s="165"/>
      <c r="C337" s="165"/>
      <c r="D337" s="165"/>
      <c r="E337" s="54"/>
      <c r="F337" s="165"/>
      <c r="G337" s="165"/>
      <c r="H337" s="165"/>
      <c r="I337" s="54"/>
      <c r="J337" s="165"/>
      <c r="K337" s="165"/>
      <c r="L337" s="165"/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</row>
    <row r="338">
      <c r="A338" s="165"/>
      <c r="B338" s="165"/>
      <c r="C338" s="165"/>
      <c r="D338" s="165"/>
      <c r="E338" s="54"/>
      <c r="F338" s="165"/>
      <c r="G338" s="165"/>
      <c r="H338" s="165"/>
      <c r="I338" s="54"/>
      <c r="J338" s="165"/>
      <c r="K338" s="165"/>
      <c r="L338" s="165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</row>
    <row r="339">
      <c r="A339" s="165"/>
      <c r="B339" s="165"/>
      <c r="C339" s="165"/>
      <c r="D339" s="165"/>
      <c r="E339" s="54"/>
      <c r="F339" s="165"/>
      <c r="G339" s="165"/>
      <c r="H339" s="165"/>
      <c r="I339" s="54"/>
      <c r="J339" s="165"/>
      <c r="K339" s="165"/>
      <c r="L339" s="165"/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</row>
    <row r="340">
      <c r="A340" s="165"/>
      <c r="B340" s="165"/>
      <c r="C340" s="165"/>
      <c r="D340" s="165"/>
      <c r="E340" s="54"/>
      <c r="F340" s="165"/>
      <c r="G340" s="165"/>
      <c r="H340" s="165"/>
      <c r="I340" s="54"/>
      <c r="J340" s="165"/>
      <c r="K340" s="165"/>
      <c r="L340" s="165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</row>
    <row r="341">
      <c r="A341" s="165"/>
      <c r="B341" s="165"/>
      <c r="C341" s="165"/>
      <c r="D341" s="165"/>
      <c r="E341" s="54"/>
      <c r="F341" s="165"/>
      <c r="G341" s="165"/>
      <c r="H341" s="165"/>
      <c r="I341" s="54"/>
      <c r="J341" s="165"/>
      <c r="K341" s="165"/>
      <c r="L341" s="165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</row>
    <row r="342">
      <c r="A342" s="165"/>
      <c r="B342" s="165"/>
      <c r="C342" s="165"/>
      <c r="D342" s="165"/>
      <c r="E342" s="54"/>
      <c r="F342" s="165"/>
      <c r="G342" s="165"/>
      <c r="H342" s="165"/>
      <c r="I342" s="54"/>
      <c r="J342" s="165"/>
      <c r="K342" s="165"/>
      <c r="L342" s="165"/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</row>
    <row r="343">
      <c r="A343" s="165"/>
      <c r="B343" s="165"/>
      <c r="C343" s="165"/>
      <c r="D343" s="165"/>
      <c r="E343" s="54"/>
      <c r="F343" s="165"/>
      <c r="G343" s="165"/>
      <c r="H343" s="165"/>
      <c r="I343" s="54"/>
      <c r="J343" s="165"/>
      <c r="K343" s="165"/>
      <c r="L343" s="165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</row>
    <row r="344">
      <c r="A344" s="165"/>
      <c r="B344" s="165"/>
      <c r="C344" s="165"/>
      <c r="D344" s="165"/>
      <c r="E344" s="54"/>
      <c r="F344" s="165"/>
      <c r="G344" s="165"/>
      <c r="H344" s="165"/>
      <c r="I344" s="54"/>
      <c r="J344" s="165"/>
      <c r="K344" s="165"/>
      <c r="L344" s="165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</row>
    <row r="345">
      <c r="A345" s="165"/>
      <c r="B345" s="165"/>
      <c r="C345" s="165"/>
      <c r="D345" s="165"/>
      <c r="E345" s="54"/>
      <c r="F345" s="165"/>
      <c r="G345" s="165"/>
      <c r="H345" s="165"/>
      <c r="I345" s="54"/>
      <c r="J345" s="165"/>
      <c r="K345" s="165"/>
      <c r="L345" s="165"/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</row>
    <row r="346">
      <c r="A346" s="165"/>
      <c r="B346" s="165"/>
      <c r="C346" s="165"/>
      <c r="D346" s="165"/>
      <c r="E346" s="54"/>
      <c r="F346" s="165"/>
      <c r="G346" s="165"/>
      <c r="H346" s="165"/>
      <c r="I346" s="54"/>
      <c r="J346" s="165"/>
      <c r="K346" s="165"/>
      <c r="L346" s="165"/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</row>
    <row r="347">
      <c r="A347" s="165"/>
      <c r="B347" s="165"/>
      <c r="C347" s="165"/>
      <c r="D347" s="165"/>
      <c r="E347" s="54"/>
      <c r="F347" s="165"/>
      <c r="G347" s="165"/>
      <c r="H347" s="165"/>
      <c r="I347" s="54"/>
      <c r="J347" s="165"/>
      <c r="K347" s="165"/>
      <c r="L347" s="165"/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</row>
    <row r="348">
      <c r="A348" s="165"/>
      <c r="B348" s="165"/>
      <c r="C348" s="165"/>
      <c r="D348" s="165"/>
      <c r="E348" s="54"/>
      <c r="F348" s="165"/>
      <c r="G348" s="165"/>
      <c r="H348" s="165"/>
      <c r="I348" s="54"/>
      <c r="J348" s="165"/>
      <c r="K348" s="165"/>
      <c r="L348" s="165"/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</row>
    <row r="349">
      <c r="A349" s="165"/>
      <c r="B349" s="165"/>
      <c r="C349" s="165"/>
      <c r="D349" s="165"/>
      <c r="E349" s="54"/>
      <c r="F349" s="165"/>
      <c r="G349" s="165"/>
      <c r="H349" s="165"/>
      <c r="I349" s="54"/>
      <c r="J349" s="165"/>
      <c r="K349" s="165"/>
      <c r="L349" s="165"/>
      <c r="M349" s="165"/>
      <c r="N349" s="165"/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</row>
    <row r="350">
      <c r="A350" s="165"/>
      <c r="B350" s="165"/>
      <c r="C350" s="165"/>
      <c r="D350" s="165"/>
      <c r="E350" s="54"/>
      <c r="F350" s="165"/>
      <c r="G350" s="165"/>
      <c r="H350" s="165"/>
      <c r="I350" s="54"/>
      <c r="J350" s="165"/>
      <c r="K350" s="165"/>
      <c r="L350" s="165"/>
      <c r="M350" s="165"/>
      <c r="N350" s="165"/>
      <c r="O350" s="165"/>
      <c r="P350" s="165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</row>
    <row r="351">
      <c r="A351" s="165"/>
      <c r="B351" s="165"/>
      <c r="C351" s="165"/>
      <c r="D351" s="165"/>
      <c r="E351" s="54"/>
      <c r="F351" s="165"/>
      <c r="G351" s="165"/>
      <c r="H351" s="165"/>
      <c r="I351" s="54"/>
      <c r="J351" s="165"/>
      <c r="K351" s="165"/>
      <c r="L351" s="165"/>
      <c r="M351" s="165"/>
      <c r="N351" s="165"/>
      <c r="O351" s="165"/>
      <c r="P351" s="165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</row>
    <row r="352">
      <c r="A352" s="165"/>
      <c r="B352" s="165"/>
      <c r="C352" s="165"/>
      <c r="D352" s="165"/>
      <c r="E352" s="54"/>
      <c r="F352" s="165"/>
      <c r="G352" s="165"/>
      <c r="H352" s="165"/>
      <c r="I352" s="54"/>
      <c r="J352" s="165"/>
      <c r="K352" s="165"/>
      <c r="L352" s="165"/>
      <c r="M352" s="165"/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</row>
    <row r="353">
      <c r="A353" s="165"/>
      <c r="B353" s="165"/>
      <c r="C353" s="165"/>
      <c r="D353" s="165"/>
      <c r="E353" s="54"/>
      <c r="F353" s="165"/>
      <c r="G353" s="165"/>
      <c r="H353" s="165"/>
      <c r="I353" s="54"/>
      <c r="J353" s="165"/>
      <c r="K353" s="165"/>
      <c r="L353" s="165"/>
      <c r="M353" s="165"/>
      <c r="N353" s="165"/>
      <c r="O353" s="165"/>
      <c r="P353" s="165"/>
      <c r="Q353" s="165"/>
      <c r="R353" s="165"/>
      <c r="S353" s="165"/>
      <c r="T353" s="165"/>
      <c r="U353" s="165"/>
      <c r="V353" s="165"/>
      <c r="W353" s="165"/>
      <c r="X353" s="165"/>
      <c r="Y353" s="165"/>
      <c r="Z353" s="165"/>
    </row>
    <row r="354">
      <c r="A354" s="165"/>
      <c r="B354" s="165"/>
      <c r="C354" s="165"/>
      <c r="D354" s="165"/>
      <c r="E354" s="54"/>
      <c r="F354" s="165"/>
      <c r="G354" s="165"/>
      <c r="H354" s="165"/>
      <c r="I354" s="54"/>
      <c r="J354" s="165"/>
      <c r="K354" s="165"/>
      <c r="L354" s="165"/>
      <c r="M354" s="165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</row>
    <row r="355">
      <c r="A355" s="165"/>
      <c r="B355" s="165"/>
      <c r="C355" s="165"/>
      <c r="D355" s="165"/>
      <c r="E355" s="54"/>
      <c r="F355" s="165"/>
      <c r="G355" s="165"/>
      <c r="H355" s="165"/>
      <c r="I355" s="54"/>
      <c r="J355" s="165"/>
      <c r="K355" s="165"/>
      <c r="L355" s="165"/>
      <c r="M355" s="165"/>
      <c r="N355" s="165"/>
      <c r="O355" s="165"/>
      <c r="P355" s="165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</row>
    <row r="356">
      <c r="A356" s="165"/>
      <c r="B356" s="165"/>
      <c r="C356" s="165"/>
      <c r="D356" s="165"/>
      <c r="E356" s="54"/>
      <c r="F356" s="165"/>
      <c r="G356" s="165"/>
      <c r="H356" s="165"/>
      <c r="I356" s="54"/>
      <c r="J356" s="165"/>
      <c r="K356" s="165"/>
      <c r="L356" s="165"/>
      <c r="M356" s="165"/>
      <c r="N356" s="165"/>
      <c r="O356" s="165"/>
      <c r="P356" s="165"/>
      <c r="Q356" s="165"/>
      <c r="R356" s="165"/>
      <c r="S356" s="165"/>
      <c r="T356" s="165"/>
      <c r="U356" s="165"/>
      <c r="V356" s="165"/>
      <c r="W356" s="165"/>
      <c r="X356" s="165"/>
      <c r="Y356" s="165"/>
      <c r="Z356" s="165"/>
    </row>
    <row r="357">
      <c r="A357" s="165"/>
      <c r="B357" s="165"/>
      <c r="C357" s="165"/>
      <c r="D357" s="165"/>
      <c r="E357" s="54"/>
      <c r="F357" s="165"/>
      <c r="G357" s="165"/>
      <c r="H357" s="165"/>
      <c r="I357" s="54"/>
      <c r="J357" s="165"/>
      <c r="K357" s="165"/>
      <c r="L357" s="165"/>
      <c r="M357" s="165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</row>
    <row r="358">
      <c r="A358" s="165"/>
      <c r="B358" s="165"/>
      <c r="C358" s="165"/>
      <c r="D358" s="165"/>
      <c r="E358" s="54"/>
      <c r="F358" s="165"/>
      <c r="G358" s="165"/>
      <c r="H358" s="165"/>
      <c r="I358" s="54"/>
      <c r="J358" s="165"/>
      <c r="K358" s="165"/>
      <c r="L358" s="165"/>
      <c r="M358" s="165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</row>
    <row r="359">
      <c r="A359" s="165"/>
      <c r="B359" s="165"/>
      <c r="C359" s="165"/>
      <c r="D359" s="165"/>
      <c r="E359" s="54"/>
      <c r="F359" s="165"/>
      <c r="G359" s="165"/>
      <c r="H359" s="165"/>
      <c r="I359" s="54"/>
      <c r="J359" s="165"/>
      <c r="K359" s="165"/>
      <c r="L359" s="165"/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</row>
    <row r="360">
      <c r="A360" s="165"/>
      <c r="B360" s="165"/>
      <c r="C360" s="165"/>
      <c r="D360" s="165"/>
      <c r="E360" s="54"/>
      <c r="F360" s="165"/>
      <c r="G360" s="165"/>
      <c r="H360" s="165"/>
      <c r="I360" s="54"/>
      <c r="J360" s="165"/>
      <c r="K360" s="165"/>
      <c r="L360" s="165"/>
      <c r="M360" s="165"/>
      <c r="N360" s="165"/>
      <c r="O360" s="165"/>
      <c r="P360" s="165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</row>
    <row r="361">
      <c r="A361" s="165"/>
      <c r="B361" s="165"/>
      <c r="C361" s="165"/>
      <c r="D361" s="165"/>
      <c r="E361" s="54"/>
      <c r="F361" s="165"/>
      <c r="G361" s="165"/>
      <c r="H361" s="165"/>
      <c r="I361" s="54"/>
      <c r="J361" s="165"/>
      <c r="K361" s="165"/>
      <c r="L361" s="165"/>
      <c r="M361" s="165"/>
      <c r="N361" s="165"/>
      <c r="O361" s="165"/>
      <c r="P361" s="165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</row>
    <row r="362">
      <c r="A362" s="165"/>
      <c r="B362" s="165"/>
      <c r="C362" s="165"/>
      <c r="D362" s="165"/>
      <c r="E362" s="54"/>
      <c r="F362" s="165"/>
      <c r="G362" s="165"/>
      <c r="H362" s="165"/>
      <c r="I362" s="54"/>
      <c r="J362" s="165"/>
      <c r="K362" s="165"/>
      <c r="L362" s="165"/>
      <c r="M362" s="165"/>
      <c r="N362" s="165"/>
      <c r="O362" s="165"/>
      <c r="P362" s="165"/>
      <c r="Q362" s="165"/>
      <c r="R362" s="165"/>
      <c r="S362" s="165"/>
      <c r="T362" s="165"/>
      <c r="U362" s="165"/>
      <c r="V362" s="165"/>
      <c r="W362" s="165"/>
      <c r="X362" s="165"/>
      <c r="Y362" s="165"/>
      <c r="Z362" s="165"/>
    </row>
    <row r="363">
      <c r="A363" s="165"/>
      <c r="B363" s="165"/>
      <c r="C363" s="165"/>
      <c r="D363" s="165"/>
      <c r="E363" s="54"/>
      <c r="F363" s="165"/>
      <c r="G363" s="165"/>
      <c r="H363" s="165"/>
      <c r="I363" s="54"/>
      <c r="J363" s="165"/>
      <c r="K363" s="165"/>
      <c r="L363" s="165"/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</row>
    <row r="364">
      <c r="A364" s="165"/>
      <c r="B364" s="165"/>
      <c r="C364" s="165"/>
      <c r="D364" s="165"/>
      <c r="E364" s="54"/>
      <c r="F364" s="165"/>
      <c r="G364" s="165"/>
      <c r="H364" s="165"/>
      <c r="I364" s="54"/>
      <c r="J364" s="165"/>
      <c r="K364" s="165"/>
      <c r="L364" s="165"/>
      <c r="M364" s="165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</row>
    <row r="365">
      <c r="A365" s="165"/>
      <c r="B365" s="165"/>
      <c r="C365" s="165"/>
      <c r="D365" s="165"/>
      <c r="E365" s="54"/>
      <c r="F365" s="165"/>
      <c r="G365" s="165"/>
      <c r="H365" s="165"/>
      <c r="I365" s="54"/>
      <c r="J365" s="165"/>
      <c r="K365" s="165"/>
      <c r="L365" s="165"/>
      <c r="M365" s="165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</row>
    <row r="366">
      <c r="A366" s="165"/>
      <c r="B366" s="165"/>
      <c r="C366" s="165"/>
      <c r="D366" s="165"/>
      <c r="E366" s="54"/>
      <c r="F366" s="165"/>
      <c r="G366" s="165"/>
      <c r="H366" s="165"/>
      <c r="I366" s="54"/>
      <c r="J366" s="165"/>
      <c r="K366" s="165"/>
      <c r="L366" s="165"/>
      <c r="M366" s="165"/>
      <c r="N366" s="165"/>
      <c r="O366" s="165"/>
      <c r="P366" s="165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</row>
    <row r="367">
      <c r="A367" s="165"/>
      <c r="B367" s="165"/>
      <c r="C367" s="165"/>
      <c r="D367" s="165"/>
      <c r="E367" s="54"/>
      <c r="F367" s="165"/>
      <c r="G367" s="165"/>
      <c r="H367" s="165"/>
      <c r="I367" s="54"/>
      <c r="J367" s="165"/>
      <c r="K367" s="165"/>
      <c r="L367" s="165"/>
      <c r="M367" s="165"/>
      <c r="N367" s="165"/>
      <c r="O367" s="165"/>
      <c r="P367" s="165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</row>
    <row r="368">
      <c r="A368" s="165"/>
      <c r="B368" s="165"/>
      <c r="C368" s="165"/>
      <c r="D368" s="165"/>
      <c r="E368" s="54"/>
      <c r="F368" s="165"/>
      <c r="G368" s="165"/>
      <c r="H368" s="165"/>
      <c r="I368" s="54"/>
      <c r="J368" s="165"/>
      <c r="K368" s="165"/>
      <c r="L368" s="165"/>
      <c r="M368" s="165"/>
      <c r="N368" s="165"/>
      <c r="O368" s="165"/>
      <c r="P368" s="165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</row>
    <row r="369">
      <c r="A369" s="165"/>
      <c r="B369" s="165"/>
      <c r="C369" s="165"/>
      <c r="D369" s="165"/>
      <c r="E369" s="54"/>
      <c r="F369" s="165"/>
      <c r="G369" s="165"/>
      <c r="H369" s="165"/>
      <c r="I369" s="54"/>
      <c r="J369" s="165"/>
      <c r="K369" s="165"/>
      <c r="L369" s="165"/>
      <c r="M369" s="165"/>
      <c r="N369" s="165"/>
      <c r="O369" s="165"/>
      <c r="P369" s="165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</row>
    <row r="370">
      <c r="A370" s="165"/>
      <c r="B370" s="165"/>
      <c r="C370" s="165"/>
      <c r="D370" s="165"/>
      <c r="E370" s="54"/>
      <c r="F370" s="165"/>
      <c r="G370" s="165"/>
      <c r="H370" s="165"/>
      <c r="I370" s="54"/>
      <c r="J370" s="165"/>
      <c r="K370" s="165"/>
      <c r="L370" s="165"/>
      <c r="M370" s="165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</row>
    <row r="371">
      <c r="A371" s="165"/>
      <c r="B371" s="165"/>
      <c r="C371" s="165"/>
      <c r="D371" s="165"/>
      <c r="E371" s="54"/>
      <c r="F371" s="165"/>
      <c r="G371" s="165"/>
      <c r="H371" s="165"/>
      <c r="I371" s="54"/>
      <c r="J371" s="165"/>
      <c r="K371" s="165"/>
      <c r="L371" s="165"/>
      <c r="M371" s="165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</row>
    <row r="372">
      <c r="A372" s="165"/>
      <c r="B372" s="165"/>
      <c r="C372" s="165"/>
      <c r="D372" s="165"/>
      <c r="E372" s="54"/>
      <c r="F372" s="165"/>
      <c r="G372" s="165"/>
      <c r="H372" s="165"/>
      <c r="I372" s="54"/>
      <c r="J372" s="165"/>
      <c r="K372" s="165"/>
      <c r="L372" s="165"/>
      <c r="M372" s="165"/>
      <c r="N372" s="165"/>
      <c r="O372" s="165"/>
      <c r="P372" s="165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</row>
    <row r="373">
      <c r="A373" s="165"/>
      <c r="B373" s="165"/>
      <c r="C373" s="165"/>
      <c r="D373" s="165"/>
      <c r="E373" s="54"/>
      <c r="F373" s="165"/>
      <c r="G373" s="165"/>
      <c r="H373" s="165"/>
      <c r="I373" s="54"/>
      <c r="J373" s="165"/>
      <c r="K373" s="165"/>
      <c r="L373" s="165"/>
      <c r="M373" s="165"/>
      <c r="N373" s="165"/>
      <c r="O373" s="165"/>
      <c r="P373" s="165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</row>
    <row r="374">
      <c r="A374" s="165"/>
      <c r="B374" s="165"/>
      <c r="C374" s="165"/>
      <c r="D374" s="165"/>
      <c r="E374" s="54"/>
      <c r="F374" s="165"/>
      <c r="G374" s="165"/>
      <c r="H374" s="165"/>
      <c r="I374" s="54"/>
      <c r="J374" s="165"/>
      <c r="K374" s="165"/>
      <c r="L374" s="165"/>
      <c r="M374" s="165"/>
      <c r="N374" s="165"/>
      <c r="O374" s="165"/>
      <c r="P374" s="165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</row>
    <row r="375">
      <c r="A375" s="165"/>
      <c r="B375" s="165"/>
      <c r="C375" s="165"/>
      <c r="D375" s="165"/>
      <c r="E375" s="54"/>
      <c r="F375" s="165"/>
      <c r="G375" s="165"/>
      <c r="H375" s="165"/>
      <c r="I375" s="54"/>
      <c r="J375" s="165"/>
      <c r="K375" s="165"/>
      <c r="L375" s="165"/>
      <c r="M375" s="165"/>
      <c r="N375" s="165"/>
      <c r="O375" s="165"/>
      <c r="P375" s="165"/>
      <c r="Q375" s="165"/>
      <c r="R375" s="165"/>
      <c r="S375" s="165"/>
      <c r="T375" s="165"/>
      <c r="U375" s="165"/>
      <c r="V375" s="165"/>
      <c r="W375" s="165"/>
      <c r="X375" s="165"/>
      <c r="Y375" s="165"/>
      <c r="Z375" s="165"/>
    </row>
    <row r="376">
      <c r="A376" s="165"/>
      <c r="B376" s="165"/>
      <c r="C376" s="165"/>
      <c r="D376" s="165"/>
      <c r="E376" s="54"/>
      <c r="F376" s="165"/>
      <c r="G376" s="165"/>
      <c r="H376" s="165"/>
      <c r="I376" s="54"/>
      <c r="J376" s="165"/>
      <c r="K376" s="165"/>
      <c r="L376" s="165"/>
      <c r="M376" s="165"/>
      <c r="N376" s="165"/>
      <c r="O376" s="165"/>
      <c r="P376" s="165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</row>
    <row r="377">
      <c r="A377" s="165"/>
      <c r="B377" s="165"/>
      <c r="C377" s="165"/>
      <c r="D377" s="165"/>
      <c r="E377" s="54"/>
      <c r="F377" s="165"/>
      <c r="G377" s="165"/>
      <c r="H377" s="165"/>
      <c r="I377" s="54"/>
      <c r="J377" s="165"/>
      <c r="K377" s="165"/>
      <c r="L377" s="165"/>
      <c r="M377" s="165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</row>
    <row r="378">
      <c r="A378" s="165"/>
      <c r="B378" s="165"/>
      <c r="C378" s="165"/>
      <c r="D378" s="165"/>
      <c r="E378" s="54"/>
      <c r="F378" s="165"/>
      <c r="G378" s="165"/>
      <c r="H378" s="165"/>
      <c r="I378" s="54"/>
      <c r="J378" s="165"/>
      <c r="K378" s="165"/>
      <c r="L378" s="165"/>
      <c r="M378" s="165"/>
      <c r="N378" s="165"/>
      <c r="O378" s="165"/>
      <c r="P378" s="165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</row>
    <row r="379">
      <c r="A379" s="165"/>
      <c r="B379" s="165"/>
      <c r="C379" s="165"/>
      <c r="D379" s="165"/>
      <c r="E379" s="54"/>
      <c r="F379" s="165"/>
      <c r="G379" s="165"/>
      <c r="H379" s="165"/>
      <c r="I379" s="54"/>
      <c r="J379" s="165"/>
      <c r="K379" s="165"/>
      <c r="L379" s="165"/>
      <c r="M379" s="165"/>
      <c r="N379" s="165"/>
      <c r="O379" s="165"/>
      <c r="P379" s="165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</row>
    <row r="380">
      <c r="A380" s="165"/>
      <c r="B380" s="165"/>
      <c r="C380" s="165"/>
      <c r="D380" s="165"/>
      <c r="E380" s="54"/>
      <c r="F380" s="165"/>
      <c r="G380" s="165"/>
      <c r="H380" s="165"/>
      <c r="I380" s="54"/>
      <c r="J380" s="165"/>
      <c r="K380" s="165"/>
      <c r="L380" s="165"/>
      <c r="M380" s="165"/>
      <c r="N380" s="165"/>
      <c r="O380" s="165"/>
      <c r="P380" s="165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</row>
    <row r="381">
      <c r="A381" s="165"/>
      <c r="B381" s="165"/>
      <c r="C381" s="165"/>
      <c r="D381" s="165"/>
      <c r="E381" s="54"/>
      <c r="F381" s="165"/>
      <c r="G381" s="165"/>
      <c r="H381" s="165"/>
      <c r="I381" s="54"/>
      <c r="J381" s="165"/>
      <c r="K381" s="165"/>
      <c r="L381" s="165"/>
      <c r="M381" s="165"/>
      <c r="N381" s="165"/>
      <c r="O381" s="165"/>
      <c r="P381" s="165"/>
      <c r="Q381" s="165"/>
      <c r="R381" s="165"/>
      <c r="S381" s="165"/>
      <c r="T381" s="165"/>
      <c r="U381" s="165"/>
      <c r="V381" s="165"/>
      <c r="W381" s="165"/>
      <c r="X381" s="165"/>
      <c r="Y381" s="165"/>
      <c r="Z381" s="165"/>
    </row>
    <row r="382">
      <c r="A382" s="165"/>
      <c r="B382" s="165"/>
      <c r="C382" s="165"/>
      <c r="D382" s="165"/>
      <c r="E382" s="54"/>
      <c r="F382" s="165"/>
      <c r="G382" s="165"/>
      <c r="H382" s="165"/>
      <c r="I382" s="54"/>
      <c r="J382" s="165"/>
      <c r="K382" s="165"/>
      <c r="L382" s="165"/>
      <c r="M382" s="165"/>
      <c r="N382" s="165"/>
      <c r="O382" s="165"/>
      <c r="P382" s="165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</row>
    <row r="383">
      <c r="A383" s="165"/>
      <c r="B383" s="165"/>
      <c r="C383" s="165"/>
      <c r="D383" s="165"/>
      <c r="E383" s="54"/>
      <c r="F383" s="165"/>
      <c r="G383" s="165"/>
      <c r="H383" s="165"/>
      <c r="I383" s="54"/>
      <c r="J383" s="165"/>
      <c r="K383" s="165"/>
      <c r="L383" s="165"/>
      <c r="M383" s="165"/>
      <c r="N383" s="165"/>
      <c r="O383" s="165"/>
      <c r="P383" s="165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</row>
    <row r="384">
      <c r="A384" s="165"/>
      <c r="B384" s="165"/>
      <c r="C384" s="165"/>
      <c r="D384" s="165"/>
      <c r="E384" s="54"/>
      <c r="F384" s="165"/>
      <c r="G384" s="165"/>
      <c r="H384" s="165"/>
      <c r="I384" s="54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</row>
    <row r="385">
      <c r="A385" s="165"/>
      <c r="B385" s="165"/>
      <c r="C385" s="165"/>
      <c r="D385" s="165"/>
      <c r="E385" s="54"/>
      <c r="F385" s="165"/>
      <c r="G385" s="165"/>
      <c r="H385" s="165"/>
      <c r="I385" s="54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</row>
    <row r="386">
      <c r="A386" s="165"/>
      <c r="B386" s="165"/>
      <c r="C386" s="165"/>
      <c r="D386" s="165"/>
      <c r="E386" s="54"/>
      <c r="F386" s="165"/>
      <c r="G386" s="165"/>
      <c r="H386" s="165"/>
      <c r="I386" s="54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</row>
    <row r="387">
      <c r="A387" s="165"/>
      <c r="B387" s="165"/>
      <c r="C387" s="165"/>
      <c r="D387" s="165"/>
      <c r="E387" s="54"/>
      <c r="F387" s="165"/>
      <c r="G387" s="165"/>
      <c r="H387" s="165"/>
      <c r="I387" s="54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</row>
    <row r="388">
      <c r="A388" s="165"/>
      <c r="B388" s="165"/>
      <c r="C388" s="165"/>
      <c r="D388" s="165"/>
      <c r="E388" s="54"/>
      <c r="F388" s="165"/>
      <c r="G388" s="165"/>
      <c r="H388" s="165"/>
      <c r="I388" s="54"/>
      <c r="J388" s="165"/>
      <c r="K388" s="165"/>
      <c r="L388" s="165"/>
      <c r="M388" s="165"/>
      <c r="N388" s="165"/>
      <c r="O388" s="165"/>
      <c r="P388" s="165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</row>
    <row r="389">
      <c r="A389" s="165"/>
      <c r="B389" s="165"/>
      <c r="C389" s="165"/>
      <c r="D389" s="165"/>
      <c r="E389" s="54"/>
      <c r="F389" s="165"/>
      <c r="G389" s="165"/>
      <c r="H389" s="165"/>
      <c r="I389" s="54"/>
      <c r="J389" s="165"/>
      <c r="K389" s="165"/>
      <c r="L389" s="165"/>
      <c r="M389" s="165"/>
      <c r="N389" s="165"/>
      <c r="O389" s="165"/>
      <c r="P389" s="165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</row>
    <row r="390">
      <c r="A390" s="165"/>
      <c r="B390" s="165"/>
      <c r="C390" s="165"/>
      <c r="D390" s="165"/>
      <c r="E390" s="54"/>
      <c r="F390" s="165"/>
      <c r="G390" s="165"/>
      <c r="H390" s="165"/>
      <c r="I390" s="54"/>
      <c r="J390" s="165"/>
      <c r="K390" s="165"/>
      <c r="L390" s="165"/>
      <c r="M390" s="165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</row>
    <row r="391">
      <c r="A391" s="165"/>
      <c r="B391" s="165"/>
      <c r="C391" s="165"/>
      <c r="D391" s="165"/>
      <c r="E391" s="54"/>
      <c r="F391" s="165"/>
      <c r="G391" s="165"/>
      <c r="H391" s="165"/>
      <c r="I391" s="54"/>
      <c r="J391" s="165"/>
      <c r="K391" s="165"/>
      <c r="L391" s="165"/>
      <c r="M391" s="165"/>
      <c r="N391" s="165"/>
      <c r="O391" s="165"/>
      <c r="P391" s="165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</row>
    <row r="392">
      <c r="A392" s="165"/>
      <c r="B392" s="165"/>
      <c r="C392" s="165"/>
      <c r="D392" s="165"/>
      <c r="E392" s="54"/>
      <c r="F392" s="165"/>
      <c r="G392" s="165"/>
      <c r="H392" s="165"/>
      <c r="I392" s="54"/>
      <c r="J392" s="165"/>
      <c r="K392" s="165"/>
      <c r="L392" s="165"/>
      <c r="M392" s="165"/>
      <c r="N392" s="165"/>
      <c r="O392" s="165"/>
      <c r="P392" s="165"/>
      <c r="Q392" s="165"/>
      <c r="R392" s="165"/>
      <c r="S392" s="165"/>
      <c r="T392" s="165"/>
      <c r="U392" s="165"/>
      <c r="V392" s="165"/>
      <c r="W392" s="165"/>
      <c r="X392" s="165"/>
      <c r="Y392" s="165"/>
      <c r="Z392" s="165"/>
    </row>
    <row r="393">
      <c r="A393" s="165"/>
      <c r="B393" s="165"/>
      <c r="C393" s="165"/>
      <c r="D393" s="165"/>
      <c r="E393" s="54"/>
      <c r="F393" s="165"/>
      <c r="G393" s="165"/>
      <c r="H393" s="165"/>
      <c r="I393" s="54"/>
      <c r="J393" s="165"/>
      <c r="K393" s="165"/>
      <c r="L393" s="165"/>
      <c r="M393" s="165"/>
      <c r="N393" s="165"/>
      <c r="O393" s="165"/>
      <c r="P393" s="165"/>
      <c r="Q393" s="165"/>
      <c r="R393" s="165"/>
      <c r="S393" s="165"/>
      <c r="T393" s="165"/>
      <c r="U393" s="165"/>
      <c r="V393" s="165"/>
      <c r="W393" s="165"/>
      <c r="X393" s="165"/>
      <c r="Y393" s="165"/>
      <c r="Z393" s="165"/>
    </row>
    <row r="394">
      <c r="A394" s="165"/>
      <c r="B394" s="165"/>
      <c r="C394" s="165"/>
      <c r="D394" s="165"/>
      <c r="E394" s="54"/>
      <c r="F394" s="165"/>
      <c r="G394" s="165"/>
      <c r="H394" s="165"/>
      <c r="I394" s="54"/>
      <c r="J394" s="165"/>
      <c r="K394" s="165"/>
      <c r="L394" s="165"/>
      <c r="M394" s="165"/>
      <c r="N394" s="165"/>
      <c r="O394" s="165"/>
      <c r="P394" s="165"/>
      <c r="Q394" s="165"/>
      <c r="R394" s="165"/>
      <c r="S394" s="165"/>
      <c r="T394" s="165"/>
      <c r="U394" s="165"/>
      <c r="V394" s="165"/>
      <c r="W394" s="165"/>
      <c r="X394" s="165"/>
      <c r="Y394" s="165"/>
      <c r="Z394" s="165"/>
    </row>
    <row r="395">
      <c r="A395" s="165"/>
      <c r="B395" s="165"/>
      <c r="C395" s="165"/>
      <c r="D395" s="165"/>
      <c r="E395" s="54"/>
      <c r="F395" s="165"/>
      <c r="G395" s="165"/>
      <c r="H395" s="165"/>
      <c r="I395" s="54"/>
      <c r="J395" s="165"/>
      <c r="K395" s="165"/>
      <c r="L395" s="165"/>
      <c r="M395" s="165"/>
      <c r="N395" s="165"/>
      <c r="O395" s="165"/>
      <c r="P395" s="165"/>
      <c r="Q395" s="165"/>
      <c r="R395" s="165"/>
      <c r="S395" s="165"/>
      <c r="T395" s="165"/>
      <c r="U395" s="165"/>
      <c r="V395" s="165"/>
      <c r="W395" s="165"/>
      <c r="X395" s="165"/>
      <c r="Y395" s="165"/>
      <c r="Z395" s="165"/>
    </row>
    <row r="396">
      <c r="A396" s="165"/>
      <c r="B396" s="165"/>
      <c r="C396" s="165"/>
      <c r="D396" s="165"/>
      <c r="E396" s="54"/>
      <c r="F396" s="165"/>
      <c r="G396" s="165"/>
      <c r="H396" s="165"/>
      <c r="I396" s="54"/>
      <c r="J396" s="165"/>
      <c r="K396" s="165"/>
      <c r="L396" s="165"/>
      <c r="M396" s="165"/>
      <c r="N396" s="165"/>
      <c r="O396" s="165"/>
      <c r="P396" s="165"/>
      <c r="Q396" s="165"/>
      <c r="R396" s="165"/>
      <c r="S396" s="165"/>
      <c r="T396" s="165"/>
      <c r="U396" s="165"/>
      <c r="V396" s="165"/>
      <c r="W396" s="165"/>
      <c r="X396" s="165"/>
      <c r="Y396" s="165"/>
      <c r="Z396" s="165"/>
    </row>
    <row r="397">
      <c r="A397" s="165"/>
      <c r="B397" s="165"/>
      <c r="C397" s="165"/>
      <c r="D397" s="165"/>
      <c r="E397" s="54"/>
      <c r="F397" s="165"/>
      <c r="G397" s="165"/>
      <c r="H397" s="165"/>
      <c r="I397" s="54"/>
      <c r="J397" s="165"/>
      <c r="K397" s="165"/>
      <c r="L397" s="165"/>
      <c r="M397" s="165"/>
      <c r="N397" s="165"/>
      <c r="O397" s="165"/>
      <c r="P397" s="165"/>
      <c r="Q397" s="165"/>
      <c r="R397" s="165"/>
      <c r="S397" s="165"/>
      <c r="T397" s="165"/>
      <c r="U397" s="165"/>
      <c r="V397" s="165"/>
      <c r="W397" s="165"/>
      <c r="X397" s="165"/>
      <c r="Y397" s="165"/>
      <c r="Z397" s="165"/>
    </row>
    <row r="398">
      <c r="A398" s="165"/>
      <c r="B398" s="165"/>
      <c r="C398" s="165"/>
      <c r="D398" s="165"/>
      <c r="E398" s="54"/>
      <c r="F398" s="165"/>
      <c r="G398" s="165"/>
      <c r="H398" s="165"/>
      <c r="I398" s="54"/>
      <c r="J398" s="165"/>
      <c r="K398" s="165"/>
      <c r="L398" s="165"/>
      <c r="M398" s="165"/>
      <c r="N398" s="165"/>
      <c r="O398" s="165"/>
      <c r="P398" s="165"/>
      <c r="Q398" s="165"/>
      <c r="R398" s="165"/>
      <c r="S398" s="165"/>
      <c r="T398" s="165"/>
      <c r="U398" s="165"/>
      <c r="V398" s="165"/>
      <c r="W398" s="165"/>
      <c r="X398" s="165"/>
      <c r="Y398" s="165"/>
      <c r="Z398" s="165"/>
    </row>
    <row r="399">
      <c r="A399" s="165"/>
      <c r="B399" s="165"/>
      <c r="C399" s="165"/>
      <c r="D399" s="165"/>
      <c r="E399" s="54"/>
      <c r="F399" s="165"/>
      <c r="G399" s="165"/>
      <c r="H399" s="165"/>
      <c r="I399" s="54"/>
      <c r="J399" s="165"/>
      <c r="K399" s="165"/>
      <c r="L399" s="165"/>
      <c r="M399" s="165"/>
      <c r="N399" s="165"/>
      <c r="O399" s="165"/>
      <c r="P399" s="165"/>
      <c r="Q399" s="165"/>
      <c r="R399" s="165"/>
      <c r="S399" s="165"/>
      <c r="T399" s="165"/>
      <c r="U399" s="165"/>
      <c r="V399" s="165"/>
      <c r="W399" s="165"/>
      <c r="X399" s="165"/>
      <c r="Y399" s="165"/>
      <c r="Z399" s="165"/>
    </row>
    <row r="400">
      <c r="A400" s="165"/>
      <c r="B400" s="165"/>
      <c r="C400" s="165"/>
      <c r="D400" s="165"/>
      <c r="E400" s="54"/>
      <c r="F400" s="165"/>
      <c r="G400" s="165"/>
      <c r="H400" s="165"/>
      <c r="I400" s="54"/>
      <c r="J400" s="165"/>
      <c r="K400" s="165"/>
      <c r="L400" s="165"/>
      <c r="M400" s="165"/>
      <c r="N400" s="165"/>
      <c r="O400" s="165"/>
      <c r="P400" s="165"/>
      <c r="Q400" s="165"/>
      <c r="R400" s="165"/>
      <c r="S400" s="165"/>
      <c r="T400" s="165"/>
      <c r="U400" s="165"/>
      <c r="V400" s="165"/>
      <c r="W400" s="165"/>
      <c r="X400" s="165"/>
      <c r="Y400" s="165"/>
      <c r="Z400" s="165"/>
    </row>
    <row r="401">
      <c r="A401" s="165"/>
      <c r="B401" s="165"/>
      <c r="C401" s="165"/>
      <c r="D401" s="165"/>
      <c r="E401" s="54"/>
      <c r="F401" s="165"/>
      <c r="G401" s="165"/>
      <c r="H401" s="165"/>
      <c r="I401" s="54"/>
      <c r="J401" s="165"/>
      <c r="K401" s="165"/>
      <c r="L401" s="165"/>
      <c r="M401" s="165"/>
      <c r="N401" s="165"/>
      <c r="O401" s="165"/>
      <c r="P401" s="165"/>
      <c r="Q401" s="165"/>
      <c r="R401" s="165"/>
      <c r="S401" s="165"/>
      <c r="T401" s="165"/>
      <c r="U401" s="165"/>
      <c r="V401" s="165"/>
      <c r="W401" s="165"/>
      <c r="X401" s="165"/>
      <c r="Y401" s="165"/>
      <c r="Z401" s="165"/>
    </row>
    <row r="402">
      <c r="A402" s="165"/>
      <c r="B402" s="165"/>
      <c r="C402" s="165"/>
      <c r="D402" s="165"/>
      <c r="E402" s="54"/>
      <c r="F402" s="165"/>
      <c r="G402" s="165"/>
      <c r="H402" s="165"/>
      <c r="I402" s="54"/>
      <c r="J402" s="165"/>
      <c r="K402" s="165"/>
      <c r="L402" s="165"/>
      <c r="M402" s="165"/>
      <c r="N402" s="165"/>
      <c r="O402" s="165"/>
      <c r="P402" s="165"/>
      <c r="Q402" s="165"/>
      <c r="R402" s="165"/>
      <c r="S402" s="165"/>
      <c r="T402" s="165"/>
      <c r="U402" s="165"/>
      <c r="V402" s="165"/>
      <c r="W402" s="165"/>
      <c r="X402" s="165"/>
      <c r="Y402" s="165"/>
      <c r="Z402" s="165"/>
    </row>
    <row r="403">
      <c r="A403" s="165"/>
      <c r="B403" s="165"/>
      <c r="C403" s="165"/>
      <c r="D403" s="165"/>
      <c r="E403" s="54"/>
      <c r="F403" s="165"/>
      <c r="G403" s="165"/>
      <c r="H403" s="165"/>
      <c r="I403" s="54"/>
      <c r="J403" s="165"/>
      <c r="K403" s="165"/>
      <c r="L403" s="165"/>
      <c r="M403" s="165"/>
      <c r="N403" s="165"/>
      <c r="O403" s="165"/>
      <c r="P403" s="165"/>
      <c r="Q403" s="165"/>
      <c r="R403" s="165"/>
      <c r="S403" s="165"/>
      <c r="T403" s="165"/>
      <c r="U403" s="165"/>
      <c r="V403" s="165"/>
      <c r="W403" s="165"/>
      <c r="X403" s="165"/>
      <c r="Y403" s="165"/>
      <c r="Z403" s="165"/>
    </row>
    <row r="404">
      <c r="A404" s="165"/>
      <c r="B404" s="165"/>
      <c r="C404" s="165"/>
      <c r="D404" s="165"/>
      <c r="E404" s="54"/>
      <c r="F404" s="165"/>
      <c r="G404" s="165"/>
      <c r="H404" s="165"/>
      <c r="I404" s="54"/>
      <c r="J404" s="165"/>
      <c r="K404" s="165"/>
      <c r="L404" s="165"/>
      <c r="M404" s="165"/>
      <c r="N404" s="165"/>
      <c r="O404" s="165"/>
      <c r="P404" s="165"/>
      <c r="Q404" s="165"/>
      <c r="R404" s="165"/>
      <c r="S404" s="165"/>
      <c r="T404" s="165"/>
      <c r="U404" s="165"/>
      <c r="V404" s="165"/>
      <c r="W404" s="165"/>
      <c r="X404" s="165"/>
      <c r="Y404" s="165"/>
      <c r="Z404" s="165"/>
    </row>
    <row r="405">
      <c r="A405" s="165"/>
      <c r="B405" s="165"/>
      <c r="C405" s="165"/>
      <c r="D405" s="165"/>
      <c r="E405" s="54"/>
      <c r="F405" s="165"/>
      <c r="G405" s="165"/>
      <c r="H405" s="165"/>
      <c r="I405" s="54"/>
      <c r="J405" s="165"/>
      <c r="K405" s="165"/>
      <c r="L405" s="165"/>
      <c r="M405" s="165"/>
      <c r="N405" s="165"/>
      <c r="O405" s="165"/>
      <c r="P405" s="165"/>
      <c r="Q405" s="165"/>
      <c r="R405" s="165"/>
      <c r="S405" s="165"/>
      <c r="T405" s="165"/>
      <c r="U405" s="165"/>
      <c r="V405" s="165"/>
      <c r="W405" s="165"/>
      <c r="X405" s="165"/>
      <c r="Y405" s="165"/>
      <c r="Z405" s="165"/>
    </row>
    <row r="406">
      <c r="A406" s="165"/>
      <c r="B406" s="165"/>
      <c r="C406" s="165"/>
      <c r="D406" s="165"/>
      <c r="E406" s="54"/>
      <c r="F406" s="165"/>
      <c r="G406" s="165"/>
      <c r="H406" s="165"/>
      <c r="I406" s="54"/>
      <c r="J406" s="165"/>
      <c r="K406" s="165"/>
      <c r="L406" s="165"/>
      <c r="M406" s="165"/>
      <c r="N406" s="165"/>
      <c r="O406" s="165"/>
      <c r="P406" s="165"/>
      <c r="Q406" s="165"/>
      <c r="R406" s="165"/>
      <c r="S406" s="165"/>
      <c r="T406" s="165"/>
      <c r="U406" s="165"/>
      <c r="V406" s="165"/>
      <c r="W406" s="165"/>
      <c r="X406" s="165"/>
      <c r="Y406" s="165"/>
      <c r="Z406" s="165"/>
    </row>
    <row r="407">
      <c r="A407" s="165"/>
      <c r="B407" s="165"/>
      <c r="C407" s="165"/>
      <c r="D407" s="165"/>
      <c r="E407" s="54"/>
      <c r="F407" s="165"/>
      <c r="G407" s="165"/>
      <c r="H407" s="165"/>
      <c r="I407" s="54"/>
      <c r="J407" s="165"/>
      <c r="K407" s="165"/>
      <c r="L407" s="165"/>
      <c r="M407" s="165"/>
      <c r="N407" s="165"/>
      <c r="O407" s="165"/>
      <c r="P407" s="165"/>
      <c r="Q407" s="165"/>
      <c r="R407" s="165"/>
      <c r="S407" s="165"/>
      <c r="T407" s="165"/>
      <c r="U407" s="165"/>
      <c r="V407" s="165"/>
      <c r="W407" s="165"/>
      <c r="X407" s="165"/>
      <c r="Y407" s="165"/>
      <c r="Z407" s="165"/>
    </row>
    <row r="408">
      <c r="A408" s="165"/>
      <c r="B408" s="165"/>
      <c r="C408" s="165"/>
      <c r="D408" s="165"/>
      <c r="E408" s="54"/>
      <c r="F408" s="165"/>
      <c r="G408" s="165"/>
      <c r="H408" s="165"/>
      <c r="I408" s="54"/>
      <c r="J408" s="165"/>
      <c r="K408" s="165"/>
      <c r="L408" s="165"/>
      <c r="M408" s="165"/>
      <c r="N408" s="165"/>
      <c r="O408" s="165"/>
      <c r="P408" s="165"/>
      <c r="Q408" s="165"/>
      <c r="R408" s="165"/>
      <c r="S408" s="165"/>
      <c r="T408" s="165"/>
      <c r="U408" s="165"/>
      <c r="V408" s="165"/>
      <c r="W408" s="165"/>
      <c r="X408" s="165"/>
      <c r="Y408" s="165"/>
      <c r="Z408" s="165"/>
    </row>
    <row r="409">
      <c r="A409" s="165"/>
      <c r="B409" s="165"/>
      <c r="C409" s="165"/>
      <c r="D409" s="165"/>
      <c r="E409" s="54"/>
      <c r="F409" s="165"/>
      <c r="G409" s="165"/>
      <c r="H409" s="165"/>
      <c r="I409" s="54"/>
      <c r="J409" s="165"/>
      <c r="K409" s="165"/>
      <c r="L409" s="165"/>
      <c r="M409" s="165"/>
      <c r="N409" s="165"/>
      <c r="O409" s="165"/>
      <c r="P409" s="165"/>
      <c r="Q409" s="165"/>
      <c r="R409" s="165"/>
      <c r="S409" s="165"/>
      <c r="T409" s="165"/>
      <c r="U409" s="165"/>
      <c r="V409" s="165"/>
      <c r="W409" s="165"/>
      <c r="X409" s="165"/>
      <c r="Y409" s="165"/>
      <c r="Z409" s="165"/>
    </row>
    <row r="410">
      <c r="A410" s="165"/>
      <c r="B410" s="165"/>
      <c r="C410" s="165"/>
      <c r="D410" s="165"/>
      <c r="E410" s="54"/>
      <c r="F410" s="165"/>
      <c r="G410" s="165"/>
      <c r="H410" s="165"/>
      <c r="I410" s="54"/>
      <c r="J410" s="165"/>
      <c r="K410" s="165"/>
      <c r="L410" s="165"/>
      <c r="M410" s="165"/>
      <c r="N410" s="165"/>
      <c r="O410" s="165"/>
      <c r="P410" s="165"/>
      <c r="Q410" s="165"/>
      <c r="R410" s="165"/>
      <c r="S410" s="165"/>
      <c r="T410" s="165"/>
      <c r="U410" s="165"/>
      <c r="V410" s="165"/>
      <c r="W410" s="165"/>
      <c r="X410" s="165"/>
      <c r="Y410" s="165"/>
      <c r="Z410" s="165"/>
    </row>
    <row r="411">
      <c r="A411" s="165"/>
      <c r="B411" s="165"/>
      <c r="C411" s="165"/>
      <c r="D411" s="165"/>
      <c r="E411" s="54"/>
      <c r="F411" s="165"/>
      <c r="G411" s="165"/>
      <c r="H411" s="165"/>
      <c r="I411" s="54"/>
      <c r="J411" s="165"/>
      <c r="K411" s="165"/>
      <c r="L411" s="165"/>
      <c r="M411" s="165"/>
      <c r="N411" s="165"/>
      <c r="O411" s="165"/>
      <c r="P411" s="165"/>
      <c r="Q411" s="165"/>
      <c r="R411" s="165"/>
      <c r="S411" s="165"/>
      <c r="T411" s="165"/>
      <c r="U411" s="165"/>
      <c r="V411" s="165"/>
      <c r="W411" s="165"/>
      <c r="X411" s="165"/>
      <c r="Y411" s="165"/>
      <c r="Z411" s="165"/>
    </row>
    <row r="412">
      <c r="A412" s="165"/>
      <c r="B412" s="165"/>
      <c r="C412" s="165"/>
      <c r="D412" s="165"/>
      <c r="E412" s="54"/>
      <c r="F412" s="165"/>
      <c r="G412" s="165"/>
      <c r="H412" s="165"/>
      <c r="I412" s="54"/>
      <c r="J412" s="165"/>
      <c r="K412" s="165"/>
      <c r="L412" s="165"/>
      <c r="M412" s="165"/>
      <c r="N412" s="165"/>
      <c r="O412" s="165"/>
      <c r="P412" s="165"/>
      <c r="Q412" s="165"/>
      <c r="R412" s="165"/>
      <c r="S412" s="165"/>
      <c r="T412" s="165"/>
      <c r="U412" s="165"/>
      <c r="V412" s="165"/>
      <c r="W412" s="165"/>
      <c r="X412" s="165"/>
      <c r="Y412" s="165"/>
      <c r="Z412" s="165"/>
    </row>
    <row r="413">
      <c r="A413" s="165"/>
      <c r="B413" s="165"/>
      <c r="C413" s="165"/>
      <c r="D413" s="165"/>
      <c r="E413" s="54"/>
      <c r="F413" s="165"/>
      <c r="G413" s="165"/>
      <c r="H413" s="165"/>
      <c r="I413" s="54"/>
      <c r="J413" s="165"/>
      <c r="K413" s="165"/>
      <c r="L413" s="165"/>
      <c r="M413" s="165"/>
      <c r="N413" s="165"/>
      <c r="O413" s="165"/>
      <c r="P413" s="165"/>
      <c r="Q413" s="165"/>
      <c r="R413" s="165"/>
      <c r="S413" s="165"/>
      <c r="T413" s="165"/>
      <c r="U413" s="165"/>
      <c r="V413" s="165"/>
      <c r="W413" s="165"/>
      <c r="X413" s="165"/>
      <c r="Y413" s="165"/>
      <c r="Z413" s="165"/>
    </row>
    <row r="414">
      <c r="A414" s="165"/>
      <c r="B414" s="165"/>
      <c r="C414" s="165"/>
      <c r="D414" s="165"/>
      <c r="E414" s="54"/>
      <c r="F414" s="165"/>
      <c r="G414" s="165"/>
      <c r="H414" s="165"/>
      <c r="I414" s="54"/>
      <c r="J414" s="165"/>
      <c r="K414" s="165"/>
      <c r="L414" s="165"/>
      <c r="M414" s="165"/>
      <c r="N414" s="165"/>
      <c r="O414" s="165"/>
      <c r="P414" s="165"/>
      <c r="Q414" s="165"/>
      <c r="R414" s="165"/>
      <c r="S414" s="165"/>
      <c r="T414" s="165"/>
      <c r="U414" s="165"/>
      <c r="V414" s="165"/>
      <c r="W414" s="165"/>
      <c r="X414" s="165"/>
      <c r="Y414" s="165"/>
      <c r="Z414" s="165"/>
    </row>
    <row r="415">
      <c r="A415" s="165"/>
      <c r="B415" s="165"/>
      <c r="C415" s="165"/>
      <c r="D415" s="165"/>
      <c r="E415" s="54"/>
      <c r="F415" s="165"/>
      <c r="G415" s="165"/>
      <c r="H415" s="165"/>
      <c r="I415" s="54"/>
      <c r="J415" s="165"/>
      <c r="K415" s="165"/>
      <c r="L415" s="165"/>
      <c r="M415" s="165"/>
      <c r="N415" s="165"/>
      <c r="O415" s="165"/>
      <c r="P415" s="165"/>
      <c r="Q415" s="165"/>
      <c r="R415" s="165"/>
      <c r="S415" s="165"/>
      <c r="T415" s="165"/>
      <c r="U415" s="165"/>
      <c r="V415" s="165"/>
      <c r="W415" s="165"/>
      <c r="X415" s="165"/>
      <c r="Y415" s="165"/>
      <c r="Z415" s="165"/>
    </row>
    <row r="416">
      <c r="A416" s="165"/>
      <c r="B416" s="165"/>
      <c r="C416" s="165"/>
      <c r="D416" s="165"/>
      <c r="E416" s="54"/>
      <c r="F416" s="165"/>
      <c r="G416" s="165"/>
      <c r="H416" s="165"/>
      <c r="I416" s="54"/>
      <c r="J416" s="165"/>
      <c r="K416" s="165"/>
      <c r="L416" s="165"/>
      <c r="M416" s="165"/>
      <c r="N416" s="165"/>
      <c r="O416" s="165"/>
      <c r="P416" s="165"/>
      <c r="Q416" s="165"/>
      <c r="R416" s="165"/>
      <c r="S416" s="165"/>
      <c r="T416" s="165"/>
      <c r="U416" s="165"/>
      <c r="V416" s="165"/>
      <c r="W416" s="165"/>
      <c r="X416" s="165"/>
      <c r="Y416" s="165"/>
      <c r="Z416" s="165"/>
    </row>
    <row r="417">
      <c r="A417" s="165"/>
      <c r="B417" s="165"/>
      <c r="C417" s="165"/>
      <c r="D417" s="165"/>
      <c r="E417" s="54"/>
      <c r="F417" s="165"/>
      <c r="G417" s="165"/>
      <c r="H417" s="165"/>
      <c r="I417" s="54"/>
      <c r="J417" s="165"/>
      <c r="K417" s="165"/>
      <c r="L417" s="165"/>
      <c r="M417" s="165"/>
      <c r="N417" s="165"/>
      <c r="O417" s="165"/>
      <c r="P417" s="165"/>
      <c r="Q417" s="165"/>
      <c r="R417" s="165"/>
      <c r="S417" s="165"/>
      <c r="T417" s="165"/>
      <c r="U417" s="165"/>
      <c r="V417" s="165"/>
      <c r="W417" s="165"/>
      <c r="X417" s="165"/>
      <c r="Y417" s="165"/>
      <c r="Z417" s="165"/>
    </row>
    <row r="418">
      <c r="A418" s="165"/>
      <c r="B418" s="165"/>
      <c r="C418" s="165"/>
      <c r="D418" s="165"/>
      <c r="E418" s="54"/>
      <c r="F418" s="165"/>
      <c r="G418" s="165"/>
      <c r="H418" s="165"/>
      <c r="I418" s="54"/>
      <c r="J418" s="165"/>
      <c r="K418" s="165"/>
      <c r="L418" s="165"/>
      <c r="M418" s="165"/>
      <c r="N418" s="165"/>
      <c r="O418" s="165"/>
      <c r="P418" s="165"/>
      <c r="Q418" s="165"/>
      <c r="R418" s="165"/>
      <c r="S418" s="165"/>
      <c r="T418" s="165"/>
      <c r="U418" s="165"/>
      <c r="V418" s="165"/>
      <c r="W418" s="165"/>
      <c r="X418" s="165"/>
      <c r="Y418" s="165"/>
      <c r="Z418" s="165"/>
    </row>
    <row r="419">
      <c r="A419" s="165"/>
      <c r="B419" s="165"/>
      <c r="C419" s="165"/>
      <c r="D419" s="165"/>
      <c r="E419" s="54"/>
      <c r="F419" s="165"/>
      <c r="G419" s="165"/>
      <c r="H419" s="165"/>
      <c r="I419" s="54"/>
      <c r="J419" s="165"/>
      <c r="K419" s="165"/>
      <c r="L419" s="165"/>
      <c r="M419" s="165"/>
      <c r="N419" s="165"/>
      <c r="O419" s="165"/>
      <c r="P419" s="165"/>
      <c r="Q419" s="165"/>
      <c r="R419" s="165"/>
      <c r="S419" s="165"/>
      <c r="T419" s="165"/>
      <c r="U419" s="165"/>
      <c r="V419" s="165"/>
      <c r="W419" s="165"/>
      <c r="X419" s="165"/>
      <c r="Y419" s="165"/>
      <c r="Z419" s="165"/>
    </row>
    <row r="420">
      <c r="A420" s="165"/>
      <c r="B420" s="165"/>
      <c r="C420" s="165"/>
      <c r="D420" s="165"/>
      <c r="E420" s="54"/>
      <c r="F420" s="165"/>
      <c r="G420" s="165"/>
      <c r="H420" s="165"/>
      <c r="I420" s="54"/>
      <c r="J420" s="165"/>
      <c r="K420" s="165"/>
      <c r="L420" s="165"/>
      <c r="M420" s="165"/>
      <c r="N420" s="165"/>
      <c r="O420" s="165"/>
      <c r="P420" s="165"/>
      <c r="Q420" s="165"/>
      <c r="R420" s="165"/>
      <c r="S420" s="165"/>
      <c r="T420" s="165"/>
      <c r="U420" s="165"/>
      <c r="V420" s="165"/>
      <c r="W420" s="165"/>
      <c r="X420" s="165"/>
      <c r="Y420" s="165"/>
      <c r="Z420" s="165"/>
    </row>
    <row r="421">
      <c r="A421" s="165"/>
      <c r="B421" s="165"/>
      <c r="C421" s="165"/>
      <c r="D421" s="165"/>
      <c r="E421" s="54"/>
      <c r="F421" s="165"/>
      <c r="G421" s="165"/>
      <c r="H421" s="165"/>
      <c r="I421" s="54"/>
      <c r="J421" s="165"/>
      <c r="K421" s="165"/>
      <c r="L421" s="165"/>
      <c r="M421" s="165"/>
      <c r="N421" s="165"/>
      <c r="O421" s="165"/>
      <c r="P421" s="165"/>
      <c r="Q421" s="165"/>
      <c r="R421" s="165"/>
      <c r="S421" s="165"/>
      <c r="T421" s="165"/>
      <c r="U421" s="165"/>
      <c r="V421" s="165"/>
      <c r="W421" s="165"/>
      <c r="X421" s="165"/>
      <c r="Y421" s="165"/>
      <c r="Z421" s="165"/>
    </row>
    <row r="422">
      <c r="A422" s="165"/>
      <c r="B422" s="165"/>
      <c r="C422" s="165"/>
      <c r="D422" s="165"/>
      <c r="E422" s="54"/>
      <c r="F422" s="165"/>
      <c r="G422" s="165"/>
      <c r="H422" s="165"/>
      <c r="I422" s="54"/>
      <c r="J422" s="165"/>
      <c r="K422" s="165"/>
      <c r="L422" s="165"/>
      <c r="M422" s="165"/>
      <c r="N422" s="165"/>
      <c r="O422" s="165"/>
      <c r="P422" s="165"/>
      <c r="Q422" s="165"/>
      <c r="R422" s="165"/>
      <c r="S422" s="165"/>
      <c r="T422" s="165"/>
      <c r="U422" s="165"/>
      <c r="V422" s="165"/>
      <c r="W422" s="165"/>
      <c r="X422" s="165"/>
      <c r="Y422" s="165"/>
      <c r="Z422" s="165"/>
    </row>
    <row r="423">
      <c r="A423" s="165"/>
      <c r="B423" s="165"/>
      <c r="C423" s="165"/>
      <c r="D423" s="165"/>
      <c r="E423" s="54"/>
      <c r="F423" s="165"/>
      <c r="G423" s="165"/>
      <c r="H423" s="165"/>
      <c r="I423" s="54"/>
      <c r="J423" s="165"/>
      <c r="K423" s="165"/>
      <c r="L423" s="165"/>
      <c r="M423" s="165"/>
      <c r="N423" s="165"/>
      <c r="O423" s="165"/>
      <c r="P423" s="165"/>
      <c r="Q423" s="165"/>
      <c r="R423" s="165"/>
      <c r="S423" s="165"/>
      <c r="T423" s="165"/>
      <c r="U423" s="165"/>
      <c r="V423" s="165"/>
      <c r="W423" s="165"/>
      <c r="X423" s="165"/>
      <c r="Y423" s="165"/>
      <c r="Z423" s="165"/>
    </row>
    <row r="424">
      <c r="A424" s="165"/>
      <c r="B424" s="165"/>
      <c r="C424" s="165"/>
      <c r="D424" s="165"/>
      <c r="E424" s="54"/>
      <c r="F424" s="165"/>
      <c r="G424" s="165"/>
      <c r="H424" s="165"/>
      <c r="I424" s="54"/>
      <c r="J424" s="165"/>
      <c r="K424" s="165"/>
      <c r="L424" s="165"/>
      <c r="M424" s="165"/>
      <c r="N424" s="165"/>
      <c r="O424" s="165"/>
      <c r="P424" s="165"/>
      <c r="Q424" s="165"/>
      <c r="R424" s="165"/>
      <c r="S424" s="165"/>
      <c r="T424" s="165"/>
      <c r="U424" s="165"/>
      <c r="V424" s="165"/>
      <c r="W424" s="165"/>
      <c r="X424" s="165"/>
      <c r="Y424" s="165"/>
      <c r="Z424" s="165"/>
    </row>
    <row r="425">
      <c r="A425" s="165"/>
      <c r="B425" s="165"/>
      <c r="C425" s="165"/>
      <c r="D425" s="165"/>
      <c r="E425" s="54"/>
      <c r="F425" s="165"/>
      <c r="G425" s="165"/>
      <c r="H425" s="165"/>
      <c r="I425" s="54"/>
      <c r="J425" s="165"/>
      <c r="K425" s="165"/>
      <c r="L425" s="165"/>
      <c r="M425" s="165"/>
      <c r="N425" s="165"/>
      <c r="O425" s="165"/>
      <c r="P425" s="165"/>
      <c r="Q425" s="165"/>
      <c r="R425" s="165"/>
      <c r="S425" s="165"/>
      <c r="T425" s="165"/>
      <c r="U425" s="165"/>
      <c r="V425" s="165"/>
      <c r="W425" s="165"/>
      <c r="X425" s="165"/>
      <c r="Y425" s="165"/>
      <c r="Z425" s="165"/>
    </row>
    <row r="426">
      <c r="A426" s="165"/>
      <c r="B426" s="165"/>
      <c r="C426" s="165"/>
      <c r="D426" s="165"/>
      <c r="E426" s="54"/>
      <c r="F426" s="165"/>
      <c r="G426" s="165"/>
      <c r="H426" s="165"/>
      <c r="I426" s="54"/>
      <c r="J426" s="165"/>
      <c r="K426" s="165"/>
      <c r="L426" s="165"/>
      <c r="M426" s="165"/>
      <c r="N426" s="165"/>
      <c r="O426" s="165"/>
      <c r="P426" s="165"/>
      <c r="Q426" s="165"/>
      <c r="R426" s="165"/>
      <c r="S426" s="165"/>
      <c r="T426" s="165"/>
      <c r="U426" s="165"/>
      <c r="V426" s="165"/>
      <c r="W426" s="165"/>
      <c r="X426" s="165"/>
      <c r="Y426" s="165"/>
      <c r="Z426" s="165"/>
    </row>
    <row r="427">
      <c r="A427" s="165"/>
      <c r="B427" s="165"/>
      <c r="C427" s="165"/>
      <c r="D427" s="165"/>
      <c r="E427" s="54"/>
      <c r="F427" s="165"/>
      <c r="G427" s="165"/>
      <c r="H427" s="165"/>
      <c r="I427" s="54"/>
      <c r="J427" s="165"/>
      <c r="K427" s="165"/>
      <c r="L427" s="165"/>
      <c r="M427" s="165"/>
      <c r="N427" s="165"/>
      <c r="O427" s="165"/>
      <c r="P427" s="165"/>
      <c r="Q427" s="165"/>
      <c r="R427" s="165"/>
      <c r="S427" s="165"/>
      <c r="T427" s="165"/>
      <c r="U427" s="165"/>
      <c r="V427" s="165"/>
      <c r="W427" s="165"/>
      <c r="X427" s="165"/>
      <c r="Y427" s="165"/>
      <c r="Z427" s="165"/>
    </row>
    <row r="428">
      <c r="A428" s="165"/>
      <c r="B428" s="165"/>
      <c r="C428" s="165"/>
      <c r="D428" s="165"/>
      <c r="E428" s="54"/>
      <c r="F428" s="165"/>
      <c r="G428" s="165"/>
      <c r="H428" s="165"/>
      <c r="I428" s="54"/>
      <c r="J428" s="165"/>
      <c r="K428" s="165"/>
      <c r="L428" s="165"/>
      <c r="M428" s="165"/>
      <c r="N428" s="165"/>
      <c r="O428" s="165"/>
      <c r="P428" s="165"/>
      <c r="Q428" s="165"/>
      <c r="R428" s="165"/>
      <c r="S428" s="165"/>
      <c r="T428" s="165"/>
      <c r="U428" s="165"/>
      <c r="V428" s="165"/>
      <c r="W428" s="165"/>
      <c r="X428" s="165"/>
      <c r="Y428" s="165"/>
      <c r="Z428" s="165"/>
    </row>
    <row r="429">
      <c r="A429" s="165"/>
      <c r="B429" s="165"/>
      <c r="C429" s="165"/>
      <c r="D429" s="165"/>
      <c r="E429" s="54"/>
      <c r="F429" s="165"/>
      <c r="G429" s="165"/>
      <c r="H429" s="165"/>
      <c r="I429" s="54"/>
      <c r="J429" s="165"/>
      <c r="K429" s="165"/>
      <c r="L429" s="165"/>
      <c r="M429" s="165"/>
      <c r="N429" s="165"/>
      <c r="O429" s="165"/>
      <c r="P429" s="165"/>
      <c r="Q429" s="165"/>
      <c r="R429" s="165"/>
      <c r="S429" s="165"/>
      <c r="T429" s="165"/>
      <c r="U429" s="165"/>
      <c r="V429" s="165"/>
      <c r="W429" s="165"/>
      <c r="X429" s="165"/>
      <c r="Y429" s="165"/>
      <c r="Z429" s="165"/>
    </row>
    <row r="430">
      <c r="A430" s="165"/>
      <c r="B430" s="165"/>
      <c r="C430" s="165"/>
      <c r="D430" s="165"/>
      <c r="E430" s="54"/>
      <c r="F430" s="165"/>
      <c r="G430" s="165"/>
      <c r="H430" s="165"/>
      <c r="I430" s="54"/>
      <c r="J430" s="165"/>
      <c r="K430" s="165"/>
      <c r="L430" s="165"/>
      <c r="M430" s="165"/>
      <c r="N430" s="165"/>
      <c r="O430" s="165"/>
      <c r="P430" s="165"/>
      <c r="Q430" s="165"/>
      <c r="R430" s="165"/>
      <c r="S430" s="165"/>
      <c r="T430" s="165"/>
      <c r="U430" s="165"/>
      <c r="V430" s="165"/>
      <c r="W430" s="165"/>
      <c r="X430" s="165"/>
      <c r="Y430" s="165"/>
      <c r="Z430" s="165"/>
    </row>
    <row r="431">
      <c r="A431" s="165"/>
      <c r="B431" s="165"/>
      <c r="C431" s="165"/>
      <c r="D431" s="165"/>
      <c r="E431" s="54"/>
      <c r="F431" s="165"/>
      <c r="G431" s="165"/>
      <c r="H431" s="165"/>
      <c r="I431" s="54"/>
      <c r="J431" s="165"/>
      <c r="K431" s="165"/>
      <c r="L431" s="165"/>
      <c r="M431" s="165"/>
      <c r="N431" s="165"/>
      <c r="O431" s="165"/>
      <c r="P431" s="165"/>
      <c r="Q431" s="165"/>
      <c r="R431" s="165"/>
      <c r="S431" s="165"/>
      <c r="T431" s="165"/>
      <c r="U431" s="165"/>
      <c r="V431" s="165"/>
      <c r="W431" s="165"/>
      <c r="X431" s="165"/>
      <c r="Y431" s="165"/>
      <c r="Z431" s="165"/>
    </row>
    <row r="432">
      <c r="A432" s="165"/>
      <c r="B432" s="165"/>
      <c r="C432" s="165"/>
      <c r="D432" s="165"/>
      <c r="E432" s="54"/>
      <c r="F432" s="165"/>
      <c r="G432" s="165"/>
      <c r="H432" s="165"/>
      <c r="I432" s="54"/>
      <c r="J432" s="165"/>
      <c r="K432" s="165"/>
      <c r="L432" s="165"/>
      <c r="M432" s="165"/>
      <c r="N432" s="165"/>
      <c r="O432" s="165"/>
      <c r="P432" s="165"/>
      <c r="Q432" s="165"/>
      <c r="R432" s="165"/>
      <c r="S432" s="165"/>
      <c r="T432" s="165"/>
      <c r="U432" s="165"/>
      <c r="V432" s="165"/>
      <c r="W432" s="165"/>
      <c r="X432" s="165"/>
      <c r="Y432" s="165"/>
      <c r="Z432" s="165"/>
    </row>
    <row r="433">
      <c r="A433" s="165"/>
      <c r="B433" s="165"/>
      <c r="C433" s="165"/>
      <c r="D433" s="165"/>
      <c r="E433" s="54"/>
      <c r="F433" s="165"/>
      <c r="G433" s="165"/>
      <c r="H433" s="165"/>
      <c r="I433" s="54"/>
      <c r="J433" s="165"/>
      <c r="K433" s="165"/>
      <c r="L433" s="165"/>
      <c r="M433" s="165"/>
      <c r="N433" s="165"/>
      <c r="O433" s="165"/>
      <c r="P433" s="165"/>
      <c r="Q433" s="165"/>
      <c r="R433" s="165"/>
      <c r="S433" s="165"/>
      <c r="T433" s="165"/>
      <c r="U433" s="165"/>
      <c r="V433" s="165"/>
      <c r="W433" s="165"/>
      <c r="X433" s="165"/>
      <c r="Y433" s="165"/>
      <c r="Z433" s="165"/>
    </row>
    <row r="434">
      <c r="A434" s="165"/>
      <c r="B434" s="165"/>
      <c r="C434" s="165"/>
      <c r="D434" s="165"/>
      <c r="E434" s="54"/>
      <c r="F434" s="165"/>
      <c r="G434" s="165"/>
      <c r="H434" s="165"/>
      <c r="I434" s="54"/>
      <c r="J434" s="165"/>
      <c r="K434" s="165"/>
      <c r="L434" s="165"/>
      <c r="M434" s="165"/>
      <c r="N434" s="165"/>
      <c r="O434" s="165"/>
      <c r="P434" s="165"/>
      <c r="Q434" s="165"/>
      <c r="R434" s="165"/>
      <c r="S434" s="165"/>
      <c r="T434" s="165"/>
      <c r="U434" s="165"/>
      <c r="V434" s="165"/>
      <c r="W434" s="165"/>
      <c r="X434" s="165"/>
      <c r="Y434" s="165"/>
      <c r="Z434" s="165"/>
    </row>
    <row r="435">
      <c r="A435" s="165"/>
      <c r="B435" s="165"/>
      <c r="C435" s="165"/>
      <c r="D435" s="165"/>
      <c r="E435" s="54"/>
      <c r="F435" s="165"/>
      <c r="G435" s="165"/>
      <c r="H435" s="165"/>
      <c r="I435" s="54"/>
      <c r="J435" s="165"/>
      <c r="K435" s="165"/>
      <c r="L435" s="165"/>
      <c r="M435" s="165"/>
      <c r="N435" s="165"/>
      <c r="O435" s="165"/>
      <c r="P435" s="165"/>
      <c r="Q435" s="165"/>
      <c r="R435" s="165"/>
      <c r="S435" s="165"/>
      <c r="T435" s="165"/>
      <c r="U435" s="165"/>
      <c r="V435" s="165"/>
      <c r="W435" s="165"/>
      <c r="X435" s="165"/>
      <c r="Y435" s="165"/>
      <c r="Z435" s="165"/>
    </row>
    <row r="436">
      <c r="A436" s="165"/>
      <c r="B436" s="165"/>
      <c r="C436" s="165"/>
      <c r="D436" s="165"/>
      <c r="E436" s="54"/>
      <c r="F436" s="165"/>
      <c r="G436" s="165"/>
      <c r="H436" s="165"/>
      <c r="I436" s="54"/>
      <c r="J436" s="165"/>
      <c r="K436" s="165"/>
      <c r="L436" s="165"/>
      <c r="M436" s="165"/>
      <c r="N436" s="165"/>
      <c r="O436" s="165"/>
      <c r="P436" s="165"/>
      <c r="Q436" s="165"/>
      <c r="R436" s="165"/>
      <c r="S436" s="165"/>
      <c r="T436" s="165"/>
      <c r="U436" s="165"/>
      <c r="V436" s="165"/>
      <c r="W436" s="165"/>
      <c r="X436" s="165"/>
      <c r="Y436" s="165"/>
      <c r="Z436" s="165"/>
    </row>
    <row r="437">
      <c r="A437" s="165"/>
      <c r="B437" s="165"/>
      <c r="C437" s="165"/>
      <c r="D437" s="165"/>
      <c r="E437" s="54"/>
      <c r="F437" s="165"/>
      <c r="G437" s="165"/>
      <c r="H437" s="165"/>
      <c r="I437" s="54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</row>
    <row r="438">
      <c r="A438" s="165"/>
      <c r="B438" s="165"/>
      <c r="C438" s="165"/>
      <c r="D438" s="165"/>
      <c r="E438" s="54"/>
      <c r="F438" s="165"/>
      <c r="G438" s="165"/>
      <c r="H438" s="165"/>
      <c r="I438" s="54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</row>
    <row r="439">
      <c r="A439" s="165"/>
      <c r="B439" s="165"/>
      <c r="C439" s="165"/>
      <c r="D439" s="165"/>
      <c r="E439" s="54"/>
      <c r="F439" s="165"/>
      <c r="G439" s="165"/>
      <c r="H439" s="165"/>
      <c r="I439" s="54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</row>
    <row r="440">
      <c r="A440" s="165"/>
      <c r="B440" s="165"/>
      <c r="C440" s="165"/>
      <c r="D440" s="165"/>
      <c r="E440" s="54"/>
      <c r="F440" s="165"/>
      <c r="G440" s="165"/>
      <c r="H440" s="165"/>
      <c r="I440" s="54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</row>
    <row r="441">
      <c r="A441" s="165"/>
      <c r="B441" s="165"/>
      <c r="C441" s="165"/>
      <c r="D441" s="165"/>
      <c r="E441" s="54"/>
      <c r="F441" s="165"/>
      <c r="G441" s="165"/>
      <c r="H441" s="165"/>
      <c r="I441" s="54"/>
      <c r="J441" s="165"/>
      <c r="K441" s="165"/>
      <c r="L441" s="165"/>
      <c r="M441" s="165"/>
      <c r="N441" s="165"/>
      <c r="O441" s="165"/>
      <c r="P441" s="165"/>
      <c r="Q441" s="165"/>
      <c r="R441" s="165"/>
      <c r="S441" s="165"/>
      <c r="T441" s="165"/>
      <c r="U441" s="165"/>
      <c r="V441" s="165"/>
      <c r="W441" s="165"/>
      <c r="X441" s="165"/>
      <c r="Y441" s="165"/>
      <c r="Z441" s="165"/>
    </row>
    <row r="442">
      <c r="A442" s="165"/>
      <c r="B442" s="165"/>
      <c r="C442" s="165"/>
      <c r="D442" s="165"/>
      <c r="E442" s="54"/>
      <c r="F442" s="165"/>
      <c r="G442" s="165"/>
      <c r="H442" s="165"/>
      <c r="I442" s="54"/>
      <c r="J442" s="165"/>
      <c r="K442" s="165"/>
      <c r="L442" s="165"/>
      <c r="M442" s="165"/>
      <c r="N442" s="165"/>
      <c r="O442" s="165"/>
      <c r="P442" s="165"/>
      <c r="Q442" s="165"/>
      <c r="R442" s="165"/>
      <c r="S442" s="165"/>
      <c r="T442" s="165"/>
      <c r="U442" s="165"/>
      <c r="V442" s="165"/>
      <c r="W442" s="165"/>
      <c r="X442" s="165"/>
      <c r="Y442" s="165"/>
      <c r="Z442" s="165"/>
    </row>
    <row r="443">
      <c r="A443" s="165"/>
      <c r="B443" s="165"/>
      <c r="C443" s="165"/>
      <c r="D443" s="165"/>
      <c r="E443" s="54"/>
      <c r="F443" s="165"/>
      <c r="G443" s="165"/>
      <c r="H443" s="165"/>
      <c r="I443" s="54"/>
      <c r="J443" s="165"/>
      <c r="K443" s="165"/>
      <c r="L443" s="165"/>
      <c r="M443" s="165"/>
      <c r="N443" s="165"/>
      <c r="O443" s="165"/>
      <c r="P443" s="165"/>
      <c r="Q443" s="165"/>
      <c r="R443" s="165"/>
      <c r="S443" s="165"/>
      <c r="T443" s="165"/>
      <c r="U443" s="165"/>
      <c r="V443" s="165"/>
      <c r="W443" s="165"/>
      <c r="X443" s="165"/>
      <c r="Y443" s="165"/>
      <c r="Z443" s="165"/>
    </row>
    <row r="444">
      <c r="A444" s="165"/>
      <c r="B444" s="165"/>
      <c r="C444" s="165"/>
      <c r="D444" s="165"/>
      <c r="E444" s="54"/>
      <c r="F444" s="165"/>
      <c r="G444" s="165"/>
      <c r="H444" s="165"/>
      <c r="I444" s="54"/>
      <c r="J444" s="165"/>
      <c r="K444" s="165"/>
      <c r="L444" s="165"/>
      <c r="M444" s="165"/>
      <c r="N444" s="165"/>
      <c r="O444" s="165"/>
      <c r="P444" s="165"/>
      <c r="Q444" s="165"/>
      <c r="R444" s="165"/>
      <c r="S444" s="165"/>
      <c r="T444" s="165"/>
      <c r="U444" s="165"/>
      <c r="V444" s="165"/>
      <c r="W444" s="165"/>
      <c r="X444" s="165"/>
      <c r="Y444" s="165"/>
      <c r="Z444" s="165"/>
    </row>
    <row r="445">
      <c r="A445" s="165"/>
      <c r="B445" s="165"/>
      <c r="C445" s="165"/>
      <c r="D445" s="165"/>
      <c r="E445" s="54"/>
      <c r="F445" s="165"/>
      <c r="G445" s="165"/>
      <c r="H445" s="165"/>
      <c r="I445" s="54"/>
      <c r="J445" s="165"/>
      <c r="K445" s="165"/>
      <c r="L445" s="165"/>
      <c r="M445" s="165"/>
      <c r="N445" s="165"/>
      <c r="O445" s="165"/>
      <c r="P445" s="165"/>
      <c r="Q445" s="165"/>
      <c r="R445" s="165"/>
      <c r="S445" s="165"/>
      <c r="T445" s="165"/>
      <c r="U445" s="165"/>
      <c r="V445" s="165"/>
      <c r="W445" s="165"/>
      <c r="X445" s="165"/>
      <c r="Y445" s="165"/>
      <c r="Z445" s="165"/>
    </row>
    <row r="446">
      <c r="A446" s="165"/>
      <c r="B446" s="165"/>
      <c r="C446" s="165"/>
      <c r="D446" s="165"/>
      <c r="E446" s="54"/>
      <c r="F446" s="165"/>
      <c r="G446" s="165"/>
      <c r="H446" s="165"/>
      <c r="I446" s="54"/>
      <c r="J446" s="165"/>
      <c r="K446" s="165"/>
      <c r="L446" s="165"/>
      <c r="M446" s="165"/>
      <c r="N446" s="165"/>
      <c r="O446" s="165"/>
      <c r="P446" s="165"/>
      <c r="Q446" s="165"/>
      <c r="R446" s="165"/>
      <c r="S446" s="165"/>
      <c r="T446" s="165"/>
      <c r="U446" s="165"/>
      <c r="V446" s="165"/>
      <c r="W446" s="165"/>
      <c r="X446" s="165"/>
      <c r="Y446" s="165"/>
      <c r="Z446" s="165"/>
    </row>
    <row r="447">
      <c r="A447" s="165"/>
      <c r="B447" s="165"/>
      <c r="C447" s="165"/>
      <c r="D447" s="165"/>
      <c r="E447" s="54"/>
      <c r="F447" s="165"/>
      <c r="G447" s="165"/>
      <c r="H447" s="165"/>
      <c r="I447" s="54"/>
      <c r="J447" s="165"/>
      <c r="K447" s="165"/>
      <c r="L447" s="165"/>
      <c r="M447" s="165"/>
      <c r="N447" s="165"/>
      <c r="O447" s="165"/>
      <c r="P447" s="165"/>
      <c r="Q447" s="165"/>
      <c r="R447" s="165"/>
      <c r="S447" s="165"/>
      <c r="T447" s="165"/>
      <c r="U447" s="165"/>
      <c r="V447" s="165"/>
      <c r="W447" s="165"/>
      <c r="X447" s="165"/>
      <c r="Y447" s="165"/>
      <c r="Z447" s="165"/>
    </row>
    <row r="448">
      <c r="A448" s="165"/>
      <c r="B448" s="165"/>
      <c r="C448" s="165"/>
      <c r="D448" s="165"/>
      <c r="E448" s="54"/>
      <c r="F448" s="165"/>
      <c r="G448" s="165"/>
      <c r="H448" s="165"/>
      <c r="I448" s="54"/>
      <c r="J448" s="165"/>
      <c r="K448" s="165"/>
      <c r="L448" s="165"/>
      <c r="M448" s="165"/>
      <c r="N448" s="165"/>
      <c r="O448" s="165"/>
      <c r="P448" s="165"/>
      <c r="Q448" s="165"/>
      <c r="R448" s="165"/>
      <c r="S448" s="165"/>
      <c r="T448" s="165"/>
      <c r="U448" s="165"/>
      <c r="V448" s="165"/>
      <c r="W448" s="165"/>
      <c r="X448" s="165"/>
      <c r="Y448" s="165"/>
      <c r="Z448" s="165"/>
    </row>
    <row r="449">
      <c r="A449" s="165"/>
      <c r="B449" s="165"/>
      <c r="C449" s="165"/>
      <c r="D449" s="165"/>
      <c r="E449" s="54"/>
      <c r="F449" s="165"/>
      <c r="G449" s="165"/>
      <c r="H449" s="165"/>
      <c r="I449" s="54"/>
      <c r="J449" s="165"/>
      <c r="K449" s="165"/>
      <c r="L449" s="165"/>
      <c r="M449" s="165"/>
      <c r="N449" s="165"/>
      <c r="O449" s="165"/>
      <c r="P449" s="165"/>
      <c r="Q449" s="165"/>
      <c r="R449" s="165"/>
      <c r="S449" s="165"/>
      <c r="T449" s="165"/>
      <c r="U449" s="165"/>
      <c r="V449" s="165"/>
      <c r="W449" s="165"/>
      <c r="X449" s="165"/>
      <c r="Y449" s="165"/>
      <c r="Z449" s="165"/>
    </row>
    <row r="450">
      <c r="A450" s="165"/>
      <c r="B450" s="165"/>
      <c r="C450" s="165"/>
      <c r="D450" s="165"/>
      <c r="E450" s="54"/>
      <c r="F450" s="165"/>
      <c r="G450" s="165"/>
      <c r="H450" s="165"/>
      <c r="I450" s="54"/>
      <c r="J450" s="165"/>
      <c r="K450" s="165"/>
      <c r="L450" s="165"/>
      <c r="M450" s="165"/>
      <c r="N450" s="165"/>
      <c r="O450" s="165"/>
      <c r="P450" s="165"/>
      <c r="Q450" s="165"/>
      <c r="R450" s="165"/>
      <c r="S450" s="165"/>
      <c r="T450" s="165"/>
      <c r="U450" s="165"/>
      <c r="V450" s="165"/>
      <c r="W450" s="165"/>
      <c r="X450" s="165"/>
      <c r="Y450" s="165"/>
      <c r="Z450" s="165"/>
    </row>
    <row r="451">
      <c r="A451" s="165"/>
      <c r="B451" s="165"/>
      <c r="C451" s="165"/>
      <c r="D451" s="165"/>
      <c r="E451" s="54"/>
      <c r="F451" s="165"/>
      <c r="G451" s="165"/>
      <c r="H451" s="165"/>
      <c r="I451" s="54"/>
      <c r="J451" s="165"/>
      <c r="K451" s="165"/>
      <c r="L451" s="165"/>
      <c r="M451" s="165"/>
      <c r="N451" s="165"/>
      <c r="O451" s="165"/>
      <c r="P451" s="165"/>
      <c r="Q451" s="165"/>
      <c r="R451" s="165"/>
      <c r="S451" s="165"/>
      <c r="T451" s="165"/>
      <c r="U451" s="165"/>
      <c r="V451" s="165"/>
      <c r="W451" s="165"/>
      <c r="X451" s="165"/>
      <c r="Y451" s="165"/>
      <c r="Z451" s="165"/>
    </row>
    <row r="452">
      <c r="A452" s="165"/>
      <c r="B452" s="165"/>
      <c r="C452" s="165"/>
      <c r="D452" s="165"/>
      <c r="E452" s="54"/>
      <c r="F452" s="165"/>
      <c r="G452" s="165"/>
      <c r="H452" s="165"/>
      <c r="I452" s="54"/>
      <c r="J452" s="165"/>
      <c r="K452" s="165"/>
      <c r="L452" s="165"/>
      <c r="M452" s="165"/>
      <c r="N452" s="165"/>
      <c r="O452" s="165"/>
      <c r="P452" s="165"/>
      <c r="Q452" s="165"/>
      <c r="R452" s="165"/>
      <c r="S452" s="165"/>
      <c r="T452" s="165"/>
      <c r="U452" s="165"/>
      <c r="V452" s="165"/>
      <c r="W452" s="165"/>
      <c r="X452" s="165"/>
      <c r="Y452" s="165"/>
      <c r="Z452" s="165"/>
    </row>
    <row r="453">
      <c r="A453" s="165"/>
      <c r="B453" s="165"/>
      <c r="C453" s="165"/>
      <c r="D453" s="165"/>
      <c r="E453" s="54"/>
      <c r="F453" s="165"/>
      <c r="G453" s="165"/>
      <c r="H453" s="165"/>
      <c r="I453" s="54"/>
      <c r="J453" s="165"/>
      <c r="K453" s="165"/>
      <c r="L453" s="165"/>
      <c r="M453" s="165"/>
      <c r="N453" s="165"/>
      <c r="O453" s="165"/>
      <c r="P453" s="165"/>
      <c r="Q453" s="165"/>
      <c r="R453" s="165"/>
      <c r="S453" s="165"/>
      <c r="T453" s="165"/>
      <c r="U453" s="165"/>
      <c r="V453" s="165"/>
      <c r="W453" s="165"/>
      <c r="X453" s="165"/>
      <c r="Y453" s="165"/>
      <c r="Z453" s="165"/>
    </row>
    <row r="454">
      <c r="A454" s="165"/>
      <c r="B454" s="165"/>
      <c r="C454" s="165"/>
      <c r="D454" s="165"/>
      <c r="E454" s="54"/>
      <c r="F454" s="165"/>
      <c r="G454" s="165"/>
      <c r="H454" s="165"/>
      <c r="I454" s="54"/>
      <c r="J454" s="165"/>
      <c r="K454" s="165"/>
      <c r="L454" s="165"/>
      <c r="M454" s="165"/>
      <c r="N454" s="165"/>
      <c r="O454" s="165"/>
      <c r="P454" s="165"/>
      <c r="Q454" s="165"/>
      <c r="R454" s="165"/>
      <c r="S454" s="165"/>
      <c r="T454" s="165"/>
      <c r="U454" s="165"/>
      <c r="V454" s="165"/>
      <c r="W454" s="165"/>
      <c r="X454" s="165"/>
      <c r="Y454" s="165"/>
      <c r="Z454" s="165"/>
    </row>
    <row r="455">
      <c r="A455" s="165"/>
      <c r="B455" s="165"/>
      <c r="C455" s="165"/>
      <c r="D455" s="165"/>
      <c r="E455" s="54"/>
      <c r="F455" s="165"/>
      <c r="G455" s="165"/>
      <c r="H455" s="165"/>
      <c r="I455" s="54"/>
      <c r="J455" s="165"/>
      <c r="K455" s="165"/>
      <c r="L455" s="165"/>
      <c r="M455" s="165"/>
      <c r="N455" s="165"/>
      <c r="O455" s="165"/>
      <c r="P455" s="165"/>
      <c r="Q455" s="165"/>
      <c r="R455" s="165"/>
      <c r="S455" s="165"/>
      <c r="T455" s="165"/>
      <c r="U455" s="165"/>
      <c r="V455" s="165"/>
      <c r="W455" s="165"/>
      <c r="X455" s="165"/>
      <c r="Y455" s="165"/>
      <c r="Z455" s="165"/>
    </row>
    <row r="456">
      <c r="A456" s="165"/>
      <c r="B456" s="165"/>
      <c r="C456" s="165"/>
      <c r="D456" s="165"/>
      <c r="E456" s="54"/>
      <c r="F456" s="165"/>
      <c r="G456" s="165"/>
      <c r="H456" s="165"/>
      <c r="I456" s="54"/>
      <c r="J456" s="165"/>
      <c r="K456" s="165"/>
      <c r="L456" s="165"/>
      <c r="M456" s="165"/>
      <c r="N456" s="165"/>
      <c r="O456" s="165"/>
      <c r="P456" s="165"/>
      <c r="Q456" s="165"/>
      <c r="R456" s="165"/>
      <c r="S456" s="165"/>
      <c r="T456" s="165"/>
      <c r="U456" s="165"/>
      <c r="V456" s="165"/>
      <c r="W456" s="165"/>
      <c r="X456" s="165"/>
      <c r="Y456" s="165"/>
      <c r="Z456" s="165"/>
    </row>
    <row r="457">
      <c r="A457" s="165"/>
      <c r="B457" s="165"/>
      <c r="C457" s="165"/>
      <c r="D457" s="165"/>
      <c r="E457" s="54"/>
      <c r="F457" s="165"/>
      <c r="G457" s="165"/>
      <c r="H457" s="165"/>
      <c r="I457" s="54"/>
      <c r="J457" s="165"/>
      <c r="K457" s="165"/>
      <c r="L457" s="165"/>
      <c r="M457" s="165"/>
      <c r="N457" s="165"/>
      <c r="O457" s="165"/>
      <c r="P457" s="165"/>
      <c r="Q457" s="165"/>
      <c r="R457" s="165"/>
      <c r="S457" s="165"/>
      <c r="T457" s="165"/>
      <c r="U457" s="165"/>
      <c r="V457" s="165"/>
      <c r="W457" s="165"/>
      <c r="X457" s="165"/>
      <c r="Y457" s="165"/>
      <c r="Z457" s="165"/>
    </row>
    <row r="458">
      <c r="A458" s="165"/>
      <c r="B458" s="165"/>
      <c r="C458" s="165"/>
      <c r="D458" s="165"/>
      <c r="E458" s="54"/>
      <c r="F458" s="165"/>
      <c r="G458" s="165"/>
      <c r="H458" s="165"/>
      <c r="I458" s="54"/>
      <c r="J458" s="165"/>
      <c r="K458" s="165"/>
      <c r="L458" s="165"/>
      <c r="M458" s="165"/>
      <c r="N458" s="165"/>
      <c r="O458" s="165"/>
      <c r="P458" s="165"/>
      <c r="Q458" s="165"/>
      <c r="R458" s="165"/>
      <c r="S458" s="165"/>
      <c r="T458" s="165"/>
      <c r="U458" s="165"/>
      <c r="V458" s="165"/>
      <c r="W458" s="165"/>
      <c r="X458" s="165"/>
      <c r="Y458" s="165"/>
      <c r="Z458" s="165"/>
    </row>
    <row r="459">
      <c r="A459" s="165"/>
      <c r="B459" s="165"/>
      <c r="C459" s="165"/>
      <c r="D459" s="165"/>
      <c r="E459" s="54"/>
      <c r="F459" s="165"/>
      <c r="G459" s="165"/>
      <c r="H459" s="165"/>
      <c r="I459" s="54"/>
      <c r="J459" s="165"/>
      <c r="K459" s="165"/>
      <c r="L459" s="165"/>
      <c r="M459" s="165"/>
      <c r="N459" s="165"/>
      <c r="O459" s="165"/>
      <c r="P459" s="165"/>
      <c r="Q459" s="165"/>
      <c r="R459" s="165"/>
      <c r="S459" s="165"/>
      <c r="T459" s="165"/>
      <c r="U459" s="165"/>
      <c r="V459" s="165"/>
      <c r="W459" s="165"/>
      <c r="X459" s="165"/>
      <c r="Y459" s="165"/>
      <c r="Z459" s="165"/>
    </row>
    <row r="460">
      <c r="A460" s="165"/>
      <c r="B460" s="165"/>
      <c r="C460" s="165"/>
      <c r="D460" s="165"/>
      <c r="E460" s="54"/>
      <c r="F460" s="165"/>
      <c r="G460" s="165"/>
      <c r="H460" s="165"/>
      <c r="I460" s="54"/>
      <c r="J460" s="165"/>
      <c r="K460" s="165"/>
      <c r="L460" s="165"/>
      <c r="M460" s="165"/>
      <c r="N460" s="165"/>
      <c r="O460" s="165"/>
      <c r="P460" s="165"/>
      <c r="Q460" s="165"/>
      <c r="R460" s="165"/>
      <c r="S460" s="165"/>
      <c r="T460" s="165"/>
      <c r="U460" s="165"/>
      <c r="V460" s="165"/>
      <c r="W460" s="165"/>
      <c r="X460" s="165"/>
      <c r="Y460" s="165"/>
      <c r="Z460" s="165"/>
    </row>
    <row r="461">
      <c r="A461" s="165"/>
      <c r="B461" s="165"/>
      <c r="C461" s="165"/>
      <c r="D461" s="165"/>
      <c r="E461" s="54"/>
      <c r="F461" s="165"/>
      <c r="G461" s="165"/>
      <c r="H461" s="165"/>
      <c r="I461" s="54"/>
      <c r="J461" s="165"/>
      <c r="K461" s="165"/>
      <c r="L461" s="165"/>
      <c r="M461" s="165"/>
      <c r="N461" s="165"/>
      <c r="O461" s="165"/>
      <c r="P461" s="165"/>
      <c r="Q461" s="165"/>
      <c r="R461" s="165"/>
      <c r="S461" s="165"/>
      <c r="T461" s="165"/>
      <c r="U461" s="165"/>
      <c r="V461" s="165"/>
      <c r="W461" s="165"/>
      <c r="X461" s="165"/>
      <c r="Y461" s="165"/>
      <c r="Z461" s="165"/>
    </row>
    <row r="462">
      <c r="A462" s="165"/>
      <c r="B462" s="165"/>
      <c r="C462" s="165"/>
      <c r="D462" s="165"/>
      <c r="E462" s="54"/>
      <c r="F462" s="165"/>
      <c r="G462" s="165"/>
      <c r="H462" s="165"/>
      <c r="I462" s="54"/>
      <c r="J462" s="165"/>
      <c r="K462" s="165"/>
      <c r="L462" s="165"/>
      <c r="M462" s="165"/>
      <c r="N462" s="165"/>
      <c r="O462" s="165"/>
      <c r="P462" s="165"/>
      <c r="Q462" s="165"/>
      <c r="R462" s="165"/>
      <c r="S462" s="165"/>
      <c r="T462" s="165"/>
      <c r="U462" s="165"/>
      <c r="V462" s="165"/>
      <c r="W462" s="165"/>
      <c r="X462" s="165"/>
      <c r="Y462" s="165"/>
      <c r="Z462" s="165"/>
    </row>
    <row r="463">
      <c r="A463" s="165"/>
      <c r="B463" s="165"/>
      <c r="C463" s="165"/>
      <c r="D463" s="165"/>
      <c r="E463" s="54"/>
      <c r="F463" s="165"/>
      <c r="G463" s="165"/>
      <c r="H463" s="165"/>
      <c r="I463" s="54"/>
      <c r="J463" s="165"/>
      <c r="K463" s="165"/>
      <c r="L463" s="165"/>
      <c r="M463" s="165"/>
      <c r="N463" s="165"/>
      <c r="O463" s="165"/>
      <c r="P463" s="165"/>
      <c r="Q463" s="165"/>
      <c r="R463" s="165"/>
      <c r="S463" s="165"/>
      <c r="T463" s="165"/>
      <c r="U463" s="165"/>
      <c r="V463" s="165"/>
      <c r="W463" s="165"/>
      <c r="X463" s="165"/>
      <c r="Y463" s="165"/>
      <c r="Z463" s="165"/>
    </row>
    <row r="464">
      <c r="A464" s="165"/>
      <c r="B464" s="165"/>
      <c r="C464" s="165"/>
      <c r="D464" s="165"/>
      <c r="E464" s="54"/>
      <c r="F464" s="165"/>
      <c r="G464" s="165"/>
      <c r="H464" s="165"/>
      <c r="I464" s="54"/>
      <c r="J464" s="165"/>
      <c r="K464" s="165"/>
      <c r="L464" s="165"/>
      <c r="M464" s="165"/>
      <c r="N464" s="165"/>
      <c r="O464" s="165"/>
      <c r="P464" s="165"/>
      <c r="Q464" s="165"/>
      <c r="R464" s="165"/>
      <c r="S464" s="165"/>
      <c r="T464" s="165"/>
      <c r="U464" s="165"/>
      <c r="V464" s="165"/>
      <c r="W464" s="165"/>
      <c r="X464" s="165"/>
      <c r="Y464" s="165"/>
      <c r="Z464" s="165"/>
    </row>
    <row r="465">
      <c r="A465" s="165"/>
      <c r="B465" s="165"/>
      <c r="C465" s="165"/>
      <c r="D465" s="165"/>
      <c r="E465" s="54"/>
      <c r="F465" s="165"/>
      <c r="G465" s="165"/>
      <c r="H465" s="165"/>
      <c r="I465" s="54"/>
      <c r="J465" s="165"/>
      <c r="K465" s="165"/>
      <c r="L465" s="165"/>
      <c r="M465" s="165"/>
      <c r="N465" s="165"/>
      <c r="O465" s="165"/>
      <c r="P465" s="165"/>
      <c r="Q465" s="165"/>
      <c r="R465" s="165"/>
      <c r="S465" s="165"/>
      <c r="T465" s="165"/>
      <c r="U465" s="165"/>
      <c r="V465" s="165"/>
      <c r="W465" s="165"/>
      <c r="X465" s="165"/>
      <c r="Y465" s="165"/>
      <c r="Z465" s="165"/>
    </row>
    <row r="466">
      <c r="A466" s="165"/>
      <c r="B466" s="165"/>
      <c r="C466" s="165"/>
      <c r="D466" s="165"/>
      <c r="E466" s="54"/>
      <c r="F466" s="165"/>
      <c r="G466" s="165"/>
      <c r="H466" s="165"/>
      <c r="I466" s="54"/>
      <c r="J466" s="165"/>
      <c r="K466" s="165"/>
      <c r="L466" s="165"/>
      <c r="M466" s="165"/>
      <c r="N466" s="165"/>
      <c r="O466" s="165"/>
      <c r="P466" s="165"/>
      <c r="Q466" s="165"/>
      <c r="R466" s="165"/>
      <c r="S466" s="165"/>
      <c r="T466" s="165"/>
      <c r="U466" s="165"/>
      <c r="V466" s="165"/>
      <c r="W466" s="165"/>
      <c r="X466" s="165"/>
      <c r="Y466" s="165"/>
      <c r="Z466" s="165"/>
    </row>
    <row r="467">
      <c r="A467" s="165"/>
      <c r="B467" s="165"/>
      <c r="C467" s="165"/>
      <c r="D467" s="165"/>
      <c r="E467" s="54"/>
      <c r="F467" s="165"/>
      <c r="G467" s="165"/>
      <c r="H467" s="165"/>
      <c r="I467" s="54"/>
      <c r="J467" s="165"/>
      <c r="K467" s="165"/>
      <c r="L467" s="165"/>
      <c r="M467" s="165"/>
      <c r="N467" s="165"/>
      <c r="O467" s="165"/>
      <c r="P467" s="165"/>
      <c r="Q467" s="165"/>
      <c r="R467" s="165"/>
      <c r="S467" s="165"/>
      <c r="T467" s="165"/>
      <c r="U467" s="165"/>
      <c r="V467" s="165"/>
      <c r="W467" s="165"/>
      <c r="X467" s="165"/>
      <c r="Y467" s="165"/>
      <c r="Z467" s="165"/>
    </row>
    <row r="468">
      <c r="A468" s="165"/>
      <c r="B468" s="165"/>
      <c r="C468" s="165"/>
      <c r="D468" s="165"/>
      <c r="E468" s="54"/>
      <c r="F468" s="165"/>
      <c r="G468" s="165"/>
      <c r="H468" s="165"/>
      <c r="I468" s="54"/>
      <c r="J468" s="165"/>
      <c r="K468" s="165"/>
      <c r="L468" s="165"/>
      <c r="M468" s="165"/>
      <c r="N468" s="165"/>
      <c r="O468" s="165"/>
      <c r="P468" s="165"/>
      <c r="Q468" s="165"/>
      <c r="R468" s="165"/>
      <c r="S468" s="165"/>
      <c r="T468" s="165"/>
      <c r="U468" s="165"/>
      <c r="V468" s="165"/>
      <c r="W468" s="165"/>
      <c r="X468" s="165"/>
      <c r="Y468" s="165"/>
      <c r="Z468" s="165"/>
    </row>
    <row r="469">
      <c r="A469" s="165"/>
      <c r="B469" s="165"/>
      <c r="C469" s="165"/>
      <c r="D469" s="165"/>
      <c r="E469" s="54"/>
      <c r="F469" s="165"/>
      <c r="G469" s="165"/>
      <c r="H469" s="165"/>
      <c r="I469" s="54"/>
      <c r="J469" s="165"/>
      <c r="K469" s="165"/>
      <c r="L469" s="165"/>
      <c r="M469" s="165"/>
      <c r="N469" s="165"/>
      <c r="O469" s="165"/>
      <c r="P469" s="165"/>
      <c r="Q469" s="165"/>
      <c r="R469" s="165"/>
      <c r="S469" s="165"/>
      <c r="T469" s="165"/>
      <c r="U469" s="165"/>
      <c r="V469" s="165"/>
      <c r="W469" s="165"/>
      <c r="X469" s="165"/>
      <c r="Y469" s="165"/>
      <c r="Z469" s="165"/>
    </row>
    <row r="470">
      <c r="A470" s="165"/>
      <c r="B470" s="165"/>
      <c r="C470" s="165"/>
      <c r="D470" s="165"/>
      <c r="E470" s="54"/>
      <c r="F470" s="165"/>
      <c r="G470" s="165"/>
      <c r="H470" s="165"/>
      <c r="I470" s="54"/>
      <c r="J470" s="165"/>
      <c r="K470" s="165"/>
      <c r="L470" s="165"/>
      <c r="M470" s="165"/>
      <c r="N470" s="165"/>
      <c r="O470" s="165"/>
      <c r="P470" s="165"/>
      <c r="Q470" s="165"/>
      <c r="R470" s="165"/>
      <c r="S470" s="165"/>
      <c r="T470" s="165"/>
      <c r="U470" s="165"/>
      <c r="V470" s="165"/>
      <c r="W470" s="165"/>
      <c r="X470" s="165"/>
      <c r="Y470" s="165"/>
      <c r="Z470" s="165"/>
    </row>
    <row r="471">
      <c r="A471" s="165"/>
      <c r="B471" s="165"/>
      <c r="C471" s="165"/>
      <c r="D471" s="165"/>
      <c r="E471" s="54"/>
      <c r="F471" s="165"/>
      <c r="G471" s="165"/>
      <c r="H471" s="165"/>
      <c r="I471" s="54"/>
      <c r="J471" s="165"/>
      <c r="K471" s="165"/>
      <c r="L471" s="165"/>
      <c r="M471" s="165"/>
      <c r="N471" s="165"/>
      <c r="O471" s="165"/>
      <c r="P471" s="165"/>
      <c r="Q471" s="165"/>
      <c r="R471" s="165"/>
      <c r="S471" s="165"/>
      <c r="T471" s="165"/>
      <c r="U471" s="165"/>
      <c r="V471" s="165"/>
      <c r="W471" s="165"/>
      <c r="X471" s="165"/>
      <c r="Y471" s="165"/>
      <c r="Z471" s="165"/>
    </row>
    <row r="472">
      <c r="A472" s="165"/>
      <c r="B472" s="165"/>
      <c r="C472" s="165"/>
      <c r="D472" s="165"/>
      <c r="E472" s="54"/>
      <c r="F472" s="165"/>
      <c r="G472" s="165"/>
      <c r="H472" s="165"/>
      <c r="I472" s="54"/>
      <c r="J472" s="165"/>
      <c r="K472" s="165"/>
      <c r="L472" s="165"/>
      <c r="M472" s="165"/>
      <c r="N472" s="165"/>
      <c r="O472" s="165"/>
      <c r="P472" s="165"/>
      <c r="Q472" s="165"/>
      <c r="R472" s="165"/>
      <c r="S472" s="165"/>
      <c r="T472" s="165"/>
      <c r="U472" s="165"/>
      <c r="V472" s="165"/>
      <c r="W472" s="165"/>
      <c r="X472" s="165"/>
      <c r="Y472" s="165"/>
      <c r="Z472" s="165"/>
    </row>
    <row r="473">
      <c r="A473" s="165"/>
      <c r="B473" s="165"/>
      <c r="C473" s="165"/>
      <c r="D473" s="165"/>
      <c r="E473" s="54"/>
      <c r="F473" s="165"/>
      <c r="G473" s="165"/>
      <c r="H473" s="165"/>
      <c r="I473" s="54"/>
      <c r="J473" s="165"/>
      <c r="K473" s="165"/>
      <c r="L473" s="165"/>
      <c r="M473" s="165"/>
      <c r="N473" s="165"/>
      <c r="O473" s="165"/>
      <c r="P473" s="165"/>
      <c r="Q473" s="165"/>
      <c r="R473" s="165"/>
      <c r="S473" s="165"/>
      <c r="T473" s="165"/>
      <c r="U473" s="165"/>
      <c r="V473" s="165"/>
      <c r="W473" s="165"/>
      <c r="X473" s="165"/>
      <c r="Y473" s="165"/>
      <c r="Z473" s="165"/>
    </row>
    <row r="474">
      <c r="A474" s="165"/>
      <c r="B474" s="165"/>
      <c r="C474" s="165"/>
      <c r="D474" s="165"/>
      <c r="E474" s="54"/>
      <c r="F474" s="165"/>
      <c r="G474" s="165"/>
      <c r="H474" s="165"/>
      <c r="I474" s="54"/>
      <c r="J474" s="165"/>
      <c r="K474" s="165"/>
      <c r="L474" s="165"/>
      <c r="M474" s="165"/>
      <c r="N474" s="165"/>
      <c r="O474" s="165"/>
      <c r="P474" s="165"/>
      <c r="Q474" s="165"/>
      <c r="R474" s="165"/>
      <c r="S474" s="165"/>
      <c r="T474" s="165"/>
      <c r="U474" s="165"/>
      <c r="V474" s="165"/>
      <c r="W474" s="165"/>
      <c r="X474" s="165"/>
      <c r="Y474" s="165"/>
      <c r="Z474" s="165"/>
    </row>
    <row r="475">
      <c r="A475" s="165"/>
      <c r="B475" s="165"/>
      <c r="C475" s="165"/>
      <c r="D475" s="165"/>
      <c r="E475" s="54"/>
      <c r="F475" s="165"/>
      <c r="G475" s="165"/>
      <c r="H475" s="165"/>
      <c r="I475" s="54"/>
      <c r="J475" s="165"/>
      <c r="K475" s="165"/>
      <c r="L475" s="165"/>
      <c r="M475" s="165"/>
      <c r="N475" s="165"/>
      <c r="O475" s="165"/>
      <c r="P475" s="165"/>
      <c r="Q475" s="165"/>
      <c r="R475" s="165"/>
      <c r="S475" s="165"/>
      <c r="T475" s="165"/>
      <c r="U475" s="165"/>
      <c r="V475" s="165"/>
      <c r="W475" s="165"/>
      <c r="X475" s="165"/>
      <c r="Y475" s="165"/>
      <c r="Z475" s="165"/>
    </row>
    <row r="476">
      <c r="A476" s="165"/>
      <c r="B476" s="165"/>
      <c r="C476" s="165"/>
      <c r="D476" s="165"/>
      <c r="E476" s="54"/>
      <c r="F476" s="165"/>
      <c r="G476" s="165"/>
      <c r="H476" s="165"/>
      <c r="I476" s="54"/>
      <c r="J476" s="165"/>
      <c r="K476" s="165"/>
      <c r="L476" s="165"/>
      <c r="M476" s="165"/>
      <c r="N476" s="165"/>
      <c r="O476" s="165"/>
      <c r="P476" s="165"/>
      <c r="Q476" s="165"/>
      <c r="R476" s="165"/>
      <c r="S476" s="165"/>
      <c r="T476" s="165"/>
      <c r="U476" s="165"/>
      <c r="V476" s="165"/>
      <c r="W476" s="165"/>
      <c r="X476" s="165"/>
      <c r="Y476" s="165"/>
      <c r="Z476" s="165"/>
    </row>
    <row r="477">
      <c r="A477" s="165"/>
      <c r="B477" s="165"/>
      <c r="C477" s="165"/>
      <c r="D477" s="165"/>
      <c r="E477" s="54"/>
      <c r="F477" s="165"/>
      <c r="G477" s="165"/>
      <c r="H477" s="165"/>
      <c r="I477" s="54"/>
      <c r="J477" s="165"/>
      <c r="K477" s="165"/>
      <c r="L477" s="165"/>
      <c r="M477" s="165"/>
      <c r="N477" s="165"/>
      <c r="O477" s="165"/>
      <c r="P477" s="165"/>
      <c r="Q477" s="165"/>
      <c r="R477" s="165"/>
      <c r="S477" s="165"/>
      <c r="T477" s="165"/>
      <c r="U477" s="165"/>
      <c r="V477" s="165"/>
      <c r="W477" s="165"/>
      <c r="X477" s="165"/>
      <c r="Y477" s="165"/>
      <c r="Z477" s="165"/>
    </row>
    <row r="478">
      <c r="A478" s="165"/>
      <c r="B478" s="165"/>
      <c r="C478" s="165"/>
      <c r="D478" s="165"/>
      <c r="E478" s="54"/>
      <c r="F478" s="165"/>
      <c r="G478" s="165"/>
      <c r="H478" s="165"/>
      <c r="I478" s="54"/>
      <c r="J478" s="165"/>
      <c r="K478" s="165"/>
      <c r="L478" s="165"/>
      <c r="M478" s="165"/>
      <c r="N478" s="165"/>
      <c r="O478" s="165"/>
      <c r="P478" s="165"/>
      <c r="Q478" s="165"/>
      <c r="R478" s="165"/>
      <c r="S478" s="165"/>
      <c r="T478" s="165"/>
      <c r="U478" s="165"/>
      <c r="V478" s="165"/>
      <c r="W478" s="165"/>
      <c r="X478" s="165"/>
      <c r="Y478" s="165"/>
      <c r="Z478" s="165"/>
    </row>
    <row r="479">
      <c r="A479" s="165"/>
      <c r="B479" s="165"/>
      <c r="C479" s="165"/>
      <c r="D479" s="165"/>
      <c r="E479" s="54"/>
      <c r="F479" s="165"/>
      <c r="G479" s="165"/>
      <c r="H479" s="165"/>
      <c r="I479" s="54"/>
      <c r="J479" s="165"/>
      <c r="K479" s="165"/>
      <c r="L479" s="165"/>
      <c r="M479" s="165"/>
      <c r="N479" s="165"/>
      <c r="O479" s="165"/>
      <c r="P479" s="165"/>
      <c r="Q479" s="165"/>
      <c r="R479" s="165"/>
      <c r="S479" s="165"/>
      <c r="T479" s="165"/>
      <c r="U479" s="165"/>
      <c r="V479" s="165"/>
      <c r="W479" s="165"/>
      <c r="X479" s="165"/>
      <c r="Y479" s="165"/>
      <c r="Z479" s="165"/>
    </row>
    <row r="480">
      <c r="A480" s="165"/>
      <c r="B480" s="165"/>
      <c r="C480" s="165"/>
      <c r="D480" s="165"/>
      <c r="E480" s="54"/>
      <c r="F480" s="165"/>
      <c r="G480" s="165"/>
      <c r="H480" s="165"/>
      <c r="I480" s="54"/>
      <c r="J480" s="165"/>
      <c r="K480" s="165"/>
      <c r="L480" s="165"/>
      <c r="M480" s="165"/>
      <c r="N480" s="165"/>
      <c r="O480" s="165"/>
      <c r="P480" s="165"/>
      <c r="Q480" s="165"/>
      <c r="R480" s="165"/>
      <c r="S480" s="165"/>
      <c r="T480" s="165"/>
      <c r="U480" s="165"/>
      <c r="V480" s="165"/>
      <c r="W480" s="165"/>
      <c r="X480" s="165"/>
      <c r="Y480" s="165"/>
      <c r="Z480" s="165"/>
    </row>
    <row r="481">
      <c r="A481" s="165"/>
      <c r="B481" s="165"/>
      <c r="C481" s="165"/>
      <c r="D481" s="165"/>
      <c r="E481" s="54"/>
      <c r="F481" s="165"/>
      <c r="G481" s="165"/>
      <c r="H481" s="165"/>
      <c r="I481" s="54"/>
      <c r="J481" s="165"/>
      <c r="K481" s="165"/>
      <c r="L481" s="165"/>
      <c r="M481" s="165"/>
      <c r="N481" s="165"/>
      <c r="O481" s="165"/>
      <c r="P481" s="165"/>
      <c r="Q481" s="165"/>
      <c r="R481" s="165"/>
      <c r="S481" s="165"/>
      <c r="T481" s="165"/>
      <c r="U481" s="165"/>
      <c r="V481" s="165"/>
      <c r="W481" s="165"/>
      <c r="X481" s="165"/>
      <c r="Y481" s="165"/>
      <c r="Z481" s="165"/>
    </row>
    <row r="482">
      <c r="A482" s="165"/>
      <c r="B482" s="165"/>
      <c r="C482" s="165"/>
      <c r="D482" s="165"/>
      <c r="E482" s="54"/>
      <c r="F482" s="165"/>
      <c r="G482" s="165"/>
      <c r="H482" s="165"/>
      <c r="I482" s="54"/>
      <c r="J482" s="165"/>
      <c r="K482" s="165"/>
      <c r="L482" s="165"/>
      <c r="M482" s="165"/>
      <c r="N482" s="165"/>
      <c r="O482" s="165"/>
      <c r="P482" s="165"/>
      <c r="Q482" s="165"/>
      <c r="R482" s="165"/>
      <c r="S482" s="165"/>
      <c r="T482" s="165"/>
      <c r="U482" s="165"/>
      <c r="V482" s="165"/>
      <c r="W482" s="165"/>
      <c r="X482" s="165"/>
      <c r="Y482" s="165"/>
      <c r="Z482" s="165"/>
    </row>
    <row r="483">
      <c r="A483" s="165"/>
      <c r="B483" s="165"/>
      <c r="C483" s="165"/>
      <c r="D483" s="165"/>
      <c r="E483" s="54"/>
      <c r="F483" s="165"/>
      <c r="G483" s="165"/>
      <c r="H483" s="165"/>
      <c r="I483" s="54"/>
      <c r="J483" s="165"/>
      <c r="K483" s="165"/>
      <c r="L483" s="165"/>
      <c r="M483" s="165"/>
      <c r="N483" s="165"/>
      <c r="O483" s="165"/>
      <c r="P483" s="165"/>
      <c r="Q483" s="165"/>
      <c r="R483" s="165"/>
      <c r="S483" s="165"/>
      <c r="T483" s="165"/>
      <c r="U483" s="165"/>
      <c r="V483" s="165"/>
      <c r="W483" s="165"/>
      <c r="X483" s="165"/>
      <c r="Y483" s="165"/>
      <c r="Z483" s="165"/>
    </row>
    <row r="484">
      <c r="A484" s="165"/>
      <c r="B484" s="165"/>
      <c r="C484" s="165"/>
      <c r="D484" s="165"/>
      <c r="E484" s="54"/>
      <c r="F484" s="165"/>
      <c r="G484" s="165"/>
      <c r="H484" s="165"/>
      <c r="I484" s="54"/>
      <c r="J484" s="165"/>
      <c r="K484" s="165"/>
      <c r="L484" s="165"/>
      <c r="M484" s="165"/>
      <c r="N484" s="165"/>
      <c r="O484" s="165"/>
      <c r="P484" s="165"/>
      <c r="Q484" s="165"/>
      <c r="R484" s="165"/>
      <c r="S484" s="165"/>
      <c r="T484" s="165"/>
      <c r="U484" s="165"/>
      <c r="V484" s="165"/>
      <c r="W484" s="165"/>
      <c r="X484" s="165"/>
      <c r="Y484" s="165"/>
      <c r="Z484" s="165"/>
    </row>
    <row r="485">
      <c r="A485" s="165"/>
      <c r="B485" s="165"/>
      <c r="C485" s="165"/>
      <c r="D485" s="165"/>
      <c r="E485" s="54"/>
      <c r="F485" s="165"/>
      <c r="G485" s="165"/>
      <c r="H485" s="165"/>
      <c r="I485" s="54"/>
      <c r="J485" s="165"/>
      <c r="K485" s="165"/>
      <c r="L485" s="165"/>
      <c r="M485" s="165"/>
      <c r="N485" s="165"/>
      <c r="O485" s="165"/>
      <c r="P485" s="165"/>
      <c r="Q485" s="165"/>
      <c r="R485" s="165"/>
      <c r="S485" s="165"/>
      <c r="T485" s="165"/>
      <c r="U485" s="165"/>
      <c r="V485" s="165"/>
      <c r="W485" s="165"/>
      <c r="X485" s="165"/>
      <c r="Y485" s="165"/>
      <c r="Z485" s="165"/>
    </row>
    <row r="486">
      <c r="A486" s="165"/>
      <c r="B486" s="165"/>
      <c r="C486" s="165"/>
      <c r="D486" s="165"/>
      <c r="E486" s="54"/>
      <c r="F486" s="165"/>
      <c r="G486" s="165"/>
      <c r="H486" s="165"/>
      <c r="I486" s="54"/>
      <c r="J486" s="165"/>
      <c r="K486" s="165"/>
      <c r="L486" s="165"/>
      <c r="M486" s="165"/>
      <c r="N486" s="165"/>
      <c r="O486" s="165"/>
      <c r="P486" s="165"/>
      <c r="Q486" s="165"/>
      <c r="R486" s="165"/>
      <c r="S486" s="165"/>
      <c r="T486" s="165"/>
      <c r="U486" s="165"/>
      <c r="V486" s="165"/>
      <c r="W486" s="165"/>
      <c r="X486" s="165"/>
      <c r="Y486" s="165"/>
      <c r="Z486" s="165"/>
    </row>
    <row r="487">
      <c r="A487" s="165"/>
      <c r="B487" s="165"/>
      <c r="C487" s="165"/>
      <c r="D487" s="165"/>
      <c r="E487" s="54"/>
      <c r="F487" s="165"/>
      <c r="G487" s="165"/>
      <c r="H487" s="165"/>
      <c r="I487" s="54"/>
      <c r="J487" s="165"/>
      <c r="K487" s="165"/>
      <c r="L487" s="165"/>
      <c r="M487" s="165"/>
      <c r="N487" s="165"/>
      <c r="O487" s="165"/>
      <c r="P487" s="165"/>
      <c r="Q487" s="165"/>
      <c r="R487" s="165"/>
      <c r="S487" s="165"/>
      <c r="T487" s="165"/>
      <c r="U487" s="165"/>
      <c r="V487" s="165"/>
      <c r="W487" s="165"/>
      <c r="X487" s="165"/>
      <c r="Y487" s="165"/>
      <c r="Z487" s="165"/>
    </row>
    <row r="488">
      <c r="A488" s="165"/>
      <c r="B488" s="165"/>
      <c r="C488" s="165"/>
      <c r="D488" s="165"/>
      <c r="E488" s="54"/>
      <c r="F488" s="165"/>
      <c r="G488" s="165"/>
      <c r="H488" s="165"/>
      <c r="I488" s="54"/>
      <c r="J488" s="165"/>
      <c r="K488" s="165"/>
      <c r="L488" s="165"/>
      <c r="M488" s="165"/>
      <c r="N488" s="165"/>
      <c r="O488" s="165"/>
      <c r="P488" s="165"/>
      <c r="Q488" s="165"/>
      <c r="R488" s="165"/>
      <c r="S488" s="165"/>
      <c r="T488" s="165"/>
      <c r="U488" s="165"/>
      <c r="V488" s="165"/>
      <c r="W488" s="165"/>
      <c r="X488" s="165"/>
      <c r="Y488" s="165"/>
      <c r="Z488" s="165"/>
    </row>
    <row r="489">
      <c r="A489" s="165"/>
      <c r="B489" s="165"/>
      <c r="C489" s="165"/>
      <c r="D489" s="165"/>
      <c r="E489" s="54"/>
      <c r="F489" s="165"/>
      <c r="G489" s="165"/>
      <c r="H489" s="165"/>
      <c r="I489" s="54"/>
      <c r="J489" s="165"/>
      <c r="K489" s="165"/>
      <c r="L489" s="165"/>
      <c r="M489" s="165"/>
      <c r="N489" s="165"/>
      <c r="O489" s="165"/>
      <c r="P489" s="165"/>
      <c r="Q489" s="165"/>
      <c r="R489" s="165"/>
      <c r="S489" s="165"/>
      <c r="T489" s="165"/>
      <c r="U489" s="165"/>
      <c r="V489" s="165"/>
      <c r="W489" s="165"/>
      <c r="X489" s="165"/>
      <c r="Y489" s="165"/>
      <c r="Z489" s="165"/>
    </row>
    <row r="490">
      <c r="A490" s="165"/>
      <c r="B490" s="165"/>
      <c r="C490" s="165"/>
      <c r="D490" s="165"/>
      <c r="E490" s="54"/>
      <c r="F490" s="165"/>
      <c r="G490" s="165"/>
      <c r="H490" s="165"/>
      <c r="I490" s="54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</row>
    <row r="491">
      <c r="A491" s="165"/>
      <c r="B491" s="165"/>
      <c r="C491" s="165"/>
      <c r="D491" s="165"/>
      <c r="E491" s="54"/>
      <c r="F491" s="165"/>
      <c r="G491" s="165"/>
      <c r="H491" s="165"/>
      <c r="I491" s="54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</row>
    <row r="492">
      <c r="A492" s="165"/>
      <c r="B492" s="165"/>
      <c r="C492" s="165"/>
      <c r="D492" s="165"/>
      <c r="E492" s="54"/>
      <c r="F492" s="165"/>
      <c r="G492" s="165"/>
      <c r="H492" s="165"/>
      <c r="I492" s="54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</row>
    <row r="493">
      <c r="A493" s="165"/>
      <c r="B493" s="165"/>
      <c r="C493" s="165"/>
      <c r="D493" s="165"/>
      <c r="E493" s="54"/>
      <c r="F493" s="165"/>
      <c r="G493" s="165"/>
      <c r="H493" s="165"/>
      <c r="I493" s="54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</row>
    <row r="494">
      <c r="A494" s="165"/>
      <c r="B494" s="165"/>
      <c r="C494" s="165"/>
      <c r="D494" s="165"/>
      <c r="E494" s="54"/>
      <c r="F494" s="165"/>
      <c r="G494" s="165"/>
      <c r="H494" s="165"/>
      <c r="I494" s="54"/>
      <c r="J494" s="165"/>
      <c r="K494" s="165"/>
      <c r="L494" s="165"/>
      <c r="M494" s="165"/>
      <c r="N494" s="165"/>
      <c r="O494" s="165"/>
      <c r="P494" s="165"/>
      <c r="Q494" s="165"/>
      <c r="R494" s="165"/>
      <c r="S494" s="165"/>
      <c r="T494" s="165"/>
      <c r="U494" s="165"/>
      <c r="V494" s="165"/>
      <c r="W494" s="165"/>
      <c r="X494" s="165"/>
      <c r="Y494" s="165"/>
      <c r="Z494" s="165"/>
    </row>
    <row r="495">
      <c r="A495" s="165"/>
      <c r="B495" s="165"/>
      <c r="C495" s="165"/>
      <c r="D495" s="165"/>
      <c r="E495" s="54"/>
      <c r="F495" s="165"/>
      <c r="G495" s="165"/>
      <c r="H495" s="165"/>
      <c r="I495" s="54"/>
      <c r="J495" s="165"/>
      <c r="K495" s="165"/>
      <c r="L495" s="165"/>
      <c r="M495" s="165"/>
      <c r="N495" s="165"/>
      <c r="O495" s="165"/>
      <c r="P495" s="165"/>
      <c r="Q495" s="165"/>
      <c r="R495" s="165"/>
      <c r="S495" s="165"/>
      <c r="T495" s="165"/>
      <c r="U495" s="165"/>
      <c r="V495" s="165"/>
      <c r="W495" s="165"/>
      <c r="X495" s="165"/>
      <c r="Y495" s="165"/>
      <c r="Z495" s="165"/>
    </row>
    <row r="496">
      <c r="A496" s="165"/>
      <c r="B496" s="165"/>
      <c r="C496" s="165"/>
      <c r="D496" s="165"/>
      <c r="E496" s="54"/>
      <c r="F496" s="165"/>
      <c r="G496" s="165"/>
      <c r="H496" s="165"/>
      <c r="I496" s="54"/>
      <c r="J496" s="165"/>
      <c r="K496" s="165"/>
      <c r="L496" s="165"/>
      <c r="M496" s="165"/>
      <c r="N496" s="165"/>
      <c r="O496" s="165"/>
      <c r="P496" s="165"/>
      <c r="Q496" s="165"/>
      <c r="R496" s="165"/>
      <c r="S496" s="165"/>
      <c r="T496" s="165"/>
      <c r="U496" s="165"/>
      <c r="V496" s="165"/>
      <c r="W496" s="165"/>
      <c r="X496" s="165"/>
      <c r="Y496" s="165"/>
      <c r="Z496" s="165"/>
    </row>
    <row r="497">
      <c r="A497" s="165"/>
      <c r="B497" s="165"/>
      <c r="C497" s="165"/>
      <c r="D497" s="165"/>
      <c r="E497" s="54"/>
      <c r="F497" s="165"/>
      <c r="G497" s="165"/>
      <c r="H497" s="165"/>
      <c r="I497" s="54"/>
      <c r="J497" s="165"/>
      <c r="K497" s="165"/>
      <c r="L497" s="165"/>
      <c r="M497" s="165"/>
      <c r="N497" s="165"/>
      <c r="O497" s="165"/>
      <c r="P497" s="165"/>
      <c r="Q497" s="165"/>
      <c r="R497" s="165"/>
      <c r="S497" s="165"/>
      <c r="T497" s="165"/>
      <c r="U497" s="165"/>
      <c r="V497" s="165"/>
      <c r="W497" s="165"/>
      <c r="X497" s="165"/>
      <c r="Y497" s="165"/>
      <c r="Z497" s="165"/>
    </row>
    <row r="498">
      <c r="A498" s="165"/>
      <c r="B498" s="165"/>
      <c r="C498" s="165"/>
      <c r="D498" s="165"/>
      <c r="E498" s="54"/>
      <c r="F498" s="165"/>
      <c r="G498" s="165"/>
      <c r="H498" s="165"/>
      <c r="I498" s="54"/>
      <c r="J498" s="165"/>
      <c r="K498" s="165"/>
      <c r="L498" s="165"/>
      <c r="M498" s="165"/>
      <c r="N498" s="165"/>
      <c r="O498" s="165"/>
      <c r="P498" s="165"/>
      <c r="Q498" s="165"/>
      <c r="R498" s="165"/>
      <c r="S498" s="165"/>
      <c r="T498" s="165"/>
      <c r="U498" s="165"/>
      <c r="V498" s="165"/>
      <c r="W498" s="165"/>
      <c r="X498" s="165"/>
      <c r="Y498" s="165"/>
      <c r="Z498" s="165"/>
    </row>
    <row r="499">
      <c r="A499" s="165"/>
      <c r="B499" s="165"/>
      <c r="C499" s="165"/>
      <c r="D499" s="165"/>
      <c r="E499" s="54"/>
      <c r="F499" s="165"/>
      <c r="G499" s="165"/>
      <c r="H499" s="165"/>
      <c r="I499" s="54"/>
      <c r="J499" s="165"/>
      <c r="K499" s="165"/>
      <c r="L499" s="165"/>
      <c r="M499" s="165"/>
      <c r="N499" s="165"/>
      <c r="O499" s="165"/>
      <c r="P499" s="165"/>
      <c r="Q499" s="165"/>
      <c r="R499" s="165"/>
      <c r="S499" s="165"/>
      <c r="T499" s="165"/>
      <c r="U499" s="165"/>
      <c r="V499" s="165"/>
      <c r="W499" s="165"/>
      <c r="X499" s="165"/>
      <c r="Y499" s="165"/>
      <c r="Z499" s="165"/>
    </row>
    <row r="500">
      <c r="A500" s="165"/>
      <c r="B500" s="165"/>
      <c r="C500" s="165"/>
      <c r="D500" s="165"/>
      <c r="E500" s="54"/>
      <c r="F500" s="165"/>
      <c r="G500" s="165"/>
      <c r="H500" s="165"/>
      <c r="I500" s="54"/>
      <c r="J500" s="165"/>
      <c r="K500" s="165"/>
      <c r="L500" s="165"/>
      <c r="M500" s="165"/>
      <c r="N500" s="165"/>
      <c r="O500" s="165"/>
      <c r="P500" s="165"/>
      <c r="Q500" s="165"/>
      <c r="R500" s="165"/>
      <c r="S500" s="165"/>
      <c r="T500" s="165"/>
      <c r="U500" s="165"/>
      <c r="V500" s="165"/>
      <c r="W500" s="165"/>
      <c r="X500" s="165"/>
      <c r="Y500" s="165"/>
      <c r="Z500" s="165"/>
    </row>
    <row r="501">
      <c r="A501" s="165"/>
      <c r="B501" s="165"/>
      <c r="C501" s="165"/>
      <c r="D501" s="165"/>
      <c r="E501" s="54"/>
      <c r="F501" s="165"/>
      <c r="G501" s="165"/>
      <c r="H501" s="165"/>
      <c r="I501" s="54"/>
      <c r="J501" s="165"/>
      <c r="K501" s="165"/>
      <c r="L501" s="165"/>
      <c r="M501" s="165"/>
      <c r="N501" s="165"/>
      <c r="O501" s="165"/>
      <c r="P501" s="165"/>
      <c r="Q501" s="165"/>
      <c r="R501" s="165"/>
      <c r="S501" s="165"/>
      <c r="T501" s="165"/>
      <c r="U501" s="165"/>
      <c r="V501" s="165"/>
      <c r="W501" s="165"/>
      <c r="X501" s="165"/>
      <c r="Y501" s="165"/>
      <c r="Z501" s="165"/>
    </row>
    <row r="502">
      <c r="A502" s="165"/>
      <c r="B502" s="165"/>
      <c r="C502" s="165"/>
      <c r="D502" s="165"/>
      <c r="E502" s="54"/>
      <c r="F502" s="165"/>
      <c r="G502" s="165"/>
      <c r="H502" s="165"/>
      <c r="I502" s="54"/>
      <c r="J502" s="165"/>
      <c r="K502" s="165"/>
      <c r="L502" s="165"/>
      <c r="M502" s="165"/>
      <c r="N502" s="165"/>
      <c r="O502" s="165"/>
      <c r="P502" s="165"/>
      <c r="Q502" s="165"/>
      <c r="R502" s="165"/>
      <c r="S502" s="165"/>
      <c r="T502" s="165"/>
      <c r="U502" s="165"/>
      <c r="V502" s="165"/>
      <c r="W502" s="165"/>
      <c r="X502" s="165"/>
      <c r="Y502" s="165"/>
      <c r="Z502" s="165"/>
    </row>
    <row r="503">
      <c r="A503" s="165"/>
      <c r="B503" s="165"/>
      <c r="C503" s="165"/>
      <c r="D503" s="165"/>
      <c r="E503" s="54"/>
      <c r="F503" s="165"/>
      <c r="G503" s="165"/>
      <c r="H503" s="165"/>
      <c r="I503" s="54"/>
      <c r="J503" s="165"/>
      <c r="K503" s="165"/>
      <c r="L503" s="165"/>
      <c r="M503" s="165"/>
      <c r="N503" s="165"/>
      <c r="O503" s="165"/>
      <c r="P503" s="165"/>
      <c r="Q503" s="165"/>
      <c r="R503" s="165"/>
      <c r="S503" s="165"/>
      <c r="T503" s="165"/>
      <c r="U503" s="165"/>
      <c r="V503" s="165"/>
      <c r="W503" s="165"/>
      <c r="X503" s="165"/>
      <c r="Y503" s="165"/>
      <c r="Z503" s="165"/>
    </row>
    <row r="504">
      <c r="A504" s="165"/>
      <c r="B504" s="165"/>
      <c r="C504" s="165"/>
      <c r="D504" s="165"/>
      <c r="E504" s="54"/>
      <c r="F504" s="165"/>
      <c r="G504" s="165"/>
      <c r="H504" s="165"/>
      <c r="I504" s="54"/>
      <c r="J504" s="165"/>
      <c r="K504" s="165"/>
      <c r="L504" s="165"/>
      <c r="M504" s="165"/>
      <c r="N504" s="165"/>
      <c r="O504" s="165"/>
      <c r="P504" s="165"/>
      <c r="Q504" s="165"/>
      <c r="R504" s="165"/>
      <c r="S504" s="165"/>
      <c r="T504" s="165"/>
      <c r="U504" s="165"/>
      <c r="V504" s="165"/>
      <c r="W504" s="165"/>
      <c r="X504" s="165"/>
      <c r="Y504" s="165"/>
      <c r="Z504" s="165"/>
    </row>
    <row r="505">
      <c r="A505" s="165"/>
      <c r="B505" s="165"/>
      <c r="C505" s="165"/>
      <c r="D505" s="165"/>
      <c r="E505" s="54"/>
      <c r="F505" s="165"/>
      <c r="G505" s="165"/>
      <c r="H505" s="165"/>
      <c r="I505" s="54"/>
      <c r="J505" s="165"/>
      <c r="K505" s="165"/>
      <c r="L505" s="165"/>
      <c r="M505" s="165"/>
      <c r="N505" s="165"/>
      <c r="O505" s="165"/>
      <c r="P505" s="165"/>
      <c r="Q505" s="165"/>
      <c r="R505" s="165"/>
      <c r="S505" s="165"/>
      <c r="T505" s="165"/>
      <c r="U505" s="165"/>
      <c r="V505" s="165"/>
      <c r="W505" s="165"/>
      <c r="X505" s="165"/>
      <c r="Y505" s="165"/>
      <c r="Z505" s="165"/>
    </row>
    <row r="506">
      <c r="A506" s="165"/>
      <c r="B506" s="165"/>
      <c r="C506" s="165"/>
      <c r="D506" s="165"/>
      <c r="E506" s="54"/>
      <c r="F506" s="165"/>
      <c r="G506" s="165"/>
      <c r="H506" s="165"/>
      <c r="I506" s="54"/>
      <c r="J506" s="165"/>
      <c r="K506" s="165"/>
      <c r="L506" s="165"/>
      <c r="M506" s="165"/>
      <c r="N506" s="165"/>
      <c r="O506" s="165"/>
      <c r="P506" s="165"/>
      <c r="Q506" s="165"/>
      <c r="R506" s="165"/>
      <c r="S506" s="165"/>
      <c r="T506" s="165"/>
      <c r="U506" s="165"/>
      <c r="V506" s="165"/>
      <c r="W506" s="165"/>
      <c r="X506" s="165"/>
      <c r="Y506" s="165"/>
      <c r="Z506" s="165"/>
    </row>
    <row r="507">
      <c r="A507" s="165"/>
      <c r="B507" s="165"/>
      <c r="C507" s="165"/>
      <c r="D507" s="165"/>
      <c r="E507" s="54"/>
      <c r="F507" s="165"/>
      <c r="G507" s="165"/>
      <c r="H507" s="165"/>
      <c r="I507" s="54"/>
      <c r="J507" s="165"/>
      <c r="K507" s="165"/>
      <c r="L507" s="165"/>
      <c r="M507" s="165"/>
      <c r="N507" s="165"/>
      <c r="O507" s="165"/>
      <c r="P507" s="165"/>
      <c r="Q507" s="165"/>
      <c r="R507" s="165"/>
      <c r="S507" s="165"/>
      <c r="T507" s="165"/>
      <c r="U507" s="165"/>
      <c r="V507" s="165"/>
      <c r="W507" s="165"/>
      <c r="X507" s="165"/>
      <c r="Y507" s="165"/>
      <c r="Z507" s="165"/>
    </row>
    <row r="508">
      <c r="A508" s="165"/>
      <c r="B508" s="165"/>
      <c r="C508" s="165"/>
      <c r="D508" s="165"/>
      <c r="E508" s="54"/>
      <c r="F508" s="165"/>
      <c r="G508" s="165"/>
      <c r="H508" s="165"/>
      <c r="I508" s="54"/>
      <c r="J508" s="165"/>
      <c r="K508" s="165"/>
      <c r="L508" s="165"/>
      <c r="M508" s="165"/>
      <c r="N508" s="165"/>
      <c r="O508" s="165"/>
      <c r="P508" s="165"/>
      <c r="Q508" s="165"/>
      <c r="R508" s="165"/>
      <c r="S508" s="165"/>
      <c r="T508" s="165"/>
      <c r="U508" s="165"/>
      <c r="V508" s="165"/>
      <c r="W508" s="165"/>
      <c r="X508" s="165"/>
      <c r="Y508" s="165"/>
      <c r="Z508" s="165"/>
    </row>
    <row r="509">
      <c r="A509" s="165"/>
      <c r="B509" s="165"/>
      <c r="C509" s="165"/>
      <c r="D509" s="165"/>
      <c r="E509" s="54"/>
      <c r="F509" s="165"/>
      <c r="G509" s="165"/>
      <c r="H509" s="165"/>
      <c r="I509" s="54"/>
      <c r="J509" s="165"/>
      <c r="K509" s="165"/>
      <c r="L509" s="165"/>
      <c r="M509" s="165"/>
      <c r="N509" s="165"/>
      <c r="O509" s="165"/>
      <c r="P509" s="165"/>
      <c r="Q509" s="165"/>
      <c r="R509" s="165"/>
      <c r="S509" s="165"/>
      <c r="T509" s="165"/>
      <c r="U509" s="165"/>
      <c r="V509" s="165"/>
      <c r="W509" s="165"/>
      <c r="X509" s="165"/>
      <c r="Y509" s="165"/>
      <c r="Z509" s="165"/>
    </row>
    <row r="510">
      <c r="A510" s="165"/>
      <c r="B510" s="165"/>
      <c r="C510" s="165"/>
      <c r="D510" s="165"/>
      <c r="E510" s="54"/>
      <c r="F510" s="165"/>
      <c r="G510" s="165"/>
      <c r="H510" s="165"/>
      <c r="I510" s="54"/>
      <c r="J510" s="165"/>
      <c r="K510" s="165"/>
      <c r="L510" s="165"/>
      <c r="M510" s="165"/>
      <c r="N510" s="165"/>
      <c r="O510" s="165"/>
      <c r="P510" s="165"/>
      <c r="Q510" s="165"/>
      <c r="R510" s="165"/>
      <c r="S510" s="165"/>
      <c r="T510" s="165"/>
      <c r="U510" s="165"/>
      <c r="V510" s="165"/>
      <c r="W510" s="165"/>
      <c r="X510" s="165"/>
      <c r="Y510" s="165"/>
      <c r="Z510" s="165"/>
    </row>
    <row r="511">
      <c r="A511" s="165"/>
      <c r="B511" s="165"/>
      <c r="C511" s="165"/>
      <c r="D511" s="165"/>
      <c r="E511" s="54"/>
      <c r="F511" s="165"/>
      <c r="G511" s="165"/>
      <c r="H511" s="165"/>
      <c r="I511" s="54"/>
      <c r="J511" s="165"/>
      <c r="K511" s="165"/>
      <c r="L511" s="165"/>
      <c r="M511" s="165"/>
      <c r="N511" s="165"/>
      <c r="O511" s="165"/>
      <c r="P511" s="165"/>
      <c r="Q511" s="165"/>
      <c r="R511" s="165"/>
      <c r="S511" s="165"/>
      <c r="T511" s="165"/>
      <c r="U511" s="165"/>
      <c r="V511" s="165"/>
      <c r="W511" s="165"/>
      <c r="X511" s="165"/>
      <c r="Y511" s="165"/>
      <c r="Z511" s="165"/>
    </row>
    <row r="512">
      <c r="A512" s="165"/>
      <c r="B512" s="165"/>
      <c r="C512" s="165"/>
      <c r="D512" s="165"/>
      <c r="E512" s="54"/>
      <c r="F512" s="165"/>
      <c r="G512" s="165"/>
      <c r="H512" s="165"/>
      <c r="I512" s="54"/>
      <c r="J512" s="165"/>
      <c r="K512" s="165"/>
      <c r="L512" s="165"/>
      <c r="M512" s="165"/>
      <c r="N512" s="165"/>
      <c r="O512" s="165"/>
      <c r="P512" s="165"/>
      <c r="Q512" s="165"/>
      <c r="R512" s="165"/>
      <c r="S512" s="165"/>
      <c r="T512" s="165"/>
      <c r="U512" s="165"/>
      <c r="V512" s="165"/>
      <c r="W512" s="165"/>
      <c r="X512" s="165"/>
      <c r="Y512" s="165"/>
      <c r="Z512" s="165"/>
    </row>
    <row r="513">
      <c r="A513" s="165"/>
      <c r="B513" s="165"/>
      <c r="C513" s="165"/>
      <c r="D513" s="165"/>
      <c r="E513" s="54"/>
      <c r="F513" s="165"/>
      <c r="G513" s="165"/>
      <c r="H513" s="165"/>
      <c r="I513" s="54"/>
      <c r="J513" s="165"/>
      <c r="K513" s="165"/>
      <c r="L513" s="165"/>
      <c r="M513" s="165"/>
      <c r="N513" s="165"/>
      <c r="O513" s="165"/>
      <c r="P513" s="165"/>
      <c r="Q513" s="165"/>
      <c r="R513" s="165"/>
      <c r="S513" s="165"/>
      <c r="T513" s="165"/>
      <c r="U513" s="165"/>
      <c r="V513" s="165"/>
      <c r="W513" s="165"/>
      <c r="X513" s="165"/>
      <c r="Y513" s="165"/>
      <c r="Z513" s="165"/>
    </row>
    <row r="514">
      <c r="A514" s="165"/>
      <c r="B514" s="165"/>
      <c r="C514" s="165"/>
      <c r="D514" s="165"/>
      <c r="E514" s="54"/>
      <c r="F514" s="165"/>
      <c r="G514" s="165"/>
      <c r="H514" s="165"/>
      <c r="I514" s="54"/>
      <c r="J514" s="165"/>
      <c r="K514" s="165"/>
      <c r="L514" s="165"/>
      <c r="M514" s="165"/>
      <c r="N514" s="165"/>
      <c r="O514" s="165"/>
      <c r="P514" s="165"/>
      <c r="Q514" s="165"/>
      <c r="R514" s="165"/>
      <c r="S514" s="165"/>
      <c r="T514" s="165"/>
      <c r="U514" s="165"/>
      <c r="V514" s="165"/>
      <c r="W514" s="165"/>
      <c r="X514" s="165"/>
      <c r="Y514" s="165"/>
      <c r="Z514" s="165"/>
    </row>
    <row r="515">
      <c r="A515" s="165"/>
      <c r="B515" s="165"/>
      <c r="C515" s="165"/>
      <c r="D515" s="165"/>
      <c r="E515" s="54"/>
      <c r="F515" s="165"/>
      <c r="G515" s="165"/>
      <c r="H515" s="165"/>
      <c r="I515" s="54"/>
      <c r="J515" s="165"/>
      <c r="K515" s="165"/>
      <c r="L515" s="165"/>
      <c r="M515" s="165"/>
      <c r="N515" s="165"/>
      <c r="O515" s="165"/>
      <c r="P515" s="165"/>
      <c r="Q515" s="165"/>
      <c r="R515" s="165"/>
      <c r="S515" s="165"/>
      <c r="T515" s="165"/>
      <c r="U515" s="165"/>
      <c r="V515" s="165"/>
      <c r="W515" s="165"/>
      <c r="X515" s="165"/>
      <c r="Y515" s="165"/>
      <c r="Z515" s="165"/>
    </row>
    <row r="516">
      <c r="A516" s="165"/>
      <c r="B516" s="165"/>
      <c r="C516" s="165"/>
      <c r="D516" s="165"/>
      <c r="E516" s="54"/>
      <c r="F516" s="165"/>
      <c r="G516" s="165"/>
      <c r="H516" s="165"/>
      <c r="I516" s="54"/>
      <c r="J516" s="165"/>
      <c r="K516" s="165"/>
      <c r="L516" s="165"/>
      <c r="M516" s="165"/>
      <c r="N516" s="165"/>
      <c r="O516" s="165"/>
      <c r="P516" s="165"/>
      <c r="Q516" s="165"/>
      <c r="R516" s="165"/>
      <c r="S516" s="165"/>
      <c r="T516" s="165"/>
      <c r="U516" s="165"/>
      <c r="V516" s="165"/>
      <c r="W516" s="165"/>
      <c r="X516" s="165"/>
      <c r="Y516" s="165"/>
      <c r="Z516" s="165"/>
    </row>
    <row r="517">
      <c r="A517" s="165"/>
      <c r="B517" s="165"/>
      <c r="C517" s="165"/>
      <c r="D517" s="165"/>
      <c r="E517" s="54"/>
      <c r="F517" s="165"/>
      <c r="G517" s="165"/>
      <c r="H517" s="165"/>
      <c r="I517" s="54"/>
      <c r="J517" s="165"/>
      <c r="K517" s="165"/>
      <c r="L517" s="165"/>
      <c r="M517" s="165"/>
      <c r="N517" s="165"/>
      <c r="O517" s="165"/>
      <c r="P517" s="165"/>
      <c r="Q517" s="165"/>
      <c r="R517" s="165"/>
      <c r="S517" s="165"/>
      <c r="T517" s="165"/>
      <c r="U517" s="165"/>
      <c r="V517" s="165"/>
      <c r="W517" s="165"/>
      <c r="X517" s="165"/>
      <c r="Y517" s="165"/>
      <c r="Z517" s="165"/>
    </row>
    <row r="518">
      <c r="A518" s="165"/>
      <c r="B518" s="165"/>
      <c r="C518" s="165"/>
      <c r="D518" s="165"/>
      <c r="E518" s="54"/>
      <c r="F518" s="165"/>
      <c r="G518" s="165"/>
      <c r="H518" s="165"/>
      <c r="I518" s="54"/>
      <c r="J518" s="165"/>
      <c r="K518" s="165"/>
      <c r="L518" s="165"/>
      <c r="M518" s="165"/>
      <c r="N518" s="165"/>
      <c r="O518" s="165"/>
      <c r="P518" s="165"/>
      <c r="Q518" s="165"/>
      <c r="R518" s="165"/>
      <c r="S518" s="165"/>
      <c r="T518" s="165"/>
      <c r="U518" s="165"/>
      <c r="V518" s="165"/>
      <c r="W518" s="165"/>
      <c r="X518" s="165"/>
      <c r="Y518" s="165"/>
      <c r="Z518" s="165"/>
    </row>
    <row r="519">
      <c r="A519" s="165"/>
      <c r="B519" s="165"/>
      <c r="C519" s="165"/>
      <c r="D519" s="165"/>
      <c r="E519" s="54"/>
      <c r="F519" s="165"/>
      <c r="G519" s="165"/>
      <c r="H519" s="165"/>
      <c r="I519" s="54"/>
      <c r="J519" s="165"/>
      <c r="K519" s="165"/>
      <c r="L519" s="165"/>
      <c r="M519" s="165"/>
      <c r="N519" s="165"/>
      <c r="O519" s="165"/>
      <c r="P519" s="165"/>
      <c r="Q519" s="165"/>
      <c r="R519" s="165"/>
      <c r="S519" s="165"/>
      <c r="T519" s="165"/>
      <c r="U519" s="165"/>
      <c r="V519" s="165"/>
      <c r="W519" s="165"/>
      <c r="X519" s="165"/>
      <c r="Y519" s="165"/>
      <c r="Z519" s="165"/>
    </row>
    <row r="520">
      <c r="A520" s="165"/>
      <c r="B520" s="165"/>
      <c r="C520" s="165"/>
      <c r="D520" s="165"/>
      <c r="E520" s="54"/>
      <c r="F520" s="165"/>
      <c r="G520" s="165"/>
      <c r="H520" s="165"/>
      <c r="I520" s="54"/>
      <c r="J520" s="165"/>
      <c r="K520" s="165"/>
      <c r="L520" s="165"/>
      <c r="M520" s="165"/>
      <c r="N520" s="165"/>
      <c r="O520" s="165"/>
      <c r="P520" s="165"/>
      <c r="Q520" s="165"/>
      <c r="R520" s="165"/>
      <c r="S520" s="165"/>
      <c r="T520" s="165"/>
      <c r="U520" s="165"/>
      <c r="V520" s="165"/>
      <c r="W520" s="165"/>
      <c r="X520" s="165"/>
      <c r="Y520" s="165"/>
      <c r="Z520" s="165"/>
    </row>
    <row r="521">
      <c r="A521" s="165"/>
      <c r="B521" s="165"/>
      <c r="C521" s="165"/>
      <c r="D521" s="165"/>
      <c r="E521" s="54"/>
      <c r="F521" s="165"/>
      <c r="G521" s="165"/>
      <c r="H521" s="165"/>
      <c r="I521" s="54"/>
      <c r="J521" s="165"/>
      <c r="K521" s="165"/>
      <c r="L521" s="165"/>
      <c r="M521" s="165"/>
      <c r="N521" s="165"/>
      <c r="O521" s="165"/>
      <c r="P521" s="165"/>
      <c r="Q521" s="165"/>
      <c r="R521" s="165"/>
      <c r="S521" s="165"/>
      <c r="T521" s="165"/>
      <c r="U521" s="165"/>
      <c r="V521" s="165"/>
      <c r="W521" s="165"/>
      <c r="X521" s="165"/>
      <c r="Y521" s="165"/>
      <c r="Z521" s="165"/>
    </row>
    <row r="522">
      <c r="A522" s="165"/>
      <c r="B522" s="165"/>
      <c r="C522" s="165"/>
      <c r="D522" s="165"/>
      <c r="E522" s="54"/>
      <c r="F522" s="165"/>
      <c r="G522" s="165"/>
      <c r="H522" s="165"/>
      <c r="I522" s="54"/>
      <c r="J522" s="165"/>
      <c r="K522" s="165"/>
      <c r="L522" s="165"/>
      <c r="M522" s="165"/>
      <c r="N522" s="165"/>
      <c r="O522" s="165"/>
      <c r="P522" s="165"/>
      <c r="Q522" s="165"/>
      <c r="R522" s="165"/>
      <c r="S522" s="165"/>
      <c r="T522" s="165"/>
      <c r="U522" s="165"/>
      <c r="V522" s="165"/>
      <c r="W522" s="165"/>
      <c r="X522" s="165"/>
      <c r="Y522" s="165"/>
      <c r="Z522" s="165"/>
    </row>
    <row r="523">
      <c r="A523" s="165"/>
      <c r="B523" s="165"/>
      <c r="C523" s="165"/>
      <c r="D523" s="165"/>
      <c r="E523" s="54"/>
      <c r="F523" s="165"/>
      <c r="G523" s="165"/>
      <c r="H523" s="165"/>
      <c r="I523" s="54"/>
      <c r="J523" s="165"/>
      <c r="K523" s="165"/>
      <c r="L523" s="165"/>
      <c r="M523" s="165"/>
      <c r="N523" s="165"/>
      <c r="O523" s="165"/>
      <c r="P523" s="165"/>
      <c r="Q523" s="165"/>
      <c r="R523" s="165"/>
      <c r="S523" s="165"/>
      <c r="T523" s="165"/>
      <c r="U523" s="165"/>
      <c r="V523" s="165"/>
      <c r="W523" s="165"/>
      <c r="X523" s="165"/>
      <c r="Y523" s="165"/>
      <c r="Z523" s="165"/>
    </row>
    <row r="524">
      <c r="A524" s="165"/>
      <c r="B524" s="165"/>
      <c r="C524" s="165"/>
      <c r="D524" s="165"/>
      <c r="E524" s="54"/>
      <c r="F524" s="165"/>
      <c r="G524" s="165"/>
      <c r="H524" s="165"/>
      <c r="I524" s="54"/>
      <c r="J524" s="165"/>
      <c r="K524" s="165"/>
      <c r="L524" s="165"/>
      <c r="M524" s="165"/>
      <c r="N524" s="165"/>
      <c r="O524" s="165"/>
      <c r="P524" s="165"/>
      <c r="Q524" s="165"/>
      <c r="R524" s="165"/>
      <c r="S524" s="165"/>
      <c r="T524" s="165"/>
      <c r="U524" s="165"/>
      <c r="V524" s="165"/>
      <c r="W524" s="165"/>
      <c r="X524" s="165"/>
      <c r="Y524" s="165"/>
      <c r="Z524" s="165"/>
    </row>
    <row r="525">
      <c r="A525" s="165"/>
      <c r="B525" s="165"/>
      <c r="C525" s="165"/>
      <c r="D525" s="165"/>
      <c r="E525" s="54"/>
      <c r="F525" s="165"/>
      <c r="G525" s="165"/>
      <c r="H525" s="165"/>
      <c r="I525" s="54"/>
      <c r="J525" s="165"/>
      <c r="K525" s="165"/>
      <c r="L525" s="165"/>
      <c r="M525" s="165"/>
      <c r="N525" s="165"/>
      <c r="O525" s="165"/>
      <c r="P525" s="165"/>
      <c r="Q525" s="165"/>
      <c r="R525" s="165"/>
      <c r="S525" s="165"/>
      <c r="T525" s="165"/>
      <c r="U525" s="165"/>
      <c r="V525" s="165"/>
      <c r="W525" s="165"/>
      <c r="X525" s="165"/>
      <c r="Y525" s="165"/>
      <c r="Z525" s="165"/>
    </row>
    <row r="526">
      <c r="A526" s="165"/>
      <c r="B526" s="165"/>
      <c r="C526" s="165"/>
      <c r="D526" s="165"/>
      <c r="E526" s="54"/>
      <c r="F526" s="165"/>
      <c r="G526" s="165"/>
      <c r="H526" s="165"/>
      <c r="I526" s="54"/>
      <c r="J526" s="165"/>
      <c r="K526" s="165"/>
      <c r="L526" s="165"/>
      <c r="M526" s="165"/>
      <c r="N526" s="165"/>
      <c r="O526" s="165"/>
      <c r="P526" s="165"/>
      <c r="Q526" s="165"/>
      <c r="R526" s="165"/>
      <c r="S526" s="165"/>
      <c r="T526" s="165"/>
      <c r="U526" s="165"/>
      <c r="V526" s="165"/>
      <c r="W526" s="165"/>
      <c r="X526" s="165"/>
      <c r="Y526" s="165"/>
      <c r="Z526" s="165"/>
    </row>
    <row r="527">
      <c r="A527" s="165"/>
      <c r="B527" s="165"/>
      <c r="C527" s="165"/>
      <c r="D527" s="165"/>
      <c r="E527" s="54"/>
      <c r="F527" s="165"/>
      <c r="G527" s="165"/>
      <c r="H527" s="165"/>
      <c r="I527" s="54"/>
      <c r="J527" s="165"/>
      <c r="K527" s="165"/>
      <c r="L527" s="165"/>
      <c r="M527" s="165"/>
      <c r="N527" s="165"/>
      <c r="O527" s="165"/>
      <c r="P527" s="165"/>
      <c r="Q527" s="165"/>
      <c r="R527" s="165"/>
      <c r="S527" s="165"/>
      <c r="T527" s="165"/>
      <c r="U527" s="165"/>
      <c r="V527" s="165"/>
      <c r="W527" s="165"/>
      <c r="X527" s="165"/>
      <c r="Y527" s="165"/>
      <c r="Z527" s="165"/>
    </row>
    <row r="528">
      <c r="A528" s="165"/>
      <c r="B528" s="165"/>
      <c r="C528" s="165"/>
      <c r="D528" s="165"/>
      <c r="E528" s="54"/>
      <c r="F528" s="165"/>
      <c r="G528" s="165"/>
      <c r="H528" s="165"/>
      <c r="I528" s="54"/>
      <c r="J528" s="165"/>
      <c r="K528" s="165"/>
      <c r="L528" s="165"/>
      <c r="M528" s="165"/>
      <c r="N528" s="165"/>
      <c r="O528" s="165"/>
      <c r="P528" s="165"/>
      <c r="Q528" s="165"/>
      <c r="R528" s="165"/>
      <c r="S528" s="165"/>
      <c r="T528" s="165"/>
      <c r="U528" s="165"/>
      <c r="V528" s="165"/>
      <c r="W528" s="165"/>
      <c r="X528" s="165"/>
      <c r="Y528" s="165"/>
      <c r="Z528" s="165"/>
    </row>
    <row r="529">
      <c r="A529" s="165"/>
      <c r="B529" s="165"/>
      <c r="C529" s="165"/>
      <c r="D529" s="165"/>
      <c r="E529" s="54"/>
      <c r="F529" s="165"/>
      <c r="G529" s="165"/>
      <c r="H529" s="165"/>
      <c r="I529" s="54"/>
      <c r="J529" s="165"/>
      <c r="K529" s="165"/>
      <c r="L529" s="165"/>
      <c r="M529" s="165"/>
      <c r="N529" s="165"/>
      <c r="O529" s="165"/>
      <c r="P529" s="165"/>
      <c r="Q529" s="165"/>
      <c r="R529" s="165"/>
      <c r="S529" s="165"/>
      <c r="T529" s="165"/>
      <c r="U529" s="165"/>
      <c r="V529" s="165"/>
      <c r="W529" s="165"/>
      <c r="X529" s="165"/>
      <c r="Y529" s="165"/>
      <c r="Z529" s="165"/>
    </row>
    <row r="530">
      <c r="A530" s="165"/>
      <c r="B530" s="165"/>
      <c r="C530" s="165"/>
      <c r="D530" s="165"/>
      <c r="E530" s="54"/>
      <c r="F530" s="165"/>
      <c r="G530" s="165"/>
      <c r="H530" s="165"/>
      <c r="I530" s="54"/>
      <c r="J530" s="165"/>
      <c r="K530" s="165"/>
      <c r="L530" s="165"/>
      <c r="M530" s="165"/>
      <c r="N530" s="165"/>
      <c r="O530" s="165"/>
      <c r="P530" s="165"/>
      <c r="Q530" s="165"/>
      <c r="R530" s="165"/>
      <c r="S530" s="165"/>
      <c r="T530" s="165"/>
      <c r="U530" s="165"/>
      <c r="V530" s="165"/>
      <c r="W530" s="165"/>
      <c r="X530" s="165"/>
      <c r="Y530" s="165"/>
      <c r="Z530" s="165"/>
    </row>
    <row r="531">
      <c r="A531" s="165"/>
      <c r="B531" s="165"/>
      <c r="C531" s="165"/>
      <c r="D531" s="165"/>
      <c r="E531" s="54"/>
      <c r="F531" s="165"/>
      <c r="G531" s="165"/>
      <c r="H531" s="165"/>
      <c r="I531" s="54"/>
      <c r="J531" s="165"/>
      <c r="K531" s="165"/>
      <c r="L531" s="165"/>
      <c r="M531" s="165"/>
      <c r="N531" s="165"/>
      <c r="O531" s="165"/>
      <c r="P531" s="165"/>
      <c r="Q531" s="165"/>
      <c r="R531" s="165"/>
      <c r="S531" s="165"/>
      <c r="T531" s="165"/>
      <c r="U531" s="165"/>
      <c r="V531" s="165"/>
      <c r="W531" s="165"/>
      <c r="X531" s="165"/>
      <c r="Y531" s="165"/>
      <c r="Z531" s="165"/>
    </row>
    <row r="532">
      <c r="A532" s="165"/>
      <c r="B532" s="165"/>
      <c r="C532" s="165"/>
      <c r="D532" s="165"/>
      <c r="E532" s="54"/>
      <c r="F532" s="165"/>
      <c r="G532" s="165"/>
      <c r="H532" s="165"/>
      <c r="I532" s="54"/>
      <c r="J532" s="165"/>
      <c r="K532" s="165"/>
      <c r="L532" s="165"/>
      <c r="M532" s="165"/>
      <c r="N532" s="165"/>
      <c r="O532" s="165"/>
      <c r="P532" s="165"/>
      <c r="Q532" s="165"/>
      <c r="R532" s="165"/>
      <c r="S532" s="165"/>
      <c r="T532" s="165"/>
      <c r="U532" s="165"/>
      <c r="V532" s="165"/>
      <c r="W532" s="165"/>
      <c r="X532" s="165"/>
      <c r="Y532" s="165"/>
      <c r="Z532" s="165"/>
    </row>
    <row r="533">
      <c r="A533" s="165"/>
      <c r="B533" s="165"/>
      <c r="C533" s="165"/>
      <c r="D533" s="165"/>
      <c r="E533" s="54"/>
      <c r="F533" s="165"/>
      <c r="G533" s="165"/>
      <c r="H533" s="165"/>
      <c r="I533" s="54"/>
      <c r="J533" s="165"/>
      <c r="K533" s="165"/>
      <c r="L533" s="165"/>
      <c r="M533" s="165"/>
      <c r="N533" s="165"/>
      <c r="O533" s="165"/>
      <c r="P533" s="165"/>
      <c r="Q533" s="165"/>
      <c r="R533" s="165"/>
      <c r="S533" s="165"/>
      <c r="T533" s="165"/>
      <c r="U533" s="165"/>
      <c r="V533" s="165"/>
      <c r="W533" s="165"/>
      <c r="X533" s="165"/>
      <c r="Y533" s="165"/>
      <c r="Z533" s="165"/>
    </row>
    <row r="534">
      <c r="A534" s="165"/>
      <c r="B534" s="165"/>
      <c r="C534" s="165"/>
      <c r="D534" s="165"/>
      <c r="E534" s="54"/>
      <c r="F534" s="165"/>
      <c r="G534" s="165"/>
      <c r="H534" s="165"/>
      <c r="I534" s="54"/>
      <c r="J534" s="165"/>
      <c r="K534" s="165"/>
      <c r="L534" s="165"/>
      <c r="M534" s="165"/>
      <c r="N534" s="165"/>
      <c r="O534" s="165"/>
      <c r="P534" s="165"/>
      <c r="Q534" s="165"/>
      <c r="R534" s="165"/>
      <c r="S534" s="165"/>
      <c r="T534" s="165"/>
      <c r="U534" s="165"/>
      <c r="V534" s="165"/>
      <c r="W534" s="165"/>
      <c r="X534" s="165"/>
      <c r="Y534" s="165"/>
      <c r="Z534" s="165"/>
    </row>
    <row r="535">
      <c r="A535" s="165"/>
      <c r="B535" s="165"/>
      <c r="C535" s="165"/>
      <c r="D535" s="165"/>
      <c r="E535" s="54"/>
      <c r="F535" s="165"/>
      <c r="G535" s="165"/>
      <c r="H535" s="165"/>
      <c r="I535" s="54"/>
      <c r="J535" s="165"/>
      <c r="K535" s="165"/>
      <c r="L535" s="165"/>
      <c r="M535" s="165"/>
      <c r="N535" s="165"/>
      <c r="O535" s="165"/>
      <c r="P535" s="165"/>
      <c r="Q535" s="165"/>
      <c r="R535" s="165"/>
      <c r="S535" s="165"/>
      <c r="T535" s="165"/>
      <c r="U535" s="165"/>
      <c r="V535" s="165"/>
      <c r="W535" s="165"/>
      <c r="X535" s="165"/>
      <c r="Y535" s="165"/>
      <c r="Z535" s="165"/>
    </row>
    <row r="536">
      <c r="A536" s="165"/>
      <c r="B536" s="165"/>
      <c r="C536" s="165"/>
      <c r="D536" s="165"/>
      <c r="E536" s="54"/>
      <c r="F536" s="165"/>
      <c r="G536" s="165"/>
      <c r="H536" s="165"/>
      <c r="I536" s="54"/>
      <c r="J536" s="165"/>
      <c r="K536" s="165"/>
      <c r="L536" s="165"/>
      <c r="M536" s="165"/>
      <c r="N536" s="165"/>
      <c r="O536" s="165"/>
      <c r="P536" s="165"/>
      <c r="Q536" s="165"/>
      <c r="R536" s="165"/>
      <c r="S536" s="165"/>
      <c r="T536" s="165"/>
      <c r="U536" s="165"/>
      <c r="V536" s="165"/>
      <c r="W536" s="165"/>
      <c r="X536" s="165"/>
      <c r="Y536" s="165"/>
      <c r="Z536" s="165"/>
    </row>
    <row r="537">
      <c r="A537" s="165"/>
      <c r="B537" s="165"/>
      <c r="C537" s="165"/>
      <c r="D537" s="165"/>
      <c r="E537" s="54"/>
      <c r="F537" s="165"/>
      <c r="G537" s="165"/>
      <c r="H537" s="165"/>
      <c r="I537" s="54"/>
      <c r="J537" s="165"/>
      <c r="K537" s="165"/>
      <c r="L537" s="165"/>
      <c r="M537" s="165"/>
      <c r="N537" s="165"/>
      <c r="O537" s="165"/>
      <c r="P537" s="165"/>
      <c r="Q537" s="165"/>
      <c r="R537" s="165"/>
      <c r="S537" s="165"/>
      <c r="T537" s="165"/>
      <c r="U537" s="165"/>
      <c r="V537" s="165"/>
      <c r="W537" s="165"/>
      <c r="X537" s="165"/>
      <c r="Y537" s="165"/>
      <c r="Z537" s="165"/>
    </row>
    <row r="538">
      <c r="A538" s="165"/>
      <c r="B538" s="165"/>
      <c r="C538" s="165"/>
      <c r="D538" s="165"/>
      <c r="E538" s="54"/>
      <c r="F538" s="165"/>
      <c r="G538" s="165"/>
      <c r="H538" s="165"/>
      <c r="I538" s="54"/>
      <c r="J538" s="165"/>
      <c r="K538" s="165"/>
      <c r="L538" s="165"/>
      <c r="M538" s="165"/>
      <c r="N538" s="165"/>
      <c r="O538" s="165"/>
      <c r="P538" s="165"/>
      <c r="Q538" s="165"/>
      <c r="R538" s="165"/>
      <c r="S538" s="165"/>
      <c r="T538" s="165"/>
      <c r="U538" s="165"/>
      <c r="V538" s="165"/>
      <c r="W538" s="165"/>
      <c r="X538" s="165"/>
      <c r="Y538" s="165"/>
      <c r="Z538" s="165"/>
    </row>
    <row r="539">
      <c r="A539" s="165"/>
      <c r="B539" s="165"/>
      <c r="C539" s="165"/>
      <c r="D539" s="165"/>
      <c r="E539" s="54"/>
      <c r="F539" s="165"/>
      <c r="G539" s="165"/>
      <c r="H539" s="165"/>
      <c r="I539" s="54"/>
      <c r="J539" s="165"/>
      <c r="K539" s="165"/>
      <c r="L539" s="165"/>
      <c r="M539" s="165"/>
      <c r="N539" s="165"/>
      <c r="O539" s="165"/>
      <c r="P539" s="165"/>
      <c r="Q539" s="165"/>
      <c r="R539" s="165"/>
      <c r="S539" s="165"/>
      <c r="T539" s="165"/>
      <c r="U539" s="165"/>
      <c r="V539" s="165"/>
      <c r="W539" s="165"/>
      <c r="X539" s="165"/>
      <c r="Y539" s="165"/>
      <c r="Z539" s="165"/>
    </row>
    <row r="540">
      <c r="A540" s="165"/>
      <c r="B540" s="165"/>
      <c r="C540" s="165"/>
      <c r="D540" s="165"/>
      <c r="E540" s="54"/>
      <c r="F540" s="165"/>
      <c r="G540" s="165"/>
      <c r="H540" s="165"/>
      <c r="I540" s="54"/>
      <c r="J540" s="165"/>
      <c r="K540" s="165"/>
      <c r="L540" s="165"/>
      <c r="M540" s="165"/>
      <c r="N540" s="165"/>
      <c r="O540" s="165"/>
      <c r="P540" s="165"/>
      <c r="Q540" s="165"/>
      <c r="R540" s="165"/>
      <c r="S540" s="165"/>
      <c r="T540" s="165"/>
      <c r="U540" s="165"/>
      <c r="V540" s="165"/>
      <c r="W540" s="165"/>
      <c r="X540" s="165"/>
      <c r="Y540" s="165"/>
      <c r="Z540" s="165"/>
    </row>
    <row r="541">
      <c r="A541" s="165"/>
      <c r="B541" s="165"/>
      <c r="C541" s="165"/>
      <c r="D541" s="165"/>
      <c r="E541" s="54"/>
      <c r="F541" s="165"/>
      <c r="G541" s="165"/>
      <c r="H541" s="165"/>
      <c r="I541" s="54"/>
      <c r="J541" s="165"/>
      <c r="K541" s="165"/>
      <c r="L541" s="165"/>
      <c r="M541" s="165"/>
      <c r="N541" s="165"/>
      <c r="O541" s="165"/>
      <c r="P541" s="165"/>
      <c r="Q541" s="165"/>
      <c r="R541" s="165"/>
      <c r="S541" s="165"/>
      <c r="T541" s="165"/>
      <c r="U541" s="165"/>
      <c r="V541" s="165"/>
      <c r="W541" s="165"/>
      <c r="X541" s="165"/>
      <c r="Y541" s="165"/>
      <c r="Z541" s="165"/>
    </row>
    <row r="542">
      <c r="A542" s="165"/>
      <c r="B542" s="165"/>
      <c r="C542" s="165"/>
      <c r="D542" s="165"/>
      <c r="E542" s="54"/>
      <c r="F542" s="165"/>
      <c r="G542" s="165"/>
      <c r="H542" s="165"/>
      <c r="I542" s="54"/>
      <c r="J542" s="165"/>
      <c r="K542" s="165"/>
      <c r="L542" s="165"/>
      <c r="M542" s="165"/>
      <c r="N542" s="165"/>
      <c r="O542" s="165"/>
      <c r="P542" s="165"/>
      <c r="Q542" s="165"/>
      <c r="R542" s="165"/>
      <c r="S542" s="165"/>
      <c r="T542" s="165"/>
      <c r="U542" s="165"/>
      <c r="V542" s="165"/>
      <c r="W542" s="165"/>
      <c r="X542" s="165"/>
      <c r="Y542" s="165"/>
      <c r="Z542" s="165"/>
    </row>
    <row r="543">
      <c r="A543" s="165"/>
      <c r="B543" s="165"/>
      <c r="C543" s="165"/>
      <c r="D543" s="165"/>
      <c r="E543" s="54"/>
      <c r="F543" s="165"/>
      <c r="G543" s="165"/>
      <c r="H543" s="165"/>
      <c r="I543" s="54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</row>
    <row r="544">
      <c r="A544" s="165"/>
      <c r="B544" s="165"/>
      <c r="C544" s="165"/>
      <c r="D544" s="165"/>
      <c r="E544" s="54"/>
      <c r="F544" s="165"/>
      <c r="G544" s="165"/>
      <c r="H544" s="165"/>
      <c r="I544" s="54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</row>
    <row r="545">
      <c r="A545" s="165"/>
      <c r="B545" s="165"/>
      <c r="C545" s="165"/>
      <c r="D545" s="165"/>
      <c r="E545" s="54"/>
      <c r="F545" s="165"/>
      <c r="G545" s="165"/>
      <c r="H545" s="165"/>
      <c r="I545" s="54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</row>
    <row r="546">
      <c r="A546" s="165"/>
      <c r="B546" s="165"/>
      <c r="C546" s="165"/>
      <c r="D546" s="165"/>
      <c r="E546" s="54"/>
      <c r="F546" s="165"/>
      <c r="G546" s="165"/>
      <c r="H546" s="165"/>
      <c r="I546" s="54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</row>
    <row r="547">
      <c r="A547" s="165"/>
      <c r="B547" s="165"/>
      <c r="C547" s="165"/>
      <c r="D547" s="165"/>
      <c r="E547" s="54"/>
      <c r="F547" s="165"/>
      <c r="G547" s="165"/>
      <c r="H547" s="165"/>
      <c r="I547" s="54"/>
      <c r="J547" s="165"/>
      <c r="K547" s="165"/>
      <c r="L547" s="165"/>
      <c r="M547" s="165"/>
      <c r="N547" s="165"/>
      <c r="O547" s="165"/>
      <c r="P547" s="165"/>
      <c r="Q547" s="165"/>
      <c r="R547" s="165"/>
      <c r="S547" s="165"/>
      <c r="T547" s="165"/>
      <c r="U547" s="165"/>
      <c r="V547" s="165"/>
      <c r="W547" s="165"/>
      <c r="X547" s="165"/>
      <c r="Y547" s="165"/>
      <c r="Z547" s="165"/>
    </row>
    <row r="548">
      <c r="A548" s="165"/>
      <c r="B548" s="165"/>
      <c r="C548" s="165"/>
      <c r="D548" s="165"/>
      <c r="E548" s="54"/>
      <c r="F548" s="165"/>
      <c r="G548" s="165"/>
      <c r="H548" s="165"/>
      <c r="I548" s="54"/>
      <c r="J548" s="165"/>
      <c r="K548" s="165"/>
      <c r="L548" s="165"/>
      <c r="M548" s="165"/>
      <c r="N548" s="165"/>
      <c r="O548" s="165"/>
      <c r="P548" s="165"/>
      <c r="Q548" s="165"/>
      <c r="R548" s="165"/>
      <c r="S548" s="165"/>
      <c r="T548" s="165"/>
      <c r="U548" s="165"/>
      <c r="V548" s="165"/>
      <c r="W548" s="165"/>
      <c r="X548" s="165"/>
      <c r="Y548" s="165"/>
      <c r="Z548" s="165"/>
    </row>
    <row r="549">
      <c r="A549" s="165"/>
      <c r="B549" s="165"/>
      <c r="C549" s="165"/>
      <c r="D549" s="165"/>
      <c r="E549" s="54"/>
      <c r="F549" s="165"/>
      <c r="G549" s="165"/>
      <c r="H549" s="165"/>
      <c r="I549" s="54"/>
      <c r="J549" s="165"/>
      <c r="K549" s="165"/>
      <c r="L549" s="165"/>
      <c r="M549" s="165"/>
      <c r="N549" s="165"/>
      <c r="O549" s="165"/>
      <c r="P549" s="165"/>
      <c r="Q549" s="165"/>
      <c r="R549" s="165"/>
      <c r="S549" s="165"/>
      <c r="T549" s="165"/>
      <c r="U549" s="165"/>
      <c r="V549" s="165"/>
      <c r="W549" s="165"/>
      <c r="X549" s="165"/>
      <c r="Y549" s="165"/>
      <c r="Z549" s="165"/>
    </row>
    <row r="550">
      <c r="A550" s="165"/>
      <c r="B550" s="165"/>
      <c r="C550" s="165"/>
      <c r="D550" s="165"/>
      <c r="E550" s="54"/>
      <c r="F550" s="165"/>
      <c r="G550" s="165"/>
      <c r="H550" s="165"/>
      <c r="I550" s="54"/>
      <c r="J550" s="165"/>
      <c r="K550" s="165"/>
      <c r="L550" s="165"/>
      <c r="M550" s="165"/>
      <c r="N550" s="165"/>
      <c r="O550" s="165"/>
      <c r="P550" s="165"/>
      <c r="Q550" s="165"/>
      <c r="R550" s="165"/>
      <c r="S550" s="165"/>
      <c r="T550" s="165"/>
      <c r="U550" s="165"/>
      <c r="V550" s="165"/>
      <c r="W550" s="165"/>
      <c r="X550" s="165"/>
      <c r="Y550" s="165"/>
      <c r="Z550" s="165"/>
    </row>
    <row r="551">
      <c r="A551" s="165"/>
      <c r="B551" s="165"/>
      <c r="C551" s="165"/>
      <c r="D551" s="165"/>
      <c r="E551" s="54"/>
      <c r="F551" s="165"/>
      <c r="G551" s="165"/>
      <c r="H551" s="165"/>
      <c r="I551" s="54"/>
      <c r="J551" s="165"/>
      <c r="K551" s="165"/>
      <c r="L551" s="165"/>
      <c r="M551" s="165"/>
      <c r="N551" s="165"/>
      <c r="O551" s="165"/>
      <c r="P551" s="165"/>
      <c r="Q551" s="165"/>
      <c r="R551" s="165"/>
      <c r="S551" s="165"/>
      <c r="T551" s="165"/>
      <c r="U551" s="165"/>
      <c r="V551" s="165"/>
      <c r="W551" s="165"/>
      <c r="X551" s="165"/>
      <c r="Y551" s="165"/>
      <c r="Z551" s="165"/>
    </row>
    <row r="552">
      <c r="A552" s="165"/>
      <c r="B552" s="165"/>
      <c r="C552" s="165"/>
      <c r="D552" s="165"/>
      <c r="E552" s="54"/>
      <c r="F552" s="165"/>
      <c r="G552" s="165"/>
      <c r="H552" s="165"/>
      <c r="I552" s="54"/>
      <c r="J552" s="165"/>
      <c r="K552" s="165"/>
      <c r="L552" s="165"/>
      <c r="M552" s="165"/>
      <c r="N552" s="165"/>
      <c r="O552" s="165"/>
      <c r="P552" s="165"/>
      <c r="Q552" s="165"/>
      <c r="R552" s="165"/>
      <c r="S552" s="165"/>
      <c r="T552" s="165"/>
      <c r="U552" s="165"/>
      <c r="V552" s="165"/>
      <c r="W552" s="165"/>
      <c r="X552" s="165"/>
      <c r="Y552" s="165"/>
      <c r="Z552" s="165"/>
    </row>
    <row r="553">
      <c r="A553" s="165"/>
      <c r="B553" s="165"/>
      <c r="C553" s="165"/>
      <c r="D553" s="165"/>
      <c r="E553" s="54"/>
      <c r="F553" s="165"/>
      <c r="G553" s="165"/>
      <c r="H553" s="165"/>
      <c r="I553" s="54"/>
      <c r="J553" s="165"/>
      <c r="K553" s="165"/>
      <c r="L553" s="165"/>
      <c r="M553" s="165"/>
      <c r="N553" s="165"/>
      <c r="O553" s="165"/>
      <c r="P553" s="165"/>
      <c r="Q553" s="165"/>
      <c r="R553" s="165"/>
      <c r="S553" s="165"/>
      <c r="T553" s="165"/>
      <c r="U553" s="165"/>
      <c r="V553" s="165"/>
      <c r="W553" s="165"/>
      <c r="X553" s="165"/>
      <c r="Y553" s="165"/>
      <c r="Z553" s="165"/>
    </row>
    <row r="554">
      <c r="A554" s="165"/>
      <c r="B554" s="165"/>
      <c r="C554" s="165"/>
      <c r="D554" s="165"/>
      <c r="E554" s="54"/>
      <c r="F554" s="165"/>
      <c r="G554" s="165"/>
      <c r="H554" s="165"/>
      <c r="I554" s="54"/>
      <c r="J554" s="165"/>
      <c r="K554" s="165"/>
      <c r="L554" s="165"/>
      <c r="M554" s="165"/>
      <c r="N554" s="165"/>
      <c r="O554" s="165"/>
      <c r="P554" s="165"/>
      <c r="Q554" s="165"/>
      <c r="R554" s="165"/>
      <c r="S554" s="165"/>
      <c r="T554" s="165"/>
      <c r="U554" s="165"/>
      <c r="V554" s="165"/>
      <c r="W554" s="165"/>
      <c r="X554" s="165"/>
      <c r="Y554" s="165"/>
      <c r="Z554" s="165"/>
    </row>
    <row r="555">
      <c r="A555" s="165"/>
      <c r="B555" s="165"/>
      <c r="C555" s="165"/>
      <c r="D555" s="165"/>
      <c r="E555" s="54"/>
      <c r="F555" s="165"/>
      <c r="G555" s="165"/>
      <c r="H555" s="165"/>
      <c r="I555" s="54"/>
      <c r="J555" s="165"/>
      <c r="K555" s="165"/>
      <c r="L555" s="165"/>
      <c r="M555" s="165"/>
      <c r="N555" s="165"/>
      <c r="O555" s="165"/>
      <c r="P555" s="165"/>
      <c r="Q555" s="165"/>
      <c r="R555" s="165"/>
      <c r="S555" s="165"/>
      <c r="T555" s="165"/>
      <c r="U555" s="165"/>
      <c r="V555" s="165"/>
      <c r="W555" s="165"/>
      <c r="X555" s="165"/>
      <c r="Y555" s="165"/>
      <c r="Z555" s="165"/>
    </row>
    <row r="556">
      <c r="A556" s="165"/>
      <c r="B556" s="165"/>
      <c r="C556" s="165"/>
      <c r="D556" s="165"/>
      <c r="E556" s="54"/>
      <c r="F556" s="165"/>
      <c r="G556" s="165"/>
      <c r="H556" s="165"/>
      <c r="I556" s="54"/>
      <c r="J556" s="165"/>
      <c r="K556" s="165"/>
      <c r="L556" s="165"/>
      <c r="M556" s="165"/>
      <c r="N556" s="165"/>
      <c r="O556" s="165"/>
      <c r="P556" s="165"/>
      <c r="Q556" s="165"/>
      <c r="R556" s="165"/>
      <c r="S556" s="165"/>
      <c r="T556" s="165"/>
      <c r="U556" s="165"/>
      <c r="V556" s="165"/>
      <c r="W556" s="165"/>
      <c r="X556" s="165"/>
      <c r="Y556" s="165"/>
      <c r="Z556" s="165"/>
    </row>
    <row r="557">
      <c r="A557" s="165"/>
      <c r="B557" s="165"/>
      <c r="C557" s="165"/>
      <c r="D557" s="165"/>
      <c r="E557" s="54"/>
      <c r="F557" s="165"/>
      <c r="G557" s="165"/>
      <c r="H557" s="165"/>
      <c r="I557" s="54"/>
      <c r="J557" s="165"/>
      <c r="K557" s="165"/>
      <c r="L557" s="165"/>
      <c r="M557" s="165"/>
      <c r="N557" s="165"/>
      <c r="O557" s="165"/>
      <c r="P557" s="165"/>
      <c r="Q557" s="165"/>
      <c r="R557" s="165"/>
      <c r="S557" s="165"/>
      <c r="T557" s="165"/>
      <c r="U557" s="165"/>
      <c r="V557" s="165"/>
      <c r="W557" s="165"/>
      <c r="X557" s="165"/>
      <c r="Y557" s="165"/>
      <c r="Z557" s="165"/>
    </row>
    <row r="558">
      <c r="A558" s="165"/>
      <c r="B558" s="165"/>
      <c r="C558" s="165"/>
      <c r="D558" s="165"/>
      <c r="E558" s="54"/>
      <c r="F558" s="165"/>
      <c r="G558" s="165"/>
      <c r="H558" s="165"/>
      <c r="I558" s="54"/>
      <c r="J558" s="165"/>
      <c r="K558" s="165"/>
      <c r="L558" s="165"/>
      <c r="M558" s="165"/>
      <c r="N558" s="165"/>
      <c r="O558" s="165"/>
      <c r="P558" s="165"/>
      <c r="Q558" s="165"/>
      <c r="R558" s="165"/>
      <c r="S558" s="165"/>
      <c r="T558" s="165"/>
      <c r="U558" s="165"/>
      <c r="V558" s="165"/>
      <c r="W558" s="165"/>
      <c r="X558" s="165"/>
      <c r="Y558" s="165"/>
      <c r="Z558" s="165"/>
    </row>
    <row r="559">
      <c r="A559" s="165"/>
      <c r="B559" s="165"/>
      <c r="C559" s="165"/>
      <c r="D559" s="165"/>
      <c r="E559" s="54"/>
      <c r="F559" s="165"/>
      <c r="G559" s="165"/>
      <c r="H559" s="165"/>
      <c r="I559" s="54"/>
      <c r="J559" s="165"/>
      <c r="K559" s="165"/>
      <c r="L559" s="165"/>
      <c r="M559" s="165"/>
      <c r="N559" s="165"/>
      <c r="O559" s="165"/>
      <c r="P559" s="165"/>
      <c r="Q559" s="165"/>
      <c r="R559" s="165"/>
      <c r="S559" s="165"/>
      <c r="T559" s="165"/>
      <c r="U559" s="165"/>
      <c r="V559" s="165"/>
      <c r="W559" s="165"/>
      <c r="X559" s="165"/>
      <c r="Y559" s="165"/>
      <c r="Z559" s="165"/>
    </row>
    <row r="560">
      <c r="A560" s="165"/>
      <c r="B560" s="165"/>
      <c r="C560" s="165"/>
      <c r="D560" s="165"/>
      <c r="E560" s="54"/>
      <c r="F560" s="165"/>
      <c r="G560" s="165"/>
      <c r="H560" s="165"/>
      <c r="I560" s="54"/>
      <c r="J560" s="165"/>
      <c r="K560" s="165"/>
      <c r="L560" s="165"/>
      <c r="M560" s="165"/>
      <c r="N560" s="165"/>
      <c r="O560" s="165"/>
      <c r="P560" s="165"/>
      <c r="Q560" s="165"/>
      <c r="R560" s="165"/>
      <c r="S560" s="165"/>
      <c r="T560" s="165"/>
      <c r="U560" s="165"/>
      <c r="V560" s="165"/>
      <c r="W560" s="165"/>
      <c r="X560" s="165"/>
      <c r="Y560" s="165"/>
      <c r="Z560" s="165"/>
    </row>
    <row r="561">
      <c r="A561" s="165"/>
      <c r="B561" s="165"/>
      <c r="C561" s="165"/>
      <c r="D561" s="165"/>
      <c r="E561" s="54"/>
      <c r="F561" s="165"/>
      <c r="G561" s="165"/>
      <c r="H561" s="165"/>
      <c r="I561" s="54"/>
      <c r="J561" s="165"/>
      <c r="K561" s="165"/>
      <c r="L561" s="165"/>
      <c r="M561" s="165"/>
      <c r="N561" s="165"/>
      <c r="O561" s="165"/>
      <c r="P561" s="165"/>
      <c r="Q561" s="165"/>
      <c r="R561" s="165"/>
      <c r="S561" s="165"/>
      <c r="T561" s="165"/>
      <c r="U561" s="165"/>
      <c r="V561" s="165"/>
      <c r="W561" s="165"/>
      <c r="X561" s="165"/>
      <c r="Y561" s="165"/>
      <c r="Z561" s="165"/>
    </row>
    <row r="562">
      <c r="A562" s="165"/>
      <c r="B562" s="165"/>
      <c r="C562" s="165"/>
      <c r="D562" s="165"/>
      <c r="E562" s="54"/>
      <c r="F562" s="165"/>
      <c r="G562" s="165"/>
      <c r="H562" s="165"/>
      <c r="I562" s="54"/>
      <c r="J562" s="165"/>
      <c r="K562" s="165"/>
      <c r="L562" s="165"/>
      <c r="M562" s="165"/>
      <c r="N562" s="165"/>
      <c r="O562" s="165"/>
      <c r="P562" s="165"/>
      <c r="Q562" s="165"/>
      <c r="R562" s="165"/>
      <c r="S562" s="165"/>
      <c r="T562" s="165"/>
      <c r="U562" s="165"/>
      <c r="V562" s="165"/>
      <c r="W562" s="165"/>
      <c r="X562" s="165"/>
      <c r="Y562" s="165"/>
      <c r="Z562" s="165"/>
    </row>
    <row r="563">
      <c r="A563" s="165"/>
      <c r="B563" s="165"/>
      <c r="C563" s="165"/>
      <c r="D563" s="165"/>
      <c r="E563" s="54"/>
      <c r="F563" s="165"/>
      <c r="G563" s="165"/>
      <c r="H563" s="165"/>
      <c r="I563" s="54"/>
      <c r="J563" s="165"/>
      <c r="K563" s="165"/>
      <c r="L563" s="165"/>
      <c r="M563" s="165"/>
      <c r="N563" s="165"/>
      <c r="O563" s="165"/>
      <c r="P563" s="165"/>
      <c r="Q563" s="165"/>
      <c r="R563" s="165"/>
      <c r="S563" s="165"/>
      <c r="T563" s="165"/>
      <c r="U563" s="165"/>
      <c r="V563" s="165"/>
      <c r="W563" s="165"/>
      <c r="X563" s="165"/>
      <c r="Y563" s="165"/>
      <c r="Z563" s="165"/>
    </row>
    <row r="564">
      <c r="A564" s="165"/>
      <c r="B564" s="165"/>
      <c r="C564" s="165"/>
      <c r="D564" s="165"/>
      <c r="E564" s="54"/>
      <c r="F564" s="165"/>
      <c r="G564" s="165"/>
      <c r="H564" s="165"/>
      <c r="I564" s="54"/>
      <c r="J564" s="165"/>
      <c r="K564" s="165"/>
      <c r="L564" s="165"/>
      <c r="M564" s="165"/>
      <c r="N564" s="165"/>
      <c r="O564" s="165"/>
      <c r="P564" s="165"/>
      <c r="Q564" s="165"/>
      <c r="R564" s="165"/>
      <c r="S564" s="165"/>
      <c r="T564" s="165"/>
      <c r="U564" s="165"/>
      <c r="V564" s="165"/>
      <c r="W564" s="165"/>
      <c r="X564" s="165"/>
      <c r="Y564" s="165"/>
      <c r="Z564" s="165"/>
    </row>
    <row r="565">
      <c r="A565" s="165"/>
      <c r="B565" s="165"/>
      <c r="C565" s="165"/>
      <c r="D565" s="165"/>
      <c r="E565" s="54"/>
      <c r="F565" s="165"/>
      <c r="G565" s="165"/>
      <c r="H565" s="165"/>
      <c r="I565" s="54"/>
      <c r="J565" s="165"/>
      <c r="K565" s="165"/>
      <c r="L565" s="165"/>
      <c r="M565" s="165"/>
      <c r="N565" s="165"/>
      <c r="O565" s="165"/>
      <c r="P565" s="165"/>
      <c r="Q565" s="165"/>
      <c r="R565" s="165"/>
      <c r="S565" s="165"/>
      <c r="T565" s="165"/>
      <c r="U565" s="165"/>
      <c r="V565" s="165"/>
      <c r="W565" s="165"/>
      <c r="X565" s="165"/>
      <c r="Y565" s="165"/>
      <c r="Z565" s="165"/>
    </row>
    <row r="566">
      <c r="A566" s="165"/>
      <c r="B566" s="165"/>
      <c r="C566" s="165"/>
      <c r="D566" s="165"/>
      <c r="E566" s="54"/>
      <c r="F566" s="165"/>
      <c r="G566" s="165"/>
      <c r="H566" s="165"/>
      <c r="I566" s="54"/>
      <c r="J566" s="165"/>
      <c r="K566" s="165"/>
      <c r="L566" s="165"/>
      <c r="M566" s="165"/>
      <c r="N566" s="165"/>
      <c r="O566" s="165"/>
      <c r="P566" s="165"/>
      <c r="Q566" s="165"/>
      <c r="R566" s="165"/>
      <c r="S566" s="165"/>
      <c r="T566" s="165"/>
      <c r="U566" s="165"/>
      <c r="V566" s="165"/>
      <c r="W566" s="165"/>
      <c r="X566" s="165"/>
      <c r="Y566" s="165"/>
      <c r="Z566" s="165"/>
    </row>
    <row r="567">
      <c r="A567" s="165"/>
      <c r="B567" s="165"/>
      <c r="C567" s="165"/>
      <c r="D567" s="165"/>
      <c r="E567" s="54"/>
      <c r="F567" s="165"/>
      <c r="G567" s="165"/>
      <c r="H567" s="165"/>
      <c r="I567" s="54"/>
      <c r="J567" s="165"/>
      <c r="K567" s="165"/>
      <c r="L567" s="165"/>
      <c r="M567" s="165"/>
      <c r="N567" s="165"/>
      <c r="O567" s="165"/>
      <c r="P567" s="165"/>
      <c r="Q567" s="165"/>
      <c r="R567" s="165"/>
      <c r="S567" s="165"/>
      <c r="T567" s="165"/>
      <c r="U567" s="165"/>
      <c r="V567" s="165"/>
      <c r="W567" s="165"/>
      <c r="X567" s="165"/>
      <c r="Y567" s="165"/>
      <c r="Z567" s="165"/>
    </row>
    <row r="568">
      <c r="A568" s="165"/>
      <c r="B568" s="165"/>
      <c r="C568" s="165"/>
      <c r="D568" s="165"/>
      <c r="E568" s="54"/>
      <c r="F568" s="165"/>
      <c r="G568" s="165"/>
      <c r="H568" s="165"/>
      <c r="I568" s="54"/>
      <c r="J568" s="165"/>
      <c r="K568" s="165"/>
      <c r="L568" s="165"/>
      <c r="M568" s="165"/>
      <c r="N568" s="165"/>
      <c r="O568" s="165"/>
      <c r="P568" s="165"/>
      <c r="Q568" s="165"/>
      <c r="R568" s="165"/>
      <c r="S568" s="165"/>
      <c r="T568" s="165"/>
      <c r="U568" s="165"/>
      <c r="V568" s="165"/>
      <c r="W568" s="165"/>
      <c r="X568" s="165"/>
      <c r="Y568" s="165"/>
      <c r="Z568" s="165"/>
    </row>
    <row r="569">
      <c r="A569" s="165"/>
      <c r="B569" s="165"/>
      <c r="C569" s="165"/>
      <c r="D569" s="165"/>
      <c r="E569" s="54"/>
      <c r="F569" s="165"/>
      <c r="G569" s="165"/>
      <c r="H569" s="165"/>
      <c r="I569" s="54"/>
      <c r="J569" s="165"/>
      <c r="K569" s="165"/>
      <c r="L569" s="165"/>
      <c r="M569" s="165"/>
      <c r="N569" s="165"/>
      <c r="O569" s="165"/>
      <c r="P569" s="165"/>
      <c r="Q569" s="165"/>
      <c r="R569" s="165"/>
      <c r="S569" s="165"/>
      <c r="T569" s="165"/>
      <c r="U569" s="165"/>
      <c r="V569" s="165"/>
      <c r="W569" s="165"/>
      <c r="X569" s="165"/>
      <c r="Y569" s="165"/>
      <c r="Z569" s="165"/>
    </row>
    <row r="570">
      <c r="A570" s="165"/>
      <c r="B570" s="165"/>
      <c r="C570" s="165"/>
      <c r="D570" s="165"/>
      <c r="E570" s="54"/>
      <c r="F570" s="165"/>
      <c r="G570" s="165"/>
      <c r="H570" s="165"/>
      <c r="I570" s="54"/>
      <c r="J570" s="165"/>
      <c r="K570" s="165"/>
      <c r="L570" s="165"/>
      <c r="M570" s="165"/>
      <c r="N570" s="165"/>
      <c r="O570" s="165"/>
      <c r="P570" s="165"/>
      <c r="Q570" s="165"/>
      <c r="R570" s="165"/>
      <c r="S570" s="165"/>
      <c r="T570" s="165"/>
      <c r="U570" s="165"/>
      <c r="V570" s="165"/>
      <c r="W570" s="165"/>
      <c r="X570" s="165"/>
      <c r="Y570" s="165"/>
      <c r="Z570" s="165"/>
    </row>
    <row r="571">
      <c r="A571" s="165"/>
      <c r="B571" s="165"/>
      <c r="C571" s="165"/>
      <c r="D571" s="165"/>
      <c r="E571" s="54"/>
      <c r="F571" s="165"/>
      <c r="G571" s="165"/>
      <c r="H571" s="165"/>
      <c r="I571" s="54"/>
      <c r="J571" s="165"/>
      <c r="K571" s="165"/>
      <c r="L571" s="165"/>
      <c r="M571" s="165"/>
      <c r="N571" s="165"/>
      <c r="O571" s="165"/>
      <c r="P571" s="165"/>
      <c r="Q571" s="165"/>
      <c r="R571" s="165"/>
      <c r="S571" s="165"/>
      <c r="T571" s="165"/>
      <c r="U571" s="165"/>
      <c r="V571" s="165"/>
      <c r="W571" s="165"/>
      <c r="X571" s="165"/>
      <c r="Y571" s="165"/>
      <c r="Z571" s="165"/>
    </row>
    <row r="572">
      <c r="A572" s="165"/>
      <c r="B572" s="165"/>
      <c r="C572" s="165"/>
      <c r="D572" s="165"/>
      <c r="E572" s="54"/>
      <c r="F572" s="165"/>
      <c r="G572" s="165"/>
      <c r="H572" s="165"/>
      <c r="I572" s="54"/>
      <c r="J572" s="165"/>
      <c r="K572" s="165"/>
      <c r="L572" s="165"/>
      <c r="M572" s="165"/>
      <c r="N572" s="165"/>
      <c r="O572" s="165"/>
      <c r="P572" s="165"/>
      <c r="Q572" s="165"/>
      <c r="R572" s="165"/>
      <c r="S572" s="165"/>
      <c r="T572" s="165"/>
      <c r="U572" s="165"/>
      <c r="V572" s="165"/>
      <c r="W572" s="165"/>
      <c r="X572" s="165"/>
      <c r="Y572" s="165"/>
      <c r="Z572" s="165"/>
    </row>
    <row r="573">
      <c r="A573" s="165"/>
      <c r="B573" s="165"/>
      <c r="C573" s="165"/>
      <c r="D573" s="165"/>
      <c r="E573" s="54"/>
      <c r="F573" s="165"/>
      <c r="G573" s="165"/>
      <c r="H573" s="165"/>
      <c r="I573" s="54"/>
      <c r="J573" s="165"/>
      <c r="K573" s="165"/>
      <c r="L573" s="165"/>
      <c r="M573" s="165"/>
      <c r="N573" s="165"/>
      <c r="O573" s="165"/>
      <c r="P573" s="165"/>
      <c r="Q573" s="165"/>
      <c r="R573" s="165"/>
      <c r="S573" s="165"/>
      <c r="T573" s="165"/>
      <c r="U573" s="165"/>
      <c r="V573" s="165"/>
      <c r="W573" s="165"/>
      <c r="X573" s="165"/>
      <c r="Y573" s="165"/>
      <c r="Z573" s="165"/>
    </row>
    <row r="574">
      <c r="A574" s="165"/>
      <c r="B574" s="165"/>
      <c r="C574" s="165"/>
      <c r="D574" s="165"/>
      <c r="E574" s="54"/>
      <c r="F574" s="165"/>
      <c r="G574" s="165"/>
      <c r="H574" s="165"/>
      <c r="I574" s="54"/>
      <c r="J574" s="165"/>
      <c r="K574" s="165"/>
      <c r="L574" s="165"/>
      <c r="M574" s="165"/>
      <c r="N574" s="165"/>
      <c r="O574" s="165"/>
      <c r="P574" s="165"/>
      <c r="Q574" s="165"/>
      <c r="R574" s="165"/>
      <c r="S574" s="165"/>
      <c r="T574" s="165"/>
      <c r="U574" s="165"/>
      <c r="V574" s="165"/>
      <c r="W574" s="165"/>
      <c r="X574" s="165"/>
      <c r="Y574" s="165"/>
      <c r="Z574" s="165"/>
    </row>
    <row r="575">
      <c r="A575" s="165"/>
      <c r="B575" s="165"/>
      <c r="C575" s="165"/>
      <c r="D575" s="165"/>
      <c r="E575" s="54"/>
      <c r="F575" s="165"/>
      <c r="G575" s="165"/>
      <c r="H575" s="165"/>
      <c r="I575" s="54"/>
      <c r="J575" s="165"/>
      <c r="K575" s="165"/>
      <c r="L575" s="165"/>
      <c r="M575" s="165"/>
      <c r="N575" s="165"/>
      <c r="O575" s="165"/>
      <c r="P575" s="165"/>
      <c r="Q575" s="165"/>
      <c r="R575" s="165"/>
      <c r="S575" s="165"/>
      <c r="T575" s="165"/>
      <c r="U575" s="165"/>
      <c r="V575" s="165"/>
      <c r="W575" s="165"/>
      <c r="X575" s="165"/>
      <c r="Y575" s="165"/>
      <c r="Z575" s="165"/>
    </row>
    <row r="576">
      <c r="A576" s="165"/>
      <c r="B576" s="165"/>
      <c r="C576" s="165"/>
      <c r="D576" s="165"/>
      <c r="E576" s="54"/>
      <c r="F576" s="165"/>
      <c r="G576" s="165"/>
      <c r="H576" s="165"/>
      <c r="I576" s="54"/>
      <c r="J576" s="165"/>
      <c r="K576" s="165"/>
      <c r="L576" s="165"/>
      <c r="M576" s="165"/>
      <c r="N576" s="165"/>
      <c r="O576" s="165"/>
      <c r="P576" s="165"/>
      <c r="Q576" s="165"/>
      <c r="R576" s="165"/>
      <c r="S576" s="165"/>
      <c r="T576" s="165"/>
      <c r="U576" s="165"/>
      <c r="V576" s="165"/>
      <c r="W576" s="165"/>
      <c r="X576" s="165"/>
      <c r="Y576" s="165"/>
      <c r="Z576" s="165"/>
    </row>
    <row r="577">
      <c r="A577" s="165"/>
      <c r="B577" s="165"/>
      <c r="C577" s="165"/>
      <c r="D577" s="165"/>
      <c r="E577" s="54"/>
      <c r="F577" s="165"/>
      <c r="G577" s="165"/>
      <c r="H577" s="165"/>
      <c r="I577" s="54"/>
      <c r="J577" s="165"/>
      <c r="K577" s="165"/>
      <c r="L577" s="165"/>
      <c r="M577" s="165"/>
      <c r="N577" s="165"/>
      <c r="O577" s="165"/>
      <c r="P577" s="165"/>
      <c r="Q577" s="165"/>
      <c r="R577" s="165"/>
      <c r="S577" s="165"/>
      <c r="T577" s="165"/>
      <c r="U577" s="165"/>
      <c r="V577" s="165"/>
      <c r="W577" s="165"/>
      <c r="X577" s="165"/>
      <c r="Y577" s="165"/>
      <c r="Z577" s="165"/>
    </row>
    <row r="578">
      <c r="A578" s="165"/>
      <c r="B578" s="165"/>
      <c r="C578" s="165"/>
      <c r="D578" s="165"/>
      <c r="E578" s="54"/>
      <c r="F578" s="165"/>
      <c r="G578" s="165"/>
      <c r="H578" s="165"/>
      <c r="I578" s="54"/>
      <c r="J578" s="165"/>
      <c r="K578" s="165"/>
      <c r="L578" s="165"/>
      <c r="M578" s="165"/>
      <c r="N578" s="165"/>
      <c r="O578" s="165"/>
      <c r="P578" s="165"/>
      <c r="Q578" s="165"/>
      <c r="R578" s="165"/>
      <c r="S578" s="165"/>
      <c r="T578" s="165"/>
      <c r="U578" s="165"/>
      <c r="V578" s="165"/>
      <c r="W578" s="165"/>
      <c r="X578" s="165"/>
      <c r="Y578" s="165"/>
      <c r="Z578" s="165"/>
    </row>
    <row r="579">
      <c r="A579" s="165"/>
      <c r="B579" s="165"/>
      <c r="C579" s="165"/>
      <c r="D579" s="165"/>
      <c r="E579" s="54"/>
      <c r="F579" s="165"/>
      <c r="G579" s="165"/>
      <c r="H579" s="165"/>
      <c r="I579" s="54"/>
      <c r="J579" s="165"/>
      <c r="K579" s="165"/>
      <c r="L579" s="165"/>
      <c r="M579" s="165"/>
      <c r="N579" s="165"/>
      <c r="O579" s="165"/>
      <c r="P579" s="165"/>
      <c r="Q579" s="165"/>
      <c r="R579" s="165"/>
      <c r="S579" s="165"/>
      <c r="T579" s="165"/>
      <c r="U579" s="165"/>
      <c r="V579" s="165"/>
      <c r="W579" s="165"/>
      <c r="X579" s="165"/>
      <c r="Y579" s="165"/>
      <c r="Z579" s="165"/>
    </row>
    <row r="580">
      <c r="A580" s="165"/>
      <c r="B580" s="165"/>
      <c r="C580" s="165"/>
      <c r="D580" s="165"/>
      <c r="E580" s="54"/>
      <c r="F580" s="165"/>
      <c r="G580" s="165"/>
      <c r="H580" s="165"/>
      <c r="I580" s="54"/>
      <c r="J580" s="165"/>
      <c r="K580" s="165"/>
      <c r="L580" s="165"/>
      <c r="M580" s="165"/>
      <c r="N580" s="165"/>
      <c r="O580" s="165"/>
      <c r="P580" s="165"/>
      <c r="Q580" s="165"/>
      <c r="R580" s="165"/>
      <c r="S580" s="165"/>
      <c r="T580" s="165"/>
      <c r="U580" s="165"/>
      <c r="V580" s="165"/>
      <c r="W580" s="165"/>
      <c r="X580" s="165"/>
      <c r="Y580" s="165"/>
      <c r="Z580" s="165"/>
    </row>
    <row r="581">
      <c r="A581" s="165"/>
      <c r="B581" s="165"/>
      <c r="C581" s="165"/>
      <c r="D581" s="165"/>
      <c r="E581" s="54"/>
      <c r="F581" s="165"/>
      <c r="G581" s="165"/>
      <c r="H581" s="165"/>
      <c r="I581" s="54"/>
      <c r="J581" s="165"/>
      <c r="K581" s="165"/>
      <c r="L581" s="165"/>
      <c r="M581" s="165"/>
      <c r="N581" s="165"/>
      <c r="O581" s="165"/>
      <c r="P581" s="165"/>
      <c r="Q581" s="165"/>
      <c r="R581" s="165"/>
      <c r="S581" s="165"/>
      <c r="T581" s="165"/>
      <c r="U581" s="165"/>
      <c r="V581" s="165"/>
      <c r="W581" s="165"/>
      <c r="X581" s="165"/>
      <c r="Y581" s="165"/>
      <c r="Z581" s="165"/>
    </row>
    <row r="582">
      <c r="A582" s="165"/>
      <c r="B582" s="165"/>
      <c r="C582" s="165"/>
      <c r="D582" s="165"/>
      <c r="E582" s="54"/>
      <c r="F582" s="165"/>
      <c r="G582" s="165"/>
      <c r="H582" s="165"/>
      <c r="I582" s="54"/>
      <c r="J582" s="165"/>
      <c r="K582" s="165"/>
      <c r="L582" s="165"/>
      <c r="M582" s="165"/>
      <c r="N582" s="165"/>
      <c r="O582" s="165"/>
      <c r="P582" s="165"/>
      <c r="Q582" s="165"/>
      <c r="R582" s="165"/>
      <c r="S582" s="165"/>
      <c r="T582" s="165"/>
      <c r="U582" s="165"/>
      <c r="V582" s="165"/>
      <c r="W582" s="165"/>
      <c r="X582" s="165"/>
      <c r="Y582" s="165"/>
      <c r="Z582" s="165"/>
    </row>
    <row r="583">
      <c r="A583" s="165"/>
      <c r="B583" s="165"/>
      <c r="C583" s="165"/>
      <c r="D583" s="165"/>
      <c r="E583" s="54"/>
      <c r="F583" s="165"/>
      <c r="G583" s="165"/>
      <c r="H583" s="165"/>
      <c r="I583" s="54"/>
      <c r="J583" s="165"/>
      <c r="K583" s="165"/>
      <c r="L583" s="165"/>
      <c r="M583" s="165"/>
      <c r="N583" s="165"/>
      <c r="O583" s="165"/>
      <c r="P583" s="165"/>
      <c r="Q583" s="165"/>
      <c r="R583" s="165"/>
      <c r="S583" s="165"/>
      <c r="T583" s="165"/>
      <c r="U583" s="165"/>
      <c r="V583" s="165"/>
      <c r="W583" s="165"/>
      <c r="X583" s="165"/>
      <c r="Y583" s="165"/>
      <c r="Z583" s="165"/>
    </row>
    <row r="584">
      <c r="A584" s="165"/>
      <c r="B584" s="165"/>
      <c r="C584" s="165"/>
      <c r="D584" s="165"/>
      <c r="E584" s="54"/>
      <c r="F584" s="165"/>
      <c r="G584" s="165"/>
      <c r="H584" s="165"/>
      <c r="I584" s="54"/>
      <c r="J584" s="165"/>
      <c r="K584" s="165"/>
      <c r="L584" s="165"/>
      <c r="M584" s="165"/>
      <c r="N584" s="165"/>
      <c r="O584" s="165"/>
      <c r="P584" s="165"/>
      <c r="Q584" s="165"/>
      <c r="R584" s="165"/>
      <c r="S584" s="165"/>
      <c r="T584" s="165"/>
      <c r="U584" s="165"/>
      <c r="V584" s="165"/>
      <c r="W584" s="165"/>
      <c r="X584" s="165"/>
      <c r="Y584" s="165"/>
      <c r="Z584" s="165"/>
    </row>
    <row r="585">
      <c r="A585" s="165"/>
      <c r="B585" s="165"/>
      <c r="C585" s="165"/>
      <c r="D585" s="165"/>
      <c r="E585" s="54"/>
      <c r="F585" s="165"/>
      <c r="G585" s="165"/>
      <c r="H585" s="165"/>
      <c r="I585" s="54"/>
      <c r="J585" s="165"/>
      <c r="K585" s="165"/>
      <c r="L585" s="165"/>
      <c r="M585" s="165"/>
      <c r="N585" s="165"/>
      <c r="O585" s="165"/>
      <c r="P585" s="165"/>
      <c r="Q585" s="165"/>
      <c r="R585" s="165"/>
      <c r="S585" s="165"/>
      <c r="T585" s="165"/>
      <c r="U585" s="165"/>
      <c r="V585" s="165"/>
      <c r="W585" s="165"/>
      <c r="X585" s="165"/>
      <c r="Y585" s="165"/>
      <c r="Z585" s="165"/>
    </row>
    <row r="586">
      <c r="A586" s="165"/>
      <c r="B586" s="165"/>
      <c r="C586" s="165"/>
      <c r="D586" s="165"/>
      <c r="E586" s="54"/>
      <c r="F586" s="165"/>
      <c r="G586" s="165"/>
      <c r="H586" s="165"/>
      <c r="I586" s="54"/>
      <c r="J586" s="165"/>
      <c r="K586" s="165"/>
      <c r="L586" s="165"/>
      <c r="M586" s="165"/>
      <c r="N586" s="165"/>
      <c r="O586" s="165"/>
      <c r="P586" s="165"/>
      <c r="Q586" s="165"/>
      <c r="R586" s="165"/>
      <c r="S586" s="165"/>
      <c r="T586" s="165"/>
      <c r="U586" s="165"/>
      <c r="V586" s="165"/>
      <c r="W586" s="165"/>
      <c r="X586" s="165"/>
      <c r="Y586" s="165"/>
      <c r="Z586" s="165"/>
    </row>
    <row r="587">
      <c r="A587" s="165"/>
      <c r="B587" s="165"/>
      <c r="C587" s="165"/>
      <c r="D587" s="165"/>
      <c r="E587" s="54"/>
      <c r="F587" s="165"/>
      <c r="G587" s="165"/>
      <c r="H587" s="165"/>
      <c r="I587" s="54"/>
      <c r="J587" s="165"/>
      <c r="K587" s="165"/>
      <c r="L587" s="165"/>
      <c r="M587" s="165"/>
      <c r="N587" s="165"/>
      <c r="O587" s="165"/>
      <c r="P587" s="165"/>
      <c r="Q587" s="165"/>
      <c r="R587" s="165"/>
      <c r="S587" s="165"/>
      <c r="T587" s="165"/>
      <c r="U587" s="165"/>
      <c r="V587" s="165"/>
      <c r="W587" s="165"/>
      <c r="X587" s="165"/>
      <c r="Y587" s="165"/>
      <c r="Z587" s="165"/>
    </row>
    <row r="588">
      <c r="A588" s="165"/>
      <c r="B588" s="165"/>
      <c r="C588" s="165"/>
      <c r="D588" s="165"/>
      <c r="E588" s="54"/>
      <c r="F588" s="165"/>
      <c r="G588" s="165"/>
      <c r="H588" s="165"/>
      <c r="I588" s="54"/>
      <c r="J588" s="165"/>
      <c r="K588" s="165"/>
      <c r="L588" s="165"/>
      <c r="M588" s="165"/>
      <c r="N588" s="165"/>
      <c r="O588" s="165"/>
      <c r="P588" s="165"/>
      <c r="Q588" s="165"/>
      <c r="R588" s="165"/>
      <c r="S588" s="165"/>
      <c r="T588" s="165"/>
      <c r="U588" s="165"/>
      <c r="V588" s="165"/>
      <c r="W588" s="165"/>
      <c r="X588" s="165"/>
      <c r="Y588" s="165"/>
      <c r="Z588" s="165"/>
    </row>
    <row r="589">
      <c r="A589" s="165"/>
      <c r="B589" s="165"/>
      <c r="C589" s="165"/>
      <c r="D589" s="165"/>
      <c r="E589" s="54"/>
      <c r="F589" s="165"/>
      <c r="G589" s="165"/>
      <c r="H589" s="165"/>
      <c r="I589" s="54"/>
      <c r="J589" s="165"/>
      <c r="K589" s="165"/>
      <c r="L589" s="165"/>
      <c r="M589" s="165"/>
      <c r="N589" s="165"/>
      <c r="O589" s="165"/>
      <c r="P589" s="165"/>
      <c r="Q589" s="165"/>
      <c r="R589" s="165"/>
      <c r="S589" s="165"/>
      <c r="T589" s="165"/>
      <c r="U589" s="165"/>
      <c r="V589" s="165"/>
      <c r="W589" s="165"/>
      <c r="X589" s="165"/>
      <c r="Y589" s="165"/>
      <c r="Z589" s="165"/>
    </row>
    <row r="590">
      <c r="A590" s="165"/>
      <c r="B590" s="165"/>
      <c r="C590" s="165"/>
      <c r="D590" s="165"/>
      <c r="E590" s="54"/>
      <c r="F590" s="165"/>
      <c r="G590" s="165"/>
      <c r="H590" s="165"/>
      <c r="I590" s="54"/>
      <c r="J590" s="165"/>
      <c r="K590" s="165"/>
      <c r="L590" s="165"/>
      <c r="M590" s="165"/>
      <c r="N590" s="165"/>
      <c r="O590" s="165"/>
      <c r="P590" s="165"/>
      <c r="Q590" s="165"/>
      <c r="R590" s="165"/>
      <c r="S590" s="165"/>
      <c r="T590" s="165"/>
      <c r="U590" s="165"/>
      <c r="V590" s="165"/>
      <c r="W590" s="165"/>
      <c r="X590" s="165"/>
      <c r="Y590" s="165"/>
      <c r="Z590" s="165"/>
    </row>
    <row r="591">
      <c r="A591" s="165"/>
      <c r="B591" s="165"/>
      <c r="C591" s="165"/>
      <c r="D591" s="165"/>
      <c r="E591" s="54"/>
      <c r="F591" s="165"/>
      <c r="G591" s="165"/>
      <c r="H591" s="165"/>
      <c r="I591" s="54"/>
      <c r="J591" s="165"/>
      <c r="K591" s="165"/>
      <c r="L591" s="165"/>
      <c r="M591" s="165"/>
      <c r="N591" s="165"/>
      <c r="O591" s="165"/>
      <c r="P591" s="165"/>
      <c r="Q591" s="165"/>
      <c r="R591" s="165"/>
      <c r="S591" s="165"/>
      <c r="T591" s="165"/>
      <c r="U591" s="165"/>
      <c r="V591" s="165"/>
      <c r="W591" s="165"/>
      <c r="X591" s="165"/>
      <c r="Y591" s="165"/>
      <c r="Z591" s="165"/>
    </row>
    <row r="592">
      <c r="A592" s="165"/>
      <c r="B592" s="165"/>
      <c r="C592" s="165"/>
      <c r="D592" s="165"/>
      <c r="E592" s="54"/>
      <c r="F592" s="165"/>
      <c r="G592" s="165"/>
      <c r="H592" s="165"/>
      <c r="I592" s="54"/>
      <c r="J592" s="165"/>
      <c r="K592" s="165"/>
      <c r="L592" s="165"/>
      <c r="M592" s="165"/>
      <c r="N592" s="165"/>
      <c r="O592" s="165"/>
      <c r="P592" s="165"/>
      <c r="Q592" s="165"/>
      <c r="R592" s="165"/>
      <c r="S592" s="165"/>
      <c r="T592" s="165"/>
      <c r="U592" s="165"/>
      <c r="V592" s="165"/>
      <c r="W592" s="165"/>
      <c r="X592" s="165"/>
      <c r="Y592" s="165"/>
      <c r="Z592" s="165"/>
    </row>
    <row r="593">
      <c r="A593" s="165"/>
      <c r="B593" s="165"/>
      <c r="C593" s="165"/>
      <c r="D593" s="165"/>
      <c r="E593" s="54"/>
      <c r="F593" s="165"/>
      <c r="G593" s="165"/>
      <c r="H593" s="165"/>
      <c r="I593" s="54"/>
      <c r="J593" s="165"/>
      <c r="K593" s="165"/>
      <c r="L593" s="165"/>
      <c r="M593" s="165"/>
      <c r="N593" s="165"/>
      <c r="O593" s="165"/>
      <c r="P593" s="165"/>
      <c r="Q593" s="165"/>
      <c r="R593" s="165"/>
      <c r="S593" s="165"/>
      <c r="T593" s="165"/>
      <c r="U593" s="165"/>
      <c r="V593" s="165"/>
      <c r="W593" s="165"/>
      <c r="X593" s="165"/>
      <c r="Y593" s="165"/>
      <c r="Z593" s="165"/>
    </row>
    <row r="594">
      <c r="A594" s="165"/>
      <c r="B594" s="165"/>
      <c r="C594" s="165"/>
      <c r="D594" s="165"/>
      <c r="E594" s="54"/>
      <c r="F594" s="165"/>
      <c r="G594" s="165"/>
      <c r="H594" s="165"/>
      <c r="I594" s="54"/>
      <c r="J594" s="165"/>
      <c r="K594" s="165"/>
      <c r="L594" s="165"/>
      <c r="M594" s="165"/>
      <c r="N594" s="165"/>
      <c r="O594" s="165"/>
      <c r="P594" s="165"/>
      <c r="Q594" s="165"/>
      <c r="R594" s="165"/>
      <c r="S594" s="165"/>
      <c r="T594" s="165"/>
      <c r="U594" s="165"/>
      <c r="V594" s="165"/>
      <c r="W594" s="165"/>
      <c r="X594" s="165"/>
      <c r="Y594" s="165"/>
      <c r="Z594" s="165"/>
    </row>
    <row r="595">
      <c r="A595" s="165"/>
      <c r="B595" s="165"/>
      <c r="C595" s="165"/>
      <c r="D595" s="165"/>
      <c r="E595" s="54"/>
      <c r="F595" s="165"/>
      <c r="G595" s="165"/>
      <c r="H595" s="165"/>
      <c r="I595" s="54"/>
      <c r="J595" s="165"/>
      <c r="K595" s="165"/>
      <c r="L595" s="165"/>
      <c r="M595" s="165"/>
      <c r="N595" s="165"/>
      <c r="O595" s="165"/>
      <c r="P595" s="165"/>
      <c r="Q595" s="165"/>
      <c r="R595" s="165"/>
      <c r="S595" s="165"/>
      <c r="T595" s="165"/>
      <c r="U595" s="165"/>
      <c r="V595" s="165"/>
      <c r="W595" s="165"/>
      <c r="X595" s="165"/>
      <c r="Y595" s="165"/>
      <c r="Z595" s="165"/>
    </row>
    <row r="596">
      <c r="A596" s="165"/>
      <c r="B596" s="165"/>
      <c r="C596" s="165"/>
      <c r="D596" s="165"/>
      <c r="E596" s="54"/>
      <c r="F596" s="165"/>
      <c r="G596" s="165"/>
      <c r="H596" s="165"/>
      <c r="I596" s="54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</row>
    <row r="597">
      <c r="A597" s="165"/>
      <c r="B597" s="165"/>
      <c r="C597" s="165"/>
      <c r="D597" s="165"/>
      <c r="E597" s="54"/>
      <c r="F597" s="165"/>
      <c r="G597" s="165"/>
      <c r="H597" s="165"/>
      <c r="I597" s="54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</row>
    <row r="598">
      <c r="A598" s="165"/>
      <c r="B598" s="165"/>
      <c r="C598" s="165"/>
      <c r="D598" s="165"/>
      <c r="E598" s="54"/>
      <c r="F598" s="165"/>
      <c r="G598" s="165"/>
      <c r="H598" s="165"/>
      <c r="I598" s="54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</row>
    <row r="599">
      <c r="A599" s="165"/>
      <c r="B599" s="165"/>
      <c r="C599" s="165"/>
      <c r="D599" s="165"/>
      <c r="E599" s="54"/>
      <c r="F599" s="165"/>
      <c r="G599" s="165"/>
      <c r="H599" s="165"/>
      <c r="I599" s="54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</row>
    <row r="600">
      <c r="A600" s="165"/>
      <c r="B600" s="165"/>
      <c r="C600" s="165"/>
      <c r="D600" s="165"/>
      <c r="E600" s="54"/>
      <c r="F600" s="165"/>
      <c r="G600" s="165"/>
      <c r="H600" s="165"/>
      <c r="I600" s="54"/>
      <c r="J600" s="165"/>
      <c r="K600" s="165"/>
      <c r="L600" s="165"/>
      <c r="M600" s="165"/>
      <c r="N600" s="165"/>
      <c r="O600" s="165"/>
      <c r="P600" s="165"/>
      <c r="Q600" s="165"/>
      <c r="R600" s="165"/>
      <c r="S600" s="165"/>
      <c r="T600" s="165"/>
      <c r="U600" s="165"/>
      <c r="V600" s="165"/>
      <c r="W600" s="165"/>
      <c r="X600" s="165"/>
      <c r="Y600" s="165"/>
      <c r="Z600" s="165"/>
    </row>
    <row r="601">
      <c r="A601" s="165"/>
      <c r="B601" s="165"/>
      <c r="C601" s="165"/>
      <c r="D601" s="165"/>
      <c r="E601" s="54"/>
      <c r="F601" s="165"/>
      <c r="G601" s="165"/>
      <c r="H601" s="165"/>
      <c r="I601" s="54"/>
      <c r="J601" s="165"/>
      <c r="K601" s="165"/>
      <c r="L601" s="165"/>
      <c r="M601" s="165"/>
      <c r="N601" s="165"/>
      <c r="O601" s="165"/>
      <c r="P601" s="165"/>
      <c r="Q601" s="165"/>
      <c r="R601" s="165"/>
      <c r="S601" s="165"/>
      <c r="T601" s="165"/>
      <c r="U601" s="165"/>
      <c r="V601" s="165"/>
      <c r="W601" s="165"/>
      <c r="X601" s="165"/>
      <c r="Y601" s="165"/>
      <c r="Z601" s="165"/>
    </row>
    <row r="602">
      <c r="A602" s="165"/>
      <c r="B602" s="165"/>
      <c r="C602" s="165"/>
      <c r="D602" s="165"/>
      <c r="E602" s="54"/>
      <c r="F602" s="165"/>
      <c r="G602" s="165"/>
      <c r="H602" s="165"/>
      <c r="I602" s="54"/>
      <c r="J602" s="165"/>
      <c r="K602" s="165"/>
      <c r="L602" s="165"/>
      <c r="M602" s="165"/>
      <c r="N602" s="165"/>
      <c r="O602" s="165"/>
      <c r="P602" s="165"/>
      <c r="Q602" s="165"/>
      <c r="R602" s="165"/>
      <c r="S602" s="165"/>
      <c r="T602" s="165"/>
      <c r="U602" s="165"/>
      <c r="V602" s="165"/>
      <c r="W602" s="165"/>
      <c r="X602" s="165"/>
      <c r="Y602" s="165"/>
      <c r="Z602" s="165"/>
    </row>
    <row r="603">
      <c r="A603" s="165"/>
      <c r="B603" s="165"/>
      <c r="C603" s="165"/>
      <c r="D603" s="165"/>
      <c r="E603" s="54"/>
      <c r="F603" s="165"/>
      <c r="G603" s="165"/>
      <c r="H603" s="165"/>
      <c r="I603" s="54"/>
      <c r="J603" s="165"/>
      <c r="K603" s="165"/>
      <c r="L603" s="165"/>
      <c r="M603" s="165"/>
      <c r="N603" s="165"/>
      <c r="O603" s="165"/>
      <c r="P603" s="165"/>
      <c r="Q603" s="165"/>
      <c r="R603" s="165"/>
      <c r="S603" s="165"/>
      <c r="T603" s="165"/>
      <c r="U603" s="165"/>
      <c r="V603" s="165"/>
      <c r="W603" s="165"/>
      <c r="X603" s="165"/>
      <c r="Y603" s="165"/>
      <c r="Z603" s="165"/>
    </row>
    <row r="604">
      <c r="A604" s="165"/>
      <c r="B604" s="165"/>
      <c r="C604" s="165"/>
      <c r="D604" s="165"/>
      <c r="E604" s="54"/>
      <c r="F604" s="165"/>
      <c r="G604" s="165"/>
      <c r="H604" s="165"/>
      <c r="I604" s="54"/>
      <c r="J604" s="165"/>
      <c r="K604" s="165"/>
      <c r="L604" s="165"/>
      <c r="M604" s="165"/>
      <c r="N604" s="165"/>
      <c r="O604" s="165"/>
      <c r="P604" s="165"/>
      <c r="Q604" s="165"/>
      <c r="R604" s="165"/>
      <c r="S604" s="165"/>
      <c r="T604" s="165"/>
      <c r="U604" s="165"/>
      <c r="V604" s="165"/>
      <c r="W604" s="165"/>
      <c r="X604" s="165"/>
      <c r="Y604" s="165"/>
      <c r="Z604" s="165"/>
    </row>
    <row r="605">
      <c r="A605" s="165"/>
      <c r="B605" s="165"/>
      <c r="C605" s="165"/>
      <c r="D605" s="165"/>
      <c r="E605" s="54"/>
      <c r="F605" s="165"/>
      <c r="G605" s="165"/>
      <c r="H605" s="165"/>
      <c r="I605" s="54"/>
      <c r="J605" s="165"/>
      <c r="K605" s="165"/>
      <c r="L605" s="165"/>
      <c r="M605" s="165"/>
      <c r="N605" s="165"/>
      <c r="O605" s="165"/>
      <c r="P605" s="165"/>
      <c r="Q605" s="165"/>
      <c r="R605" s="165"/>
      <c r="S605" s="165"/>
      <c r="T605" s="165"/>
      <c r="U605" s="165"/>
      <c r="V605" s="165"/>
      <c r="W605" s="165"/>
      <c r="X605" s="165"/>
      <c r="Y605" s="165"/>
      <c r="Z605" s="165"/>
    </row>
    <row r="606">
      <c r="A606" s="165"/>
      <c r="B606" s="165"/>
      <c r="C606" s="165"/>
      <c r="D606" s="165"/>
      <c r="E606" s="54"/>
      <c r="F606" s="165"/>
      <c r="G606" s="165"/>
      <c r="H606" s="165"/>
      <c r="I606" s="54"/>
      <c r="J606" s="165"/>
      <c r="K606" s="165"/>
      <c r="L606" s="165"/>
      <c r="M606" s="165"/>
      <c r="N606" s="165"/>
      <c r="O606" s="165"/>
      <c r="P606" s="165"/>
      <c r="Q606" s="165"/>
      <c r="R606" s="165"/>
      <c r="S606" s="165"/>
      <c r="T606" s="165"/>
      <c r="U606" s="165"/>
      <c r="V606" s="165"/>
      <c r="W606" s="165"/>
      <c r="X606" s="165"/>
      <c r="Y606" s="165"/>
      <c r="Z606" s="165"/>
    </row>
    <row r="607">
      <c r="A607" s="165"/>
      <c r="B607" s="165"/>
      <c r="C607" s="165"/>
      <c r="D607" s="165"/>
      <c r="E607" s="54"/>
      <c r="F607" s="165"/>
      <c r="G607" s="165"/>
      <c r="H607" s="165"/>
      <c r="I607" s="54"/>
      <c r="J607" s="165"/>
      <c r="K607" s="165"/>
      <c r="L607" s="165"/>
      <c r="M607" s="165"/>
      <c r="N607" s="165"/>
      <c r="O607" s="165"/>
      <c r="P607" s="165"/>
      <c r="Q607" s="165"/>
      <c r="R607" s="165"/>
      <c r="S607" s="165"/>
      <c r="T607" s="165"/>
      <c r="U607" s="165"/>
      <c r="V607" s="165"/>
      <c r="W607" s="165"/>
      <c r="X607" s="165"/>
      <c r="Y607" s="165"/>
      <c r="Z607" s="165"/>
    </row>
    <row r="608">
      <c r="A608" s="165"/>
      <c r="B608" s="165"/>
      <c r="C608" s="165"/>
      <c r="D608" s="165"/>
      <c r="E608" s="54"/>
      <c r="F608" s="165"/>
      <c r="G608" s="165"/>
      <c r="H608" s="165"/>
      <c r="I608" s="54"/>
      <c r="J608" s="165"/>
      <c r="K608" s="165"/>
      <c r="L608" s="165"/>
      <c r="M608" s="165"/>
      <c r="N608" s="165"/>
      <c r="O608" s="165"/>
      <c r="P608" s="165"/>
      <c r="Q608" s="165"/>
      <c r="R608" s="165"/>
      <c r="S608" s="165"/>
      <c r="T608" s="165"/>
      <c r="U608" s="165"/>
      <c r="V608" s="165"/>
      <c r="W608" s="165"/>
      <c r="X608" s="165"/>
      <c r="Y608" s="165"/>
      <c r="Z608" s="165"/>
    </row>
    <row r="609">
      <c r="A609" s="165"/>
      <c r="B609" s="165"/>
      <c r="C609" s="165"/>
      <c r="D609" s="165"/>
      <c r="E609" s="54"/>
      <c r="F609" s="165"/>
      <c r="G609" s="165"/>
      <c r="H609" s="165"/>
      <c r="I609" s="54"/>
      <c r="J609" s="165"/>
      <c r="K609" s="165"/>
      <c r="L609" s="165"/>
      <c r="M609" s="165"/>
      <c r="N609" s="165"/>
      <c r="O609" s="165"/>
      <c r="P609" s="165"/>
      <c r="Q609" s="165"/>
      <c r="R609" s="165"/>
      <c r="S609" s="165"/>
      <c r="T609" s="165"/>
      <c r="U609" s="165"/>
      <c r="V609" s="165"/>
      <c r="W609" s="165"/>
      <c r="X609" s="165"/>
      <c r="Y609" s="165"/>
      <c r="Z609" s="165"/>
    </row>
    <row r="610">
      <c r="A610" s="165"/>
      <c r="B610" s="165"/>
      <c r="C610" s="165"/>
      <c r="D610" s="165"/>
      <c r="E610" s="54"/>
      <c r="F610" s="165"/>
      <c r="G610" s="165"/>
      <c r="H610" s="165"/>
      <c r="I610" s="54"/>
      <c r="J610" s="165"/>
      <c r="K610" s="165"/>
      <c r="L610" s="165"/>
      <c r="M610" s="165"/>
      <c r="N610" s="165"/>
      <c r="O610" s="165"/>
      <c r="P610" s="165"/>
      <c r="Q610" s="165"/>
      <c r="R610" s="165"/>
      <c r="S610" s="165"/>
      <c r="T610" s="165"/>
      <c r="U610" s="165"/>
      <c r="V610" s="165"/>
      <c r="W610" s="165"/>
      <c r="X610" s="165"/>
      <c r="Y610" s="165"/>
      <c r="Z610" s="165"/>
    </row>
    <row r="611">
      <c r="A611" s="165"/>
      <c r="B611" s="165"/>
      <c r="C611" s="165"/>
      <c r="D611" s="165"/>
      <c r="E611" s="54"/>
      <c r="F611" s="165"/>
      <c r="G611" s="165"/>
      <c r="H611" s="165"/>
      <c r="I611" s="54"/>
      <c r="J611" s="165"/>
      <c r="K611" s="165"/>
      <c r="L611" s="165"/>
      <c r="M611" s="165"/>
      <c r="N611" s="165"/>
      <c r="O611" s="165"/>
      <c r="P611" s="165"/>
      <c r="Q611" s="165"/>
      <c r="R611" s="165"/>
      <c r="S611" s="165"/>
      <c r="T611" s="165"/>
      <c r="U611" s="165"/>
      <c r="V611" s="165"/>
      <c r="W611" s="165"/>
      <c r="X611" s="165"/>
      <c r="Y611" s="165"/>
      <c r="Z611" s="165"/>
    </row>
    <row r="612">
      <c r="A612" s="165"/>
      <c r="B612" s="165"/>
      <c r="C612" s="165"/>
      <c r="D612" s="165"/>
      <c r="E612" s="54"/>
      <c r="F612" s="165"/>
      <c r="G612" s="165"/>
      <c r="H612" s="165"/>
      <c r="I612" s="54"/>
      <c r="J612" s="165"/>
      <c r="K612" s="165"/>
      <c r="L612" s="165"/>
      <c r="M612" s="165"/>
      <c r="N612" s="165"/>
      <c r="O612" s="165"/>
      <c r="P612" s="165"/>
      <c r="Q612" s="165"/>
      <c r="R612" s="165"/>
      <c r="S612" s="165"/>
      <c r="T612" s="165"/>
      <c r="U612" s="165"/>
      <c r="V612" s="165"/>
      <c r="W612" s="165"/>
      <c r="X612" s="165"/>
      <c r="Y612" s="165"/>
      <c r="Z612" s="165"/>
    </row>
    <row r="613">
      <c r="A613" s="165"/>
      <c r="B613" s="165"/>
      <c r="C613" s="165"/>
      <c r="D613" s="165"/>
      <c r="E613" s="54"/>
      <c r="F613" s="165"/>
      <c r="G613" s="165"/>
      <c r="H613" s="165"/>
      <c r="I613" s="54"/>
      <c r="J613" s="165"/>
      <c r="K613" s="165"/>
      <c r="L613" s="165"/>
      <c r="M613" s="165"/>
      <c r="N613" s="165"/>
      <c r="O613" s="165"/>
      <c r="P613" s="165"/>
      <c r="Q613" s="165"/>
      <c r="R613" s="165"/>
      <c r="S613" s="165"/>
      <c r="T613" s="165"/>
      <c r="U613" s="165"/>
      <c r="V613" s="165"/>
      <c r="W613" s="165"/>
      <c r="X613" s="165"/>
      <c r="Y613" s="165"/>
      <c r="Z613" s="165"/>
    </row>
    <row r="614">
      <c r="A614" s="165"/>
      <c r="B614" s="165"/>
      <c r="C614" s="165"/>
      <c r="D614" s="165"/>
      <c r="E614" s="54"/>
      <c r="F614" s="165"/>
      <c r="G614" s="165"/>
      <c r="H614" s="165"/>
      <c r="I614" s="54"/>
      <c r="J614" s="165"/>
      <c r="K614" s="165"/>
      <c r="L614" s="165"/>
      <c r="M614" s="165"/>
      <c r="N614" s="165"/>
      <c r="O614" s="165"/>
      <c r="P614" s="165"/>
      <c r="Q614" s="165"/>
      <c r="R614" s="165"/>
      <c r="S614" s="165"/>
      <c r="T614" s="165"/>
      <c r="U614" s="165"/>
      <c r="V614" s="165"/>
      <c r="W614" s="165"/>
      <c r="X614" s="165"/>
      <c r="Y614" s="165"/>
      <c r="Z614" s="165"/>
    </row>
    <row r="615">
      <c r="A615" s="165"/>
      <c r="B615" s="165"/>
      <c r="C615" s="165"/>
      <c r="D615" s="165"/>
      <c r="E615" s="54"/>
      <c r="F615" s="165"/>
      <c r="G615" s="165"/>
      <c r="H615" s="165"/>
      <c r="I615" s="54"/>
      <c r="J615" s="165"/>
      <c r="K615" s="165"/>
      <c r="L615" s="165"/>
      <c r="M615" s="165"/>
      <c r="N615" s="165"/>
      <c r="O615" s="165"/>
      <c r="P615" s="165"/>
      <c r="Q615" s="165"/>
      <c r="R615" s="165"/>
      <c r="S615" s="165"/>
      <c r="T615" s="165"/>
      <c r="U615" s="165"/>
      <c r="V615" s="165"/>
      <c r="W615" s="165"/>
      <c r="X615" s="165"/>
      <c r="Y615" s="165"/>
      <c r="Z615" s="165"/>
    </row>
    <row r="616">
      <c r="A616" s="165"/>
      <c r="B616" s="165"/>
      <c r="C616" s="165"/>
      <c r="D616" s="165"/>
      <c r="E616" s="54"/>
      <c r="F616" s="165"/>
      <c r="G616" s="165"/>
      <c r="H616" s="165"/>
      <c r="I616" s="54"/>
      <c r="J616" s="165"/>
      <c r="K616" s="165"/>
      <c r="L616" s="165"/>
      <c r="M616" s="165"/>
      <c r="N616" s="165"/>
      <c r="O616" s="165"/>
      <c r="P616" s="165"/>
      <c r="Q616" s="165"/>
      <c r="R616" s="165"/>
      <c r="S616" s="165"/>
      <c r="T616" s="165"/>
      <c r="U616" s="165"/>
      <c r="V616" s="165"/>
      <c r="W616" s="165"/>
      <c r="X616" s="165"/>
      <c r="Y616" s="165"/>
      <c r="Z616" s="165"/>
    </row>
    <row r="617">
      <c r="A617" s="165"/>
      <c r="B617" s="165"/>
      <c r="C617" s="165"/>
      <c r="D617" s="165"/>
      <c r="E617" s="54"/>
      <c r="F617" s="165"/>
      <c r="G617" s="165"/>
      <c r="H617" s="165"/>
      <c r="I617" s="54"/>
      <c r="J617" s="165"/>
      <c r="K617" s="165"/>
      <c r="L617" s="165"/>
      <c r="M617" s="165"/>
      <c r="N617" s="165"/>
      <c r="O617" s="165"/>
      <c r="P617" s="165"/>
      <c r="Q617" s="165"/>
      <c r="R617" s="165"/>
      <c r="S617" s="165"/>
      <c r="T617" s="165"/>
      <c r="U617" s="165"/>
      <c r="V617" s="165"/>
      <c r="W617" s="165"/>
      <c r="X617" s="165"/>
      <c r="Y617" s="165"/>
      <c r="Z617" s="165"/>
    </row>
    <row r="618">
      <c r="A618" s="165"/>
      <c r="B618" s="165"/>
      <c r="C618" s="165"/>
      <c r="D618" s="165"/>
      <c r="E618" s="54"/>
      <c r="F618" s="165"/>
      <c r="G618" s="165"/>
      <c r="H618" s="165"/>
      <c r="I618" s="54"/>
      <c r="J618" s="165"/>
      <c r="K618" s="165"/>
      <c r="L618" s="165"/>
      <c r="M618" s="165"/>
      <c r="N618" s="165"/>
      <c r="O618" s="165"/>
      <c r="P618" s="165"/>
      <c r="Q618" s="165"/>
      <c r="R618" s="165"/>
      <c r="S618" s="165"/>
      <c r="T618" s="165"/>
      <c r="U618" s="165"/>
      <c r="V618" s="165"/>
      <c r="W618" s="165"/>
      <c r="X618" s="165"/>
      <c r="Y618" s="165"/>
      <c r="Z618" s="165"/>
    </row>
    <row r="619">
      <c r="A619" s="165"/>
      <c r="B619" s="165"/>
      <c r="C619" s="165"/>
      <c r="D619" s="165"/>
      <c r="E619" s="54"/>
      <c r="F619" s="165"/>
      <c r="G619" s="165"/>
      <c r="H619" s="165"/>
      <c r="I619" s="54"/>
      <c r="J619" s="165"/>
      <c r="K619" s="165"/>
      <c r="L619" s="165"/>
      <c r="M619" s="165"/>
      <c r="N619" s="165"/>
      <c r="O619" s="165"/>
      <c r="P619" s="165"/>
      <c r="Q619" s="165"/>
      <c r="R619" s="165"/>
      <c r="S619" s="165"/>
      <c r="T619" s="165"/>
      <c r="U619" s="165"/>
      <c r="V619" s="165"/>
      <c r="W619" s="165"/>
      <c r="X619" s="165"/>
      <c r="Y619" s="165"/>
      <c r="Z619" s="165"/>
    </row>
    <row r="620">
      <c r="A620" s="165"/>
      <c r="B620" s="165"/>
      <c r="C620" s="165"/>
      <c r="D620" s="165"/>
      <c r="E620" s="54"/>
      <c r="F620" s="165"/>
      <c r="G620" s="165"/>
      <c r="H620" s="165"/>
      <c r="I620" s="54"/>
      <c r="J620" s="165"/>
      <c r="K620" s="165"/>
      <c r="L620" s="165"/>
      <c r="M620" s="165"/>
      <c r="N620" s="165"/>
      <c r="O620" s="165"/>
      <c r="P620" s="165"/>
      <c r="Q620" s="165"/>
      <c r="R620" s="165"/>
      <c r="S620" s="165"/>
      <c r="T620" s="165"/>
      <c r="U620" s="165"/>
      <c r="V620" s="165"/>
      <c r="W620" s="165"/>
      <c r="X620" s="165"/>
      <c r="Y620" s="165"/>
      <c r="Z620" s="165"/>
    </row>
    <row r="621">
      <c r="A621" s="165"/>
      <c r="B621" s="165"/>
      <c r="C621" s="165"/>
      <c r="D621" s="165"/>
      <c r="E621" s="54"/>
      <c r="F621" s="165"/>
      <c r="G621" s="165"/>
      <c r="H621" s="165"/>
      <c r="I621" s="54"/>
      <c r="J621" s="165"/>
      <c r="K621" s="165"/>
      <c r="L621" s="165"/>
      <c r="M621" s="165"/>
      <c r="N621" s="165"/>
      <c r="O621" s="165"/>
      <c r="P621" s="165"/>
      <c r="Q621" s="165"/>
      <c r="R621" s="165"/>
      <c r="S621" s="165"/>
      <c r="T621" s="165"/>
      <c r="U621" s="165"/>
      <c r="V621" s="165"/>
      <c r="W621" s="165"/>
      <c r="X621" s="165"/>
      <c r="Y621" s="165"/>
      <c r="Z621" s="165"/>
    </row>
    <row r="622">
      <c r="A622" s="165"/>
      <c r="B622" s="165"/>
      <c r="C622" s="165"/>
      <c r="D622" s="165"/>
      <c r="E622" s="54"/>
      <c r="F622" s="165"/>
      <c r="G622" s="165"/>
      <c r="H622" s="165"/>
      <c r="I622" s="54"/>
      <c r="J622" s="165"/>
      <c r="K622" s="165"/>
      <c r="L622" s="165"/>
      <c r="M622" s="165"/>
      <c r="N622" s="165"/>
      <c r="O622" s="165"/>
      <c r="P622" s="165"/>
      <c r="Q622" s="165"/>
      <c r="R622" s="165"/>
      <c r="S622" s="165"/>
      <c r="T622" s="165"/>
      <c r="U622" s="165"/>
      <c r="V622" s="165"/>
      <c r="W622" s="165"/>
      <c r="X622" s="165"/>
      <c r="Y622" s="165"/>
      <c r="Z622" s="165"/>
    </row>
    <row r="623">
      <c r="A623" s="165"/>
      <c r="B623" s="165"/>
      <c r="C623" s="165"/>
      <c r="D623" s="165"/>
      <c r="E623" s="54"/>
      <c r="F623" s="165"/>
      <c r="G623" s="165"/>
      <c r="H623" s="165"/>
      <c r="I623" s="54"/>
      <c r="J623" s="165"/>
      <c r="K623" s="165"/>
      <c r="L623" s="165"/>
      <c r="M623" s="165"/>
      <c r="N623" s="165"/>
      <c r="O623" s="165"/>
      <c r="P623" s="165"/>
      <c r="Q623" s="165"/>
      <c r="R623" s="165"/>
      <c r="S623" s="165"/>
      <c r="T623" s="165"/>
      <c r="U623" s="165"/>
      <c r="V623" s="165"/>
      <c r="W623" s="165"/>
      <c r="X623" s="165"/>
      <c r="Y623" s="165"/>
      <c r="Z623" s="165"/>
    </row>
    <row r="624">
      <c r="A624" s="165"/>
      <c r="B624" s="165"/>
      <c r="C624" s="165"/>
      <c r="D624" s="165"/>
      <c r="E624" s="54"/>
      <c r="F624" s="165"/>
      <c r="G624" s="165"/>
      <c r="H624" s="165"/>
      <c r="I624" s="54"/>
      <c r="J624" s="165"/>
      <c r="K624" s="165"/>
      <c r="L624" s="165"/>
      <c r="M624" s="165"/>
      <c r="N624" s="165"/>
      <c r="O624" s="165"/>
      <c r="P624" s="165"/>
      <c r="Q624" s="165"/>
      <c r="R624" s="165"/>
      <c r="S624" s="165"/>
      <c r="T624" s="165"/>
      <c r="U624" s="165"/>
      <c r="V624" s="165"/>
      <c r="W624" s="165"/>
      <c r="X624" s="165"/>
      <c r="Y624" s="165"/>
      <c r="Z624" s="165"/>
    </row>
    <row r="625">
      <c r="A625" s="165"/>
      <c r="B625" s="165"/>
      <c r="C625" s="165"/>
      <c r="D625" s="165"/>
      <c r="E625" s="54"/>
      <c r="F625" s="165"/>
      <c r="G625" s="165"/>
      <c r="H625" s="165"/>
      <c r="I625" s="54"/>
      <c r="J625" s="165"/>
      <c r="K625" s="165"/>
      <c r="L625" s="165"/>
      <c r="M625" s="165"/>
      <c r="N625" s="165"/>
      <c r="O625" s="165"/>
      <c r="P625" s="165"/>
      <c r="Q625" s="165"/>
      <c r="R625" s="165"/>
      <c r="S625" s="165"/>
      <c r="T625" s="165"/>
      <c r="U625" s="165"/>
      <c r="V625" s="165"/>
      <c r="W625" s="165"/>
      <c r="X625" s="165"/>
      <c r="Y625" s="165"/>
      <c r="Z625" s="165"/>
    </row>
    <row r="626">
      <c r="A626" s="165"/>
      <c r="B626" s="165"/>
      <c r="C626" s="165"/>
      <c r="D626" s="165"/>
      <c r="E626" s="54"/>
      <c r="F626" s="165"/>
      <c r="G626" s="165"/>
      <c r="H626" s="165"/>
      <c r="I626" s="54"/>
      <c r="J626" s="165"/>
      <c r="K626" s="165"/>
      <c r="L626" s="165"/>
      <c r="M626" s="165"/>
      <c r="N626" s="165"/>
      <c r="O626" s="165"/>
      <c r="P626" s="165"/>
      <c r="Q626" s="165"/>
      <c r="R626" s="165"/>
      <c r="S626" s="165"/>
      <c r="T626" s="165"/>
      <c r="U626" s="165"/>
      <c r="V626" s="165"/>
      <c r="W626" s="165"/>
      <c r="X626" s="165"/>
      <c r="Y626" s="165"/>
      <c r="Z626" s="165"/>
    </row>
    <row r="627">
      <c r="A627" s="165"/>
      <c r="B627" s="165"/>
      <c r="C627" s="165"/>
      <c r="D627" s="165"/>
      <c r="E627" s="54"/>
      <c r="F627" s="165"/>
      <c r="G627" s="165"/>
      <c r="H627" s="165"/>
      <c r="I627" s="54"/>
      <c r="J627" s="165"/>
      <c r="K627" s="165"/>
      <c r="L627" s="165"/>
      <c r="M627" s="165"/>
      <c r="N627" s="165"/>
      <c r="O627" s="165"/>
      <c r="P627" s="165"/>
      <c r="Q627" s="165"/>
      <c r="R627" s="165"/>
      <c r="S627" s="165"/>
      <c r="T627" s="165"/>
      <c r="U627" s="165"/>
      <c r="V627" s="165"/>
      <c r="W627" s="165"/>
      <c r="X627" s="165"/>
      <c r="Y627" s="165"/>
      <c r="Z627" s="165"/>
    </row>
    <row r="628">
      <c r="A628" s="165"/>
      <c r="B628" s="165"/>
      <c r="C628" s="165"/>
      <c r="D628" s="165"/>
      <c r="E628" s="54"/>
      <c r="F628" s="165"/>
      <c r="G628" s="165"/>
      <c r="H628" s="165"/>
      <c r="I628" s="54"/>
      <c r="J628" s="165"/>
      <c r="K628" s="165"/>
      <c r="L628" s="165"/>
      <c r="M628" s="165"/>
      <c r="N628" s="165"/>
      <c r="O628" s="165"/>
      <c r="P628" s="165"/>
      <c r="Q628" s="165"/>
      <c r="R628" s="165"/>
      <c r="S628" s="165"/>
      <c r="T628" s="165"/>
      <c r="U628" s="165"/>
      <c r="V628" s="165"/>
      <c r="W628" s="165"/>
      <c r="X628" s="165"/>
      <c r="Y628" s="165"/>
      <c r="Z628" s="165"/>
    </row>
    <row r="629">
      <c r="A629" s="165"/>
      <c r="B629" s="165"/>
      <c r="C629" s="165"/>
      <c r="D629" s="165"/>
      <c r="E629" s="54"/>
      <c r="F629" s="165"/>
      <c r="G629" s="165"/>
      <c r="H629" s="165"/>
      <c r="I629" s="54"/>
      <c r="J629" s="165"/>
      <c r="K629" s="165"/>
      <c r="L629" s="165"/>
      <c r="M629" s="165"/>
      <c r="N629" s="165"/>
      <c r="O629" s="165"/>
      <c r="P629" s="165"/>
      <c r="Q629" s="165"/>
      <c r="R629" s="165"/>
      <c r="S629" s="165"/>
      <c r="T629" s="165"/>
      <c r="U629" s="165"/>
      <c r="V629" s="165"/>
      <c r="W629" s="165"/>
      <c r="X629" s="165"/>
      <c r="Y629" s="165"/>
      <c r="Z629" s="165"/>
    </row>
    <row r="630">
      <c r="A630" s="165"/>
      <c r="B630" s="165"/>
      <c r="C630" s="165"/>
      <c r="D630" s="165"/>
      <c r="E630" s="54"/>
      <c r="F630" s="165"/>
      <c r="G630" s="165"/>
      <c r="H630" s="165"/>
      <c r="I630" s="54"/>
      <c r="J630" s="165"/>
      <c r="K630" s="165"/>
      <c r="L630" s="165"/>
      <c r="M630" s="165"/>
      <c r="N630" s="165"/>
      <c r="O630" s="165"/>
      <c r="P630" s="165"/>
      <c r="Q630" s="165"/>
      <c r="R630" s="165"/>
      <c r="S630" s="165"/>
      <c r="T630" s="165"/>
      <c r="U630" s="165"/>
      <c r="V630" s="165"/>
      <c r="W630" s="165"/>
      <c r="X630" s="165"/>
      <c r="Y630" s="165"/>
      <c r="Z630" s="165"/>
    </row>
    <row r="631">
      <c r="A631" s="165"/>
      <c r="B631" s="165"/>
      <c r="C631" s="165"/>
      <c r="D631" s="165"/>
      <c r="E631" s="54"/>
      <c r="F631" s="165"/>
      <c r="G631" s="165"/>
      <c r="H631" s="165"/>
      <c r="I631" s="54"/>
      <c r="J631" s="165"/>
      <c r="K631" s="165"/>
      <c r="L631" s="165"/>
      <c r="M631" s="165"/>
      <c r="N631" s="165"/>
      <c r="O631" s="165"/>
      <c r="P631" s="165"/>
      <c r="Q631" s="165"/>
      <c r="R631" s="165"/>
      <c r="S631" s="165"/>
      <c r="T631" s="165"/>
      <c r="U631" s="165"/>
      <c r="V631" s="165"/>
      <c r="W631" s="165"/>
      <c r="X631" s="165"/>
      <c r="Y631" s="165"/>
      <c r="Z631" s="165"/>
    </row>
    <row r="632">
      <c r="A632" s="165"/>
      <c r="B632" s="165"/>
      <c r="C632" s="165"/>
      <c r="D632" s="165"/>
      <c r="E632" s="54"/>
      <c r="F632" s="165"/>
      <c r="G632" s="165"/>
      <c r="H632" s="165"/>
      <c r="I632" s="54"/>
      <c r="J632" s="165"/>
      <c r="K632" s="165"/>
      <c r="L632" s="165"/>
      <c r="M632" s="165"/>
      <c r="N632" s="165"/>
      <c r="O632" s="165"/>
      <c r="P632" s="165"/>
      <c r="Q632" s="165"/>
      <c r="R632" s="165"/>
      <c r="S632" s="165"/>
      <c r="T632" s="165"/>
      <c r="U632" s="165"/>
      <c r="V632" s="165"/>
      <c r="W632" s="165"/>
      <c r="X632" s="165"/>
      <c r="Y632" s="165"/>
      <c r="Z632" s="165"/>
    </row>
    <row r="633">
      <c r="A633" s="165"/>
      <c r="B633" s="165"/>
      <c r="C633" s="165"/>
      <c r="D633" s="165"/>
      <c r="E633" s="54"/>
      <c r="F633" s="165"/>
      <c r="G633" s="165"/>
      <c r="H633" s="165"/>
      <c r="I633" s="54"/>
      <c r="J633" s="165"/>
      <c r="K633" s="165"/>
      <c r="L633" s="165"/>
      <c r="M633" s="165"/>
      <c r="N633" s="165"/>
      <c r="O633" s="165"/>
      <c r="P633" s="165"/>
      <c r="Q633" s="165"/>
      <c r="R633" s="165"/>
      <c r="S633" s="165"/>
      <c r="T633" s="165"/>
      <c r="U633" s="165"/>
      <c r="V633" s="165"/>
      <c r="W633" s="165"/>
      <c r="X633" s="165"/>
      <c r="Y633" s="165"/>
      <c r="Z633" s="165"/>
    </row>
    <row r="634">
      <c r="A634" s="165"/>
      <c r="B634" s="165"/>
      <c r="C634" s="165"/>
      <c r="D634" s="165"/>
      <c r="E634" s="54"/>
      <c r="F634" s="165"/>
      <c r="G634" s="165"/>
      <c r="H634" s="165"/>
      <c r="I634" s="54"/>
      <c r="J634" s="165"/>
      <c r="K634" s="165"/>
      <c r="L634" s="165"/>
      <c r="M634" s="165"/>
      <c r="N634" s="165"/>
      <c r="O634" s="165"/>
      <c r="P634" s="165"/>
      <c r="Q634" s="165"/>
      <c r="R634" s="165"/>
      <c r="S634" s="165"/>
      <c r="T634" s="165"/>
      <c r="U634" s="165"/>
      <c r="V634" s="165"/>
      <c r="W634" s="165"/>
      <c r="X634" s="165"/>
      <c r="Y634" s="165"/>
      <c r="Z634" s="165"/>
    </row>
    <row r="635">
      <c r="A635" s="165"/>
      <c r="B635" s="165"/>
      <c r="C635" s="165"/>
      <c r="D635" s="165"/>
      <c r="E635" s="54"/>
      <c r="F635" s="165"/>
      <c r="G635" s="165"/>
      <c r="H635" s="165"/>
      <c r="I635" s="54"/>
      <c r="J635" s="165"/>
      <c r="K635" s="165"/>
      <c r="L635" s="165"/>
      <c r="M635" s="165"/>
      <c r="N635" s="165"/>
      <c r="O635" s="165"/>
      <c r="P635" s="165"/>
      <c r="Q635" s="165"/>
      <c r="R635" s="165"/>
      <c r="S635" s="165"/>
      <c r="T635" s="165"/>
      <c r="U635" s="165"/>
      <c r="V635" s="165"/>
      <c r="W635" s="165"/>
      <c r="X635" s="165"/>
      <c r="Y635" s="165"/>
      <c r="Z635" s="165"/>
    </row>
    <row r="636">
      <c r="A636" s="165"/>
      <c r="B636" s="165"/>
      <c r="C636" s="165"/>
      <c r="D636" s="165"/>
      <c r="E636" s="54"/>
      <c r="F636" s="165"/>
      <c r="G636" s="165"/>
      <c r="H636" s="165"/>
      <c r="I636" s="54"/>
      <c r="J636" s="165"/>
      <c r="K636" s="165"/>
      <c r="L636" s="165"/>
      <c r="M636" s="165"/>
      <c r="N636" s="165"/>
      <c r="O636" s="165"/>
      <c r="P636" s="165"/>
      <c r="Q636" s="165"/>
      <c r="R636" s="165"/>
      <c r="S636" s="165"/>
      <c r="T636" s="165"/>
      <c r="U636" s="165"/>
      <c r="V636" s="165"/>
      <c r="W636" s="165"/>
      <c r="X636" s="165"/>
      <c r="Y636" s="165"/>
      <c r="Z636" s="165"/>
    </row>
    <row r="637">
      <c r="A637" s="165"/>
      <c r="B637" s="165"/>
      <c r="C637" s="165"/>
      <c r="D637" s="165"/>
      <c r="E637" s="54"/>
      <c r="F637" s="165"/>
      <c r="G637" s="165"/>
      <c r="H637" s="165"/>
      <c r="I637" s="54"/>
      <c r="J637" s="165"/>
      <c r="K637" s="165"/>
      <c r="L637" s="165"/>
      <c r="M637" s="165"/>
      <c r="N637" s="165"/>
      <c r="O637" s="165"/>
      <c r="P637" s="165"/>
      <c r="Q637" s="165"/>
      <c r="R637" s="165"/>
      <c r="S637" s="165"/>
      <c r="T637" s="165"/>
      <c r="U637" s="165"/>
      <c r="V637" s="165"/>
      <c r="W637" s="165"/>
      <c r="X637" s="165"/>
      <c r="Y637" s="165"/>
      <c r="Z637" s="165"/>
    </row>
    <row r="638">
      <c r="A638" s="165"/>
      <c r="B638" s="165"/>
      <c r="C638" s="165"/>
      <c r="D638" s="165"/>
      <c r="E638" s="54"/>
      <c r="F638" s="165"/>
      <c r="G638" s="165"/>
      <c r="H638" s="165"/>
      <c r="I638" s="54"/>
      <c r="J638" s="165"/>
      <c r="K638" s="165"/>
      <c r="L638" s="165"/>
      <c r="M638" s="165"/>
      <c r="N638" s="165"/>
      <c r="O638" s="165"/>
      <c r="P638" s="165"/>
      <c r="Q638" s="165"/>
      <c r="R638" s="165"/>
      <c r="S638" s="165"/>
      <c r="T638" s="165"/>
      <c r="U638" s="165"/>
      <c r="V638" s="165"/>
      <c r="W638" s="165"/>
      <c r="X638" s="165"/>
      <c r="Y638" s="165"/>
      <c r="Z638" s="165"/>
    </row>
    <row r="639">
      <c r="A639" s="165"/>
      <c r="B639" s="165"/>
      <c r="C639" s="165"/>
      <c r="D639" s="165"/>
      <c r="E639" s="54"/>
      <c r="F639" s="165"/>
      <c r="G639" s="165"/>
      <c r="H639" s="165"/>
      <c r="I639" s="54"/>
      <c r="J639" s="165"/>
      <c r="K639" s="165"/>
      <c r="L639" s="165"/>
      <c r="M639" s="165"/>
      <c r="N639" s="165"/>
      <c r="O639" s="165"/>
      <c r="P639" s="165"/>
      <c r="Q639" s="165"/>
      <c r="R639" s="165"/>
      <c r="S639" s="165"/>
      <c r="T639" s="165"/>
      <c r="U639" s="165"/>
      <c r="V639" s="165"/>
      <c r="W639" s="165"/>
      <c r="X639" s="165"/>
      <c r="Y639" s="165"/>
      <c r="Z639" s="165"/>
    </row>
    <row r="640">
      <c r="A640" s="165"/>
      <c r="B640" s="165"/>
      <c r="C640" s="165"/>
      <c r="D640" s="165"/>
      <c r="E640" s="54"/>
      <c r="F640" s="165"/>
      <c r="G640" s="165"/>
      <c r="H640" s="165"/>
      <c r="I640" s="54"/>
      <c r="J640" s="165"/>
      <c r="K640" s="165"/>
      <c r="L640" s="165"/>
      <c r="M640" s="165"/>
      <c r="N640" s="165"/>
      <c r="O640" s="165"/>
      <c r="P640" s="165"/>
      <c r="Q640" s="165"/>
      <c r="R640" s="165"/>
      <c r="S640" s="165"/>
      <c r="T640" s="165"/>
      <c r="U640" s="165"/>
      <c r="V640" s="165"/>
      <c r="W640" s="165"/>
      <c r="X640" s="165"/>
      <c r="Y640" s="165"/>
      <c r="Z640" s="165"/>
    </row>
    <row r="641">
      <c r="A641" s="165"/>
      <c r="B641" s="165"/>
      <c r="C641" s="165"/>
      <c r="D641" s="165"/>
      <c r="E641" s="54"/>
      <c r="F641" s="165"/>
      <c r="G641" s="165"/>
      <c r="H641" s="165"/>
      <c r="I641" s="54"/>
      <c r="J641" s="165"/>
      <c r="K641" s="165"/>
      <c r="L641" s="165"/>
      <c r="M641" s="165"/>
      <c r="N641" s="165"/>
      <c r="O641" s="165"/>
      <c r="P641" s="165"/>
      <c r="Q641" s="165"/>
      <c r="R641" s="165"/>
      <c r="S641" s="165"/>
      <c r="T641" s="165"/>
      <c r="U641" s="165"/>
      <c r="V641" s="165"/>
      <c r="W641" s="165"/>
      <c r="X641" s="165"/>
      <c r="Y641" s="165"/>
      <c r="Z641" s="165"/>
    </row>
    <row r="642">
      <c r="A642" s="165"/>
      <c r="B642" s="165"/>
      <c r="C642" s="165"/>
      <c r="D642" s="165"/>
      <c r="E642" s="54"/>
      <c r="F642" s="165"/>
      <c r="G642" s="165"/>
      <c r="H642" s="165"/>
      <c r="I642" s="54"/>
      <c r="J642" s="165"/>
      <c r="K642" s="165"/>
      <c r="L642" s="165"/>
      <c r="M642" s="165"/>
      <c r="N642" s="165"/>
      <c r="O642" s="165"/>
      <c r="P642" s="165"/>
      <c r="Q642" s="165"/>
      <c r="R642" s="165"/>
      <c r="S642" s="165"/>
      <c r="T642" s="165"/>
      <c r="U642" s="165"/>
      <c r="V642" s="165"/>
      <c r="W642" s="165"/>
      <c r="X642" s="165"/>
      <c r="Y642" s="165"/>
      <c r="Z642" s="165"/>
    </row>
    <row r="643">
      <c r="A643" s="165"/>
      <c r="B643" s="165"/>
      <c r="C643" s="165"/>
      <c r="D643" s="165"/>
      <c r="E643" s="54"/>
      <c r="F643" s="165"/>
      <c r="G643" s="165"/>
      <c r="H643" s="165"/>
      <c r="I643" s="54"/>
      <c r="J643" s="165"/>
      <c r="K643" s="165"/>
      <c r="L643" s="165"/>
      <c r="M643" s="165"/>
      <c r="N643" s="165"/>
      <c r="O643" s="165"/>
      <c r="P643" s="165"/>
      <c r="Q643" s="165"/>
      <c r="R643" s="165"/>
      <c r="S643" s="165"/>
      <c r="T643" s="165"/>
      <c r="U643" s="165"/>
      <c r="V643" s="165"/>
      <c r="W643" s="165"/>
      <c r="X643" s="165"/>
      <c r="Y643" s="165"/>
      <c r="Z643" s="165"/>
    </row>
    <row r="644">
      <c r="A644" s="165"/>
      <c r="B644" s="165"/>
      <c r="C644" s="165"/>
      <c r="D644" s="165"/>
      <c r="E644" s="54"/>
      <c r="F644" s="165"/>
      <c r="G644" s="165"/>
      <c r="H644" s="165"/>
      <c r="I644" s="54"/>
      <c r="J644" s="165"/>
      <c r="K644" s="165"/>
      <c r="L644" s="165"/>
      <c r="M644" s="165"/>
      <c r="N644" s="165"/>
      <c r="O644" s="165"/>
      <c r="P644" s="165"/>
      <c r="Q644" s="165"/>
      <c r="R644" s="165"/>
      <c r="S644" s="165"/>
      <c r="T644" s="165"/>
      <c r="U644" s="165"/>
      <c r="V644" s="165"/>
      <c r="W644" s="165"/>
      <c r="X644" s="165"/>
      <c r="Y644" s="165"/>
      <c r="Z644" s="165"/>
    </row>
    <row r="645">
      <c r="A645" s="165"/>
      <c r="B645" s="165"/>
      <c r="C645" s="165"/>
      <c r="D645" s="165"/>
      <c r="E645" s="54"/>
      <c r="F645" s="165"/>
      <c r="G645" s="165"/>
      <c r="H645" s="165"/>
      <c r="I645" s="54"/>
      <c r="J645" s="165"/>
      <c r="K645" s="165"/>
      <c r="L645" s="165"/>
      <c r="M645" s="165"/>
      <c r="N645" s="165"/>
      <c r="O645" s="165"/>
      <c r="P645" s="165"/>
      <c r="Q645" s="165"/>
      <c r="R645" s="165"/>
      <c r="S645" s="165"/>
      <c r="T645" s="165"/>
      <c r="U645" s="165"/>
      <c r="V645" s="165"/>
      <c r="W645" s="165"/>
      <c r="X645" s="165"/>
      <c r="Y645" s="165"/>
      <c r="Z645" s="165"/>
    </row>
    <row r="646">
      <c r="A646" s="165"/>
      <c r="B646" s="165"/>
      <c r="C646" s="165"/>
      <c r="D646" s="165"/>
      <c r="E646" s="54"/>
      <c r="F646" s="165"/>
      <c r="G646" s="165"/>
      <c r="H646" s="165"/>
      <c r="I646" s="54"/>
      <c r="J646" s="165"/>
      <c r="K646" s="165"/>
      <c r="L646" s="165"/>
      <c r="M646" s="165"/>
      <c r="N646" s="165"/>
      <c r="O646" s="165"/>
      <c r="P646" s="165"/>
      <c r="Q646" s="165"/>
      <c r="R646" s="165"/>
      <c r="S646" s="165"/>
      <c r="T646" s="165"/>
      <c r="U646" s="165"/>
      <c r="V646" s="165"/>
      <c r="W646" s="165"/>
      <c r="X646" s="165"/>
      <c r="Y646" s="165"/>
      <c r="Z646" s="165"/>
    </row>
    <row r="647">
      <c r="A647" s="165"/>
      <c r="B647" s="165"/>
      <c r="C647" s="165"/>
      <c r="D647" s="165"/>
      <c r="E647" s="54"/>
      <c r="F647" s="165"/>
      <c r="G647" s="165"/>
      <c r="H647" s="165"/>
      <c r="I647" s="54"/>
      <c r="J647" s="165"/>
      <c r="K647" s="165"/>
      <c r="L647" s="165"/>
      <c r="M647" s="165"/>
      <c r="N647" s="165"/>
      <c r="O647" s="165"/>
      <c r="P647" s="165"/>
      <c r="Q647" s="165"/>
      <c r="R647" s="165"/>
      <c r="S647" s="165"/>
      <c r="T647" s="165"/>
      <c r="U647" s="165"/>
      <c r="V647" s="165"/>
      <c r="W647" s="165"/>
      <c r="X647" s="165"/>
      <c r="Y647" s="165"/>
      <c r="Z647" s="165"/>
    </row>
    <row r="648">
      <c r="A648" s="165"/>
      <c r="B648" s="165"/>
      <c r="C648" s="165"/>
      <c r="D648" s="165"/>
      <c r="E648" s="54"/>
      <c r="F648" s="165"/>
      <c r="G648" s="165"/>
      <c r="H648" s="165"/>
      <c r="I648" s="54"/>
      <c r="J648" s="165"/>
      <c r="K648" s="165"/>
      <c r="L648" s="165"/>
      <c r="M648" s="165"/>
      <c r="N648" s="165"/>
      <c r="O648" s="165"/>
      <c r="P648" s="165"/>
      <c r="Q648" s="165"/>
      <c r="R648" s="165"/>
      <c r="S648" s="165"/>
      <c r="T648" s="165"/>
      <c r="U648" s="165"/>
      <c r="V648" s="165"/>
      <c r="W648" s="165"/>
      <c r="X648" s="165"/>
      <c r="Y648" s="165"/>
      <c r="Z648" s="165"/>
    </row>
    <row r="649">
      <c r="A649" s="165"/>
      <c r="B649" s="165"/>
      <c r="C649" s="165"/>
      <c r="D649" s="165"/>
      <c r="E649" s="54"/>
      <c r="F649" s="165"/>
      <c r="G649" s="165"/>
      <c r="H649" s="165"/>
      <c r="I649" s="54"/>
      <c r="J649" s="165"/>
      <c r="K649" s="165"/>
      <c r="L649" s="165"/>
      <c r="M649" s="165"/>
      <c r="N649" s="165"/>
      <c r="O649" s="165"/>
      <c r="P649" s="165"/>
      <c r="Q649" s="165"/>
      <c r="R649" s="165"/>
      <c r="S649" s="165"/>
      <c r="T649" s="165"/>
      <c r="U649" s="165"/>
      <c r="V649" s="165"/>
      <c r="W649" s="165"/>
      <c r="X649" s="165"/>
      <c r="Y649" s="165"/>
      <c r="Z649" s="165"/>
    </row>
    <row r="650">
      <c r="A650" s="165"/>
      <c r="B650" s="165"/>
      <c r="C650" s="165"/>
      <c r="D650" s="165"/>
      <c r="E650" s="54"/>
      <c r="F650" s="165"/>
      <c r="G650" s="165"/>
      <c r="H650" s="165"/>
      <c r="I650" s="54"/>
      <c r="J650" s="165"/>
      <c r="K650" s="165"/>
      <c r="L650" s="165"/>
      <c r="M650" s="165"/>
      <c r="N650" s="165"/>
      <c r="O650" s="165"/>
      <c r="P650" s="165"/>
      <c r="Q650" s="165"/>
      <c r="R650" s="165"/>
      <c r="S650" s="165"/>
      <c r="T650" s="165"/>
      <c r="U650" s="165"/>
      <c r="V650" s="165"/>
      <c r="W650" s="165"/>
      <c r="X650" s="165"/>
      <c r="Y650" s="165"/>
      <c r="Z650" s="165"/>
    </row>
    <row r="651">
      <c r="A651" s="165"/>
      <c r="B651" s="165"/>
      <c r="C651" s="165"/>
      <c r="D651" s="165"/>
      <c r="E651" s="54"/>
      <c r="F651" s="165"/>
      <c r="G651" s="165"/>
      <c r="H651" s="165"/>
      <c r="I651" s="54"/>
      <c r="J651" s="165"/>
      <c r="K651" s="165"/>
      <c r="L651" s="165"/>
      <c r="M651" s="165"/>
      <c r="N651" s="165"/>
      <c r="O651" s="165"/>
      <c r="P651" s="165"/>
      <c r="Q651" s="165"/>
      <c r="R651" s="165"/>
      <c r="S651" s="165"/>
      <c r="T651" s="165"/>
      <c r="U651" s="165"/>
      <c r="V651" s="165"/>
      <c r="W651" s="165"/>
      <c r="X651" s="165"/>
      <c r="Y651" s="165"/>
      <c r="Z651" s="165"/>
    </row>
    <row r="652">
      <c r="A652" s="165"/>
      <c r="B652" s="165"/>
      <c r="C652" s="165"/>
      <c r="D652" s="165"/>
      <c r="E652" s="54"/>
      <c r="F652" s="165"/>
      <c r="G652" s="165"/>
      <c r="H652" s="165"/>
      <c r="I652" s="54"/>
      <c r="J652" s="165"/>
      <c r="K652" s="165"/>
      <c r="L652" s="165"/>
      <c r="M652" s="165"/>
      <c r="N652" s="165"/>
      <c r="O652" s="165"/>
      <c r="P652" s="165"/>
      <c r="Q652" s="165"/>
      <c r="R652" s="165"/>
      <c r="S652" s="165"/>
      <c r="T652" s="165"/>
      <c r="U652" s="165"/>
      <c r="V652" s="165"/>
      <c r="W652" s="165"/>
      <c r="X652" s="165"/>
      <c r="Y652" s="165"/>
      <c r="Z652" s="165"/>
    </row>
    <row r="653">
      <c r="A653" s="165"/>
      <c r="B653" s="165"/>
      <c r="C653" s="165"/>
      <c r="D653" s="165"/>
      <c r="E653" s="54"/>
      <c r="F653" s="165"/>
      <c r="G653" s="165"/>
      <c r="H653" s="165"/>
      <c r="I653" s="54"/>
      <c r="J653" s="165"/>
      <c r="K653" s="165"/>
      <c r="L653" s="165"/>
      <c r="M653" s="165"/>
      <c r="N653" s="165"/>
      <c r="O653" s="165"/>
      <c r="P653" s="165"/>
      <c r="Q653" s="165"/>
      <c r="R653" s="165"/>
      <c r="S653" s="165"/>
      <c r="T653" s="165"/>
      <c r="U653" s="165"/>
      <c r="V653" s="165"/>
      <c r="W653" s="165"/>
      <c r="X653" s="165"/>
      <c r="Y653" s="165"/>
      <c r="Z653" s="165"/>
    </row>
    <row r="654">
      <c r="A654" s="165"/>
      <c r="B654" s="165"/>
      <c r="C654" s="165"/>
      <c r="D654" s="165"/>
      <c r="E654" s="54"/>
      <c r="F654" s="165"/>
      <c r="G654" s="165"/>
      <c r="H654" s="165"/>
      <c r="I654" s="54"/>
      <c r="J654" s="165"/>
      <c r="K654" s="165"/>
      <c r="L654" s="165"/>
      <c r="M654" s="165"/>
      <c r="N654" s="165"/>
      <c r="O654" s="165"/>
      <c r="P654" s="165"/>
      <c r="Q654" s="165"/>
      <c r="R654" s="165"/>
      <c r="S654" s="165"/>
      <c r="T654" s="165"/>
      <c r="U654" s="165"/>
      <c r="V654" s="165"/>
      <c r="W654" s="165"/>
      <c r="X654" s="165"/>
      <c r="Y654" s="165"/>
      <c r="Z654" s="165"/>
    </row>
    <row r="655">
      <c r="A655" s="165"/>
      <c r="B655" s="165"/>
      <c r="C655" s="165"/>
      <c r="D655" s="165"/>
      <c r="E655" s="54"/>
      <c r="F655" s="165"/>
      <c r="G655" s="165"/>
      <c r="H655" s="165"/>
      <c r="I655" s="54"/>
      <c r="J655" s="165"/>
      <c r="K655" s="165"/>
      <c r="L655" s="165"/>
      <c r="M655" s="165"/>
      <c r="N655" s="165"/>
      <c r="O655" s="165"/>
      <c r="P655" s="165"/>
      <c r="Q655" s="165"/>
      <c r="R655" s="165"/>
      <c r="S655" s="165"/>
      <c r="T655" s="165"/>
      <c r="U655" s="165"/>
      <c r="V655" s="165"/>
      <c r="W655" s="165"/>
      <c r="X655" s="165"/>
      <c r="Y655" s="165"/>
      <c r="Z655" s="165"/>
    </row>
    <row r="656">
      <c r="A656" s="165"/>
      <c r="B656" s="165"/>
      <c r="C656" s="165"/>
      <c r="D656" s="165"/>
      <c r="E656" s="54"/>
      <c r="F656" s="165"/>
      <c r="G656" s="165"/>
      <c r="H656" s="165"/>
      <c r="I656" s="54"/>
      <c r="J656" s="165"/>
      <c r="K656" s="165"/>
      <c r="L656" s="165"/>
      <c r="M656" s="165"/>
      <c r="N656" s="165"/>
      <c r="O656" s="165"/>
      <c r="P656" s="165"/>
      <c r="Q656" s="165"/>
      <c r="R656" s="165"/>
      <c r="S656" s="165"/>
      <c r="T656" s="165"/>
      <c r="U656" s="165"/>
      <c r="V656" s="165"/>
      <c r="W656" s="165"/>
      <c r="X656" s="165"/>
      <c r="Y656" s="165"/>
      <c r="Z656" s="165"/>
    </row>
    <row r="657">
      <c r="A657" s="165"/>
      <c r="B657" s="165"/>
      <c r="C657" s="165"/>
      <c r="D657" s="165"/>
      <c r="E657" s="54"/>
      <c r="F657" s="165"/>
      <c r="G657" s="165"/>
      <c r="H657" s="165"/>
      <c r="I657" s="54"/>
      <c r="J657" s="165"/>
      <c r="K657" s="165"/>
      <c r="L657" s="165"/>
      <c r="M657" s="165"/>
      <c r="N657" s="165"/>
      <c r="O657" s="165"/>
      <c r="P657" s="165"/>
      <c r="Q657" s="165"/>
      <c r="R657" s="165"/>
      <c r="S657" s="165"/>
      <c r="T657" s="165"/>
      <c r="U657" s="165"/>
      <c r="V657" s="165"/>
      <c r="W657" s="165"/>
      <c r="X657" s="165"/>
      <c r="Y657" s="165"/>
      <c r="Z657" s="165"/>
    </row>
    <row r="658">
      <c r="A658" s="165"/>
      <c r="B658" s="165"/>
      <c r="C658" s="165"/>
      <c r="D658" s="165"/>
      <c r="E658" s="54"/>
      <c r="F658" s="165"/>
      <c r="G658" s="165"/>
      <c r="H658" s="165"/>
      <c r="I658" s="54"/>
      <c r="J658" s="165"/>
      <c r="K658" s="165"/>
      <c r="L658" s="165"/>
      <c r="M658" s="165"/>
      <c r="N658" s="165"/>
      <c r="O658" s="165"/>
      <c r="P658" s="165"/>
      <c r="Q658" s="165"/>
      <c r="R658" s="165"/>
      <c r="S658" s="165"/>
      <c r="T658" s="165"/>
      <c r="U658" s="165"/>
      <c r="V658" s="165"/>
      <c r="W658" s="165"/>
      <c r="X658" s="165"/>
      <c r="Y658" s="165"/>
      <c r="Z658" s="165"/>
    </row>
    <row r="659">
      <c r="A659" s="165"/>
      <c r="B659" s="165"/>
      <c r="C659" s="165"/>
      <c r="D659" s="165"/>
      <c r="E659" s="54"/>
      <c r="F659" s="165"/>
      <c r="G659" s="165"/>
      <c r="H659" s="165"/>
      <c r="I659" s="54"/>
      <c r="J659" s="165"/>
      <c r="K659" s="165"/>
      <c r="L659" s="165"/>
      <c r="M659" s="165"/>
      <c r="N659" s="165"/>
      <c r="O659" s="165"/>
      <c r="P659" s="165"/>
      <c r="Q659" s="165"/>
      <c r="R659" s="165"/>
      <c r="S659" s="165"/>
      <c r="T659" s="165"/>
      <c r="U659" s="165"/>
      <c r="V659" s="165"/>
      <c r="W659" s="165"/>
      <c r="X659" s="165"/>
      <c r="Y659" s="165"/>
      <c r="Z659" s="165"/>
    </row>
    <row r="660">
      <c r="A660" s="165"/>
      <c r="B660" s="165"/>
      <c r="C660" s="165"/>
      <c r="D660" s="165"/>
      <c r="E660" s="54"/>
      <c r="F660" s="165"/>
      <c r="G660" s="165"/>
      <c r="H660" s="165"/>
      <c r="I660" s="54"/>
      <c r="J660" s="165"/>
      <c r="K660" s="165"/>
      <c r="L660" s="165"/>
      <c r="M660" s="165"/>
      <c r="N660" s="165"/>
      <c r="O660" s="165"/>
      <c r="P660" s="165"/>
      <c r="Q660" s="165"/>
      <c r="R660" s="165"/>
      <c r="S660" s="165"/>
      <c r="T660" s="165"/>
      <c r="U660" s="165"/>
      <c r="V660" s="165"/>
      <c r="W660" s="165"/>
      <c r="X660" s="165"/>
      <c r="Y660" s="165"/>
      <c r="Z660" s="165"/>
    </row>
    <row r="661">
      <c r="A661" s="165"/>
      <c r="B661" s="165"/>
      <c r="C661" s="165"/>
      <c r="D661" s="165"/>
      <c r="E661" s="54"/>
      <c r="F661" s="165"/>
      <c r="G661" s="165"/>
      <c r="H661" s="165"/>
      <c r="I661" s="54"/>
      <c r="J661" s="165"/>
      <c r="K661" s="165"/>
      <c r="L661" s="165"/>
      <c r="M661" s="165"/>
      <c r="N661" s="165"/>
      <c r="O661" s="165"/>
      <c r="P661" s="165"/>
      <c r="Q661" s="165"/>
      <c r="R661" s="165"/>
      <c r="S661" s="165"/>
      <c r="T661" s="165"/>
      <c r="U661" s="165"/>
      <c r="V661" s="165"/>
      <c r="W661" s="165"/>
      <c r="X661" s="165"/>
      <c r="Y661" s="165"/>
      <c r="Z661" s="165"/>
    </row>
    <row r="662">
      <c r="A662" s="165"/>
      <c r="B662" s="165"/>
      <c r="C662" s="165"/>
      <c r="D662" s="165"/>
      <c r="E662" s="54"/>
      <c r="F662" s="165"/>
      <c r="G662" s="165"/>
      <c r="H662" s="165"/>
      <c r="I662" s="54"/>
      <c r="J662" s="165"/>
      <c r="K662" s="165"/>
      <c r="L662" s="165"/>
      <c r="M662" s="165"/>
      <c r="N662" s="165"/>
      <c r="O662" s="165"/>
      <c r="P662" s="165"/>
      <c r="Q662" s="165"/>
      <c r="R662" s="165"/>
      <c r="S662" s="165"/>
      <c r="T662" s="165"/>
      <c r="U662" s="165"/>
      <c r="V662" s="165"/>
      <c r="W662" s="165"/>
      <c r="X662" s="165"/>
      <c r="Y662" s="165"/>
      <c r="Z662" s="165"/>
    </row>
    <row r="663">
      <c r="A663" s="165"/>
      <c r="B663" s="165"/>
      <c r="C663" s="165"/>
      <c r="D663" s="165"/>
      <c r="E663" s="54"/>
      <c r="F663" s="165"/>
      <c r="G663" s="165"/>
      <c r="H663" s="165"/>
      <c r="I663" s="54"/>
      <c r="J663" s="165"/>
      <c r="K663" s="165"/>
      <c r="L663" s="165"/>
      <c r="M663" s="165"/>
      <c r="N663" s="165"/>
      <c r="O663" s="165"/>
      <c r="P663" s="165"/>
      <c r="Q663" s="165"/>
      <c r="R663" s="165"/>
      <c r="S663" s="165"/>
      <c r="T663" s="165"/>
      <c r="U663" s="165"/>
      <c r="V663" s="165"/>
      <c r="W663" s="165"/>
      <c r="X663" s="165"/>
      <c r="Y663" s="165"/>
      <c r="Z663" s="165"/>
    </row>
    <row r="664">
      <c r="A664" s="165"/>
      <c r="B664" s="165"/>
      <c r="C664" s="165"/>
      <c r="D664" s="165"/>
      <c r="E664" s="54"/>
      <c r="F664" s="165"/>
      <c r="G664" s="165"/>
      <c r="H664" s="165"/>
      <c r="I664" s="54"/>
      <c r="J664" s="165"/>
      <c r="K664" s="165"/>
      <c r="L664" s="165"/>
      <c r="M664" s="165"/>
      <c r="N664" s="165"/>
      <c r="O664" s="165"/>
      <c r="P664" s="165"/>
      <c r="Q664" s="165"/>
      <c r="R664" s="165"/>
      <c r="S664" s="165"/>
      <c r="T664" s="165"/>
      <c r="U664" s="165"/>
      <c r="V664" s="165"/>
      <c r="W664" s="165"/>
      <c r="X664" s="165"/>
      <c r="Y664" s="165"/>
      <c r="Z664" s="165"/>
    </row>
    <row r="665">
      <c r="A665" s="165"/>
      <c r="B665" s="165"/>
      <c r="C665" s="165"/>
      <c r="D665" s="165"/>
      <c r="E665" s="54"/>
      <c r="F665" s="165"/>
      <c r="G665" s="165"/>
      <c r="H665" s="165"/>
      <c r="I665" s="54"/>
      <c r="J665" s="165"/>
      <c r="K665" s="165"/>
      <c r="L665" s="165"/>
      <c r="M665" s="165"/>
      <c r="N665" s="165"/>
      <c r="O665" s="165"/>
      <c r="P665" s="165"/>
      <c r="Q665" s="165"/>
      <c r="R665" s="165"/>
      <c r="S665" s="165"/>
      <c r="T665" s="165"/>
      <c r="U665" s="165"/>
      <c r="V665" s="165"/>
      <c r="W665" s="165"/>
      <c r="X665" s="165"/>
      <c r="Y665" s="165"/>
      <c r="Z665" s="165"/>
    </row>
    <row r="666">
      <c r="A666" s="165"/>
      <c r="B666" s="165"/>
      <c r="C666" s="165"/>
      <c r="D666" s="165"/>
      <c r="E666" s="54"/>
      <c r="F666" s="165"/>
      <c r="G666" s="165"/>
      <c r="H666" s="165"/>
      <c r="I666" s="54"/>
      <c r="J666" s="165"/>
      <c r="K666" s="165"/>
      <c r="L666" s="165"/>
      <c r="M666" s="165"/>
      <c r="N666" s="165"/>
      <c r="O666" s="165"/>
      <c r="P666" s="165"/>
      <c r="Q666" s="165"/>
      <c r="R666" s="165"/>
      <c r="S666" s="165"/>
      <c r="T666" s="165"/>
      <c r="U666" s="165"/>
      <c r="V666" s="165"/>
      <c r="W666" s="165"/>
      <c r="X666" s="165"/>
      <c r="Y666" s="165"/>
      <c r="Z666" s="165"/>
    </row>
    <row r="667">
      <c r="A667" s="165"/>
      <c r="B667" s="165"/>
      <c r="C667" s="165"/>
      <c r="D667" s="165"/>
      <c r="E667" s="54"/>
      <c r="F667" s="165"/>
      <c r="G667" s="165"/>
      <c r="H667" s="165"/>
      <c r="I667" s="54"/>
      <c r="J667" s="165"/>
      <c r="K667" s="165"/>
      <c r="L667" s="165"/>
      <c r="M667" s="165"/>
      <c r="N667" s="165"/>
      <c r="O667" s="165"/>
      <c r="P667" s="165"/>
      <c r="Q667" s="165"/>
      <c r="R667" s="165"/>
      <c r="S667" s="165"/>
      <c r="T667" s="165"/>
      <c r="U667" s="165"/>
      <c r="V667" s="165"/>
      <c r="W667" s="165"/>
      <c r="X667" s="165"/>
      <c r="Y667" s="165"/>
      <c r="Z667" s="165"/>
    </row>
    <row r="668">
      <c r="A668" s="165"/>
      <c r="B668" s="165"/>
      <c r="C668" s="165"/>
      <c r="D668" s="165"/>
      <c r="E668" s="54"/>
      <c r="F668" s="165"/>
      <c r="G668" s="165"/>
      <c r="H668" s="165"/>
      <c r="I668" s="54"/>
      <c r="J668" s="165"/>
      <c r="K668" s="165"/>
      <c r="L668" s="165"/>
      <c r="M668" s="165"/>
      <c r="N668" s="165"/>
      <c r="O668" s="165"/>
      <c r="P668" s="165"/>
      <c r="Q668" s="165"/>
      <c r="R668" s="165"/>
      <c r="S668" s="165"/>
      <c r="T668" s="165"/>
      <c r="U668" s="165"/>
      <c r="V668" s="165"/>
      <c r="W668" s="165"/>
      <c r="X668" s="165"/>
      <c r="Y668" s="165"/>
      <c r="Z668" s="165"/>
    </row>
    <row r="669">
      <c r="A669" s="165"/>
      <c r="B669" s="165"/>
      <c r="C669" s="165"/>
      <c r="D669" s="165"/>
      <c r="E669" s="54"/>
      <c r="F669" s="165"/>
      <c r="G669" s="165"/>
      <c r="H669" s="165"/>
      <c r="I669" s="54"/>
      <c r="J669" s="165"/>
      <c r="K669" s="165"/>
      <c r="L669" s="165"/>
      <c r="M669" s="165"/>
      <c r="N669" s="165"/>
      <c r="O669" s="165"/>
      <c r="P669" s="165"/>
      <c r="Q669" s="165"/>
      <c r="R669" s="165"/>
      <c r="S669" s="165"/>
      <c r="T669" s="165"/>
      <c r="U669" s="165"/>
      <c r="V669" s="165"/>
      <c r="W669" s="165"/>
      <c r="X669" s="165"/>
      <c r="Y669" s="165"/>
      <c r="Z669" s="165"/>
    </row>
    <row r="670">
      <c r="A670" s="165"/>
      <c r="B670" s="165"/>
      <c r="C670" s="165"/>
      <c r="D670" s="165"/>
      <c r="E670" s="54"/>
      <c r="F670" s="165"/>
      <c r="G670" s="165"/>
      <c r="H670" s="165"/>
      <c r="I670" s="54"/>
      <c r="J670" s="165"/>
      <c r="K670" s="165"/>
      <c r="L670" s="165"/>
      <c r="M670" s="165"/>
      <c r="N670" s="165"/>
      <c r="O670" s="165"/>
      <c r="P670" s="165"/>
      <c r="Q670" s="165"/>
      <c r="R670" s="165"/>
      <c r="S670" s="165"/>
      <c r="T670" s="165"/>
      <c r="U670" s="165"/>
      <c r="V670" s="165"/>
      <c r="W670" s="165"/>
      <c r="X670" s="165"/>
      <c r="Y670" s="165"/>
      <c r="Z670" s="165"/>
    </row>
    <row r="671">
      <c r="A671" s="165"/>
      <c r="B671" s="165"/>
      <c r="C671" s="165"/>
      <c r="D671" s="165"/>
      <c r="E671" s="54"/>
      <c r="F671" s="165"/>
      <c r="G671" s="165"/>
      <c r="H671" s="165"/>
      <c r="I671" s="54"/>
      <c r="J671" s="165"/>
      <c r="K671" s="165"/>
      <c r="L671" s="165"/>
      <c r="M671" s="165"/>
      <c r="N671" s="165"/>
      <c r="O671" s="165"/>
      <c r="P671" s="165"/>
      <c r="Q671" s="165"/>
      <c r="R671" s="165"/>
      <c r="S671" s="165"/>
      <c r="T671" s="165"/>
      <c r="U671" s="165"/>
      <c r="V671" s="165"/>
      <c r="W671" s="165"/>
      <c r="X671" s="165"/>
      <c r="Y671" s="165"/>
      <c r="Z671" s="165"/>
    </row>
    <row r="672">
      <c r="A672" s="165"/>
      <c r="B672" s="165"/>
      <c r="C672" s="165"/>
      <c r="D672" s="165"/>
      <c r="E672" s="54"/>
      <c r="F672" s="165"/>
      <c r="G672" s="165"/>
      <c r="H672" s="165"/>
      <c r="I672" s="54"/>
      <c r="J672" s="165"/>
      <c r="K672" s="165"/>
      <c r="L672" s="165"/>
      <c r="M672" s="165"/>
      <c r="N672" s="165"/>
      <c r="O672" s="165"/>
      <c r="P672" s="165"/>
      <c r="Q672" s="165"/>
      <c r="R672" s="165"/>
      <c r="S672" s="165"/>
      <c r="T672" s="165"/>
      <c r="U672" s="165"/>
      <c r="V672" s="165"/>
      <c r="W672" s="165"/>
      <c r="X672" s="165"/>
      <c r="Y672" s="165"/>
      <c r="Z672" s="165"/>
    </row>
    <row r="673">
      <c r="A673" s="165"/>
      <c r="B673" s="165"/>
      <c r="C673" s="165"/>
      <c r="D673" s="165"/>
      <c r="E673" s="54"/>
      <c r="F673" s="165"/>
      <c r="G673" s="165"/>
      <c r="H673" s="165"/>
      <c r="I673" s="54"/>
      <c r="J673" s="165"/>
      <c r="K673" s="165"/>
      <c r="L673" s="165"/>
      <c r="M673" s="165"/>
      <c r="N673" s="165"/>
      <c r="O673" s="165"/>
      <c r="P673" s="165"/>
      <c r="Q673" s="165"/>
      <c r="R673" s="165"/>
      <c r="S673" s="165"/>
      <c r="T673" s="165"/>
      <c r="U673" s="165"/>
      <c r="V673" s="165"/>
      <c r="W673" s="165"/>
      <c r="X673" s="165"/>
      <c r="Y673" s="165"/>
      <c r="Z673" s="165"/>
    </row>
    <row r="674">
      <c r="A674" s="165"/>
      <c r="B674" s="165"/>
      <c r="C674" s="165"/>
      <c r="D674" s="165"/>
      <c r="E674" s="54"/>
      <c r="F674" s="165"/>
      <c r="G674" s="165"/>
      <c r="H674" s="165"/>
      <c r="I674" s="54"/>
      <c r="J674" s="165"/>
      <c r="K674" s="165"/>
      <c r="L674" s="165"/>
      <c r="M674" s="165"/>
      <c r="N674" s="165"/>
      <c r="O674" s="165"/>
      <c r="P674" s="165"/>
      <c r="Q674" s="165"/>
      <c r="R674" s="165"/>
      <c r="S674" s="165"/>
      <c r="T674" s="165"/>
      <c r="U674" s="165"/>
      <c r="V674" s="165"/>
      <c r="W674" s="165"/>
      <c r="X674" s="165"/>
      <c r="Y674" s="165"/>
      <c r="Z674" s="165"/>
    </row>
    <row r="675">
      <c r="A675" s="165"/>
      <c r="B675" s="165"/>
      <c r="C675" s="165"/>
      <c r="D675" s="165"/>
      <c r="E675" s="54"/>
      <c r="F675" s="165"/>
      <c r="G675" s="165"/>
      <c r="H675" s="165"/>
      <c r="I675" s="54"/>
      <c r="J675" s="165"/>
      <c r="K675" s="165"/>
      <c r="L675" s="165"/>
      <c r="M675" s="165"/>
      <c r="N675" s="165"/>
      <c r="O675" s="165"/>
      <c r="P675" s="165"/>
      <c r="Q675" s="165"/>
      <c r="R675" s="165"/>
      <c r="S675" s="165"/>
      <c r="T675" s="165"/>
      <c r="U675" s="165"/>
      <c r="V675" s="165"/>
      <c r="W675" s="165"/>
      <c r="X675" s="165"/>
      <c r="Y675" s="165"/>
      <c r="Z675" s="165"/>
    </row>
    <row r="676">
      <c r="A676" s="165"/>
      <c r="B676" s="165"/>
      <c r="C676" s="165"/>
      <c r="D676" s="165"/>
      <c r="E676" s="54"/>
      <c r="F676" s="165"/>
      <c r="G676" s="165"/>
      <c r="H676" s="165"/>
      <c r="I676" s="54"/>
      <c r="J676" s="165"/>
      <c r="K676" s="165"/>
      <c r="L676" s="165"/>
      <c r="M676" s="165"/>
      <c r="N676" s="165"/>
      <c r="O676" s="165"/>
      <c r="P676" s="165"/>
      <c r="Q676" s="165"/>
      <c r="R676" s="165"/>
      <c r="S676" s="165"/>
      <c r="T676" s="165"/>
      <c r="U676" s="165"/>
      <c r="V676" s="165"/>
      <c r="W676" s="165"/>
      <c r="X676" s="165"/>
      <c r="Y676" s="165"/>
      <c r="Z676" s="165"/>
    </row>
    <row r="677">
      <c r="A677" s="165"/>
      <c r="B677" s="165"/>
      <c r="C677" s="165"/>
      <c r="D677" s="165"/>
      <c r="E677" s="54"/>
      <c r="F677" s="165"/>
      <c r="G677" s="165"/>
      <c r="H677" s="165"/>
      <c r="I677" s="54"/>
      <c r="J677" s="165"/>
      <c r="K677" s="165"/>
      <c r="L677" s="165"/>
      <c r="M677" s="165"/>
      <c r="N677" s="165"/>
      <c r="O677" s="165"/>
      <c r="P677" s="165"/>
      <c r="Q677" s="165"/>
      <c r="R677" s="165"/>
      <c r="S677" s="165"/>
      <c r="T677" s="165"/>
      <c r="U677" s="165"/>
      <c r="V677" s="165"/>
      <c r="W677" s="165"/>
      <c r="X677" s="165"/>
      <c r="Y677" s="165"/>
      <c r="Z677" s="165"/>
    </row>
    <row r="678">
      <c r="A678" s="165"/>
      <c r="B678" s="165"/>
      <c r="C678" s="165"/>
      <c r="D678" s="165"/>
      <c r="E678" s="54"/>
      <c r="F678" s="165"/>
      <c r="G678" s="165"/>
      <c r="H678" s="165"/>
      <c r="I678" s="54"/>
      <c r="J678" s="165"/>
      <c r="K678" s="165"/>
      <c r="L678" s="165"/>
      <c r="M678" s="165"/>
      <c r="N678" s="165"/>
      <c r="O678" s="165"/>
      <c r="P678" s="165"/>
      <c r="Q678" s="165"/>
      <c r="R678" s="165"/>
      <c r="S678" s="165"/>
      <c r="T678" s="165"/>
      <c r="U678" s="165"/>
      <c r="V678" s="165"/>
      <c r="W678" s="165"/>
      <c r="X678" s="165"/>
      <c r="Y678" s="165"/>
      <c r="Z678" s="165"/>
    </row>
    <row r="679">
      <c r="A679" s="165"/>
      <c r="B679" s="165"/>
      <c r="C679" s="165"/>
      <c r="D679" s="165"/>
      <c r="E679" s="54"/>
      <c r="F679" s="165"/>
      <c r="G679" s="165"/>
      <c r="H679" s="165"/>
      <c r="I679" s="54"/>
      <c r="J679" s="165"/>
      <c r="K679" s="165"/>
      <c r="L679" s="165"/>
      <c r="M679" s="165"/>
      <c r="N679" s="165"/>
      <c r="O679" s="165"/>
      <c r="P679" s="165"/>
      <c r="Q679" s="165"/>
      <c r="R679" s="165"/>
      <c r="S679" s="165"/>
      <c r="T679" s="165"/>
      <c r="U679" s="165"/>
      <c r="V679" s="165"/>
      <c r="W679" s="165"/>
      <c r="X679" s="165"/>
      <c r="Y679" s="165"/>
      <c r="Z679" s="165"/>
    </row>
    <row r="680">
      <c r="A680" s="165"/>
      <c r="B680" s="165"/>
      <c r="C680" s="165"/>
      <c r="D680" s="165"/>
      <c r="E680" s="54"/>
      <c r="F680" s="165"/>
      <c r="G680" s="165"/>
      <c r="H680" s="165"/>
      <c r="I680" s="54"/>
      <c r="J680" s="165"/>
      <c r="K680" s="165"/>
      <c r="L680" s="165"/>
      <c r="M680" s="165"/>
      <c r="N680" s="165"/>
      <c r="O680" s="165"/>
      <c r="P680" s="165"/>
      <c r="Q680" s="165"/>
      <c r="R680" s="165"/>
      <c r="S680" s="165"/>
      <c r="T680" s="165"/>
      <c r="U680" s="165"/>
      <c r="V680" s="165"/>
      <c r="W680" s="165"/>
      <c r="X680" s="165"/>
      <c r="Y680" s="165"/>
      <c r="Z680" s="165"/>
    </row>
    <row r="681">
      <c r="A681" s="165"/>
      <c r="B681" s="165"/>
      <c r="C681" s="165"/>
      <c r="D681" s="165"/>
      <c r="E681" s="54"/>
      <c r="F681" s="165"/>
      <c r="G681" s="165"/>
      <c r="H681" s="165"/>
      <c r="I681" s="54"/>
      <c r="J681" s="165"/>
      <c r="K681" s="165"/>
      <c r="L681" s="165"/>
      <c r="M681" s="165"/>
      <c r="N681" s="165"/>
      <c r="O681" s="165"/>
      <c r="P681" s="165"/>
      <c r="Q681" s="165"/>
      <c r="R681" s="165"/>
      <c r="S681" s="165"/>
      <c r="T681" s="165"/>
      <c r="U681" s="165"/>
      <c r="V681" s="165"/>
      <c r="W681" s="165"/>
      <c r="X681" s="165"/>
      <c r="Y681" s="165"/>
      <c r="Z681" s="165"/>
    </row>
    <row r="682">
      <c r="A682" s="165"/>
      <c r="B682" s="165"/>
      <c r="C682" s="165"/>
      <c r="D682" s="165"/>
      <c r="E682" s="54"/>
      <c r="F682" s="165"/>
      <c r="G682" s="165"/>
      <c r="H682" s="165"/>
      <c r="I682" s="54"/>
      <c r="J682" s="165"/>
      <c r="K682" s="165"/>
      <c r="L682" s="165"/>
      <c r="M682" s="165"/>
      <c r="N682" s="165"/>
      <c r="O682" s="165"/>
      <c r="P682" s="165"/>
      <c r="Q682" s="165"/>
      <c r="R682" s="165"/>
      <c r="S682" s="165"/>
      <c r="T682" s="165"/>
      <c r="U682" s="165"/>
      <c r="V682" s="165"/>
      <c r="W682" s="165"/>
      <c r="X682" s="165"/>
      <c r="Y682" s="165"/>
      <c r="Z682" s="165"/>
    </row>
    <row r="683">
      <c r="A683" s="165"/>
      <c r="B683" s="165"/>
      <c r="C683" s="165"/>
      <c r="D683" s="165"/>
      <c r="E683" s="54"/>
      <c r="F683" s="165"/>
      <c r="G683" s="165"/>
      <c r="H683" s="165"/>
      <c r="I683" s="54"/>
      <c r="J683" s="165"/>
      <c r="K683" s="165"/>
      <c r="L683" s="165"/>
      <c r="M683" s="165"/>
      <c r="N683" s="165"/>
      <c r="O683" s="165"/>
      <c r="P683" s="165"/>
      <c r="Q683" s="165"/>
      <c r="R683" s="165"/>
      <c r="S683" s="165"/>
      <c r="T683" s="165"/>
      <c r="U683" s="165"/>
      <c r="V683" s="165"/>
      <c r="W683" s="165"/>
      <c r="X683" s="165"/>
      <c r="Y683" s="165"/>
      <c r="Z683" s="165"/>
    </row>
    <row r="684">
      <c r="A684" s="165"/>
      <c r="B684" s="165"/>
      <c r="C684" s="165"/>
      <c r="D684" s="165"/>
      <c r="E684" s="54"/>
      <c r="F684" s="165"/>
      <c r="G684" s="165"/>
      <c r="H684" s="165"/>
      <c r="I684" s="54"/>
      <c r="J684" s="165"/>
      <c r="K684" s="165"/>
      <c r="L684" s="165"/>
      <c r="M684" s="165"/>
      <c r="N684" s="165"/>
      <c r="O684" s="165"/>
      <c r="P684" s="165"/>
      <c r="Q684" s="165"/>
      <c r="R684" s="165"/>
      <c r="S684" s="165"/>
      <c r="T684" s="165"/>
      <c r="U684" s="165"/>
      <c r="V684" s="165"/>
      <c r="W684" s="165"/>
      <c r="X684" s="165"/>
      <c r="Y684" s="165"/>
      <c r="Z684" s="165"/>
    </row>
    <row r="685">
      <c r="A685" s="165"/>
      <c r="B685" s="165"/>
      <c r="C685" s="165"/>
      <c r="D685" s="165"/>
      <c r="E685" s="54"/>
      <c r="F685" s="165"/>
      <c r="G685" s="165"/>
      <c r="H685" s="165"/>
      <c r="I685" s="54"/>
      <c r="J685" s="165"/>
      <c r="K685" s="165"/>
      <c r="L685" s="165"/>
      <c r="M685" s="165"/>
      <c r="N685" s="165"/>
      <c r="O685" s="165"/>
      <c r="P685" s="165"/>
      <c r="Q685" s="165"/>
      <c r="R685" s="165"/>
      <c r="S685" s="165"/>
      <c r="T685" s="165"/>
      <c r="U685" s="165"/>
      <c r="V685" s="165"/>
      <c r="W685" s="165"/>
      <c r="X685" s="165"/>
      <c r="Y685" s="165"/>
      <c r="Z685" s="165"/>
    </row>
    <row r="686">
      <c r="A686" s="165"/>
      <c r="B686" s="165"/>
      <c r="C686" s="165"/>
      <c r="D686" s="165"/>
      <c r="E686" s="54"/>
      <c r="F686" s="165"/>
      <c r="G686" s="165"/>
      <c r="H686" s="165"/>
      <c r="I686" s="54"/>
      <c r="J686" s="165"/>
      <c r="K686" s="165"/>
      <c r="L686" s="165"/>
      <c r="M686" s="165"/>
      <c r="N686" s="165"/>
      <c r="O686" s="165"/>
      <c r="P686" s="165"/>
      <c r="Q686" s="165"/>
      <c r="R686" s="165"/>
      <c r="S686" s="165"/>
      <c r="T686" s="165"/>
      <c r="U686" s="165"/>
      <c r="V686" s="165"/>
      <c r="W686" s="165"/>
      <c r="X686" s="165"/>
      <c r="Y686" s="165"/>
      <c r="Z686" s="165"/>
    </row>
    <row r="687">
      <c r="A687" s="165"/>
      <c r="B687" s="165"/>
      <c r="C687" s="165"/>
      <c r="D687" s="165"/>
      <c r="E687" s="54"/>
      <c r="F687" s="165"/>
      <c r="G687" s="165"/>
      <c r="H687" s="165"/>
      <c r="I687" s="54"/>
      <c r="J687" s="165"/>
      <c r="K687" s="165"/>
      <c r="L687" s="165"/>
      <c r="M687" s="165"/>
      <c r="N687" s="165"/>
      <c r="O687" s="165"/>
      <c r="P687" s="165"/>
      <c r="Q687" s="165"/>
      <c r="R687" s="165"/>
      <c r="S687" s="165"/>
      <c r="T687" s="165"/>
      <c r="U687" s="165"/>
      <c r="V687" s="165"/>
      <c r="W687" s="165"/>
      <c r="X687" s="165"/>
      <c r="Y687" s="165"/>
      <c r="Z687" s="165"/>
    </row>
    <row r="688">
      <c r="A688" s="165"/>
      <c r="B688" s="165"/>
      <c r="C688" s="165"/>
      <c r="D688" s="165"/>
      <c r="E688" s="54"/>
      <c r="F688" s="165"/>
      <c r="G688" s="165"/>
      <c r="H688" s="165"/>
      <c r="I688" s="54"/>
      <c r="J688" s="165"/>
      <c r="K688" s="165"/>
      <c r="L688" s="165"/>
      <c r="M688" s="165"/>
      <c r="N688" s="165"/>
      <c r="O688" s="165"/>
      <c r="P688" s="165"/>
      <c r="Q688" s="165"/>
      <c r="R688" s="165"/>
      <c r="S688" s="165"/>
      <c r="T688" s="165"/>
      <c r="U688" s="165"/>
      <c r="V688" s="165"/>
      <c r="W688" s="165"/>
      <c r="X688" s="165"/>
      <c r="Y688" s="165"/>
      <c r="Z688" s="165"/>
    </row>
    <row r="689">
      <c r="A689" s="165"/>
      <c r="B689" s="165"/>
      <c r="C689" s="165"/>
      <c r="D689" s="165"/>
      <c r="E689" s="54"/>
      <c r="F689" s="165"/>
      <c r="G689" s="165"/>
      <c r="H689" s="165"/>
      <c r="I689" s="54"/>
      <c r="J689" s="165"/>
      <c r="K689" s="165"/>
      <c r="L689" s="165"/>
      <c r="M689" s="165"/>
      <c r="N689" s="165"/>
      <c r="O689" s="165"/>
      <c r="P689" s="165"/>
      <c r="Q689" s="165"/>
      <c r="R689" s="165"/>
      <c r="S689" s="165"/>
      <c r="T689" s="165"/>
      <c r="U689" s="165"/>
      <c r="V689" s="165"/>
      <c r="W689" s="165"/>
      <c r="X689" s="165"/>
      <c r="Y689" s="165"/>
      <c r="Z689" s="165"/>
    </row>
    <row r="690">
      <c r="A690" s="165"/>
      <c r="B690" s="165"/>
      <c r="C690" s="165"/>
      <c r="D690" s="165"/>
      <c r="E690" s="54"/>
      <c r="F690" s="165"/>
      <c r="G690" s="165"/>
      <c r="H690" s="165"/>
      <c r="I690" s="54"/>
      <c r="J690" s="165"/>
      <c r="K690" s="165"/>
      <c r="L690" s="165"/>
      <c r="M690" s="165"/>
      <c r="N690" s="165"/>
      <c r="O690" s="165"/>
      <c r="P690" s="165"/>
      <c r="Q690" s="165"/>
      <c r="R690" s="165"/>
      <c r="S690" s="165"/>
      <c r="T690" s="165"/>
      <c r="U690" s="165"/>
      <c r="V690" s="165"/>
      <c r="W690" s="165"/>
      <c r="X690" s="165"/>
      <c r="Y690" s="165"/>
      <c r="Z690" s="165"/>
    </row>
    <row r="691">
      <c r="A691" s="165"/>
      <c r="B691" s="165"/>
      <c r="C691" s="165"/>
      <c r="D691" s="165"/>
      <c r="E691" s="54"/>
      <c r="F691" s="165"/>
      <c r="G691" s="165"/>
      <c r="H691" s="165"/>
      <c r="I691" s="54"/>
      <c r="J691" s="165"/>
      <c r="K691" s="165"/>
      <c r="L691" s="165"/>
      <c r="M691" s="165"/>
      <c r="N691" s="165"/>
      <c r="O691" s="165"/>
      <c r="P691" s="165"/>
      <c r="Q691" s="165"/>
      <c r="R691" s="165"/>
      <c r="S691" s="165"/>
      <c r="T691" s="165"/>
      <c r="U691" s="165"/>
      <c r="V691" s="165"/>
      <c r="W691" s="165"/>
      <c r="X691" s="165"/>
      <c r="Y691" s="165"/>
      <c r="Z691" s="165"/>
    </row>
    <row r="692">
      <c r="A692" s="165"/>
      <c r="B692" s="165"/>
      <c r="C692" s="165"/>
      <c r="D692" s="165"/>
      <c r="E692" s="54"/>
      <c r="F692" s="165"/>
      <c r="G692" s="165"/>
      <c r="H692" s="165"/>
      <c r="I692" s="54"/>
      <c r="J692" s="165"/>
      <c r="K692" s="165"/>
      <c r="L692" s="165"/>
      <c r="M692" s="165"/>
      <c r="N692" s="165"/>
      <c r="O692" s="165"/>
      <c r="P692" s="165"/>
      <c r="Q692" s="165"/>
      <c r="R692" s="165"/>
      <c r="S692" s="165"/>
      <c r="T692" s="165"/>
      <c r="U692" s="165"/>
      <c r="V692" s="165"/>
      <c r="W692" s="165"/>
      <c r="X692" s="165"/>
      <c r="Y692" s="165"/>
      <c r="Z692" s="165"/>
    </row>
    <row r="693">
      <c r="A693" s="165"/>
      <c r="B693" s="165"/>
      <c r="C693" s="165"/>
      <c r="D693" s="165"/>
      <c r="E693" s="54"/>
      <c r="F693" s="165"/>
      <c r="G693" s="165"/>
      <c r="H693" s="165"/>
      <c r="I693" s="54"/>
      <c r="J693" s="165"/>
      <c r="K693" s="165"/>
      <c r="L693" s="165"/>
      <c r="M693" s="165"/>
      <c r="N693" s="165"/>
      <c r="O693" s="165"/>
      <c r="P693" s="165"/>
      <c r="Q693" s="165"/>
      <c r="R693" s="165"/>
      <c r="S693" s="165"/>
      <c r="T693" s="165"/>
      <c r="U693" s="165"/>
      <c r="V693" s="165"/>
      <c r="W693" s="165"/>
      <c r="X693" s="165"/>
      <c r="Y693" s="165"/>
      <c r="Z693" s="165"/>
    </row>
    <row r="694">
      <c r="A694" s="165"/>
      <c r="B694" s="165"/>
      <c r="C694" s="165"/>
      <c r="D694" s="165"/>
      <c r="E694" s="54"/>
      <c r="F694" s="165"/>
      <c r="G694" s="165"/>
      <c r="H694" s="165"/>
      <c r="I694" s="54"/>
      <c r="J694" s="165"/>
      <c r="K694" s="165"/>
      <c r="L694" s="165"/>
      <c r="M694" s="165"/>
      <c r="N694" s="165"/>
      <c r="O694" s="165"/>
      <c r="P694" s="165"/>
      <c r="Q694" s="165"/>
      <c r="R694" s="165"/>
      <c r="S694" s="165"/>
      <c r="T694" s="165"/>
      <c r="U694" s="165"/>
      <c r="V694" s="165"/>
      <c r="W694" s="165"/>
      <c r="X694" s="165"/>
      <c r="Y694" s="165"/>
      <c r="Z694" s="165"/>
    </row>
    <row r="695">
      <c r="A695" s="165"/>
      <c r="B695" s="165"/>
      <c r="C695" s="165"/>
      <c r="D695" s="165"/>
      <c r="E695" s="54"/>
      <c r="F695" s="165"/>
      <c r="G695" s="165"/>
      <c r="H695" s="165"/>
      <c r="I695" s="54"/>
      <c r="J695" s="165"/>
      <c r="K695" s="165"/>
      <c r="L695" s="165"/>
      <c r="M695" s="165"/>
      <c r="N695" s="165"/>
      <c r="O695" s="165"/>
      <c r="P695" s="165"/>
      <c r="Q695" s="165"/>
      <c r="R695" s="165"/>
      <c r="S695" s="165"/>
      <c r="T695" s="165"/>
      <c r="U695" s="165"/>
      <c r="V695" s="165"/>
      <c r="W695" s="165"/>
      <c r="X695" s="165"/>
      <c r="Y695" s="165"/>
      <c r="Z695" s="165"/>
    </row>
    <row r="696">
      <c r="A696" s="165"/>
      <c r="B696" s="165"/>
      <c r="C696" s="165"/>
      <c r="D696" s="165"/>
      <c r="E696" s="54"/>
      <c r="F696" s="165"/>
      <c r="G696" s="165"/>
      <c r="H696" s="165"/>
      <c r="I696" s="54"/>
      <c r="J696" s="165"/>
      <c r="K696" s="165"/>
      <c r="L696" s="165"/>
      <c r="M696" s="165"/>
      <c r="N696" s="165"/>
      <c r="O696" s="165"/>
      <c r="P696" s="165"/>
      <c r="Q696" s="165"/>
      <c r="R696" s="165"/>
      <c r="S696" s="165"/>
      <c r="T696" s="165"/>
      <c r="U696" s="165"/>
      <c r="V696" s="165"/>
      <c r="W696" s="165"/>
      <c r="X696" s="165"/>
      <c r="Y696" s="165"/>
      <c r="Z696" s="165"/>
    </row>
    <row r="697">
      <c r="A697" s="165"/>
      <c r="B697" s="165"/>
      <c r="C697" s="165"/>
      <c r="D697" s="165"/>
      <c r="E697" s="54"/>
      <c r="F697" s="165"/>
      <c r="G697" s="165"/>
      <c r="H697" s="165"/>
      <c r="I697" s="54"/>
      <c r="J697" s="165"/>
      <c r="K697" s="165"/>
      <c r="L697" s="165"/>
      <c r="M697" s="165"/>
      <c r="N697" s="165"/>
      <c r="O697" s="165"/>
      <c r="P697" s="165"/>
      <c r="Q697" s="165"/>
      <c r="R697" s="165"/>
      <c r="S697" s="165"/>
      <c r="T697" s="165"/>
      <c r="U697" s="165"/>
      <c r="V697" s="165"/>
      <c r="W697" s="165"/>
      <c r="X697" s="165"/>
      <c r="Y697" s="165"/>
      <c r="Z697" s="165"/>
    </row>
    <row r="698">
      <c r="A698" s="165"/>
      <c r="B698" s="165"/>
      <c r="C698" s="165"/>
      <c r="D698" s="165"/>
      <c r="E698" s="54"/>
      <c r="F698" s="165"/>
      <c r="G698" s="165"/>
      <c r="H698" s="165"/>
      <c r="I698" s="54"/>
      <c r="J698" s="165"/>
      <c r="K698" s="165"/>
      <c r="L698" s="165"/>
      <c r="M698" s="165"/>
      <c r="N698" s="165"/>
      <c r="O698" s="165"/>
      <c r="P698" s="165"/>
      <c r="Q698" s="165"/>
      <c r="R698" s="165"/>
      <c r="S698" s="165"/>
      <c r="T698" s="165"/>
      <c r="U698" s="165"/>
      <c r="V698" s="165"/>
      <c r="W698" s="165"/>
      <c r="X698" s="165"/>
      <c r="Y698" s="165"/>
      <c r="Z698" s="165"/>
    </row>
    <row r="699">
      <c r="A699" s="165"/>
      <c r="B699" s="165"/>
      <c r="C699" s="165"/>
      <c r="D699" s="165"/>
      <c r="E699" s="54"/>
      <c r="F699" s="165"/>
      <c r="G699" s="165"/>
      <c r="H699" s="165"/>
      <c r="I699" s="54"/>
      <c r="J699" s="165"/>
      <c r="K699" s="165"/>
      <c r="L699" s="165"/>
      <c r="M699" s="165"/>
      <c r="N699" s="165"/>
      <c r="O699" s="165"/>
      <c r="P699" s="165"/>
      <c r="Q699" s="165"/>
      <c r="R699" s="165"/>
      <c r="S699" s="165"/>
      <c r="T699" s="165"/>
      <c r="U699" s="165"/>
      <c r="V699" s="165"/>
      <c r="W699" s="165"/>
      <c r="X699" s="165"/>
      <c r="Y699" s="165"/>
      <c r="Z699" s="165"/>
    </row>
    <row r="700">
      <c r="A700" s="165"/>
      <c r="B700" s="165"/>
      <c r="C700" s="165"/>
      <c r="D700" s="165"/>
      <c r="E700" s="54"/>
      <c r="F700" s="165"/>
      <c r="G700" s="165"/>
      <c r="H700" s="165"/>
      <c r="I700" s="54"/>
      <c r="J700" s="165"/>
      <c r="K700" s="165"/>
      <c r="L700" s="165"/>
      <c r="M700" s="165"/>
      <c r="N700" s="165"/>
      <c r="O700" s="165"/>
      <c r="P700" s="165"/>
      <c r="Q700" s="165"/>
      <c r="R700" s="165"/>
      <c r="S700" s="165"/>
      <c r="T700" s="165"/>
      <c r="U700" s="165"/>
      <c r="V700" s="165"/>
      <c r="W700" s="165"/>
      <c r="X700" s="165"/>
      <c r="Y700" s="165"/>
      <c r="Z700" s="165"/>
    </row>
    <row r="701">
      <c r="A701" s="165"/>
      <c r="B701" s="165"/>
      <c r="C701" s="165"/>
      <c r="D701" s="165"/>
      <c r="E701" s="54"/>
      <c r="F701" s="165"/>
      <c r="G701" s="165"/>
      <c r="H701" s="165"/>
      <c r="I701" s="54"/>
      <c r="J701" s="165"/>
      <c r="K701" s="165"/>
      <c r="L701" s="165"/>
      <c r="M701" s="165"/>
      <c r="N701" s="165"/>
      <c r="O701" s="165"/>
      <c r="P701" s="165"/>
      <c r="Q701" s="165"/>
      <c r="R701" s="165"/>
      <c r="S701" s="165"/>
      <c r="T701" s="165"/>
      <c r="U701" s="165"/>
      <c r="V701" s="165"/>
      <c r="W701" s="165"/>
      <c r="X701" s="165"/>
      <c r="Y701" s="165"/>
      <c r="Z701" s="165"/>
    </row>
    <row r="702">
      <c r="A702" s="165"/>
      <c r="B702" s="165"/>
      <c r="C702" s="165"/>
      <c r="D702" s="165"/>
      <c r="E702" s="54"/>
      <c r="F702" s="165"/>
      <c r="G702" s="165"/>
      <c r="H702" s="165"/>
      <c r="I702" s="54"/>
      <c r="J702" s="165"/>
      <c r="K702" s="165"/>
      <c r="L702" s="165"/>
      <c r="M702" s="165"/>
      <c r="N702" s="165"/>
      <c r="O702" s="165"/>
      <c r="P702" s="165"/>
      <c r="Q702" s="165"/>
      <c r="R702" s="165"/>
      <c r="S702" s="165"/>
      <c r="T702" s="165"/>
      <c r="U702" s="165"/>
      <c r="V702" s="165"/>
      <c r="W702" s="165"/>
      <c r="X702" s="165"/>
      <c r="Y702" s="165"/>
      <c r="Z702" s="165"/>
    </row>
    <row r="703">
      <c r="A703" s="165"/>
      <c r="B703" s="165"/>
      <c r="C703" s="165"/>
      <c r="D703" s="165"/>
      <c r="E703" s="54"/>
      <c r="F703" s="165"/>
      <c r="G703" s="165"/>
      <c r="H703" s="165"/>
      <c r="I703" s="54"/>
      <c r="J703" s="165"/>
      <c r="K703" s="165"/>
      <c r="L703" s="165"/>
      <c r="M703" s="165"/>
      <c r="N703" s="165"/>
      <c r="O703" s="165"/>
      <c r="P703" s="165"/>
      <c r="Q703" s="165"/>
      <c r="R703" s="165"/>
      <c r="S703" s="165"/>
      <c r="T703" s="165"/>
      <c r="U703" s="165"/>
      <c r="V703" s="165"/>
      <c r="W703" s="165"/>
      <c r="X703" s="165"/>
      <c r="Y703" s="165"/>
      <c r="Z703" s="165"/>
    </row>
    <row r="704">
      <c r="A704" s="165"/>
      <c r="B704" s="165"/>
      <c r="C704" s="165"/>
      <c r="D704" s="165"/>
      <c r="E704" s="54"/>
      <c r="F704" s="165"/>
      <c r="G704" s="165"/>
      <c r="H704" s="165"/>
      <c r="I704" s="54"/>
      <c r="J704" s="165"/>
      <c r="K704" s="165"/>
      <c r="L704" s="165"/>
      <c r="M704" s="165"/>
      <c r="N704" s="165"/>
      <c r="O704" s="165"/>
      <c r="P704" s="165"/>
      <c r="Q704" s="165"/>
      <c r="R704" s="165"/>
      <c r="S704" s="165"/>
      <c r="T704" s="165"/>
      <c r="U704" s="165"/>
      <c r="V704" s="165"/>
      <c r="W704" s="165"/>
      <c r="X704" s="165"/>
      <c r="Y704" s="165"/>
      <c r="Z704" s="165"/>
    </row>
    <row r="705">
      <c r="A705" s="165"/>
      <c r="B705" s="165"/>
      <c r="C705" s="165"/>
      <c r="D705" s="165"/>
      <c r="E705" s="54"/>
      <c r="F705" s="165"/>
      <c r="G705" s="165"/>
      <c r="H705" s="165"/>
      <c r="I705" s="54"/>
      <c r="J705" s="165"/>
      <c r="K705" s="165"/>
      <c r="L705" s="165"/>
      <c r="M705" s="165"/>
      <c r="N705" s="165"/>
      <c r="O705" s="165"/>
      <c r="P705" s="165"/>
      <c r="Q705" s="165"/>
      <c r="R705" s="165"/>
      <c r="S705" s="165"/>
      <c r="T705" s="165"/>
      <c r="U705" s="165"/>
      <c r="V705" s="165"/>
      <c r="W705" s="165"/>
      <c r="X705" s="165"/>
      <c r="Y705" s="165"/>
      <c r="Z705" s="165"/>
    </row>
    <row r="706">
      <c r="A706" s="165"/>
      <c r="B706" s="165"/>
      <c r="C706" s="165"/>
      <c r="D706" s="165"/>
      <c r="E706" s="54"/>
      <c r="F706" s="165"/>
      <c r="G706" s="165"/>
      <c r="H706" s="165"/>
      <c r="I706" s="54"/>
      <c r="J706" s="165"/>
      <c r="K706" s="165"/>
      <c r="L706" s="165"/>
      <c r="M706" s="165"/>
      <c r="N706" s="165"/>
      <c r="O706" s="165"/>
      <c r="P706" s="165"/>
      <c r="Q706" s="165"/>
      <c r="R706" s="165"/>
      <c r="S706" s="165"/>
      <c r="T706" s="165"/>
      <c r="U706" s="165"/>
      <c r="V706" s="165"/>
      <c r="W706" s="165"/>
      <c r="X706" s="165"/>
      <c r="Y706" s="165"/>
      <c r="Z706" s="165"/>
    </row>
    <row r="707">
      <c r="A707" s="165"/>
      <c r="B707" s="165"/>
      <c r="C707" s="165"/>
      <c r="D707" s="165"/>
      <c r="E707" s="54"/>
      <c r="F707" s="165"/>
      <c r="G707" s="165"/>
      <c r="H707" s="165"/>
      <c r="I707" s="54"/>
      <c r="J707" s="165"/>
      <c r="K707" s="165"/>
      <c r="L707" s="165"/>
      <c r="M707" s="165"/>
      <c r="N707" s="165"/>
      <c r="O707" s="165"/>
      <c r="P707" s="165"/>
      <c r="Q707" s="165"/>
      <c r="R707" s="165"/>
      <c r="S707" s="165"/>
      <c r="T707" s="165"/>
      <c r="U707" s="165"/>
      <c r="V707" s="165"/>
      <c r="W707" s="165"/>
      <c r="X707" s="165"/>
      <c r="Y707" s="165"/>
      <c r="Z707" s="165"/>
    </row>
    <row r="708">
      <c r="A708" s="165"/>
      <c r="B708" s="165"/>
      <c r="C708" s="165"/>
      <c r="D708" s="165"/>
      <c r="E708" s="54"/>
      <c r="F708" s="165"/>
      <c r="G708" s="165"/>
      <c r="H708" s="165"/>
      <c r="I708" s="54"/>
      <c r="J708" s="165"/>
      <c r="K708" s="165"/>
      <c r="L708" s="165"/>
      <c r="M708" s="165"/>
      <c r="N708" s="165"/>
      <c r="O708" s="165"/>
      <c r="P708" s="165"/>
      <c r="Q708" s="165"/>
      <c r="R708" s="165"/>
      <c r="S708" s="165"/>
      <c r="T708" s="165"/>
      <c r="U708" s="165"/>
      <c r="V708" s="165"/>
      <c r="W708" s="165"/>
      <c r="X708" s="165"/>
      <c r="Y708" s="165"/>
      <c r="Z708" s="165"/>
    </row>
    <row r="709">
      <c r="A709" s="165"/>
      <c r="B709" s="165"/>
      <c r="C709" s="165"/>
      <c r="D709" s="165"/>
      <c r="E709" s="54"/>
      <c r="F709" s="165"/>
      <c r="G709" s="165"/>
      <c r="H709" s="165"/>
      <c r="I709" s="54"/>
      <c r="J709" s="165"/>
      <c r="K709" s="165"/>
      <c r="L709" s="165"/>
      <c r="M709" s="165"/>
      <c r="N709" s="165"/>
      <c r="O709" s="165"/>
      <c r="P709" s="165"/>
      <c r="Q709" s="165"/>
      <c r="R709" s="165"/>
      <c r="S709" s="165"/>
      <c r="T709" s="165"/>
      <c r="U709" s="165"/>
      <c r="V709" s="165"/>
      <c r="W709" s="165"/>
      <c r="X709" s="165"/>
      <c r="Y709" s="165"/>
      <c r="Z709" s="165"/>
    </row>
    <row r="710">
      <c r="A710" s="165"/>
      <c r="B710" s="165"/>
      <c r="C710" s="165"/>
      <c r="D710" s="165"/>
      <c r="E710" s="54"/>
      <c r="F710" s="165"/>
      <c r="G710" s="165"/>
      <c r="H710" s="165"/>
      <c r="I710" s="54"/>
      <c r="J710" s="165"/>
      <c r="K710" s="165"/>
      <c r="L710" s="165"/>
      <c r="M710" s="165"/>
      <c r="N710" s="165"/>
      <c r="O710" s="165"/>
      <c r="P710" s="165"/>
      <c r="Q710" s="165"/>
      <c r="R710" s="165"/>
      <c r="S710" s="165"/>
      <c r="T710" s="165"/>
      <c r="U710" s="165"/>
      <c r="V710" s="165"/>
      <c r="W710" s="165"/>
      <c r="X710" s="165"/>
      <c r="Y710" s="165"/>
      <c r="Z710" s="165"/>
    </row>
    <row r="711">
      <c r="A711" s="165"/>
      <c r="B711" s="165"/>
      <c r="C711" s="165"/>
      <c r="D711" s="165"/>
      <c r="E711" s="54"/>
      <c r="F711" s="165"/>
      <c r="G711" s="165"/>
      <c r="H711" s="165"/>
      <c r="I711" s="54"/>
      <c r="J711" s="165"/>
      <c r="K711" s="165"/>
      <c r="L711" s="165"/>
      <c r="M711" s="165"/>
      <c r="N711" s="165"/>
      <c r="O711" s="165"/>
      <c r="P711" s="165"/>
      <c r="Q711" s="165"/>
      <c r="R711" s="165"/>
      <c r="S711" s="165"/>
      <c r="T711" s="165"/>
      <c r="U711" s="165"/>
      <c r="V711" s="165"/>
      <c r="W711" s="165"/>
      <c r="X711" s="165"/>
      <c r="Y711" s="165"/>
      <c r="Z711" s="165"/>
    </row>
    <row r="712">
      <c r="A712" s="165"/>
      <c r="B712" s="165"/>
      <c r="C712" s="165"/>
      <c r="D712" s="165"/>
      <c r="E712" s="54"/>
      <c r="F712" s="165"/>
      <c r="G712" s="165"/>
      <c r="H712" s="165"/>
      <c r="I712" s="54"/>
      <c r="J712" s="165"/>
      <c r="K712" s="165"/>
      <c r="L712" s="165"/>
      <c r="M712" s="165"/>
      <c r="N712" s="165"/>
      <c r="O712" s="165"/>
      <c r="P712" s="165"/>
      <c r="Q712" s="165"/>
      <c r="R712" s="165"/>
      <c r="S712" s="165"/>
      <c r="T712" s="165"/>
      <c r="U712" s="165"/>
      <c r="V712" s="165"/>
      <c r="W712" s="165"/>
      <c r="X712" s="165"/>
      <c r="Y712" s="165"/>
      <c r="Z712" s="165"/>
    </row>
    <row r="713">
      <c r="A713" s="165"/>
      <c r="B713" s="165"/>
      <c r="C713" s="165"/>
      <c r="D713" s="165"/>
      <c r="E713" s="54"/>
      <c r="F713" s="165"/>
      <c r="G713" s="165"/>
      <c r="H713" s="165"/>
      <c r="I713" s="54"/>
      <c r="J713" s="165"/>
      <c r="K713" s="165"/>
      <c r="L713" s="165"/>
      <c r="M713" s="165"/>
      <c r="N713" s="165"/>
      <c r="O713" s="165"/>
      <c r="P713" s="165"/>
      <c r="Q713" s="165"/>
      <c r="R713" s="165"/>
      <c r="S713" s="165"/>
      <c r="T713" s="165"/>
      <c r="U713" s="165"/>
      <c r="V713" s="165"/>
      <c r="W713" s="165"/>
      <c r="X713" s="165"/>
      <c r="Y713" s="165"/>
      <c r="Z713" s="165"/>
    </row>
    <row r="714">
      <c r="A714" s="165"/>
      <c r="B714" s="165"/>
      <c r="C714" s="165"/>
      <c r="D714" s="165"/>
      <c r="E714" s="54"/>
      <c r="F714" s="165"/>
      <c r="G714" s="165"/>
      <c r="H714" s="165"/>
      <c r="I714" s="54"/>
      <c r="J714" s="165"/>
      <c r="K714" s="165"/>
      <c r="L714" s="165"/>
      <c r="M714" s="165"/>
      <c r="N714" s="165"/>
      <c r="O714" s="165"/>
      <c r="P714" s="165"/>
      <c r="Q714" s="165"/>
      <c r="R714" s="165"/>
      <c r="S714" s="165"/>
      <c r="T714" s="165"/>
      <c r="U714" s="165"/>
      <c r="V714" s="165"/>
      <c r="W714" s="165"/>
      <c r="X714" s="165"/>
      <c r="Y714" s="165"/>
      <c r="Z714" s="165"/>
    </row>
    <row r="715">
      <c r="A715" s="165"/>
      <c r="B715" s="165"/>
      <c r="C715" s="165"/>
      <c r="D715" s="165"/>
      <c r="E715" s="54"/>
      <c r="F715" s="165"/>
      <c r="G715" s="165"/>
      <c r="H715" s="165"/>
      <c r="I715" s="54"/>
      <c r="J715" s="165"/>
      <c r="K715" s="165"/>
      <c r="L715" s="165"/>
      <c r="M715" s="165"/>
      <c r="N715" s="165"/>
      <c r="O715" s="165"/>
      <c r="P715" s="165"/>
      <c r="Q715" s="165"/>
      <c r="R715" s="165"/>
      <c r="S715" s="165"/>
      <c r="T715" s="165"/>
      <c r="U715" s="165"/>
      <c r="V715" s="165"/>
      <c r="W715" s="165"/>
      <c r="X715" s="165"/>
      <c r="Y715" s="165"/>
      <c r="Z715" s="165"/>
    </row>
    <row r="716">
      <c r="A716" s="165"/>
      <c r="B716" s="165"/>
      <c r="C716" s="165"/>
      <c r="D716" s="165"/>
      <c r="E716" s="54"/>
      <c r="F716" s="165"/>
      <c r="G716" s="165"/>
      <c r="H716" s="165"/>
      <c r="I716" s="54"/>
      <c r="J716" s="165"/>
      <c r="K716" s="165"/>
      <c r="L716" s="165"/>
      <c r="M716" s="165"/>
      <c r="N716" s="165"/>
      <c r="O716" s="165"/>
      <c r="P716" s="165"/>
      <c r="Q716" s="165"/>
      <c r="R716" s="165"/>
      <c r="S716" s="165"/>
      <c r="T716" s="165"/>
      <c r="U716" s="165"/>
      <c r="V716" s="165"/>
      <c r="W716" s="165"/>
      <c r="X716" s="165"/>
      <c r="Y716" s="165"/>
      <c r="Z716" s="165"/>
    </row>
    <row r="717">
      <c r="A717" s="165"/>
      <c r="B717" s="165"/>
      <c r="C717" s="165"/>
      <c r="D717" s="165"/>
      <c r="E717" s="54"/>
      <c r="F717" s="165"/>
      <c r="G717" s="165"/>
      <c r="H717" s="165"/>
      <c r="I717" s="54"/>
      <c r="J717" s="165"/>
      <c r="K717" s="165"/>
      <c r="L717" s="165"/>
      <c r="M717" s="165"/>
      <c r="N717" s="165"/>
      <c r="O717" s="165"/>
      <c r="P717" s="165"/>
      <c r="Q717" s="165"/>
      <c r="R717" s="165"/>
      <c r="S717" s="165"/>
      <c r="T717" s="165"/>
      <c r="U717" s="165"/>
      <c r="V717" s="165"/>
      <c r="W717" s="165"/>
      <c r="X717" s="165"/>
      <c r="Y717" s="165"/>
      <c r="Z717" s="165"/>
    </row>
    <row r="718">
      <c r="A718" s="165"/>
      <c r="B718" s="165"/>
      <c r="C718" s="165"/>
      <c r="D718" s="165"/>
      <c r="E718" s="54"/>
      <c r="F718" s="165"/>
      <c r="G718" s="165"/>
      <c r="H718" s="165"/>
      <c r="I718" s="54"/>
      <c r="J718" s="165"/>
      <c r="K718" s="165"/>
      <c r="L718" s="165"/>
      <c r="M718" s="165"/>
      <c r="N718" s="165"/>
      <c r="O718" s="165"/>
      <c r="P718" s="165"/>
      <c r="Q718" s="165"/>
      <c r="R718" s="165"/>
      <c r="S718" s="165"/>
      <c r="T718" s="165"/>
      <c r="U718" s="165"/>
      <c r="V718" s="165"/>
      <c r="W718" s="165"/>
      <c r="X718" s="165"/>
      <c r="Y718" s="165"/>
      <c r="Z718" s="165"/>
    </row>
    <row r="719">
      <c r="A719" s="165"/>
      <c r="B719" s="165"/>
      <c r="C719" s="165"/>
      <c r="D719" s="165"/>
      <c r="E719" s="54"/>
      <c r="F719" s="165"/>
      <c r="G719" s="165"/>
      <c r="H719" s="165"/>
      <c r="I719" s="54"/>
      <c r="J719" s="165"/>
      <c r="K719" s="165"/>
      <c r="L719" s="165"/>
      <c r="M719" s="165"/>
      <c r="N719" s="165"/>
      <c r="O719" s="165"/>
      <c r="P719" s="165"/>
      <c r="Q719" s="165"/>
      <c r="R719" s="165"/>
      <c r="S719" s="165"/>
      <c r="T719" s="165"/>
      <c r="U719" s="165"/>
      <c r="V719" s="165"/>
      <c r="W719" s="165"/>
      <c r="X719" s="165"/>
      <c r="Y719" s="165"/>
      <c r="Z719" s="165"/>
    </row>
    <row r="720">
      <c r="A720" s="165"/>
      <c r="B720" s="165"/>
      <c r="C720" s="165"/>
      <c r="D720" s="165"/>
      <c r="E720" s="54"/>
      <c r="F720" s="165"/>
      <c r="G720" s="165"/>
      <c r="H720" s="165"/>
      <c r="I720" s="54"/>
      <c r="J720" s="165"/>
      <c r="K720" s="165"/>
      <c r="L720" s="165"/>
      <c r="M720" s="165"/>
      <c r="N720" s="165"/>
      <c r="O720" s="165"/>
      <c r="P720" s="165"/>
      <c r="Q720" s="165"/>
      <c r="R720" s="165"/>
      <c r="S720" s="165"/>
      <c r="T720" s="165"/>
      <c r="U720" s="165"/>
      <c r="V720" s="165"/>
      <c r="W720" s="165"/>
      <c r="X720" s="165"/>
      <c r="Y720" s="165"/>
      <c r="Z720" s="165"/>
    </row>
    <row r="721">
      <c r="A721" s="165"/>
      <c r="B721" s="165"/>
      <c r="C721" s="165"/>
      <c r="D721" s="165"/>
      <c r="E721" s="54"/>
      <c r="F721" s="165"/>
      <c r="G721" s="165"/>
      <c r="H721" s="165"/>
      <c r="I721" s="54"/>
      <c r="J721" s="165"/>
      <c r="K721" s="165"/>
      <c r="L721" s="165"/>
      <c r="M721" s="165"/>
      <c r="N721" s="165"/>
      <c r="O721" s="165"/>
      <c r="P721" s="165"/>
      <c r="Q721" s="165"/>
      <c r="R721" s="165"/>
      <c r="S721" s="165"/>
      <c r="T721" s="165"/>
      <c r="U721" s="165"/>
      <c r="V721" s="165"/>
      <c r="W721" s="165"/>
      <c r="X721" s="165"/>
      <c r="Y721" s="165"/>
      <c r="Z721" s="165"/>
    </row>
    <row r="722">
      <c r="A722" s="165"/>
      <c r="B722" s="165"/>
      <c r="C722" s="165"/>
      <c r="D722" s="165"/>
      <c r="E722" s="54"/>
      <c r="F722" s="165"/>
      <c r="G722" s="165"/>
      <c r="H722" s="165"/>
      <c r="I722" s="54"/>
      <c r="J722" s="165"/>
      <c r="K722" s="165"/>
      <c r="L722" s="165"/>
      <c r="M722" s="165"/>
      <c r="N722" s="165"/>
      <c r="O722" s="165"/>
      <c r="P722" s="165"/>
      <c r="Q722" s="165"/>
      <c r="R722" s="165"/>
      <c r="S722" s="165"/>
      <c r="T722" s="165"/>
      <c r="U722" s="165"/>
      <c r="V722" s="165"/>
      <c r="W722" s="165"/>
      <c r="X722" s="165"/>
      <c r="Y722" s="165"/>
      <c r="Z722" s="165"/>
    </row>
    <row r="723">
      <c r="A723" s="165"/>
      <c r="B723" s="165"/>
      <c r="C723" s="165"/>
      <c r="D723" s="165"/>
      <c r="E723" s="54"/>
      <c r="F723" s="165"/>
      <c r="G723" s="165"/>
      <c r="H723" s="165"/>
      <c r="I723" s="54"/>
      <c r="J723" s="165"/>
      <c r="K723" s="165"/>
      <c r="L723" s="165"/>
      <c r="M723" s="165"/>
      <c r="N723" s="165"/>
      <c r="O723" s="165"/>
      <c r="P723" s="165"/>
      <c r="Q723" s="165"/>
      <c r="R723" s="165"/>
      <c r="S723" s="165"/>
      <c r="T723" s="165"/>
      <c r="U723" s="165"/>
      <c r="V723" s="165"/>
      <c r="W723" s="165"/>
      <c r="X723" s="165"/>
      <c r="Y723" s="165"/>
      <c r="Z723" s="165"/>
    </row>
    <row r="724">
      <c r="A724" s="165"/>
      <c r="B724" s="165"/>
      <c r="C724" s="165"/>
      <c r="D724" s="165"/>
      <c r="E724" s="54"/>
      <c r="F724" s="165"/>
      <c r="G724" s="165"/>
      <c r="H724" s="165"/>
      <c r="I724" s="54"/>
      <c r="J724" s="165"/>
      <c r="K724" s="165"/>
      <c r="L724" s="165"/>
      <c r="M724" s="165"/>
      <c r="N724" s="165"/>
      <c r="O724" s="165"/>
      <c r="P724" s="165"/>
      <c r="Q724" s="165"/>
      <c r="R724" s="165"/>
      <c r="S724" s="165"/>
      <c r="T724" s="165"/>
      <c r="U724" s="165"/>
      <c r="V724" s="165"/>
      <c r="W724" s="165"/>
      <c r="X724" s="165"/>
      <c r="Y724" s="165"/>
      <c r="Z724" s="165"/>
    </row>
    <row r="725">
      <c r="A725" s="165"/>
      <c r="B725" s="165"/>
      <c r="C725" s="165"/>
      <c r="D725" s="165"/>
      <c r="E725" s="54"/>
      <c r="F725" s="165"/>
      <c r="G725" s="165"/>
      <c r="H725" s="165"/>
      <c r="I725" s="54"/>
      <c r="J725" s="165"/>
      <c r="K725" s="165"/>
      <c r="L725" s="165"/>
      <c r="M725" s="165"/>
      <c r="N725" s="165"/>
      <c r="O725" s="165"/>
      <c r="P725" s="165"/>
      <c r="Q725" s="165"/>
      <c r="R725" s="165"/>
      <c r="S725" s="165"/>
      <c r="T725" s="165"/>
      <c r="U725" s="165"/>
      <c r="V725" s="165"/>
      <c r="W725" s="165"/>
      <c r="X725" s="165"/>
      <c r="Y725" s="165"/>
      <c r="Z725" s="165"/>
    </row>
    <row r="726">
      <c r="A726" s="165"/>
      <c r="B726" s="165"/>
      <c r="C726" s="165"/>
      <c r="D726" s="165"/>
      <c r="E726" s="54"/>
      <c r="F726" s="165"/>
      <c r="G726" s="165"/>
      <c r="H726" s="165"/>
      <c r="I726" s="54"/>
      <c r="J726" s="165"/>
      <c r="K726" s="165"/>
      <c r="L726" s="165"/>
      <c r="M726" s="165"/>
      <c r="N726" s="165"/>
      <c r="O726" s="165"/>
      <c r="P726" s="165"/>
      <c r="Q726" s="165"/>
      <c r="R726" s="165"/>
      <c r="S726" s="165"/>
      <c r="T726" s="165"/>
      <c r="U726" s="165"/>
      <c r="V726" s="165"/>
      <c r="W726" s="165"/>
      <c r="X726" s="165"/>
      <c r="Y726" s="165"/>
      <c r="Z726" s="165"/>
    </row>
    <row r="727">
      <c r="A727" s="165"/>
      <c r="B727" s="165"/>
      <c r="C727" s="165"/>
      <c r="D727" s="165"/>
      <c r="E727" s="54"/>
      <c r="F727" s="165"/>
      <c r="G727" s="165"/>
      <c r="H727" s="165"/>
      <c r="I727" s="54"/>
      <c r="J727" s="165"/>
      <c r="K727" s="165"/>
      <c r="L727" s="165"/>
      <c r="M727" s="165"/>
      <c r="N727" s="165"/>
      <c r="O727" s="165"/>
      <c r="P727" s="165"/>
      <c r="Q727" s="165"/>
      <c r="R727" s="165"/>
      <c r="S727" s="165"/>
      <c r="T727" s="165"/>
      <c r="U727" s="165"/>
      <c r="V727" s="165"/>
      <c r="W727" s="165"/>
      <c r="X727" s="165"/>
      <c r="Y727" s="165"/>
      <c r="Z727" s="165"/>
    </row>
    <row r="728">
      <c r="A728" s="165"/>
      <c r="B728" s="165"/>
      <c r="C728" s="165"/>
      <c r="D728" s="165"/>
      <c r="E728" s="54"/>
      <c r="F728" s="165"/>
      <c r="G728" s="165"/>
      <c r="H728" s="165"/>
      <c r="I728" s="54"/>
      <c r="J728" s="165"/>
      <c r="K728" s="165"/>
      <c r="L728" s="165"/>
      <c r="M728" s="165"/>
      <c r="N728" s="165"/>
      <c r="O728" s="165"/>
      <c r="P728" s="165"/>
      <c r="Q728" s="165"/>
      <c r="R728" s="165"/>
      <c r="S728" s="165"/>
      <c r="T728" s="165"/>
      <c r="U728" s="165"/>
      <c r="V728" s="165"/>
      <c r="W728" s="165"/>
      <c r="X728" s="165"/>
      <c r="Y728" s="165"/>
      <c r="Z728" s="165"/>
    </row>
    <row r="729">
      <c r="A729" s="165"/>
      <c r="B729" s="165"/>
      <c r="C729" s="165"/>
      <c r="D729" s="165"/>
      <c r="E729" s="54"/>
      <c r="F729" s="165"/>
      <c r="G729" s="165"/>
      <c r="H729" s="165"/>
      <c r="I729" s="54"/>
      <c r="J729" s="165"/>
      <c r="K729" s="165"/>
      <c r="L729" s="165"/>
      <c r="M729" s="165"/>
      <c r="N729" s="165"/>
      <c r="O729" s="165"/>
      <c r="P729" s="165"/>
      <c r="Q729" s="165"/>
      <c r="R729" s="165"/>
      <c r="S729" s="165"/>
      <c r="T729" s="165"/>
      <c r="U729" s="165"/>
      <c r="V729" s="165"/>
      <c r="W729" s="165"/>
      <c r="X729" s="165"/>
      <c r="Y729" s="165"/>
      <c r="Z729" s="165"/>
    </row>
    <row r="730">
      <c r="A730" s="165"/>
      <c r="B730" s="165"/>
      <c r="C730" s="165"/>
      <c r="D730" s="165"/>
      <c r="E730" s="54"/>
      <c r="F730" s="165"/>
      <c r="G730" s="165"/>
      <c r="H730" s="165"/>
      <c r="I730" s="54"/>
      <c r="J730" s="165"/>
      <c r="K730" s="165"/>
      <c r="L730" s="165"/>
      <c r="M730" s="165"/>
      <c r="N730" s="165"/>
      <c r="O730" s="165"/>
      <c r="P730" s="165"/>
      <c r="Q730" s="165"/>
      <c r="R730" s="165"/>
      <c r="S730" s="165"/>
      <c r="T730" s="165"/>
      <c r="U730" s="165"/>
      <c r="V730" s="165"/>
      <c r="W730" s="165"/>
      <c r="X730" s="165"/>
      <c r="Y730" s="165"/>
      <c r="Z730" s="165"/>
    </row>
    <row r="731">
      <c r="A731" s="165"/>
      <c r="B731" s="165"/>
      <c r="C731" s="165"/>
      <c r="D731" s="165"/>
      <c r="E731" s="54"/>
      <c r="F731" s="165"/>
      <c r="G731" s="165"/>
      <c r="H731" s="165"/>
      <c r="I731" s="54"/>
      <c r="J731" s="165"/>
      <c r="K731" s="165"/>
      <c r="L731" s="165"/>
      <c r="M731" s="165"/>
      <c r="N731" s="165"/>
      <c r="O731" s="165"/>
      <c r="P731" s="165"/>
      <c r="Q731" s="165"/>
      <c r="R731" s="165"/>
      <c r="S731" s="165"/>
      <c r="T731" s="165"/>
      <c r="U731" s="165"/>
      <c r="V731" s="165"/>
      <c r="W731" s="165"/>
      <c r="X731" s="165"/>
      <c r="Y731" s="165"/>
      <c r="Z731" s="165"/>
    </row>
    <row r="732">
      <c r="A732" s="165"/>
      <c r="B732" s="165"/>
      <c r="C732" s="165"/>
      <c r="D732" s="165"/>
      <c r="E732" s="54"/>
      <c r="F732" s="165"/>
      <c r="G732" s="165"/>
      <c r="H732" s="165"/>
      <c r="I732" s="54"/>
      <c r="J732" s="165"/>
      <c r="K732" s="165"/>
      <c r="L732" s="165"/>
      <c r="M732" s="165"/>
      <c r="N732" s="165"/>
      <c r="O732" s="165"/>
      <c r="P732" s="165"/>
      <c r="Q732" s="165"/>
      <c r="R732" s="165"/>
      <c r="S732" s="165"/>
      <c r="T732" s="165"/>
      <c r="U732" s="165"/>
      <c r="V732" s="165"/>
      <c r="W732" s="165"/>
      <c r="X732" s="165"/>
      <c r="Y732" s="165"/>
      <c r="Z732" s="165"/>
    </row>
    <row r="733">
      <c r="A733" s="165"/>
      <c r="B733" s="165"/>
      <c r="C733" s="165"/>
      <c r="D733" s="165"/>
      <c r="E733" s="54"/>
      <c r="F733" s="165"/>
      <c r="G733" s="165"/>
      <c r="H733" s="165"/>
      <c r="I733" s="54"/>
      <c r="J733" s="165"/>
      <c r="K733" s="165"/>
      <c r="L733" s="165"/>
      <c r="M733" s="165"/>
      <c r="N733" s="165"/>
      <c r="O733" s="165"/>
      <c r="P733" s="165"/>
      <c r="Q733" s="165"/>
      <c r="R733" s="165"/>
      <c r="S733" s="165"/>
      <c r="T733" s="165"/>
      <c r="U733" s="165"/>
      <c r="V733" s="165"/>
      <c r="W733" s="165"/>
      <c r="X733" s="165"/>
      <c r="Y733" s="165"/>
      <c r="Z733" s="165"/>
    </row>
    <row r="734">
      <c r="A734" s="165"/>
      <c r="B734" s="165"/>
      <c r="C734" s="165"/>
      <c r="D734" s="165"/>
      <c r="E734" s="54"/>
      <c r="F734" s="165"/>
      <c r="G734" s="165"/>
      <c r="H734" s="165"/>
      <c r="I734" s="54"/>
      <c r="J734" s="165"/>
      <c r="K734" s="165"/>
      <c r="L734" s="165"/>
      <c r="M734" s="165"/>
      <c r="N734" s="165"/>
      <c r="O734" s="165"/>
      <c r="P734" s="165"/>
      <c r="Q734" s="165"/>
      <c r="R734" s="165"/>
      <c r="S734" s="165"/>
      <c r="T734" s="165"/>
      <c r="U734" s="165"/>
      <c r="V734" s="165"/>
      <c r="W734" s="165"/>
      <c r="X734" s="165"/>
      <c r="Y734" s="165"/>
      <c r="Z734" s="165"/>
    </row>
    <row r="735">
      <c r="A735" s="165"/>
      <c r="B735" s="165"/>
      <c r="C735" s="165"/>
      <c r="D735" s="165"/>
      <c r="E735" s="54"/>
      <c r="F735" s="165"/>
      <c r="G735" s="165"/>
      <c r="H735" s="165"/>
      <c r="I735" s="54"/>
      <c r="J735" s="165"/>
      <c r="K735" s="165"/>
      <c r="L735" s="165"/>
      <c r="M735" s="165"/>
      <c r="N735" s="165"/>
      <c r="O735" s="165"/>
      <c r="P735" s="165"/>
      <c r="Q735" s="165"/>
      <c r="R735" s="165"/>
      <c r="S735" s="165"/>
      <c r="T735" s="165"/>
      <c r="U735" s="165"/>
      <c r="V735" s="165"/>
      <c r="W735" s="165"/>
      <c r="X735" s="165"/>
      <c r="Y735" s="165"/>
      <c r="Z735" s="165"/>
    </row>
    <row r="736">
      <c r="A736" s="165"/>
      <c r="B736" s="165"/>
      <c r="C736" s="165"/>
      <c r="D736" s="165"/>
      <c r="E736" s="54"/>
      <c r="F736" s="165"/>
      <c r="G736" s="165"/>
      <c r="H736" s="165"/>
      <c r="I736" s="54"/>
      <c r="J736" s="165"/>
      <c r="K736" s="165"/>
      <c r="L736" s="165"/>
      <c r="M736" s="165"/>
      <c r="N736" s="165"/>
      <c r="O736" s="165"/>
      <c r="P736" s="165"/>
      <c r="Q736" s="165"/>
      <c r="R736" s="165"/>
      <c r="S736" s="165"/>
      <c r="T736" s="165"/>
      <c r="U736" s="165"/>
      <c r="V736" s="165"/>
      <c r="W736" s="165"/>
      <c r="X736" s="165"/>
      <c r="Y736" s="165"/>
      <c r="Z736" s="165"/>
    </row>
    <row r="737">
      <c r="A737" s="165"/>
      <c r="B737" s="165"/>
      <c r="C737" s="165"/>
      <c r="D737" s="165"/>
      <c r="E737" s="54"/>
      <c r="F737" s="165"/>
      <c r="G737" s="165"/>
      <c r="H737" s="165"/>
      <c r="I737" s="54"/>
      <c r="J737" s="165"/>
      <c r="K737" s="165"/>
      <c r="L737" s="165"/>
      <c r="M737" s="165"/>
      <c r="N737" s="165"/>
      <c r="O737" s="165"/>
      <c r="P737" s="165"/>
      <c r="Q737" s="165"/>
      <c r="R737" s="165"/>
      <c r="S737" s="165"/>
      <c r="T737" s="165"/>
      <c r="U737" s="165"/>
      <c r="V737" s="165"/>
      <c r="W737" s="165"/>
      <c r="X737" s="165"/>
      <c r="Y737" s="165"/>
      <c r="Z737" s="165"/>
    </row>
    <row r="738">
      <c r="A738" s="165"/>
      <c r="B738" s="165"/>
      <c r="C738" s="165"/>
      <c r="D738" s="165"/>
      <c r="E738" s="54"/>
      <c r="F738" s="165"/>
      <c r="G738" s="165"/>
      <c r="H738" s="165"/>
      <c r="I738" s="54"/>
      <c r="J738" s="165"/>
      <c r="K738" s="165"/>
      <c r="L738" s="165"/>
      <c r="M738" s="165"/>
      <c r="N738" s="165"/>
      <c r="O738" s="165"/>
      <c r="P738" s="165"/>
      <c r="Q738" s="165"/>
      <c r="R738" s="165"/>
      <c r="S738" s="165"/>
      <c r="T738" s="165"/>
      <c r="U738" s="165"/>
      <c r="V738" s="165"/>
      <c r="W738" s="165"/>
      <c r="X738" s="165"/>
      <c r="Y738" s="165"/>
      <c r="Z738" s="165"/>
    </row>
    <row r="739">
      <c r="A739" s="165"/>
      <c r="B739" s="165"/>
      <c r="C739" s="165"/>
      <c r="D739" s="165"/>
      <c r="E739" s="54"/>
      <c r="F739" s="165"/>
      <c r="G739" s="165"/>
      <c r="H739" s="165"/>
      <c r="I739" s="54"/>
      <c r="J739" s="165"/>
      <c r="K739" s="165"/>
      <c r="L739" s="165"/>
      <c r="M739" s="165"/>
      <c r="N739" s="165"/>
      <c r="O739" s="165"/>
      <c r="P739" s="165"/>
      <c r="Q739" s="165"/>
      <c r="R739" s="165"/>
      <c r="S739" s="165"/>
      <c r="T739" s="165"/>
      <c r="U739" s="165"/>
      <c r="V739" s="165"/>
      <c r="W739" s="165"/>
      <c r="X739" s="165"/>
      <c r="Y739" s="165"/>
      <c r="Z739" s="165"/>
    </row>
    <row r="740">
      <c r="A740" s="165"/>
      <c r="B740" s="165"/>
      <c r="C740" s="165"/>
      <c r="D740" s="165"/>
      <c r="E740" s="54"/>
      <c r="F740" s="165"/>
      <c r="G740" s="165"/>
      <c r="H740" s="165"/>
      <c r="I740" s="54"/>
      <c r="J740" s="165"/>
      <c r="K740" s="165"/>
      <c r="L740" s="165"/>
      <c r="M740" s="165"/>
      <c r="N740" s="165"/>
      <c r="O740" s="165"/>
      <c r="P740" s="165"/>
      <c r="Q740" s="165"/>
      <c r="R740" s="165"/>
      <c r="S740" s="165"/>
      <c r="T740" s="165"/>
      <c r="U740" s="165"/>
      <c r="V740" s="165"/>
      <c r="W740" s="165"/>
      <c r="X740" s="165"/>
      <c r="Y740" s="165"/>
      <c r="Z740" s="165"/>
    </row>
    <row r="741">
      <c r="A741" s="165"/>
      <c r="B741" s="165"/>
      <c r="C741" s="165"/>
      <c r="D741" s="165"/>
      <c r="E741" s="54"/>
      <c r="F741" s="165"/>
      <c r="G741" s="165"/>
      <c r="H741" s="165"/>
      <c r="I741" s="54"/>
      <c r="J741" s="165"/>
      <c r="K741" s="165"/>
      <c r="L741" s="165"/>
      <c r="M741" s="165"/>
      <c r="N741" s="165"/>
      <c r="O741" s="165"/>
      <c r="P741" s="165"/>
      <c r="Q741" s="165"/>
      <c r="R741" s="165"/>
      <c r="S741" s="165"/>
      <c r="T741" s="165"/>
      <c r="U741" s="165"/>
      <c r="V741" s="165"/>
      <c r="W741" s="165"/>
      <c r="X741" s="165"/>
      <c r="Y741" s="165"/>
      <c r="Z741" s="165"/>
    </row>
    <row r="742">
      <c r="A742" s="165"/>
      <c r="B742" s="165"/>
      <c r="C742" s="165"/>
      <c r="D742" s="165"/>
      <c r="E742" s="54"/>
      <c r="F742" s="165"/>
      <c r="G742" s="165"/>
      <c r="H742" s="165"/>
      <c r="I742" s="54"/>
      <c r="J742" s="165"/>
      <c r="K742" s="165"/>
      <c r="L742" s="165"/>
      <c r="M742" s="165"/>
      <c r="N742" s="165"/>
      <c r="O742" s="165"/>
      <c r="P742" s="165"/>
      <c r="Q742" s="165"/>
      <c r="R742" s="165"/>
      <c r="S742" s="165"/>
      <c r="T742" s="165"/>
      <c r="U742" s="165"/>
      <c r="V742" s="165"/>
      <c r="W742" s="165"/>
      <c r="X742" s="165"/>
      <c r="Y742" s="165"/>
      <c r="Z742" s="165"/>
    </row>
    <row r="743">
      <c r="A743" s="165"/>
      <c r="B743" s="165"/>
      <c r="C743" s="165"/>
      <c r="D743" s="165"/>
      <c r="E743" s="54"/>
      <c r="F743" s="165"/>
      <c r="G743" s="165"/>
      <c r="H743" s="165"/>
      <c r="I743" s="54"/>
      <c r="J743" s="165"/>
      <c r="K743" s="165"/>
      <c r="L743" s="165"/>
      <c r="M743" s="165"/>
      <c r="N743" s="165"/>
      <c r="O743" s="165"/>
      <c r="P743" s="165"/>
      <c r="Q743" s="165"/>
      <c r="R743" s="165"/>
      <c r="S743" s="165"/>
      <c r="T743" s="165"/>
      <c r="U743" s="165"/>
      <c r="V743" s="165"/>
      <c r="W743" s="165"/>
      <c r="X743" s="165"/>
      <c r="Y743" s="165"/>
      <c r="Z743" s="165"/>
    </row>
    <row r="744">
      <c r="A744" s="165"/>
      <c r="B744" s="165"/>
      <c r="C744" s="165"/>
      <c r="D744" s="165"/>
      <c r="E744" s="54"/>
      <c r="F744" s="165"/>
      <c r="G744" s="165"/>
      <c r="H744" s="165"/>
      <c r="I744" s="54"/>
      <c r="J744" s="165"/>
      <c r="K744" s="165"/>
      <c r="L744" s="165"/>
      <c r="M744" s="165"/>
      <c r="N744" s="165"/>
      <c r="O744" s="165"/>
      <c r="P744" s="165"/>
      <c r="Q744" s="165"/>
      <c r="R744" s="165"/>
      <c r="S744" s="165"/>
      <c r="T744" s="165"/>
      <c r="U744" s="165"/>
      <c r="V744" s="165"/>
      <c r="W744" s="165"/>
      <c r="X744" s="165"/>
      <c r="Y744" s="165"/>
      <c r="Z744" s="165"/>
    </row>
    <row r="745">
      <c r="A745" s="165"/>
      <c r="B745" s="165"/>
      <c r="C745" s="165"/>
      <c r="D745" s="165"/>
      <c r="E745" s="54"/>
      <c r="F745" s="165"/>
      <c r="G745" s="165"/>
      <c r="H745" s="165"/>
      <c r="I745" s="54"/>
      <c r="J745" s="165"/>
      <c r="K745" s="165"/>
      <c r="L745" s="165"/>
      <c r="M745" s="165"/>
      <c r="N745" s="165"/>
      <c r="O745" s="165"/>
      <c r="P745" s="165"/>
      <c r="Q745" s="165"/>
      <c r="R745" s="165"/>
      <c r="S745" s="165"/>
      <c r="T745" s="165"/>
      <c r="U745" s="165"/>
      <c r="V745" s="165"/>
      <c r="W745" s="165"/>
      <c r="X745" s="165"/>
      <c r="Y745" s="165"/>
      <c r="Z745" s="165"/>
    </row>
    <row r="746">
      <c r="A746" s="165"/>
      <c r="B746" s="165"/>
      <c r="C746" s="165"/>
      <c r="D746" s="165"/>
      <c r="E746" s="54"/>
      <c r="F746" s="165"/>
      <c r="G746" s="165"/>
      <c r="H746" s="165"/>
      <c r="I746" s="54"/>
      <c r="J746" s="165"/>
      <c r="K746" s="165"/>
      <c r="L746" s="165"/>
      <c r="M746" s="165"/>
      <c r="N746" s="165"/>
      <c r="O746" s="165"/>
      <c r="P746" s="165"/>
      <c r="Q746" s="165"/>
      <c r="R746" s="165"/>
      <c r="S746" s="165"/>
      <c r="T746" s="165"/>
      <c r="U746" s="165"/>
      <c r="V746" s="165"/>
      <c r="W746" s="165"/>
      <c r="X746" s="165"/>
      <c r="Y746" s="165"/>
      <c r="Z746" s="165"/>
    </row>
    <row r="747">
      <c r="A747" s="165"/>
      <c r="B747" s="165"/>
      <c r="C747" s="165"/>
      <c r="D747" s="165"/>
      <c r="E747" s="54"/>
      <c r="F747" s="165"/>
      <c r="G747" s="165"/>
      <c r="H747" s="165"/>
      <c r="I747" s="54"/>
      <c r="J747" s="165"/>
      <c r="K747" s="165"/>
      <c r="L747" s="165"/>
      <c r="M747" s="165"/>
      <c r="N747" s="165"/>
      <c r="O747" s="165"/>
      <c r="P747" s="165"/>
      <c r="Q747" s="165"/>
      <c r="R747" s="165"/>
      <c r="S747" s="165"/>
      <c r="T747" s="165"/>
      <c r="U747" s="165"/>
      <c r="V747" s="165"/>
      <c r="W747" s="165"/>
      <c r="X747" s="165"/>
      <c r="Y747" s="165"/>
      <c r="Z747" s="165"/>
    </row>
    <row r="748">
      <c r="A748" s="165"/>
      <c r="B748" s="165"/>
      <c r="C748" s="165"/>
      <c r="D748" s="165"/>
      <c r="E748" s="54"/>
      <c r="F748" s="165"/>
      <c r="G748" s="165"/>
      <c r="H748" s="165"/>
      <c r="I748" s="54"/>
      <c r="J748" s="165"/>
      <c r="K748" s="165"/>
      <c r="L748" s="165"/>
      <c r="M748" s="165"/>
      <c r="N748" s="165"/>
      <c r="O748" s="165"/>
      <c r="P748" s="165"/>
      <c r="Q748" s="165"/>
      <c r="R748" s="165"/>
      <c r="S748" s="165"/>
      <c r="T748" s="165"/>
      <c r="U748" s="165"/>
      <c r="V748" s="165"/>
      <c r="W748" s="165"/>
      <c r="X748" s="165"/>
      <c r="Y748" s="165"/>
      <c r="Z748" s="165"/>
    </row>
    <row r="749">
      <c r="A749" s="165"/>
      <c r="B749" s="165"/>
      <c r="C749" s="165"/>
      <c r="D749" s="165"/>
      <c r="E749" s="54"/>
      <c r="F749" s="165"/>
      <c r="G749" s="165"/>
      <c r="H749" s="165"/>
      <c r="I749" s="54"/>
      <c r="J749" s="165"/>
      <c r="K749" s="165"/>
      <c r="L749" s="165"/>
      <c r="M749" s="165"/>
      <c r="N749" s="165"/>
      <c r="O749" s="165"/>
      <c r="P749" s="165"/>
      <c r="Q749" s="165"/>
      <c r="R749" s="165"/>
      <c r="S749" s="165"/>
      <c r="T749" s="165"/>
      <c r="U749" s="165"/>
      <c r="V749" s="165"/>
      <c r="W749" s="165"/>
      <c r="X749" s="165"/>
      <c r="Y749" s="165"/>
      <c r="Z749" s="165"/>
    </row>
    <row r="750">
      <c r="A750" s="165"/>
      <c r="B750" s="165"/>
      <c r="C750" s="165"/>
      <c r="D750" s="165"/>
      <c r="E750" s="54"/>
      <c r="F750" s="165"/>
      <c r="G750" s="165"/>
      <c r="H750" s="165"/>
      <c r="I750" s="54"/>
      <c r="J750" s="165"/>
      <c r="K750" s="165"/>
      <c r="L750" s="165"/>
      <c r="M750" s="165"/>
      <c r="N750" s="165"/>
      <c r="O750" s="165"/>
      <c r="P750" s="165"/>
      <c r="Q750" s="165"/>
      <c r="R750" s="165"/>
      <c r="S750" s="165"/>
      <c r="T750" s="165"/>
      <c r="U750" s="165"/>
      <c r="V750" s="165"/>
      <c r="W750" s="165"/>
      <c r="X750" s="165"/>
      <c r="Y750" s="165"/>
      <c r="Z750" s="165"/>
    </row>
    <row r="751">
      <c r="A751" s="165"/>
      <c r="B751" s="165"/>
      <c r="C751" s="165"/>
      <c r="D751" s="165"/>
      <c r="E751" s="54"/>
      <c r="F751" s="165"/>
      <c r="G751" s="165"/>
      <c r="H751" s="165"/>
      <c r="I751" s="54"/>
      <c r="J751" s="165"/>
      <c r="K751" s="165"/>
      <c r="L751" s="165"/>
      <c r="M751" s="165"/>
      <c r="N751" s="165"/>
      <c r="O751" s="165"/>
      <c r="P751" s="165"/>
      <c r="Q751" s="165"/>
      <c r="R751" s="165"/>
      <c r="S751" s="165"/>
      <c r="T751" s="165"/>
      <c r="U751" s="165"/>
      <c r="V751" s="165"/>
      <c r="W751" s="165"/>
      <c r="X751" s="165"/>
      <c r="Y751" s="165"/>
      <c r="Z751" s="165"/>
    </row>
    <row r="752">
      <c r="A752" s="165"/>
      <c r="B752" s="165"/>
      <c r="C752" s="165"/>
      <c r="D752" s="165"/>
      <c r="E752" s="54"/>
      <c r="F752" s="165"/>
      <c r="G752" s="165"/>
      <c r="H752" s="165"/>
      <c r="I752" s="54"/>
      <c r="J752" s="165"/>
      <c r="K752" s="165"/>
      <c r="L752" s="165"/>
      <c r="M752" s="165"/>
      <c r="N752" s="165"/>
      <c r="O752" s="165"/>
      <c r="P752" s="165"/>
      <c r="Q752" s="165"/>
      <c r="R752" s="165"/>
      <c r="S752" s="165"/>
      <c r="T752" s="165"/>
      <c r="U752" s="165"/>
      <c r="V752" s="165"/>
      <c r="W752" s="165"/>
      <c r="X752" s="165"/>
      <c r="Y752" s="165"/>
      <c r="Z752" s="165"/>
    </row>
    <row r="753">
      <c r="A753" s="165"/>
      <c r="B753" s="165"/>
      <c r="C753" s="165"/>
      <c r="D753" s="165"/>
      <c r="E753" s="54"/>
      <c r="F753" s="165"/>
      <c r="G753" s="165"/>
      <c r="H753" s="165"/>
      <c r="I753" s="54"/>
      <c r="J753" s="165"/>
      <c r="K753" s="165"/>
      <c r="L753" s="165"/>
      <c r="M753" s="165"/>
      <c r="N753" s="165"/>
      <c r="O753" s="165"/>
      <c r="P753" s="165"/>
      <c r="Q753" s="165"/>
      <c r="R753" s="165"/>
      <c r="S753" s="165"/>
      <c r="T753" s="165"/>
      <c r="U753" s="165"/>
      <c r="V753" s="165"/>
      <c r="W753" s="165"/>
      <c r="X753" s="165"/>
      <c r="Y753" s="165"/>
      <c r="Z753" s="165"/>
    </row>
    <row r="754">
      <c r="A754" s="165"/>
      <c r="B754" s="165"/>
      <c r="C754" s="165"/>
      <c r="D754" s="165"/>
      <c r="E754" s="54"/>
      <c r="F754" s="165"/>
      <c r="G754" s="165"/>
      <c r="H754" s="165"/>
      <c r="I754" s="54"/>
      <c r="J754" s="165"/>
      <c r="K754" s="165"/>
      <c r="L754" s="165"/>
      <c r="M754" s="165"/>
      <c r="N754" s="165"/>
      <c r="O754" s="165"/>
      <c r="P754" s="165"/>
      <c r="Q754" s="165"/>
      <c r="R754" s="165"/>
      <c r="S754" s="165"/>
      <c r="T754" s="165"/>
      <c r="U754" s="165"/>
      <c r="V754" s="165"/>
      <c r="W754" s="165"/>
      <c r="X754" s="165"/>
      <c r="Y754" s="165"/>
      <c r="Z754" s="165"/>
    </row>
    <row r="755">
      <c r="A755" s="165"/>
      <c r="B755" s="165"/>
      <c r="C755" s="165"/>
      <c r="D755" s="165"/>
      <c r="E755" s="54"/>
      <c r="F755" s="165"/>
      <c r="G755" s="165"/>
      <c r="H755" s="165"/>
      <c r="I755" s="54"/>
      <c r="J755" s="165"/>
      <c r="K755" s="165"/>
      <c r="L755" s="165"/>
      <c r="M755" s="165"/>
      <c r="N755" s="165"/>
      <c r="O755" s="165"/>
      <c r="P755" s="165"/>
      <c r="Q755" s="165"/>
      <c r="R755" s="165"/>
      <c r="S755" s="165"/>
      <c r="T755" s="165"/>
      <c r="U755" s="165"/>
      <c r="V755" s="165"/>
      <c r="W755" s="165"/>
      <c r="X755" s="165"/>
      <c r="Y755" s="165"/>
      <c r="Z755" s="165"/>
    </row>
    <row r="756">
      <c r="A756" s="165"/>
      <c r="B756" s="165"/>
      <c r="C756" s="165"/>
      <c r="D756" s="165"/>
      <c r="E756" s="54"/>
      <c r="F756" s="165"/>
      <c r="G756" s="165"/>
      <c r="H756" s="165"/>
      <c r="I756" s="54"/>
      <c r="J756" s="165"/>
      <c r="K756" s="165"/>
      <c r="L756" s="165"/>
      <c r="M756" s="165"/>
      <c r="N756" s="165"/>
      <c r="O756" s="165"/>
      <c r="P756" s="165"/>
      <c r="Q756" s="165"/>
      <c r="R756" s="165"/>
      <c r="S756" s="165"/>
      <c r="T756" s="165"/>
      <c r="U756" s="165"/>
      <c r="V756" s="165"/>
      <c r="W756" s="165"/>
      <c r="X756" s="165"/>
      <c r="Y756" s="165"/>
      <c r="Z756" s="165"/>
    </row>
    <row r="757">
      <c r="A757" s="165"/>
      <c r="B757" s="165"/>
      <c r="C757" s="165"/>
      <c r="D757" s="165"/>
      <c r="E757" s="54"/>
      <c r="F757" s="165"/>
      <c r="G757" s="165"/>
      <c r="H757" s="165"/>
      <c r="I757" s="54"/>
      <c r="J757" s="165"/>
      <c r="K757" s="165"/>
      <c r="L757" s="165"/>
      <c r="M757" s="165"/>
      <c r="N757" s="165"/>
      <c r="O757" s="165"/>
      <c r="P757" s="165"/>
      <c r="Q757" s="165"/>
      <c r="R757" s="165"/>
      <c r="S757" s="165"/>
      <c r="T757" s="165"/>
      <c r="U757" s="165"/>
      <c r="V757" s="165"/>
      <c r="W757" s="165"/>
      <c r="X757" s="165"/>
      <c r="Y757" s="165"/>
      <c r="Z757" s="165"/>
    </row>
    <row r="758">
      <c r="A758" s="165"/>
      <c r="B758" s="165"/>
      <c r="C758" s="165"/>
      <c r="D758" s="165"/>
      <c r="E758" s="54"/>
      <c r="F758" s="165"/>
      <c r="G758" s="165"/>
      <c r="H758" s="165"/>
      <c r="I758" s="54"/>
      <c r="J758" s="165"/>
      <c r="K758" s="165"/>
      <c r="L758" s="165"/>
      <c r="M758" s="165"/>
      <c r="N758" s="165"/>
      <c r="O758" s="165"/>
      <c r="P758" s="165"/>
      <c r="Q758" s="165"/>
      <c r="R758" s="165"/>
      <c r="S758" s="165"/>
      <c r="T758" s="165"/>
      <c r="U758" s="165"/>
      <c r="V758" s="165"/>
      <c r="W758" s="165"/>
      <c r="X758" s="165"/>
      <c r="Y758" s="165"/>
      <c r="Z758" s="165"/>
    </row>
    <row r="759">
      <c r="A759" s="165"/>
      <c r="B759" s="165"/>
      <c r="C759" s="165"/>
      <c r="D759" s="165"/>
      <c r="E759" s="54"/>
      <c r="F759" s="165"/>
      <c r="G759" s="165"/>
      <c r="H759" s="165"/>
      <c r="I759" s="54"/>
      <c r="J759" s="165"/>
      <c r="K759" s="165"/>
      <c r="L759" s="165"/>
      <c r="M759" s="165"/>
      <c r="N759" s="165"/>
      <c r="O759" s="165"/>
      <c r="P759" s="165"/>
      <c r="Q759" s="165"/>
      <c r="R759" s="165"/>
      <c r="S759" s="165"/>
      <c r="T759" s="165"/>
      <c r="U759" s="165"/>
      <c r="V759" s="165"/>
      <c r="W759" s="165"/>
      <c r="X759" s="165"/>
      <c r="Y759" s="165"/>
      <c r="Z759" s="165"/>
    </row>
    <row r="760">
      <c r="A760" s="165"/>
      <c r="B760" s="165"/>
      <c r="C760" s="165"/>
      <c r="D760" s="165"/>
      <c r="E760" s="54"/>
      <c r="F760" s="165"/>
      <c r="G760" s="165"/>
      <c r="H760" s="165"/>
      <c r="I760" s="54"/>
      <c r="J760" s="165"/>
      <c r="K760" s="165"/>
      <c r="L760" s="165"/>
      <c r="M760" s="165"/>
      <c r="N760" s="165"/>
      <c r="O760" s="165"/>
      <c r="P760" s="165"/>
      <c r="Q760" s="165"/>
      <c r="R760" s="165"/>
      <c r="S760" s="165"/>
      <c r="T760" s="165"/>
      <c r="U760" s="165"/>
      <c r="V760" s="165"/>
      <c r="W760" s="165"/>
      <c r="X760" s="165"/>
      <c r="Y760" s="165"/>
      <c r="Z760" s="165"/>
    </row>
    <row r="761">
      <c r="A761" s="165"/>
      <c r="B761" s="165"/>
      <c r="C761" s="165"/>
      <c r="D761" s="165"/>
      <c r="E761" s="54"/>
      <c r="F761" s="165"/>
      <c r="G761" s="165"/>
      <c r="H761" s="165"/>
      <c r="I761" s="54"/>
      <c r="J761" s="165"/>
      <c r="K761" s="165"/>
      <c r="L761" s="165"/>
      <c r="M761" s="165"/>
      <c r="N761" s="165"/>
      <c r="O761" s="165"/>
      <c r="P761" s="165"/>
      <c r="Q761" s="165"/>
      <c r="R761" s="165"/>
      <c r="S761" s="165"/>
      <c r="T761" s="165"/>
      <c r="U761" s="165"/>
      <c r="V761" s="165"/>
      <c r="W761" s="165"/>
      <c r="X761" s="165"/>
      <c r="Y761" s="165"/>
      <c r="Z761" s="165"/>
    </row>
    <row r="762">
      <c r="A762" s="165"/>
      <c r="B762" s="165"/>
      <c r="C762" s="165"/>
      <c r="D762" s="165"/>
      <c r="E762" s="54"/>
      <c r="F762" s="165"/>
      <c r="G762" s="165"/>
      <c r="H762" s="165"/>
      <c r="I762" s="54"/>
      <c r="J762" s="165"/>
      <c r="K762" s="165"/>
      <c r="L762" s="165"/>
      <c r="M762" s="165"/>
      <c r="N762" s="165"/>
      <c r="O762" s="165"/>
      <c r="P762" s="165"/>
      <c r="Q762" s="165"/>
      <c r="R762" s="165"/>
      <c r="S762" s="165"/>
      <c r="T762" s="165"/>
      <c r="U762" s="165"/>
      <c r="V762" s="165"/>
      <c r="W762" s="165"/>
      <c r="X762" s="165"/>
      <c r="Y762" s="165"/>
      <c r="Z762" s="165"/>
    </row>
    <row r="763">
      <c r="A763" s="165"/>
      <c r="B763" s="165"/>
      <c r="C763" s="165"/>
      <c r="D763" s="165"/>
      <c r="E763" s="54"/>
      <c r="F763" s="165"/>
      <c r="G763" s="165"/>
      <c r="H763" s="165"/>
      <c r="I763" s="54"/>
      <c r="J763" s="165"/>
      <c r="K763" s="165"/>
      <c r="L763" s="165"/>
      <c r="M763" s="165"/>
      <c r="N763" s="165"/>
      <c r="O763" s="165"/>
      <c r="P763" s="165"/>
      <c r="Q763" s="165"/>
      <c r="R763" s="165"/>
      <c r="S763" s="165"/>
      <c r="T763" s="165"/>
      <c r="U763" s="165"/>
      <c r="V763" s="165"/>
      <c r="W763" s="165"/>
      <c r="X763" s="165"/>
      <c r="Y763" s="165"/>
      <c r="Z763" s="165"/>
    </row>
    <row r="764">
      <c r="A764" s="165"/>
      <c r="B764" s="165"/>
      <c r="C764" s="165"/>
      <c r="D764" s="165"/>
      <c r="E764" s="54"/>
      <c r="F764" s="165"/>
      <c r="G764" s="165"/>
      <c r="H764" s="165"/>
      <c r="I764" s="54"/>
      <c r="J764" s="165"/>
      <c r="K764" s="165"/>
      <c r="L764" s="165"/>
      <c r="M764" s="165"/>
      <c r="N764" s="165"/>
      <c r="O764" s="165"/>
      <c r="P764" s="165"/>
      <c r="Q764" s="165"/>
      <c r="R764" s="165"/>
      <c r="S764" s="165"/>
      <c r="T764" s="165"/>
      <c r="U764" s="165"/>
      <c r="V764" s="165"/>
      <c r="W764" s="165"/>
      <c r="X764" s="165"/>
      <c r="Y764" s="165"/>
      <c r="Z764" s="165"/>
    </row>
    <row r="765">
      <c r="A765" s="165"/>
      <c r="B765" s="165"/>
      <c r="C765" s="165"/>
      <c r="D765" s="165"/>
      <c r="E765" s="54"/>
      <c r="F765" s="165"/>
      <c r="G765" s="165"/>
      <c r="H765" s="165"/>
      <c r="I765" s="54"/>
      <c r="J765" s="165"/>
      <c r="K765" s="165"/>
      <c r="L765" s="165"/>
      <c r="M765" s="165"/>
      <c r="N765" s="165"/>
      <c r="O765" s="165"/>
      <c r="P765" s="165"/>
      <c r="Q765" s="165"/>
      <c r="R765" s="165"/>
      <c r="S765" s="165"/>
      <c r="T765" s="165"/>
      <c r="U765" s="165"/>
      <c r="V765" s="165"/>
      <c r="W765" s="165"/>
      <c r="X765" s="165"/>
      <c r="Y765" s="165"/>
      <c r="Z765" s="165"/>
    </row>
    <row r="766">
      <c r="A766" s="165"/>
      <c r="B766" s="165"/>
      <c r="C766" s="165"/>
      <c r="D766" s="165"/>
      <c r="E766" s="54"/>
      <c r="F766" s="165"/>
      <c r="G766" s="165"/>
      <c r="H766" s="165"/>
      <c r="I766" s="54"/>
      <c r="J766" s="165"/>
      <c r="K766" s="165"/>
      <c r="L766" s="165"/>
      <c r="M766" s="165"/>
      <c r="N766" s="165"/>
      <c r="O766" s="165"/>
      <c r="P766" s="165"/>
      <c r="Q766" s="165"/>
      <c r="R766" s="165"/>
      <c r="S766" s="165"/>
      <c r="T766" s="165"/>
      <c r="U766" s="165"/>
      <c r="V766" s="165"/>
      <c r="W766" s="165"/>
      <c r="X766" s="165"/>
      <c r="Y766" s="165"/>
      <c r="Z766" s="165"/>
    </row>
    <row r="767">
      <c r="A767" s="165"/>
      <c r="B767" s="165"/>
      <c r="C767" s="165"/>
      <c r="D767" s="165"/>
      <c r="E767" s="54"/>
      <c r="F767" s="165"/>
      <c r="G767" s="165"/>
      <c r="H767" s="165"/>
      <c r="I767" s="54"/>
      <c r="J767" s="165"/>
      <c r="K767" s="165"/>
      <c r="L767" s="165"/>
      <c r="M767" s="165"/>
      <c r="N767" s="165"/>
      <c r="O767" s="165"/>
      <c r="P767" s="165"/>
      <c r="Q767" s="165"/>
      <c r="R767" s="165"/>
      <c r="S767" s="165"/>
      <c r="T767" s="165"/>
      <c r="U767" s="165"/>
      <c r="V767" s="165"/>
      <c r="W767" s="165"/>
      <c r="X767" s="165"/>
      <c r="Y767" s="165"/>
      <c r="Z767" s="165"/>
    </row>
    <row r="768">
      <c r="A768" s="165"/>
      <c r="B768" s="165"/>
      <c r="C768" s="165"/>
      <c r="D768" s="165"/>
      <c r="E768" s="54"/>
      <c r="F768" s="165"/>
      <c r="G768" s="165"/>
      <c r="H768" s="165"/>
      <c r="I768" s="54"/>
      <c r="J768" s="165"/>
      <c r="K768" s="165"/>
      <c r="L768" s="165"/>
      <c r="M768" s="165"/>
      <c r="N768" s="165"/>
      <c r="O768" s="165"/>
      <c r="P768" s="165"/>
      <c r="Q768" s="165"/>
      <c r="R768" s="165"/>
      <c r="S768" s="165"/>
      <c r="T768" s="165"/>
      <c r="U768" s="165"/>
      <c r="V768" s="165"/>
      <c r="W768" s="165"/>
      <c r="X768" s="165"/>
      <c r="Y768" s="165"/>
      <c r="Z768" s="165"/>
    </row>
    <row r="769">
      <c r="A769" s="165"/>
      <c r="B769" s="165"/>
      <c r="C769" s="165"/>
      <c r="D769" s="165"/>
      <c r="E769" s="54"/>
      <c r="F769" s="165"/>
      <c r="G769" s="165"/>
      <c r="H769" s="165"/>
      <c r="I769" s="54"/>
      <c r="J769" s="165"/>
      <c r="K769" s="165"/>
      <c r="L769" s="165"/>
      <c r="M769" s="165"/>
      <c r="N769" s="165"/>
      <c r="O769" s="165"/>
      <c r="P769" s="165"/>
      <c r="Q769" s="165"/>
      <c r="R769" s="165"/>
      <c r="S769" s="165"/>
      <c r="T769" s="165"/>
      <c r="U769" s="165"/>
      <c r="V769" s="165"/>
      <c r="W769" s="165"/>
      <c r="X769" s="165"/>
      <c r="Y769" s="165"/>
      <c r="Z769" s="165"/>
    </row>
    <row r="770">
      <c r="A770" s="165"/>
      <c r="B770" s="165"/>
      <c r="C770" s="165"/>
      <c r="D770" s="165"/>
      <c r="E770" s="54"/>
      <c r="F770" s="165"/>
      <c r="G770" s="165"/>
      <c r="H770" s="165"/>
      <c r="I770" s="54"/>
      <c r="J770" s="165"/>
      <c r="K770" s="165"/>
      <c r="L770" s="165"/>
      <c r="M770" s="165"/>
      <c r="N770" s="165"/>
      <c r="O770" s="165"/>
      <c r="P770" s="165"/>
      <c r="Q770" s="165"/>
      <c r="R770" s="165"/>
      <c r="S770" s="165"/>
      <c r="T770" s="165"/>
      <c r="U770" s="165"/>
      <c r="V770" s="165"/>
      <c r="W770" s="165"/>
      <c r="X770" s="165"/>
      <c r="Y770" s="165"/>
      <c r="Z770" s="165"/>
    </row>
    <row r="771">
      <c r="A771" s="165"/>
      <c r="B771" s="165"/>
      <c r="C771" s="165"/>
      <c r="D771" s="165"/>
      <c r="E771" s="54"/>
      <c r="F771" s="165"/>
      <c r="G771" s="165"/>
      <c r="H771" s="165"/>
      <c r="I771" s="54"/>
      <c r="J771" s="165"/>
      <c r="K771" s="165"/>
      <c r="L771" s="165"/>
      <c r="M771" s="165"/>
      <c r="N771" s="165"/>
      <c r="O771" s="165"/>
      <c r="P771" s="165"/>
      <c r="Q771" s="165"/>
      <c r="R771" s="165"/>
      <c r="S771" s="165"/>
      <c r="T771" s="165"/>
      <c r="U771" s="165"/>
      <c r="V771" s="165"/>
      <c r="W771" s="165"/>
      <c r="X771" s="165"/>
      <c r="Y771" s="165"/>
      <c r="Z771" s="165"/>
    </row>
    <row r="772">
      <c r="A772" s="165"/>
      <c r="B772" s="165"/>
      <c r="C772" s="165"/>
      <c r="D772" s="165"/>
      <c r="E772" s="54"/>
      <c r="F772" s="165"/>
      <c r="G772" s="165"/>
      <c r="H772" s="165"/>
      <c r="I772" s="54"/>
      <c r="J772" s="165"/>
      <c r="K772" s="165"/>
      <c r="L772" s="165"/>
      <c r="M772" s="165"/>
      <c r="N772" s="165"/>
      <c r="O772" s="165"/>
      <c r="P772" s="165"/>
      <c r="Q772" s="165"/>
      <c r="R772" s="165"/>
      <c r="S772" s="165"/>
      <c r="T772" s="165"/>
      <c r="U772" s="165"/>
      <c r="V772" s="165"/>
      <c r="W772" s="165"/>
      <c r="X772" s="165"/>
      <c r="Y772" s="165"/>
      <c r="Z772" s="165"/>
    </row>
    <row r="773">
      <c r="A773" s="165"/>
      <c r="B773" s="165"/>
      <c r="C773" s="165"/>
      <c r="D773" s="165"/>
      <c r="E773" s="54"/>
      <c r="F773" s="165"/>
      <c r="G773" s="165"/>
      <c r="H773" s="165"/>
      <c r="I773" s="54"/>
      <c r="J773" s="165"/>
      <c r="K773" s="165"/>
      <c r="L773" s="165"/>
      <c r="M773" s="165"/>
      <c r="N773" s="165"/>
      <c r="O773" s="165"/>
      <c r="P773" s="165"/>
      <c r="Q773" s="165"/>
      <c r="R773" s="165"/>
      <c r="S773" s="165"/>
      <c r="T773" s="165"/>
      <c r="U773" s="165"/>
      <c r="V773" s="165"/>
      <c r="W773" s="165"/>
      <c r="X773" s="165"/>
      <c r="Y773" s="165"/>
      <c r="Z773" s="165"/>
    </row>
    <row r="774">
      <c r="A774" s="165"/>
      <c r="B774" s="165"/>
      <c r="C774" s="165"/>
      <c r="D774" s="165"/>
      <c r="E774" s="54"/>
      <c r="F774" s="165"/>
      <c r="G774" s="165"/>
      <c r="H774" s="165"/>
      <c r="I774" s="54"/>
      <c r="J774" s="165"/>
      <c r="K774" s="165"/>
      <c r="L774" s="165"/>
      <c r="M774" s="165"/>
      <c r="N774" s="165"/>
      <c r="O774" s="165"/>
      <c r="P774" s="165"/>
      <c r="Q774" s="165"/>
      <c r="R774" s="165"/>
      <c r="S774" s="165"/>
      <c r="T774" s="165"/>
      <c r="U774" s="165"/>
      <c r="V774" s="165"/>
      <c r="W774" s="165"/>
      <c r="X774" s="165"/>
      <c r="Y774" s="165"/>
      <c r="Z774" s="165"/>
    </row>
    <row r="775">
      <c r="A775" s="165"/>
      <c r="B775" s="165"/>
      <c r="C775" s="165"/>
      <c r="D775" s="165"/>
      <c r="E775" s="54"/>
      <c r="F775" s="165"/>
      <c r="G775" s="165"/>
      <c r="H775" s="165"/>
      <c r="I775" s="54"/>
      <c r="J775" s="165"/>
      <c r="K775" s="165"/>
      <c r="L775" s="165"/>
      <c r="M775" s="165"/>
      <c r="N775" s="165"/>
      <c r="O775" s="165"/>
      <c r="P775" s="165"/>
      <c r="Q775" s="165"/>
      <c r="R775" s="165"/>
      <c r="S775" s="165"/>
      <c r="T775" s="165"/>
      <c r="U775" s="165"/>
      <c r="V775" s="165"/>
      <c r="W775" s="165"/>
      <c r="X775" s="165"/>
      <c r="Y775" s="165"/>
      <c r="Z775" s="165"/>
    </row>
    <row r="776">
      <c r="A776" s="165"/>
      <c r="B776" s="165"/>
      <c r="C776" s="165"/>
      <c r="D776" s="165"/>
      <c r="E776" s="54"/>
      <c r="F776" s="165"/>
      <c r="G776" s="165"/>
      <c r="H776" s="165"/>
      <c r="I776" s="54"/>
      <c r="J776" s="165"/>
      <c r="K776" s="165"/>
      <c r="L776" s="165"/>
      <c r="M776" s="165"/>
      <c r="N776" s="165"/>
      <c r="O776" s="165"/>
      <c r="P776" s="165"/>
      <c r="Q776" s="165"/>
      <c r="R776" s="165"/>
      <c r="S776" s="165"/>
      <c r="T776" s="165"/>
      <c r="U776" s="165"/>
      <c r="V776" s="165"/>
      <c r="W776" s="165"/>
      <c r="X776" s="165"/>
      <c r="Y776" s="165"/>
      <c r="Z776" s="165"/>
    </row>
    <row r="777">
      <c r="A777" s="165"/>
      <c r="B777" s="165"/>
      <c r="C777" s="165"/>
      <c r="D777" s="165"/>
      <c r="E777" s="54"/>
      <c r="F777" s="165"/>
      <c r="G777" s="165"/>
      <c r="H777" s="165"/>
      <c r="I777" s="54"/>
      <c r="J777" s="165"/>
      <c r="K777" s="165"/>
      <c r="L777" s="165"/>
      <c r="M777" s="165"/>
      <c r="N777" s="165"/>
      <c r="O777" s="165"/>
      <c r="P777" s="165"/>
      <c r="Q777" s="165"/>
      <c r="R777" s="165"/>
      <c r="S777" s="165"/>
      <c r="T777" s="165"/>
      <c r="U777" s="165"/>
      <c r="V777" s="165"/>
      <c r="W777" s="165"/>
      <c r="X777" s="165"/>
      <c r="Y777" s="165"/>
      <c r="Z777" s="165"/>
    </row>
    <row r="778">
      <c r="A778" s="165"/>
      <c r="B778" s="165"/>
      <c r="C778" s="165"/>
      <c r="D778" s="165"/>
      <c r="E778" s="54"/>
      <c r="F778" s="165"/>
      <c r="G778" s="165"/>
      <c r="H778" s="165"/>
      <c r="I778" s="54"/>
      <c r="J778" s="165"/>
      <c r="K778" s="165"/>
      <c r="L778" s="165"/>
      <c r="M778" s="165"/>
      <c r="N778" s="165"/>
      <c r="O778" s="165"/>
      <c r="P778" s="165"/>
      <c r="Q778" s="165"/>
      <c r="R778" s="165"/>
      <c r="S778" s="165"/>
      <c r="T778" s="165"/>
      <c r="U778" s="165"/>
      <c r="V778" s="165"/>
      <c r="W778" s="165"/>
      <c r="X778" s="165"/>
      <c r="Y778" s="165"/>
      <c r="Z778" s="165"/>
    </row>
    <row r="779">
      <c r="A779" s="165"/>
      <c r="B779" s="165"/>
      <c r="C779" s="165"/>
      <c r="D779" s="165"/>
      <c r="E779" s="54"/>
      <c r="F779" s="165"/>
      <c r="G779" s="165"/>
      <c r="H779" s="165"/>
      <c r="I779" s="54"/>
      <c r="J779" s="165"/>
      <c r="K779" s="165"/>
      <c r="L779" s="165"/>
      <c r="M779" s="165"/>
      <c r="N779" s="165"/>
      <c r="O779" s="165"/>
      <c r="P779" s="165"/>
      <c r="Q779" s="165"/>
      <c r="R779" s="165"/>
      <c r="S779" s="165"/>
      <c r="T779" s="165"/>
      <c r="U779" s="165"/>
      <c r="V779" s="165"/>
      <c r="W779" s="165"/>
      <c r="X779" s="165"/>
      <c r="Y779" s="165"/>
      <c r="Z779" s="165"/>
    </row>
    <row r="780">
      <c r="A780" s="165"/>
      <c r="B780" s="165"/>
      <c r="C780" s="165"/>
      <c r="D780" s="165"/>
      <c r="E780" s="54"/>
      <c r="F780" s="165"/>
      <c r="G780" s="165"/>
      <c r="H780" s="165"/>
      <c r="I780" s="54"/>
      <c r="J780" s="165"/>
      <c r="K780" s="165"/>
      <c r="L780" s="165"/>
      <c r="M780" s="165"/>
      <c r="N780" s="165"/>
      <c r="O780" s="165"/>
      <c r="P780" s="165"/>
      <c r="Q780" s="165"/>
      <c r="R780" s="165"/>
      <c r="S780" s="165"/>
      <c r="T780" s="165"/>
      <c r="U780" s="165"/>
      <c r="V780" s="165"/>
      <c r="W780" s="165"/>
      <c r="X780" s="165"/>
      <c r="Y780" s="165"/>
      <c r="Z780" s="165"/>
    </row>
    <row r="781">
      <c r="A781" s="165"/>
      <c r="B781" s="165"/>
      <c r="C781" s="165"/>
      <c r="D781" s="165"/>
      <c r="E781" s="54"/>
      <c r="F781" s="165"/>
      <c r="G781" s="165"/>
      <c r="H781" s="165"/>
      <c r="I781" s="54"/>
      <c r="J781" s="165"/>
      <c r="K781" s="165"/>
      <c r="L781" s="165"/>
      <c r="M781" s="165"/>
      <c r="N781" s="165"/>
      <c r="O781" s="165"/>
      <c r="P781" s="165"/>
      <c r="Q781" s="165"/>
      <c r="R781" s="165"/>
      <c r="S781" s="165"/>
      <c r="T781" s="165"/>
      <c r="U781" s="165"/>
      <c r="V781" s="165"/>
      <c r="W781" s="165"/>
      <c r="X781" s="165"/>
      <c r="Y781" s="165"/>
      <c r="Z781" s="165"/>
    </row>
    <row r="782">
      <c r="A782" s="165"/>
      <c r="B782" s="165"/>
      <c r="C782" s="165"/>
      <c r="D782" s="165"/>
      <c r="E782" s="54"/>
      <c r="F782" s="165"/>
      <c r="G782" s="165"/>
      <c r="H782" s="165"/>
      <c r="I782" s="54"/>
      <c r="J782" s="165"/>
      <c r="K782" s="165"/>
      <c r="L782" s="165"/>
      <c r="M782" s="165"/>
      <c r="N782" s="165"/>
      <c r="O782" s="165"/>
      <c r="P782" s="165"/>
      <c r="Q782" s="165"/>
      <c r="R782" s="165"/>
      <c r="S782" s="165"/>
      <c r="T782" s="165"/>
      <c r="U782" s="165"/>
      <c r="V782" s="165"/>
      <c r="W782" s="165"/>
      <c r="X782" s="165"/>
      <c r="Y782" s="165"/>
      <c r="Z782" s="165"/>
    </row>
    <row r="783">
      <c r="A783" s="165"/>
      <c r="B783" s="165"/>
      <c r="C783" s="165"/>
      <c r="D783" s="165"/>
      <c r="E783" s="54"/>
      <c r="F783" s="165"/>
      <c r="G783" s="165"/>
      <c r="H783" s="165"/>
      <c r="I783" s="54"/>
      <c r="J783" s="165"/>
      <c r="K783" s="165"/>
      <c r="L783" s="165"/>
      <c r="M783" s="165"/>
      <c r="N783" s="165"/>
      <c r="O783" s="165"/>
      <c r="P783" s="165"/>
      <c r="Q783" s="165"/>
      <c r="R783" s="165"/>
      <c r="S783" s="165"/>
      <c r="T783" s="165"/>
      <c r="U783" s="165"/>
      <c r="V783" s="165"/>
      <c r="W783" s="165"/>
      <c r="X783" s="165"/>
      <c r="Y783" s="165"/>
      <c r="Z783" s="165"/>
    </row>
    <row r="784">
      <c r="A784" s="165"/>
      <c r="B784" s="165"/>
      <c r="C784" s="165"/>
      <c r="D784" s="165"/>
      <c r="E784" s="54"/>
      <c r="F784" s="165"/>
      <c r="G784" s="165"/>
      <c r="H784" s="165"/>
      <c r="I784" s="54"/>
      <c r="J784" s="165"/>
      <c r="K784" s="165"/>
      <c r="L784" s="165"/>
      <c r="M784" s="165"/>
      <c r="N784" s="165"/>
      <c r="O784" s="165"/>
      <c r="P784" s="165"/>
      <c r="Q784" s="165"/>
      <c r="R784" s="165"/>
      <c r="S784" s="165"/>
      <c r="T784" s="165"/>
      <c r="U784" s="165"/>
      <c r="V784" s="165"/>
      <c r="W784" s="165"/>
      <c r="X784" s="165"/>
      <c r="Y784" s="165"/>
      <c r="Z784" s="165"/>
    </row>
    <row r="785">
      <c r="A785" s="165"/>
      <c r="B785" s="165"/>
      <c r="C785" s="165"/>
      <c r="D785" s="165"/>
      <c r="E785" s="54"/>
      <c r="F785" s="165"/>
      <c r="G785" s="165"/>
      <c r="H785" s="165"/>
      <c r="I785" s="54"/>
      <c r="J785" s="165"/>
      <c r="K785" s="165"/>
      <c r="L785" s="165"/>
      <c r="M785" s="165"/>
      <c r="N785" s="165"/>
      <c r="O785" s="165"/>
      <c r="P785" s="165"/>
      <c r="Q785" s="165"/>
      <c r="R785" s="165"/>
      <c r="S785" s="165"/>
      <c r="T785" s="165"/>
      <c r="U785" s="165"/>
      <c r="V785" s="165"/>
      <c r="W785" s="165"/>
      <c r="X785" s="165"/>
      <c r="Y785" s="165"/>
      <c r="Z785" s="165"/>
    </row>
    <row r="786">
      <c r="A786" s="165"/>
      <c r="B786" s="165"/>
      <c r="C786" s="165"/>
      <c r="D786" s="165"/>
      <c r="E786" s="54"/>
      <c r="F786" s="165"/>
      <c r="G786" s="165"/>
      <c r="H786" s="165"/>
      <c r="I786" s="54"/>
      <c r="J786" s="165"/>
      <c r="K786" s="165"/>
      <c r="L786" s="165"/>
      <c r="M786" s="165"/>
      <c r="N786" s="165"/>
      <c r="O786" s="165"/>
      <c r="P786" s="165"/>
      <c r="Q786" s="165"/>
      <c r="R786" s="165"/>
      <c r="S786" s="165"/>
      <c r="T786" s="165"/>
      <c r="U786" s="165"/>
      <c r="V786" s="165"/>
      <c r="W786" s="165"/>
      <c r="X786" s="165"/>
      <c r="Y786" s="165"/>
      <c r="Z786" s="165"/>
    </row>
    <row r="787">
      <c r="A787" s="165"/>
      <c r="B787" s="165"/>
      <c r="C787" s="165"/>
      <c r="D787" s="165"/>
      <c r="E787" s="54"/>
      <c r="F787" s="165"/>
      <c r="G787" s="165"/>
      <c r="H787" s="165"/>
      <c r="I787" s="54"/>
      <c r="J787" s="165"/>
      <c r="K787" s="165"/>
      <c r="L787" s="165"/>
      <c r="M787" s="165"/>
      <c r="N787" s="165"/>
      <c r="O787" s="165"/>
      <c r="P787" s="165"/>
      <c r="Q787" s="165"/>
      <c r="R787" s="165"/>
      <c r="S787" s="165"/>
      <c r="T787" s="165"/>
      <c r="U787" s="165"/>
      <c r="V787" s="165"/>
      <c r="W787" s="165"/>
      <c r="X787" s="165"/>
      <c r="Y787" s="165"/>
      <c r="Z787" s="165"/>
    </row>
    <row r="788">
      <c r="A788" s="165"/>
      <c r="B788" s="165"/>
      <c r="C788" s="165"/>
      <c r="D788" s="165"/>
      <c r="E788" s="54"/>
      <c r="F788" s="165"/>
      <c r="G788" s="165"/>
      <c r="H788" s="165"/>
      <c r="I788" s="54"/>
      <c r="J788" s="165"/>
      <c r="K788" s="165"/>
      <c r="L788" s="165"/>
      <c r="M788" s="165"/>
      <c r="N788" s="165"/>
      <c r="O788" s="165"/>
      <c r="P788" s="165"/>
      <c r="Q788" s="165"/>
      <c r="R788" s="165"/>
      <c r="S788" s="165"/>
      <c r="T788" s="165"/>
      <c r="U788" s="165"/>
      <c r="V788" s="165"/>
      <c r="W788" s="165"/>
      <c r="X788" s="165"/>
      <c r="Y788" s="165"/>
      <c r="Z788" s="165"/>
    </row>
    <row r="789">
      <c r="A789" s="165"/>
      <c r="B789" s="165"/>
      <c r="C789" s="165"/>
      <c r="D789" s="165"/>
      <c r="E789" s="54"/>
      <c r="F789" s="165"/>
      <c r="G789" s="165"/>
      <c r="H789" s="165"/>
      <c r="I789" s="54"/>
      <c r="J789" s="165"/>
      <c r="K789" s="165"/>
      <c r="L789" s="165"/>
      <c r="M789" s="165"/>
      <c r="N789" s="165"/>
      <c r="O789" s="165"/>
      <c r="P789" s="165"/>
      <c r="Q789" s="165"/>
      <c r="R789" s="165"/>
      <c r="S789" s="165"/>
      <c r="T789" s="165"/>
      <c r="U789" s="165"/>
      <c r="V789" s="165"/>
      <c r="W789" s="165"/>
      <c r="X789" s="165"/>
      <c r="Y789" s="165"/>
      <c r="Z789" s="165"/>
    </row>
    <row r="790">
      <c r="A790" s="165"/>
      <c r="B790" s="165"/>
      <c r="C790" s="165"/>
      <c r="D790" s="165"/>
      <c r="E790" s="54"/>
      <c r="F790" s="165"/>
      <c r="G790" s="165"/>
      <c r="H790" s="165"/>
      <c r="I790" s="54"/>
      <c r="J790" s="165"/>
      <c r="K790" s="165"/>
      <c r="L790" s="165"/>
      <c r="M790" s="165"/>
      <c r="N790" s="165"/>
      <c r="O790" s="165"/>
      <c r="P790" s="165"/>
      <c r="Q790" s="165"/>
      <c r="R790" s="165"/>
      <c r="S790" s="165"/>
      <c r="T790" s="165"/>
      <c r="U790" s="165"/>
      <c r="V790" s="165"/>
      <c r="W790" s="165"/>
      <c r="X790" s="165"/>
      <c r="Y790" s="165"/>
      <c r="Z790" s="165"/>
    </row>
    <row r="791">
      <c r="A791" s="165"/>
      <c r="B791" s="165"/>
      <c r="C791" s="165"/>
      <c r="D791" s="165"/>
      <c r="E791" s="54"/>
      <c r="F791" s="165"/>
      <c r="G791" s="165"/>
      <c r="H791" s="165"/>
      <c r="I791" s="54"/>
      <c r="J791" s="165"/>
      <c r="K791" s="165"/>
      <c r="L791" s="165"/>
      <c r="M791" s="165"/>
      <c r="N791" s="165"/>
      <c r="O791" s="165"/>
      <c r="P791" s="165"/>
      <c r="Q791" s="165"/>
      <c r="R791" s="165"/>
      <c r="S791" s="165"/>
      <c r="T791" s="165"/>
      <c r="U791" s="165"/>
      <c r="V791" s="165"/>
      <c r="W791" s="165"/>
      <c r="X791" s="165"/>
      <c r="Y791" s="165"/>
      <c r="Z791" s="165"/>
    </row>
    <row r="792">
      <c r="A792" s="165"/>
      <c r="B792" s="165"/>
      <c r="C792" s="165"/>
      <c r="D792" s="165"/>
      <c r="E792" s="54"/>
      <c r="F792" s="165"/>
      <c r="G792" s="165"/>
      <c r="H792" s="165"/>
      <c r="I792" s="54"/>
      <c r="J792" s="165"/>
      <c r="K792" s="165"/>
      <c r="L792" s="165"/>
      <c r="M792" s="165"/>
      <c r="N792" s="165"/>
      <c r="O792" s="165"/>
      <c r="P792" s="165"/>
      <c r="Q792" s="165"/>
      <c r="R792" s="165"/>
      <c r="S792" s="165"/>
      <c r="T792" s="165"/>
      <c r="U792" s="165"/>
      <c r="V792" s="165"/>
      <c r="W792" s="165"/>
      <c r="X792" s="165"/>
      <c r="Y792" s="165"/>
      <c r="Z792" s="165"/>
    </row>
    <row r="793">
      <c r="A793" s="165"/>
      <c r="B793" s="165"/>
      <c r="C793" s="165"/>
      <c r="D793" s="165"/>
      <c r="E793" s="54"/>
      <c r="F793" s="165"/>
      <c r="G793" s="165"/>
      <c r="H793" s="165"/>
      <c r="I793" s="54"/>
      <c r="J793" s="165"/>
      <c r="K793" s="165"/>
      <c r="L793" s="165"/>
      <c r="M793" s="165"/>
      <c r="N793" s="165"/>
      <c r="O793" s="165"/>
      <c r="P793" s="165"/>
      <c r="Q793" s="165"/>
      <c r="R793" s="165"/>
      <c r="S793" s="165"/>
      <c r="T793" s="165"/>
      <c r="U793" s="165"/>
      <c r="V793" s="165"/>
      <c r="W793" s="165"/>
      <c r="X793" s="165"/>
      <c r="Y793" s="165"/>
      <c r="Z793" s="165"/>
    </row>
    <row r="794">
      <c r="A794" s="165"/>
      <c r="B794" s="165"/>
      <c r="C794" s="165"/>
      <c r="D794" s="165"/>
      <c r="E794" s="54"/>
      <c r="F794" s="165"/>
      <c r="G794" s="165"/>
      <c r="H794" s="165"/>
      <c r="I794" s="54"/>
      <c r="J794" s="165"/>
      <c r="K794" s="165"/>
      <c r="L794" s="165"/>
      <c r="M794" s="165"/>
      <c r="N794" s="165"/>
      <c r="O794" s="165"/>
      <c r="P794" s="165"/>
      <c r="Q794" s="165"/>
      <c r="R794" s="165"/>
      <c r="S794" s="165"/>
      <c r="T794" s="165"/>
      <c r="U794" s="165"/>
      <c r="V794" s="165"/>
      <c r="W794" s="165"/>
      <c r="X794" s="165"/>
      <c r="Y794" s="165"/>
      <c r="Z794" s="165"/>
    </row>
    <row r="795">
      <c r="A795" s="165"/>
      <c r="B795" s="165"/>
      <c r="C795" s="165"/>
      <c r="D795" s="165"/>
      <c r="E795" s="54"/>
      <c r="F795" s="165"/>
      <c r="G795" s="165"/>
      <c r="H795" s="165"/>
      <c r="I795" s="54"/>
      <c r="J795" s="165"/>
      <c r="K795" s="165"/>
      <c r="L795" s="165"/>
      <c r="M795" s="165"/>
      <c r="N795" s="165"/>
      <c r="O795" s="165"/>
      <c r="P795" s="165"/>
      <c r="Q795" s="165"/>
      <c r="R795" s="165"/>
      <c r="S795" s="165"/>
      <c r="T795" s="165"/>
      <c r="U795" s="165"/>
      <c r="V795" s="165"/>
      <c r="W795" s="165"/>
      <c r="X795" s="165"/>
      <c r="Y795" s="165"/>
      <c r="Z795" s="165"/>
    </row>
    <row r="796">
      <c r="A796" s="165"/>
      <c r="B796" s="165"/>
      <c r="C796" s="165"/>
      <c r="D796" s="165"/>
      <c r="E796" s="54"/>
      <c r="F796" s="165"/>
      <c r="G796" s="165"/>
      <c r="H796" s="165"/>
      <c r="I796" s="54"/>
      <c r="J796" s="165"/>
      <c r="K796" s="165"/>
      <c r="L796" s="165"/>
      <c r="M796" s="165"/>
      <c r="N796" s="165"/>
      <c r="O796" s="165"/>
      <c r="P796" s="165"/>
      <c r="Q796" s="165"/>
      <c r="R796" s="165"/>
      <c r="S796" s="165"/>
      <c r="T796" s="165"/>
      <c r="U796" s="165"/>
      <c r="V796" s="165"/>
      <c r="W796" s="165"/>
      <c r="X796" s="165"/>
      <c r="Y796" s="165"/>
      <c r="Z796" s="165"/>
    </row>
    <row r="797">
      <c r="A797" s="165"/>
      <c r="B797" s="165"/>
      <c r="C797" s="165"/>
      <c r="D797" s="165"/>
      <c r="E797" s="54"/>
      <c r="F797" s="165"/>
      <c r="G797" s="165"/>
      <c r="H797" s="165"/>
      <c r="I797" s="54"/>
      <c r="J797" s="165"/>
      <c r="K797" s="165"/>
      <c r="L797" s="165"/>
      <c r="M797" s="165"/>
      <c r="N797" s="165"/>
      <c r="O797" s="165"/>
      <c r="P797" s="165"/>
      <c r="Q797" s="165"/>
      <c r="R797" s="165"/>
      <c r="S797" s="165"/>
      <c r="T797" s="165"/>
      <c r="U797" s="165"/>
      <c r="V797" s="165"/>
      <c r="W797" s="165"/>
      <c r="X797" s="165"/>
      <c r="Y797" s="165"/>
      <c r="Z797" s="165"/>
    </row>
    <row r="798">
      <c r="A798" s="165"/>
      <c r="B798" s="165"/>
      <c r="C798" s="165"/>
      <c r="D798" s="165"/>
      <c r="E798" s="54"/>
      <c r="F798" s="165"/>
      <c r="G798" s="165"/>
      <c r="H798" s="165"/>
      <c r="I798" s="54"/>
      <c r="J798" s="165"/>
      <c r="K798" s="165"/>
      <c r="L798" s="165"/>
      <c r="M798" s="165"/>
      <c r="N798" s="165"/>
      <c r="O798" s="165"/>
      <c r="P798" s="165"/>
      <c r="Q798" s="165"/>
      <c r="R798" s="165"/>
      <c r="S798" s="165"/>
      <c r="T798" s="165"/>
      <c r="U798" s="165"/>
      <c r="V798" s="165"/>
      <c r="W798" s="165"/>
      <c r="X798" s="165"/>
      <c r="Y798" s="165"/>
      <c r="Z798" s="165"/>
    </row>
    <row r="799">
      <c r="A799" s="165"/>
      <c r="B799" s="165"/>
      <c r="C799" s="165"/>
      <c r="D799" s="165"/>
      <c r="E799" s="54"/>
      <c r="F799" s="165"/>
      <c r="G799" s="165"/>
      <c r="H799" s="165"/>
      <c r="I799" s="54"/>
      <c r="J799" s="165"/>
      <c r="K799" s="165"/>
      <c r="L799" s="165"/>
      <c r="M799" s="165"/>
      <c r="N799" s="165"/>
      <c r="O799" s="165"/>
      <c r="P799" s="165"/>
      <c r="Q799" s="165"/>
      <c r="R799" s="165"/>
      <c r="S799" s="165"/>
      <c r="T799" s="165"/>
      <c r="U799" s="165"/>
      <c r="V799" s="165"/>
      <c r="W799" s="165"/>
      <c r="X799" s="165"/>
      <c r="Y799" s="165"/>
      <c r="Z799" s="165"/>
    </row>
    <row r="800">
      <c r="A800" s="165"/>
      <c r="B800" s="165"/>
      <c r="C800" s="165"/>
      <c r="D800" s="165"/>
      <c r="E800" s="54"/>
      <c r="F800" s="165"/>
      <c r="G800" s="165"/>
      <c r="H800" s="165"/>
      <c r="I800" s="54"/>
      <c r="J800" s="165"/>
      <c r="K800" s="165"/>
      <c r="L800" s="165"/>
      <c r="M800" s="165"/>
      <c r="N800" s="165"/>
      <c r="O800" s="165"/>
      <c r="P800" s="165"/>
      <c r="Q800" s="165"/>
      <c r="R800" s="165"/>
      <c r="S800" s="165"/>
      <c r="T800" s="165"/>
      <c r="U800" s="165"/>
      <c r="V800" s="165"/>
      <c r="W800" s="165"/>
      <c r="X800" s="165"/>
      <c r="Y800" s="165"/>
      <c r="Z800" s="165"/>
    </row>
    <row r="801">
      <c r="A801" s="165"/>
      <c r="B801" s="165"/>
      <c r="C801" s="165"/>
      <c r="D801" s="165"/>
      <c r="E801" s="54"/>
      <c r="F801" s="165"/>
      <c r="G801" s="165"/>
      <c r="H801" s="165"/>
      <c r="I801" s="54"/>
      <c r="J801" s="165"/>
      <c r="K801" s="165"/>
      <c r="L801" s="165"/>
      <c r="M801" s="165"/>
      <c r="N801" s="165"/>
      <c r="O801" s="165"/>
      <c r="P801" s="165"/>
      <c r="Q801" s="165"/>
      <c r="R801" s="165"/>
      <c r="S801" s="165"/>
      <c r="T801" s="165"/>
      <c r="U801" s="165"/>
      <c r="V801" s="165"/>
      <c r="W801" s="165"/>
      <c r="X801" s="165"/>
      <c r="Y801" s="165"/>
      <c r="Z801" s="165"/>
    </row>
    <row r="802">
      <c r="A802" s="165"/>
      <c r="B802" s="165"/>
      <c r="C802" s="165"/>
      <c r="D802" s="165"/>
      <c r="E802" s="54"/>
      <c r="F802" s="165"/>
      <c r="G802" s="165"/>
      <c r="H802" s="165"/>
      <c r="I802" s="54"/>
      <c r="J802" s="165"/>
      <c r="K802" s="165"/>
      <c r="L802" s="165"/>
      <c r="M802" s="165"/>
      <c r="N802" s="165"/>
      <c r="O802" s="165"/>
      <c r="P802" s="165"/>
      <c r="Q802" s="165"/>
      <c r="R802" s="165"/>
      <c r="S802" s="165"/>
      <c r="T802" s="165"/>
      <c r="U802" s="165"/>
      <c r="V802" s="165"/>
      <c r="W802" s="165"/>
      <c r="X802" s="165"/>
      <c r="Y802" s="165"/>
      <c r="Z802" s="165"/>
    </row>
    <row r="803">
      <c r="A803" s="165"/>
      <c r="B803" s="165"/>
      <c r="C803" s="165"/>
      <c r="D803" s="165"/>
      <c r="E803" s="54"/>
      <c r="F803" s="165"/>
      <c r="G803" s="165"/>
      <c r="H803" s="165"/>
      <c r="I803" s="54"/>
      <c r="J803" s="165"/>
      <c r="K803" s="165"/>
      <c r="L803" s="165"/>
      <c r="M803" s="165"/>
      <c r="N803" s="165"/>
      <c r="O803" s="165"/>
      <c r="P803" s="165"/>
      <c r="Q803" s="165"/>
      <c r="R803" s="165"/>
      <c r="S803" s="165"/>
      <c r="T803" s="165"/>
      <c r="U803" s="165"/>
      <c r="V803" s="165"/>
      <c r="W803" s="165"/>
      <c r="X803" s="165"/>
      <c r="Y803" s="165"/>
      <c r="Z803" s="165"/>
    </row>
    <row r="804">
      <c r="A804" s="165"/>
      <c r="B804" s="165"/>
      <c r="C804" s="165"/>
      <c r="D804" s="165"/>
      <c r="E804" s="54"/>
      <c r="F804" s="165"/>
      <c r="G804" s="165"/>
      <c r="H804" s="165"/>
      <c r="I804" s="54"/>
      <c r="J804" s="165"/>
      <c r="K804" s="165"/>
      <c r="L804" s="165"/>
      <c r="M804" s="165"/>
      <c r="N804" s="165"/>
      <c r="O804" s="165"/>
      <c r="P804" s="165"/>
      <c r="Q804" s="165"/>
      <c r="R804" s="165"/>
      <c r="S804" s="165"/>
      <c r="T804" s="165"/>
      <c r="U804" s="165"/>
      <c r="V804" s="165"/>
      <c r="W804" s="165"/>
      <c r="X804" s="165"/>
      <c r="Y804" s="165"/>
      <c r="Z804" s="165"/>
    </row>
    <row r="805">
      <c r="A805" s="165"/>
      <c r="B805" s="165"/>
      <c r="C805" s="165"/>
      <c r="D805" s="165"/>
      <c r="E805" s="54"/>
      <c r="F805" s="165"/>
      <c r="G805" s="165"/>
      <c r="H805" s="165"/>
      <c r="I805" s="54"/>
      <c r="J805" s="165"/>
      <c r="K805" s="165"/>
      <c r="L805" s="165"/>
      <c r="M805" s="165"/>
      <c r="N805" s="165"/>
      <c r="O805" s="165"/>
      <c r="P805" s="165"/>
      <c r="Q805" s="165"/>
      <c r="R805" s="165"/>
      <c r="S805" s="165"/>
      <c r="T805" s="165"/>
      <c r="U805" s="165"/>
      <c r="V805" s="165"/>
      <c r="W805" s="165"/>
      <c r="X805" s="165"/>
      <c r="Y805" s="165"/>
      <c r="Z805" s="165"/>
    </row>
    <row r="806">
      <c r="A806" s="165"/>
      <c r="B806" s="165"/>
      <c r="C806" s="165"/>
      <c r="D806" s="165"/>
      <c r="E806" s="54"/>
      <c r="F806" s="165"/>
      <c r="G806" s="165"/>
      <c r="H806" s="165"/>
      <c r="I806" s="54"/>
      <c r="J806" s="165"/>
      <c r="K806" s="165"/>
      <c r="L806" s="165"/>
      <c r="M806" s="165"/>
      <c r="N806" s="165"/>
      <c r="O806" s="165"/>
      <c r="P806" s="165"/>
      <c r="Q806" s="165"/>
      <c r="R806" s="165"/>
      <c r="S806" s="165"/>
      <c r="T806" s="165"/>
      <c r="U806" s="165"/>
      <c r="V806" s="165"/>
      <c r="W806" s="165"/>
      <c r="X806" s="165"/>
      <c r="Y806" s="165"/>
      <c r="Z806" s="165"/>
    </row>
    <row r="807">
      <c r="A807" s="165"/>
      <c r="B807" s="165"/>
      <c r="C807" s="165"/>
      <c r="D807" s="165"/>
      <c r="E807" s="54"/>
      <c r="F807" s="165"/>
      <c r="G807" s="165"/>
      <c r="H807" s="165"/>
      <c r="I807" s="54"/>
      <c r="J807" s="165"/>
      <c r="K807" s="165"/>
      <c r="L807" s="165"/>
      <c r="M807" s="165"/>
      <c r="N807" s="165"/>
      <c r="O807" s="165"/>
      <c r="P807" s="165"/>
      <c r="Q807" s="165"/>
      <c r="R807" s="165"/>
      <c r="S807" s="165"/>
      <c r="T807" s="165"/>
      <c r="U807" s="165"/>
      <c r="V807" s="165"/>
      <c r="W807" s="165"/>
      <c r="X807" s="165"/>
      <c r="Y807" s="165"/>
      <c r="Z807" s="165"/>
    </row>
    <row r="808">
      <c r="A808" s="165"/>
      <c r="B808" s="165"/>
      <c r="C808" s="165"/>
      <c r="D808" s="165"/>
      <c r="E808" s="54"/>
      <c r="F808" s="165"/>
      <c r="G808" s="165"/>
      <c r="H808" s="165"/>
      <c r="I808" s="54"/>
      <c r="J808" s="165"/>
      <c r="K808" s="165"/>
      <c r="L808" s="165"/>
      <c r="M808" s="165"/>
      <c r="N808" s="165"/>
      <c r="O808" s="165"/>
      <c r="P808" s="165"/>
      <c r="Q808" s="165"/>
      <c r="R808" s="165"/>
      <c r="S808" s="165"/>
      <c r="T808" s="165"/>
      <c r="U808" s="165"/>
      <c r="V808" s="165"/>
      <c r="W808" s="165"/>
      <c r="X808" s="165"/>
      <c r="Y808" s="165"/>
      <c r="Z808" s="165"/>
    </row>
    <row r="809">
      <c r="A809" s="165"/>
      <c r="B809" s="165"/>
      <c r="C809" s="165"/>
      <c r="D809" s="165"/>
      <c r="E809" s="54"/>
      <c r="F809" s="165"/>
      <c r="G809" s="165"/>
      <c r="H809" s="165"/>
      <c r="I809" s="54"/>
      <c r="J809" s="165"/>
      <c r="K809" s="165"/>
      <c r="L809" s="165"/>
      <c r="M809" s="165"/>
      <c r="N809" s="165"/>
      <c r="O809" s="165"/>
      <c r="P809" s="165"/>
      <c r="Q809" s="165"/>
      <c r="R809" s="165"/>
      <c r="S809" s="165"/>
      <c r="T809" s="165"/>
      <c r="U809" s="165"/>
      <c r="V809" s="165"/>
      <c r="W809" s="165"/>
      <c r="X809" s="165"/>
      <c r="Y809" s="165"/>
      <c r="Z809" s="165"/>
    </row>
    <row r="810">
      <c r="A810" s="165"/>
      <c r="B810" s="165"/>
      <c r="C810" s="165"/>
      <c r="D810" s="165"/>
      <c r="E810" s="54"/>
      <c r="F810" s="165"/>
      <c r="G810" s="165"/>
      <c r="H810" s="165"/>
      <c r="I810" s="54"/>
      <c r="J810" s="165"/>
      <c r="K810" s="165"/>
      <c r="L810" s="165"/>
      <c r="M810" s="165"/>
      <c r="N810" s="165"/>
      <c r="O810" s="165"/>
      <c r="P810" s="165"/>
      <c r="Q810" s="165"/>
      <c r="R810" s="165"/>
      <c r="S810" s="165"/>
      <c r="T810" s="165"/>
      <c r="U810" s="165"/>
      <c r="V810" s="165"/>
      <c r="W810" s="165"/>
      <c r="X810" s="165"/>
      <c r="Y810" s="165"/>
      <c r="Z810" s="165"/>
    </row>
    <row r="811">
      <c r="A811" s="165"/>
      <c r="B811" s="165"/>
      <c r="C811" s="165"/>
      <c r="D811" s="165"/>
      <c r="E811" s="54"/>
      <c r="F811" s="165"/>
      <c r="G811" s="165"/>
      <c r="H811" s="165"/>
      <c r="I811" s="54"/>
      <c r="J811" s="165"/>
      <c r="K811" s="165"/>
      <c r="L811" s="165"/>
      <c r="M811" s="165"/>
      <c r="N811" s="165"/>
      <c r="O811" s="165"/>
      <c r="P811" s="165"/>
      <c r="Q811" s="165"/>
      <c r="R811" s="165"/>
      <c r="S811" s="165"/>
      <c r="T811" s="165"/>
      <c r="U811" s="165"/>
      <c r="V811" s="165"/>
      <c r="W811" s="165"/>
      <c r="X811" s="165"/>
      <c r="Y811" s="165"/>
      <c r="Z811" s="165"/>
    </row>
    <row r="812">
      <c r="A812" s="165"/>
      <c r="B812" s="165"/>
      <c r="C812" s="165"/>
      <c r="D812" s="165"/>
      <c r="E812" s="54"/>
      <c r="F812" s="165"/>
      <c r="G812" s="165"/>
      <c r="H812" s="165"/>
      <c r="I812" s="54"/>
      <c r="J812" s="165"/>
      <c r="K812" s="165"/>
      <c r="L812" s="165"/>
      <c r="M812" s="165"/>
      <c r="N812" s="165"/>
      <c r="O812" s="165"/>
      <c r="P812" s="165"/>
      <c r="Q812" s="165"/>
      <c r="R812" s="165"/>
      <c r="S812" s="165"/>
      <c r="T812" s="165"/>
      <c r="U812" s="165"/>
      <c r="V812" s="165"/>
      <c r="W812" s="165"/>
      <c r="X812" s="165"/>
      <c r="Y812" s="165"/>
      <c r="Z812" s="165"/>
    </row>
    <row r="813">
      <c r="A813" s="165"/>
      <c r="B813" s="165"/>
      <c r="C813" s="165"/>
      <c r="D813" s="165"/>
      <c r="E813" s="54"/>
      <c r="F813" s="165"/>
      <c r="G813" s="165"/>
      <c r="H813" s="165"/>
      <c r="I813" s="54"/>
      <c r="J813" s="165"/>
      <c r="K813" s="165"/>
      <c r="L813" s="165"/>
      <c r="M813" s="165"/>
      <c r="N813" s="165"/>
      <c r="O813" s="165"/>
      <c r="P813" s="165"/>
      <c r="Q813" s="165"/>
      <c r="R813" s="165"/>
      <c r="S813" s="165"/>
      <c r="T813" s="165"/>
      <c r="U813" s="165"/>
      <c r="V813" s="165"/>
      <c r="W813" s="165"/>
      <c r="X813" s="165"/>
      <c r="Y813" s="165"/>
      <c r="Z813" s="165"/>
    </row>
    <row r="814">
      <c r="A814" s="165"/>
      <c r="B814" s="165"/>
      <c r="C814" s="165"/>
      <c r="D814" s="165"/>
      <c r="E814" s="54"/>
      <c r="F814" s="165"/>
      <c r="G814" s="165"/>
      <c r="H814" s="165"/>
      <c r="I814" s="54"/>
      <c r="J814" s="165"/>
      <c r="K814" s="165"/>
      <c r="L814" s="165"/>
      <c r="M814" s="165"/>
      <c r="N814" s="165"/>
      <c r="O814" s="165"/>
      <c r="P814" s="165"/>
      <c r="Q814" s="165"/>
      <c r="R814" s="165"/>
      <c r="S814" s="165"/>
      <c r="T814" s="165"/>
      <c r="U814" s="165"/>
      <c r="V814" s="165"/>
      <c r="W814" s="165"/>
      <c r="X814" s="165"/>
      <c r="Y814" s="165"/>
      <c r="Z814" s="165"/>
    </row>
    <row r="815">
      <c r="A815" s="165"/>
      <c r="B815" s="165"/>
      <c r="C815" s="165"/>
      <c r="D815" s="165"/>
      <c r="E815" s="54"/>
      <c r="F815" s="165"/>
      <c r="G815" s="165"/>
      <c r="H815" s="165"/>
      <c r="I815" s="54"/>
      <c r="J815" s="165"/>
      <c r="K815" s="165"/>
      <c r="L815" s="165"/>
      <c r="M815" s="165"/>
      <c r="N815" s="165"/>
      <c r="O815" s="165"/>
      <c r="P815" s="165"/>
      <c r="Q815" s="165"/>
      <c r="R815" s="165"/>
      <c r="S815" s="165"/>
      <c r="T815" s="165"/>
      <c r="U815" s="165"/>
      <c r="V815" s="165"/>
      <c r="W815" s="165"/>
      <c r="X815" s="165"/>
      <c r="Y815" s="165"/>
      <c r="Z815" s="165"/>
    </row>
    <row r="816">
      <c r="A816" s="165"/>
      <c r="B816" s="165"/>
      <c r="C816" s="165"/>
      <c r="D816" s="165"/>
      <c r="E816" s="54"/>
      <c r="F816" s="165"/>
      <c r="G816" s="165"/>
      <c r="H816" s="165"/>
      <c r="I816" s="54"/>
      <c r="J816" s="165"/>
      <c r="K816" s="165"/>
      <c r="L816" s="165"/>
      <c r="M816" s="165"/>
      <c r="N816" s="165"/>
      <c r="O816" s="165"/>
      <c r="P816" s="165"/>
      <c r="Q816" s="165"/>
      <c r="R816" s="165"/>
      <c r="S816" s="165"/>
      <c r="T816" s="165"/>
      <c r="U816" s="165"/>
      <c r="V816" s="165"/>
      <c r="W816" s="165"/>
      <c r="X816" s="165"/>
      <c r="Y816" s="165"/>
      <c r="Z816" s="165"/>
    </row>
    <row r="817">
      <c r="A817" s="165"/>
      <c r="B817" s="165"/>
      <c r="C817" s="165"/>
      <c r="D817" s="165"/>
      <c r="E817" s="54"/>
      <c r="F817" s="165"/>
      <c r="G817" s="165"/>
      <c r="H817" s="165"/>
      <c r="I817" s="54"/>
      <c r="J817" s="165"/>
      <c r="K817" s="165"/>
      <c r="L817" s="165"/>
      <c r="M817" s="165"/>
      <c r="N817" s="165"/>
      <c r="O817" s="165"/>
      <c r="P817" s="165"/>
      <c r="Q817" s="165"/>
      <c r="R817" s="165"/>
      <c r="S817" s="165"/>
      <c r="T817" s="165"/>
      <c r="U817" s="165"/>
      <c r="V817" s="165"/>
      <c r="W817" s="165"/>
      <c r="X817" s="165"/>
      <c r="Y817" s="165"/>
      <c r="Z817" s="165"/>
    </row>
    <row r="818">
      <c r="A818" s="165"/>
      <c r="B818" s="165"/>
      <c r="C818" s="165"/>
      <c r="D818" s="165"/>
      <c r="E818" s="54"/>
      <c r="F818" s="165"/>
      <c r="G818" s="165"/>
      <c r="H818" s="165"/>
      <c r="I818" s="54"/>
      <c r="J818" s="165"/>
      <c r="K818" s="165"/>
      <c r="L818" s="165"/>
      <c r="M818" s="165"/>
      <c r="N818" s="165"/>
      <c r="O818" s="165"/>
      <c r="P818" s="165"/>
      <c r="Q818" s="165"/>
      <c r="R818" s="165"/>
      <c r="S818" s="165"/>
      <c r="T818" s="165"/>
      <c r="U818" s="165"/>
      <c r="V818" s="165"/>
      <c r="W818" s="165"/>
      <c r="X818" s="165"/>
      <c r="Y818" s="165"/>
      <c r="Z818" s="165"/>
    </row>
    <row r="819">
      <c r="A819" s="165"/>
      <c r="B819" s="165"/>
      <c r="C819" s="165"/>
      <c r="D819" s="165"/>
      <c r="E819" s="54"/>
      <c r="F819" s="165"/>
      <c r="G819" s="165"/>
      <c r="H819" s="165"/>
      <c r="I819" s="54"/>
      <c r="J819" s="165"/>
      <c r="K819" s="165"/>
      <c r="L819" s="165"/>
      <c r="M819" s="165"/>
      <c r="N819" s="165"/>
      <c r="O819" s="165"/>
      <c r="P819" s="165"/>
      <c r="Q819" s="165"/>
      <c r="R819" s="165"/>
      <c r="S819" s="165"/>
      <c r="T819" s="165"/>
      <c r="U819" s="165"/>
      <c r="V819" s="165"/>
      <c r="W819" s="165"/>
      <c r="X819" s="165"/>
      <c r="Y819" s="165"/>
      <c r="Z819" s="165"/>
    </row>
    <row r="820">
      <c r="A820" s="165"/>
      <c r="B820" s="165"/>
      <c r="C820" s="165"/>
      <c r="D820" s="165"/>
      <c r="E820" s="54"/>
      <c r="F820" s="165"/>
      <c r="G820" s="165"/>
      <c r="H820" s="165"/>
      <c r="I820" s="54"/>
      <c r="J820" s="165"/>
      <c r="K820" s="165"/>
      <c r="L820" s="165"/>
      <c r="M820" s="165"/>
      <c r="N820" s="165"/>
      <c r="O820" s="165"/>
      <c r="P820" s="165"/>
      <c r="Q820" s="165"/>
      <c r="R820" s="165"/>
      <c r="S820" s="165"/>
      <c r="T820" s="165"/>
      <c r="U820" s="165"/>
      <c r="V820" s="165"/>
      <c r="W820" s="165"/>
      <c r="X820" s="165"/>
      <c r="Y820" s="165"/>
      <c r="Z820" s="165"/>
    </row>
    <row r="821">
      <c r="A821" s="165"/>
      <c r="B821" s="165"/>
      <c r="C821" s="165"/>
      <c r="D821" s="165"/>
      <c r="E821" s="54"/>
      <c r="F821" s="165"/>
      <c r="G821" s="165"/>
      <c r="H821" s="165"/>
      <c r="I821" s="54"/>
      <c r="J821" s="165"/>
      <c r="K821" s="165"/>
      <c r="L821" s="165"/>
      <c r="M821" s="165"/>
      <c r="N821" s="165"/>
      <c r="O821" s="165"/>
      <c r="P821" s="165"/>
      <c r="Q821" s="165"/>
      <c r="R821" s="165"/>
      <c r="S821" s="165"/>
      <c r="T821" s="165"/>
      <c r="U821" s="165"/>
      <c r="V821" s="165"/>
      <c r="W821" s="165"/>
      <c r="X821" s="165"/>
      <c r="Y821" s="165"/>
      <c r="Z821" s="165"/>
    </row>
    <row r="822">
      <c r="A822" s="165"/>
      <c r="B822" s="165"/>
      <c r="C822" s="165"/>
      <c r="D822" s="165"/>
      <c r="E822" s="54"/>
      <c r="F822" s="165"/>
      <c r="G822" s="165"/>
      <c r="H822" s="165"/>
      <c r="I822" s="54"/>
      <c r="J822" s="165"/>
      <c r="K822" s="165"/>
      <c r="L822" s="165"/>
      <c r="M822" s="165"/>
      <c r="N822" s="165"/>
      <c r="O822" s="165"/>
      <c r="P822" s="165"/>
      <c r="Q822" s="165"/>
      <c r="R822" s="165"/>
      <c r="S822" s="165"/>
      <c r="T822" s="165"/>
      <c r="U822" s="165"/>
      <c r="V822" s="165"/>
      <c r="W822" s="165"/>
      <c r="X822" s="165"/>
      <c r="Y822" s="165"/>
      <c r="Z822" s="165"/>
    </row>
    <row r="823">
      <c r="A823" s="165"/>
      <c r="B823" s="165"/>
      <c r="C823" s="165"/>
      <c r="D823" s="165"/>
      <c r="E823" s="54"/>
      <c r="F823" s="165"/>
      <c r="G823" s="165"/>
      <c r="H823" s="165"/>
      <c r="I823" s="54"/>
      <c r="J823" s="165"/>
      <c r="K823" s="165"/>
      <c r="L823" s="165"/>
      <c r="M823" s="165"/>
      <c r="N823" s="165"/>
      <c r="O823" s="165"/>
      <c r="P823" s="165"/>
      <c r="Q823" s="165"/>
      <c r="R823" s="165"/>
      <c r="S823" s="165"/>
      <c r="T823" s="165"/>
      <c r="U823" s="165"/>
      <c r="V823" s="165"/>
      <c r="W823" s="165"/>
      <c r="X823" s="165"/>
      <c r="Y823" s="165"/>
      <c r="Z823" s="165"/>
    </row>
    <row r="824">
      <c r="A824" s="165"/>
      <c r="B824" s="165"/>
      <c r="C824" s="165"/>
      <c r="D824" s="165"/>
      <c r="E824" s="54"/>
      <c r="F824" s="165"/>
      <c r="G824" s="165"/>
      <c r="H824" s="165"/>
      <c r="I824" s="54"/>
      <c r="J824" s="165"/>
      <c r="K824" s="165"/>
      <c r="L824" s="165"/>
      <c r="M824" s="165"/>
      <c r="N824" s="165"/>
      <c r="O824" s="165"/>
      <c r="P824" s="165"/>
      <c r="Q824" s="165"/>
      <c r="R824" s="165"/>
      <c r="S824" s="165"/>
      <c r="T824" s="165"/>
      <c r="U824" s="165"/>
      <c r="V824" s="165"/>
      <c r="W824" s="165"/>
      <c r="X824" s="165"/>
      <c r="Y824" s="165"/>
      <c r="Z824" s="165"/>
    </row>
    <row r="825">
      <c r="A825" s="165"/>
      <c r="B825" s="165"/>
      <c r="C825" s="165"/>
      <c r="D825" s="165"/>
      <c r="E825" s="54"/>
      <c r="F825" s="165"/>
      <c r="G825" s="165"/>
      <c r="H825" s="165"/>
      <c r="I825" s="54"/>
      <c r="J825" s="165"/>
      <c r="K825" s="165"/>
      <c r="L825" s="165"/>
      <c r="M825" s="165"/>
      <c r="N825" s="165"/>
      <c r="O825" s="165"/>
      <c r="P825" s="165"/>
      <c r="Q825" s="165"/>
      <c r="R825" s="165"/>
      <c r="S825" s="165"/>
      <c r="T825" s="165"/>
      <c r="U825" s="165"/>
      <c r="V825" s="165"/>
      <c r="W825" s="165"/>
      <c r="X825" s="165"/>
      <c r="Y825" s="165"/>
      <c r="Z825" s="165"/>
    </row>
    <row r="826">
      <c r="A826" s="165"/>
      <c r="B826" s="165"/>
      <c r="C826" s="165"/>
      <c r="D826" s="165"/>
      <c r="E826" s="54"/>
      <c r="F826" s="165"/>
      <c r="G826" s="165"/>
      <c r="H826" s="165"/>
      <c r="I826" s="54"/>
      <c r="J826" s="165"/>
      <c r="K826" s="165"/>
      <c r="L826" s="165"/>
      <c r="M826" s="165"/>
      <c r="N826" s="165"/>
      <c r="O826" s="165"/>
      <c r="P826" s="165"/>
      <c r="Q826" s="165"/>
      <c r="R826" s="165"/>
      <c r="S826" s="165"/>
      <c r="T826" s="165"/>
      <c r="U826" s="165"/>
      <c r="V826" s="165"/>
      <c r="W826" s="165"/>
      <c r="X826" s="165"/>
      <c r="Y826" s="165"/>
      <c r="Z826" s="165"/>
    </row>
    <row r="827">
      <c r="A827" s="165"/>
      <c r="B827" s="165"/>
      <c r="C827" s="165"/>
      <c r="D827" s="165"/>
      <c r="E827" s="54"/>
      <c r="F827" s="165"/>
      <c r="G827" s="165"/>
      <c r="H827" s="165"/>
      <c r="I827" s="54"/>
      <c r="J827" s="165"/>
      <c r="K827" s="165"/>
      <c r="L827" s="165"/>
      <c r="M827" s="165"/>
      <c r="N827" s="165"/>
      <c r="O827" s="165"/>
      <c r="P827" s="165"/>
      <c r="Q827" s="165"/>
      <c r="R827" s="165"/>
      <c r="S827" s="165"/>
      <c r="T827" s="165"/>
      <c r="U827" s="165"/>
      <c r="V827" s="165"/>
      <c r="W827" s="165"/>
      <c r="X827" s="165"/>
      <c r="Y827" s="165"/>
      <c r="Z827" s="165"/>
    </row>
    <row r="828">
      <c r="A828" s="165"/>
      <c r="B828" s="165"/>
      <c r="C828" s="165"/>
      <c r="D828" s="165"/>
      <c r="E828" s="54"/>
      <c r="F828" s="165"/>
      <c r="G828" s="165"/>
      <c r="H828" s="165"/>
      <c r="I828" s="54"/>
      <c r="J828" s="165"/>
      <c r="K828" s="165"/>
      <c r="L828" s="165"/>
      <c r="M828" s="165"/>
      <c r="N828" s="165"/>
      <c r="O828" s="165"/>
      <c r="P828" s="165"/>
      <c r="Q828" s="165"/>
      <c r="R828" s="165"/>
      <c r="S828" s="165"/>
      <c r="T828" s="165"/>
      <c r="U828" s="165"/>
      <c r="V828" s="165"/>
      <c r="W828" s="165"/>
      <c r="X828" s="165"/>
      <c r="Y828" s="165"/>
      <c r="Z828" s="165"/>
    </row>
    <row r="829">
      <c r="A829" s="165"/>
      <c r="B829" s="165"/>
      <c r="C829" s="165"/>
      <c r="D829" s="165"/>
      <c r="E829" s="54"/>
      <c r="F829" s="165"/>
      <c r="G829" s="165"/>
      <c r="H829" s="165"/>
      <c r="I829" s="54"/>
      <c r="J829" s="165"/>
      <c r="K829" s="165"/>
      <c r="L829" s="165"/>
      <c r="M829" s="165"/>
      <c r="N829" s="165"/>
      <c r="O829" s="165"/>
      <c r="P829" s="165"/>
      <c r="Q829" s="165"/>
      <c r="R829" s="165"/>
      <c r="S829" s="165"/>
      <c r="T829" s="165"/>
      <c r="U829" s="165"/>
      <c r="V829" s="165"/>
      <c r="W829" s="165"/>
      <c r="X829" s="165"/>
      <c r="Y829" s="165"/>
      <c r="Z829" s="165"/>
    </row>
    <row r="830">
      <c r="A830" s="165"/>
      <c r="B830" s="165"/>
      <c r="C830" s="165"/>
      <c r="D830" s="165"/>
      <c r="E830" s="54"/>
      <c r="F830" s="165"/>
      <c r="G830" s="165"/>
      <c r="H830" s="165"/>
      <c r="I830" s="54"/>
      <c r="J830" s="165"/>
      <c r="K830" s="165"/>
      <c r="L830" s="165"/>
      <c r="M830" s="165"/>
      <c r="N830" s="165"/>
      <c r="O830" s="165"/>
      <c r="P830" s="165"/>
      <c r="Q830" s="165"/>
      <c r="R830" s="165"/>
      <c r="S830" s="165"/>
      <c r="T830" s="165"/>
      <c r="U830" s="165"/>
      <c r="V830" s="165"/>
      <c r="W830" s="165"/>
      <c r="X830" s="165"/>
      <c r="Y830" s="165"/>
      <c r="Z830" s="165"/>
    </row>
    <row r="831">
      <c r="A831" s="165"/>
      <c r="B831" s="165"/>
      <c r="C831" s="165"/>
      <c r="D831" s="165"/>
      <c r="E831" s="54"/>
      <c r="F831" s="165"/>
      <c r="G831" s="165"/>
      <c r="H831" s="165"/>
      <c r="I831" s="54"/>
      <c r="J831" s="165"/>
      <c r="K831" s="165"/>
      <c r="L831" s="165"/>
      <c r="M831" s="165"/>
      <c r="N831" s="165"/>
      <c r="O831" s="165"/>
      <c r="P831" s="165"/>
      <c r="Q831" s="165"/>
      <c r="R831" s="165"/>
      <c r="S831" s="165"/>
      <c r="T831" s="165"/>
      <c r="U831" s="165"/>
      <c r="V831" s="165"/>
      <c r="W831" s="165"/>
      <c r="X831" s="165"/>
      <c r="Y831" s="165"/>
      <c r="Z831" s="165"/>
    </row>
    <row r="832">
      <c r="A832" s="165"/>
      <c r="B832" s="165"/>
      <c r="C832" s="165"/>
      <c r="D832" s="165"/>
      <c r="E832" s="54"/>
      <c r="F832" s="165"/>
      <c r="G832" s="165"/>
      <c r="H832" s="165"/>
      <c r="I832" s="54"/>
      <c r="J832" s="165"/>
      <c r="K832" s="165"/>
      <c r="L832" s="165"/>
      <c r="M832" s="165"/>
      <c r="N832" s="165"/>
      <c r="O832" s="165"/>
      <c r="P832" s="165"/>
      <c r="Q832" s="165"/>
      <c r="R832" s="165"/>
      <c r="S832" s="165"/>
      <c r="T832" s="165"/>
      <c r="U832" s="165"/>
      <c r="V832" s="165"/>
      <c r="W832" s="165"/>
      <c r="X832" s="165"/>
      <c r="Y832" s="165"/>
      <c r="Z832" s="165"/>
    </row>
    <row r="833">
      <c r="A833" s="165"/>
      <c r="B833" s="165"/>
      <c r="C833" s="165"/>
      <c r="D833" s="165"/>
      <c r="E833" s="54"/>
      <c r="F833" s="165"/>
      <c r="G833" s="165"/>
      <c r="H833" s="165"/>
      <c r="I833" s="54"/>
      <c r="J833" s="165"/>
      <c r="K833" s="165"/>
      <c r="L833" s="165"/>
      <c r="M833" s="165"/>
      <c r="N833" s="165"/>
      <c r="O833" s="165"/>
      <c r="P833" s="165"/>
      <c r="Q833" s="165"/>
      <c r="R833" s="165"/>
      <c r="S833" s="165"/>
      <c r="T833" s="165"/>
      <c r="U833" s="165"/>
      <c r="V833" s="165"/>
      <c r="W833" s="165"/>
      <c r="X833" s="165"/>
      <c r="Y833" s="165"/>
      <c r="Z833" s="165"/>
    </row>
    <row r="834">
      <c r="A834" s="165"/>
      <c r="B834" s="165"/>
      <c r="C834" s="165"/>
      <c r="D834" s="165"/>
      <c r="E834" s="54"/>
      <c r="F834" s="165"/>
      <c r="G834" s="165"/>
      <c r="H834" s="165"/>
      <c r="I834" s="54"/>
      <c r="J834" s="165"/>
      <c r="K834" s="165"/>
      <c r="L834" s="165"/>
      <c r="M834" s="165"/>
      <c r="N834" s="165"/>
      <c r="O834" s="165"/>
      <c r="P834" s="165"/>
      <c r="Q834" s="165"/>
      <c r="R834" s="165"/>
      <c r="S834" s="165"/>
      <c r="T834" s="165"/>
      <c r="U834" s="165"/>
      <c r="V834" s="165"/>
      <c r="W834" s="165"/>
      <c r="X834" s="165"/>
      <c r="Y834" s="165"/>
      <c r="Z834" s="165"/>
    </row>
    <row r="835">
      <c r="A835" s="165"/>
      <c r="B835" s="165"/>
      <c r="C835" s="165"/>
      <c r="D835" s="165"/>
      <c r="E835" s="54"/>
      <c r="F835" s="165"/>
      <c r="G835" s="165"/>
      <c r="H835" s="165"/>
      <c r="I835" s="54"/>
      <c r="J835" s="165"/>
      <c r="K835" s="165"/>
      <c r="L835" s="165"/>
      <c r="M835" s="165"/>
      <c r="N835" s="165"/>
      <c r="O835" s="165"/>
      <c r="P835" s="165"/>
      <c r="Q835" s="165"/>
      <c r="R835" s="165"/>
      <c r="S835" s="165"/>
      <c r="T835" s="165"/>
      <c r="U835" s="165"/>
      <c r="V835" s="165"/>
      <c r="W835" s="165"/>
      <c r="X835" s="165"/>
      <c r="Y835" s="165"/>
      <c r="Z835" s="165"/>
    </row>
    <row r="836">
      <c r="A836" s="165"/>
      <c r="B836" s="165"/>
      <c r="C836" s="165"/>
      <c r="D836" s="165"/>
      <c r="E836" s="54"/>
      <c r="F836" s="165"/>
      <c r="G836" s="165"/>
      <c r="H836" s="165"/>
      <c r="I836" s="54"/>
      <c r="J836" s="165"/>
      <c r="K836" s="165"/>
      <c r="L836" s="165"/>
      <c r="M836" s="165"/>
      <c r="N836" s="165"/>
      <c r="O836" s="165"/>
      <c r="P836" s="165"/>
      <c r="Q836" s="165"/>
      <c r="R836" s="165"/>
      <c r="S836" s="165"/>
      <c r="T836" s="165"/>
      <c r="U836" s="165"/>
      <c r="V836" s="165"/>
      <c r="W836" s="165"/>
      <c r="X836" s="165"/>
      <c r="Y836" s="165"/>
      <c r="Z836" s="165"/>
    </row>
    <row r="837">
      <c r="A837" s="165"/>
      <c r="B837" s="165"/>
      <c r="C837" s="165"/>
      <c r="D837" s="165"/>
      <c r="E837" s="54"/>
      <c r="F837" s="165"/>
      <c r="G837" s="165"/>
      <c r="H837" s="165"/>
      <c r="I837" s="54"/>
      <c r="J837" s="165"/>
      <c r="K837" s="165"/>
      <c r="L837" s="165"/>
      <c r="M837" s="165"/>
      <c r="N837" s="165"/>
      <c r="O837" s="165"/>
      <c r="P837" s="165"/>
      <c r="Q837" s="165"/>
      <c r="R837" s="165"/>
      <c r="S837" s="165"/>
      <c r="T837" s="165"/>
      <c r="U837" s="165"/>
      <c r="V837" s="165"/>
      <c r="W837" s="165"/>
      <c r="X837" s="165"/>
      <c r="Y837" s="165"/>
      <c r="Z837" s="165"/>
    </row>
    <row r="838">
      <c r="A838" s="165"/>
      <c r="B838" s="165"/>
      <c r="C838" s="165"/>
      <c r="D838" s="165"/>
      <c r="E838" s="54"/>
      <c r="F838" s="165"/>
      <c r="G838" s="165"/>
      <c r="H838" s="165"/>
      <c r="I838" s="54"/>
      <c r="J838" s="165"/>
      <c r="K838" s="165"/>
      <c r="L838" s="165"/>
      <c r="M838" s="165"/>
      <c r="N838" s="165"/>
      <c r="O838" s="165"/>
      <c r="P838" s="165"/>
      <c r="Q838" s="165"/>
      <c r="R838" s="165"/>
      <c r="S838" s="165"/>
      <c r="T838" s="165"/>
      <c r="U838" s="165"/>
      <c r="V838" s="165"/>
      <c r="W838" s="165"/>
      <c r="X838" s="165"/>
      <c r="Y838" s="165"/>
      <c r="Z838" s="165"/>
    </row>
    <row r="839">
      <c r="A839" s="165"/>
      <c r="B839" s="165"/>
      <c r="C839" s="165"/>
      <c r="D839" s="165"/>
      <c r="E839" s="54"/>
      <c r="F839" s="165"/>
      <c r="G839" s="165"/>
      <c r="H839" s="165"/>
      <c r="I839" s="54"/>
      <c r="J839" s="165"/>
      <c r="K839" s="165"/>
      <c r="L839" s="165"/>
      <c r="M839" s="165"/>
      <c r="N839" s="165"/>
      <c r="O839" s="165"/>
      <c r="P839" s="165"/>
      <c r="Q839" s="165"/>
      <c r="R839" s="165"/>
      <c r="S839" s="165"/>
      <c r="T839" s="165"/>
      <c r="U839" s="165"/>
      <c r="V839" s="165"/>
      <c r="W839" s="165"/>
      <c r="X839" s="165"/>
      <c r="Y839" s="165"/>
      <c r="Z839" s="165"/>
    </row>
    <row r="840">
      <c r="A840" s="165"/>
      <c r="B840" s="165"/>
      <c r="C840" s="165"/>
      <c r="D840" s="165"/>
      <c r="E840" s="54"/>
      <c r="F840" s="165"/>
      <c r="G840" s="165"/>
      <c r="H840" s="165"/>
      <c r="I840" s="54"/>
      <c r="J840" s="165"/>
      <c r="K840" s="165"/>
      <c r="L840" s="165"/>
      <c r="M840" s="165"/>
      <c r="N840" s="165"/>
      <c r="O840" s="165"/>
      <c r="P840" s="165"/>
      <c r="Q840" s="165"/>
      <c r="R840" s="165"/>
      <c r="S840" s="165"/>
      <c r="T840" s="165"/>
      <c r="U840" s="165"/>
      <c r="V840" s="165"/>
      <c r="W840" s="165"/>
      <c r="X840" s="165"/>
      <c r="Y840" s="165"/>
      <c r="Z840" s="165"/>
    </row>
    <row r="841">
      <c r="A841" s="165"/>
      <c r="B841" s="165"/>
      <c r="C841" s="165"/>
      <c r="D841" s="165"/>
      <c r="E841" s="54"/>
      <c r="F841" s="165"/>
      <c r="G841" s="165"/>
      <c r="H841" s="165"/>
      <c r="I841" s="54"/>
      <c r="J841" s="165"/>
      <c r="K841" s="165"/>
      <c r="L841" s="165"/>
      <c r="M841" s="165"/>
      <c r="N841" s="165"/>
      <c r="O841" s="165"/>
      <c r="P841" s="165"/>
      <c r="Q841" s="165"/>
      <c r="R841" s="165"/>
      <c r="S841" s="165"/>
      <c r="T841" s="165"/>
      <c r="U841" s="165"/>
      <c r="V841" s="165"/>
      <c r="W841" s="165"/>
      <c r="X841" s="165"/>
      <c r="Y841" s="165"/>
      <c r="Z841" s="165"/>
    </row>
    <row r="842">
      <c r="A842" s="165"/>
      <c r="B842" s="165"/>
      <c r="C842" s="165"/>
      <c r="D842" s="165"/>
      <c r="E842" s="54"/>
      <c r="F842" s="165"/>
      <c r="G842" s="165"/>
      <c r="H842" s="165"/>
      <c r="I842" s="54"/>
      <c r="J842" s="165"/>
      <c r="K842" s="165"/>
      <c r="L842" s="165"/>
      <c r="M842" s="165"/>
      <c r="N842" s="165"/>
      <c r="O842" s="165"/>
      <c r="P842" s="165"/>
      <c r="Q842" s="165"/>
      <c r="R842" s="165"/>
      <c r="S842" s="165"/>
      <c r="T842" s="165"/>
      <c r="U842" s="165"/>
      <c r="V842" s="165"/>
      <c r="W842" s="165"/>
      <c r="X842" s="165"/>
      <c r="Y842" s="165"/>
      <c r="Z842" s="165"/>
    </row>
    <row r="843">
      <c r="A843" s="165"/>
      <c r="B843" s="165"/>
      <c r="C843" s="165"/>
      <c r="D843" s="165"/>
      <c r="E843" s="54"/>
      <c r="F843" s="165"/>
      <c r="G843" s="165"/>
      <c r="H843" s="165"/>
      <c r="I843" s="54"/>
      <c r="J843" s="165"/>
      <c r="K843" s="165"/>
      <c r="L843" s="165"/>
      <c r="M843" s="165"/>
      <c r="N843" s="165"/>
      <c r="O843" s="165"/>
      <c r="P843" s="165"/>
      <c r="Q843" s="165"/>
      <c r="R843" s="165"/>
      <c r="S843" s="165"/>
      <c r="T843" s="165"/>
      <c r="U843" s="165"/>
      <c r="V843" s="165"/>
      <c r="W843" s="165"/>
      <c r="X843" s="165"/>
      <c r="Y843" s="165"/>
      <c r="Z843" s="165"/>
    </row>
    <row r="844">
      <c r="A844" s="165"/>
      <c r="B844" s="165"/>
      <c r="C844" s="165"/>
      <c r="D844" s="165"/>
      <c r="E844" s="54"/>
      <c r="F844" s="165"/>
      <c r="G844" s="165"/>
      <c r="H844" s="165"/>
      <c r="I844" s="54"/>
      <c r="J844" s="165"/>
      <c r="K844" s="165"/>
      <c r="L844" s="165"/>
      <c r="M844" s="165"/>
      <c r="N844" s="165"/>
      <c r="O844" s="165"/>
      <c r="P844" s="165"/>
      <c r="Q844" s="165"/>
      <c r="R844" s="165"/>
      <c r="S844" s="165"/>
      <c r="T844" s="165"/>
      <c r="U844" s="165"/>
      <c r="V844" s="165"/>
      <c r="W844" s="165"/>
      <c r="X844" s="165"/>
      <c r="Y844" s="165"/>
      <c r="Z844" s="165"/>
    </row>
    <row r="845">
      <c r="A845" s="165"/>
      <c r="B845" s="165"/>
      <c r="C845" s="165"/>
      <c r="D845" s="165"/>
      <c r="E845" s="54"/>
      <c r="F845" s="165"/>
      <c r="G845" s="165"/>
      <c r="H845" s="165"/>
      <c r="I845" s="54"/>
      <c r="J845" s="165"/>
      <c r="K845" s="165"/>
      <c r="L845" s="165"/>
      <c r="M845" s="165"/>
      <c r="N845" s="165"/>
      <c r="O845" s="165"/>
      <c r="P845" s="165"/>
      <c r="Q845" s="165"/>
      <c r="R845" s="165"/>
      <c r="S845" s="165"/>
      <c r="T845" s="165"/>
      <c r="U845" s="165"/>
      <c r="V845" s="165"/>
      <c r="W845" s="165"/>
      <c r="X845" s="165"/>
      <c r="Y845" s="165"/>
      <c r="Z845" s="165"/>
    </row>
    <row r="846">
      <c r="A846" s="165"/>
      <c r="B846" s="165"/>
      <c r="C846" s="165"/>
      <c r="D846" s="165"/>
      <c r="E846" s="54"/>
      <c r="F846" s="165"/>
      <c r="G846" s="165"/>
      <c r="H846" s="165"/>
      <c r="I846" s="54"/>
      <c r="J846" s="165"/>
      <c r="K846" s="165"/>
      <c r="L846" s="165"/>
      <c r="M846" s="165"/>
      <c r="N846" s="165"/>
      <c r="O846" s="165"/>
      <c r="P846" s="165"/>
      <c r="Q846" s="165"/>
      <c r="R846" s="165"/>
      <c r="S846" s="165"/>
      <c r="T846" s="165"/>
      <c r="U846" s="165"/>
      <c r="V846" s="165"/>
      <c r="W846" s="165"/>
      <c r="X846" s="165"/>
      <c r="Y846" s="165"/>
      <c r="Z846" s="165"/>
    </row>
    <row r="847">
      <c r="A847" s="165"/>
      <c r="B847" s="165"/>
      <c r="C847" s="165"/>
      <c r="D847" s="165"/>
      <c r="E847" s="54"/>
      <c r="F847" s="165"/>
      <c r="G847" s="165"/>
      <c r="H847" s="165"/>
      <c r="I847" s="54"/>
      <c r="J847" s="165"/>
      <c r="K847" s="165"/>
      <c r="L847" s="165"/>
      <c r="M847" s="165"/>
      <c r="N847" s="165"/>
      <c r="O847" s="165"/>
      <c r="P847" s="165"/>
      <c r="Q847" s="165"/>
      <c r="R847" s="165"/>
      <c r="S847" s="165"/>
      <c r="T847" s="165"/>
      <c r="U847" s="165"/>
      <c r="V847" s="165"/>
      <c r="W847" s="165"/>
      <c r="X847" s="165"/>
      <c r="Y847" s="165"/>
      <c r="Z847" s="165"/>
    </row>
    <row r="848">
      <c r="A848" s="165"/>
      <c r="B848" s="165"/>
      <c r="C848" s="165"/>
      <c r="D848" s="165"/>
      <c r="E848" s="54"/>
      <c r="F848" s="165"/>
      <c r="G848" s="165"/>
      <c r="H848" s="165"/>
      <c r="I848" s="54"/>
      <c r="J848" s="165"/>
      <c r="K848" s="165"/>
      <c r="L848" s="165"/>
      <c r="M848" s="165"/>
      <c r="N848" s="165"/>
      <c r="O848" s="165"/>
      <c r="P848" s="165"/>
      <c r="Q848" s="165"/>
      <c r="R848" s="165"/>
      <c r="S848" s="165"/>
      <c r="T848" s="165"/>
      <c r="U848" s="165"/>
      <c r="V848" s="165"/>
      <c r="W848" s="165"/>
      <c r="X848" s="165"/>
      <c r="Y848" s="165"/>
      <c r="Z848" s="165"/>
    </row>
    <row r="849">
      <c r="A849" s="165"/>
      <c r="B849" s="165"/>
      <c r="C849" s="165"/>
      <c r="D849" s="165"/>
      <c r="E849" s="54"/>
      <c r="F849" s="165"/>
      <c r="G849" s="165"/>
      <c r="H849" s="165"/>
      <c r="I849" s="54"/>
      <c r="J849" s="165"/>
      <c r="K849" s="165"/>
      <c r="L849" s="165"/>
      <c r="M849" s="165"/>
      <c r="N849" s="165"/>
      <c r="O849" s="165"/>
      <c r="P849" s="165"/>
      <c r="Q849" s="165"/>
      <c r="R849" s="165"/>
      <c r="S849" s="165"/>
      <c r="T849" s="165"/>
      <c r="U849" s="165"/>
      <c r="V849" s="165"/>
      <c r="W849" s="165"/>
      <c r="X849" s="165"/>
      <c r="Y849" s="165"/>
      <c r="Z849" s="165"/>
    </row>
    <row r="850">
      <c r="A850" s="165"/>
      <c r="B850" s="165"/>
      <c r="C850" s="165"/>
      <c r="D850" s="165"/>
      <c r="E850" s="54"/>
      <c r="F850" s="165"/>
      <c r="G850" s="165"/>
      <c r="H850" s="165"/>
      <c r="I850" s="54"/>
      <c r="J850" s="165"/>
      <c r="K850" s="165"/>
      <c r="L850" s="165"/>
      <c r="M850" s="165"/>
      <c r="N850" s="165"/>
      <c r="O850" s="165"/>
      <c r="P850" s="165"/>
      <c r="Q850" s="165"/>
      <c r="R850" s="165"/>
      <c r="S850" s="165"/>
      <c r="T850" s="165"/>
      <c r="U850" s="165"/>
      <c r="V850" s="165"/>
      <c r="W850" s="165"/>
      <c r="X850" s="165"/>
      <c r="Y850" s="165"/>
      <c r="Z850" s="165"/>
    </row>
    <row r="851">
      <c r="A851" s="165"/>
      <c r="B851" s="165"/>
      <c r="C851" s="165"/>
      <c r="D851" s="165"/>
      <c r="E851" s="54"/>
      <c r="F851" s="165"/>
      <c r="G851" s="165"/>
      <c r="H851" s="165"/>
      <c r="I851" s="54"/>
      <c r="J851" s="165"/>
      <c r="K851" s="165"/>
      <c r="L851" s="165"/>
      <c r="M851" s="165"/>
      <c r="N851" s="165"/>
      <c r="O851" s="165"/>
      <c r="P851" s="165"/>
      <c r="Q851" s="165"/>
      <c r="R851" s="165"/>
      <c r="S851" s="165"/>
      <c r="T851" s="165"/>
      <c r="U851" s="165"/>
      <c r="V851" s="165"/>
      <c r="W851" s="165"/>
      <c r="X851" s="165"/>
      <c r="Y851" s="165"/>
      <c r="Z851" s="165"/>
    </row>
    <row r="852">
      <c r="A852" s="165"/>
      <c r="B852" s="165"/>
      <c r="C852" s="165"/>
      <c r="D852" s="165"/>
      <c r="E852" s="54"/>
      <c r="F852" s="165"/>
      <c r="G852" s="165"/>
      <c r="H852" s="165"/>
      <c r="I852" s="54"/>
      <c r="J852" s="165"/>
      <c r="K852" s="165"/>
      <c r="L852" s="165"/>
      <c r="M852" s="165"/>
      <c r="N852" s="165"/>
      <c r="O852" s="165"/>
      <c r="P852" s="165"/>
      <c r="Q852" s="165"/>
      <c r="R852" s="165"/>
      <c r="S852" s="165"/>
      <c r="T852" s="165"/>
      <c r="U852" s="165"/>
      <c r="V852" s="165"/>
      <c r="W852" s="165"/>
      <c r="X852" s="165"/>
      <c r="Y852" s="165"/>
      <c r="Z852" s="165"/>
    </row>
    <row r="853">
      <c r="A853" s="165"/>
      <c r="B853" s="165"/>
      <c r="C853" s="165"/>
      <c r="D853" s="165"/>
      <c r="E853" s="54"/>
      <c r="F853" s="165"/>
      <c r="G853" s="165"/>
      <c r="H853" s="165"/>
      <c r="I853" s="54"/>
      <c r="J853" s="165"/>
      <c r="K853" s="165"/>
      <c r="L853" s="165"/>
      <c r="M853" s="165"/>
      <c r="N853" s="165"/>
      <c r="O853" s="165"/>
      <c r="P853" s="165"/>
      <c r="Q853" s="165"/>
      <c r="R853" s="165"/>
      <c r="S853" s="165"/>
      <c r="T853" s="165"/>
      <c r="U853" s="165"/>
      <c r="V853" s="165"/>
      <c r="W853" s="165"/>
      <c r="X853" s="165"/>
      <c r="Y853" s="165"/>
      <c r="Z853" s="165"/>
    </row>
    <row r="854">
      <c r="A854" s="165"/>
      <c r="B854" s="165"/>
      <c r="C854" s="165"/>
      <c r="D854" s="165"/>
      <c r="E854" s="54"/>
      <c r="F854" s="165"/>
      <c r="G854" s="165"/>
      <c r="H854" s="165"/>
      <c r="I854" s="54"/>
      <c r="J854" s="165"/>
      <c r="K854" s="165"/>
      <c r="L854" s="165"/>
      <c r="M854" s="165"/>
      <c r="N854" s="165"/>
      <c r="O854" s="165"/>
      <c r="P854" s="165"/>
      <c r="Q854" s="165"/>
      <c r="R854" s="165"/>
      <c r="S854" s="165"/>
      <c r="T854" s="165"/>
      <c r="U854" s="165"/>
      <c r="V854" s="165"/>
      <c r="W854" s="165"/>
      <c r="X854" s="165"/>
      <c r="Y854" s="165"/>
      <c r="Z854" s="165"/>
    </row>
    <row r="855">
      <c r="A855" s="165"/>
      <c r="B855" s="165"/>
      <c r="C855" s="165"/>
      <c r="D855" s="165"/>
      <c r="E855" s="54"/>
      <c r="F855" s="165"/>
      <c r="G855" s="165"/>
      <c r="H855" s="165"/>
      <c r="I855" s="54"/>
      <c r="J855" s="165"/>
      <c r="K855" s="165"/>
      <c r="L855" s="165"/>
      <c r="M855" s="165"/>
      <c r="N855" s="165"/>
      <c r="O855" s="165"/>
      <c r="P855" s="165"/>
      <c r="Q855" s="165"/>
      <c r="R855" s="165"/>
      <c r="S855" s="165"/>
      <c r="T855" s="165"/>
      <c r="U855" s="165"/>
      <c r="V855" s="165"/>
      <c r="W855" s="165"/>
      <c r="X855" s="165"/>
      <c r="Y855" s="165"/>
      <c r="Z855" s="165"/>
    </row>
    <row r="856">
      <c r="A856" s="165"/>
      <c r="B856" s="165"/>
      <c r="C856" s="165"/>
      <c r="D856" s="165"/>
      <c r="E856" s="54"/>
      <c r="F856" s="165"/>
      <c r="G856" s="165"/>
      <c r="H856" s="165"/>
      <c r="I856" s="54"/>
      <c r="J856" s="165"/>
      <c r="K856" s="165"/>
      <c r="L856" s="165"/>
      <c r="M856" s="165"/>
      <c r="N856" s="165"/>
      <c r="O856" s="165"/>
      <c r="P856" s="165"/>
      <c r="Q856" s="165"/>
      <c r="R856" s="165"/>
      <c r="S856" s="165"/>
      <c r="T856" s="165"/>
      <c r="U856" s="165"/>
      <c r="V856" s="165"/>
      <c r="W856" s="165"/>
      <c r="X856" s="165"/>
      <c r="Y856" s="165"/>
      <c r="Z856" s="165"/>
    </row>
    <row r="857">
      <c r="A857" s="165"/>
      <c r="B857" s="165"/>
      <c r="C857" s="165"/>
      <c r="D857" s="165"/>
      <c r="E857" s="54"/>
      <c r="F857" s="165"/>
      <c r="G857" s="165"/>
      <c r="H857" s="165"/>
      <c r="I857" s="54"/>
      <c r="J857" s="165"/>
      <c r="K857" s="165"/>
      <c r="L857" s="165"/>
      <c r="M857" s="165"/>
      <c r="N857" s="165"/>
      <c r="O857" s="165"/>
      <c r="P857" s="165"/>
      <c r="Q857" s="165"/>
      <c r="R857" s="165"/>
      <c r="S857" s="165"/>
      <c r="T857" s="165"/>
      <c r="U857" s="165"/>
      <c r="V857" s="165"/>
      <c r="W857" s="165"/>
      <c r="X857" s="165"/>
      <c r="Y857" s="165"/>
      <c r="Z857" s="165"/>
    </row>
    <row r="858">
      <c r="A858" s="165"/>
      <c r="B858" s="165"/>
      <c r="C858" s="165"/>
      <c r="D858" s="165"/>
      <c r="E858" s="54"/>
      <c r="F858" s="165"/>
      <c r="G858" s="165"/>
      <c r="H858" s="165"/>
      <c r="I858" s="54"/>
      <c r="J858" s="165"/>
      <c r="K858" s="165"/>
      <c r="L858" s="165"/>
      <c r="M858" s="165"/>
      <c r="N858" s="165"/>
      <c r="O858" s="165"/>
      <c r="P858" s="165"/>
      <c r="Q858" s="165"/>
      <c r="R858" s="165"/>
      <c r="S858" s="165"/>
      <c r="T858" s="165"/>
      <c r="U858" s="165"/>
      <c r="V858" s="165"/>
      <c r="W858" s="165"/>
      <c r="X858" s="165"/>
      <c r="Y858" s="165"/>
      <c r="Z858" s="165"/>
    </row>
    <row r="859">
      <c r="A859" s="165"/>
      <c r="B859" s="165"/>
      <c r="C859" s="165"/>
      <c r="D859" s="165"/>
      <c r="E859" s="54"/>
      <c r="F859" s="165"/>
      <c r="G859" s="165"/>
      <c r="H859" s="165"/>
      <c r="I859" s="54"/>
      <c r="J859" s="165"/>
      <c r="K859" s="165"/>
      <c r="L859" s="165"/>
      <c r="M859" s="165"/>
      <c r="N859" s="165"/>
      <c r="O859" s="165"/>
      <c r="P859" s="165"/>
      <c r="Q859" s="165"/>
      <c r="R859" s="165"/>
      <c r="S859" s="165"/>
      <c r="T859" s="165"/>
      <c r="U859" s="165"/>
      <c r="V859" s="165"/>
      <c r="W859" s="165"/>
      <c r="X859" s="165"/>
      <c r="Y859" s="165"/>
      <c r="Z859" s="165"/>
    </row>
    <row r="860">
      <c r="A860" s="165"/>
      <c r="B860" s="165"/>
      <c r="C860" s="165"/>
      <c r="D860" s="165"/>
      <c r="E860" s="54"/>
      <c r="F860" s="165"/>
      <c r="G860" s="165"/>
      <c r="H860" s="165"/>
      <c r="I860" s="54"/>
      <c r="J860" s="165"/>
      <c r="K860" s="165"/>
      <c r="L860" s="165"/>
      <c r="M860" s="165"/>
      <c r="N860" s="165"/>
      <c r="O860" s="165"/>
      <c r="P860" s="165"/>
      <c r="Q860" s="165"/>
      <c r="R860" s="165"/>
      <c r="S860" s="165"/>
      <c r="T860" s="165"/>
      <c r="U860" s="165"/>
      <c r="V860" s="165"/>
      <c r="W860" s="165"/>
      <c r="X860" s="165"/>
      <c r="Y860" s="165"/>
      <c r="Z860" s="165"/>
    </row>
    <row r="861">
      <c r="A861" s="165"/>
      <c r="B861" s="165"/>
      <c r="C861" s="165"/>
      <c r="D861" s="165"/>
      <c r="E861" s="54"/>
      <c r="F861" s="165"/>
      <c r="G861" s="165"/>
      <c r="H861" s="165"/>
      <c r="I861" s="54"/>
      <c r="J861" s="165"/>
      <c r="K861" s="165"/>
      <c r="L861" s="165"/>
      <c r="M861" s="165"/>
      <c r="N861" s="165"/>
      <c r="O861" s="165"/>
      <c r="P861" s="165"/>
      <c r="Q861" s="165"/>
      <c r="R861" s="165"/>
      <c r="S861" s="165"/>
      <c r="T861" s="165"/>
      <c r="U861" s="165"/>
      <c r="V861" s="165"/>
      <c r="W861" s="165"/>
      <c r="X861" s="165"/>
      <c r="Y861" s="165"/>
      <c r="Z861" s="165"/>
    </row>
    <row r="862">
      <c r="A862" s="165"/>
      <c r="B862" s="165"/>
      <c r="C862" s="165"/>
      <c r="D862" s="165"/>
      <c r="E862" s="54"/>
      <c r="F862" s="165"/>
      <c r="G862" s="165"/>
      <c r="H862" s="165"/>
      <c r="I862" s="54"/>
      <c r="J862" s="165"/>
      <c r="K862" s="165"/>
      <c r="L862" s="165"/>
      <c r="M862" s="165"/>
      <c r="N862" s="165"/>
      <c r="O862" s="165"/>
      <c r="P862" s="165"/>
      <c r="Q862" s="165"/>
      <c r="R862" s="165"/>
      <c r="S862" s="165"/>
      <c r="T862" s="165"/>
      <c r="U862" s="165"/>
      <c r="V862" s="165"/>
      <c r="W862" s="165"/>
      <c r="X862" s="165"/>
      <c r="Y862" s="165"/>
      <c r="Z862" s="165"/>
    </row>
    <row r="863">
      <c r="A863" s="165"/>
      <c r="B863" s="165"/>
      <c r="C863" s="165"/>
      <c r="D863" s="165"/>
      <c r="E863" s="54"/>
      <c r="F863" s="165"/>
      <c r="G863" s="165"/>
      <c r="H863" s="165"/>
      <c r="I863" s="54"/>
      <c r="J863" s="165"/>
      <c r="K863" s="165"/>
      <c r="L863" s="165"/>
      <c r="M863" s="165"/>
      <c r="N863" s="165"/>
      <c r="O863" s="165"/>
      <c r="P863" s="165"/>
      <c r="Q863" s="165"/>
      <c r="R863" s="165"/>
      <c r="S863" s="165"/>
      <c r="T863" s="165"/>
      <c r="U863" s="165"/>
      <c r="V863" s="165"/>
      <c r="W863" s="165"/>
      <c r="X863" s="165"/>
      <c r="Y863" s="165"/>
      <c r="Z863" s="165"/>
    </row>
    <row r="864">
      <c r="A864" s="165"/>
      <c r="B864" s="165"/>
      <c r="C864" s="165"/>
      <c r="D864" s="165"/>
      <c r="E864" s="54"/>
      <c r="F864" s="165"/>
      <c r="G864" s="165"/>
      <c r="H864" s="165"/>
      <c r="I864" s="54"/>
      <c r="J864" s="165"/>
      <c r="K864" s="165"/>
      <c r="L864" s="165"/>
      <c r="M864" s="165"/>
      <c r="N864" s="165"/>
      <c r="O864" s="165"/>
      <c r="P864" s="165"/>
      <c r="Q864" s="165"/>
      <c r="R864" s="165"/>
      <c r="S864" s="165"/>
      <c r="T864" s="165"/>
      <c r="U864" s="165"/>
      <c r="V864" s="165"/>
      <c r="W864" s="165"/>
      <c r="X864" s="165"/>
      <c r="Y864" s="165"/>
      <c r="Z864" s="165"/>
    </row>
    <row r="865">
      <c r="A865" s="165"/>
      <c r="B865" s="165"/>
      <c r="C865" s="165"/>
      <c r="D865" s="165"/>
      <c r="E865" s="54"/>
      <c r="F865" s="165"/>
      <c r="G865" s="165"/>
      <c r="H865" s="165"/>
      <c r="I865" s="54"/>
      <c r="J865" s="165"/>
      <c r="K865" s="165"/>
      <c r="L865" s="165"/>
      <c r="M865" s="165"/>
      <c r="N865" s="165"/>
      <c r="O865" s="165"/>
      <c r="P865" s="165"/>
      <c r="Q865" s="165"/>
      <c r="R865" s="165"/>
      <c r="S865" s="165"/>
      <c r="T865" s="165"/>
      <c r="U865" s="165"/>
      <c r="V865" s="165"/>
      <c r="W865" s="165"/>
      <c r="X865" s="165"/>
      <c r="Y865" s="165"/>
      <c r="Z865" s="165"/>
    </row>
    <row r="866">
      <c r="A866" s="165"/>
      <c r="B866" s="165"/>
      <c r="C866" s="165"/>
      <c r="D866" s="165"/>
      <c r="E866" s="54"/>
      <c r="F866" s="165"/>
      <c r="G866" s="165"/>
      <c r="H866" s="165"/>
      <c r="I866" s="54"/>
      <c r="J866" s="165"/>
      <c r="K866" s="165"/>
      <c r="L866" s="165"/>
      <c r="M866" s="165"/>
      <c r="N866" s="165"/>
      <c r="O866" s="165"/>
      <c r="P866" s="165"/>
      <c r="Q866" s="165"/>
      <c r="R866" s="165"/>
      <c r="S866" s="165"/>
      <c r="T866" s="165"/>
      <c r="U866" s="165"/>
      <c r="V866" s="165"/>
      <c r="W866" s="165"/>
      <c r="X866" s="165"/>
      <c r="Y866" s="165"/>
      <c r="Z866" s="165"/>
    </row>
    <row r="867">
      <c r="A867" s="165"/>
      <c r="B867" s="165"/>
      <c r="C867" s="165"/>
      <c r="D867" s="165"/>
      <c r="E867" s="54"/>
      <c r="F867" s="165"/>
      <c r="G867" s="165"/>
      <c r="H867" s="165"/>
      <c r="I867" s="54"/>
      <c r="J867" s="165"/>
      <c r="K867" s="165"/>
      <c r="L867" s="165"/>
      <c r="M867" s="165"/>
      <c r="N867" s="165"/>
      <c r="O867" s="165"/>
      <c r="P867" s="165"/>
      <c r="Q867" s="165"/>
      <c r="R867" s="165"/>
      <c r="S867" s="165"/>
      <c r="T867" s="165"/>
      <c r="U867" s="165"/>
      <c r="V867" s="165"/>
      <c r="W867" s="165"/>
      <c r="X867" s="165"/>
      <c r="Y867" s="165"/>
      <c r="Z867" s="165"/>
    </row>
    <row r="868">
      <c r="A868" s="165"/>
      <c r="B868" s="165"/>
      <c r="C868" s="165"/>
      <c r="D868" s="165"/>
      <c r="E868" s="54"/>
      <c r="F868" s="165"/>
      <c r="G868" s="165"/>
      <c r="H868" s="165"/>
      <c r="I868" s="54"/>
      <c r="J868" s="165"/>
      <c r="K868" s="165"/>
      <c r="L868" s="165"/>
      <c r="M868" s="165"/>
      <c r="N868" s="165"/>
      <c r="O868" s="165"/>
      <c r="P868" s="165"/>
      <c r="Q868" s="165"/>
      <c r="R868" s="165"/>
      <c r="S868" s="165"/>
      <c r="T868" s="165"/>
      <c r="U868" s="165"/>
      <c r="V868" s="165"/>
      <c r="W868" s="165"/>
      <c r="X868" s="165"/>
      <c r="Y868" s="165"/>
      <c r="Z868" s="165"/>
    </row>
    <row r="869">
      <c r="A869" s="165"/>
      <c r="B869" s="165"/>
      <c r="C869" s="165"/>
      <c r="D869" s="165"/>
      <c r="E869" s="54"/>
      <c r="F869" s="165"/>
      <c r="G869" s="165"/>
      <c r="H869" s="165"/>
      <c r="I869" s="54"/>
      <c r="J869" s="165"/>
      <c r="K869" s="165"/>
      <c r="L869" s="165"/>
      <c r="M869" s="165"/>
      <c r="N869" s="165"/>
      <c r="O869" s="165"/>
      <c r="P869" s="165"/>
      <c r="Q869" s="165"/>
      <c r="R869" s="165"/>
      <c r="S869" s="165"/>
      <c r="T869" s="165"/>
      <c r="U869" s="165"/>
      <c r="V869" s="165"/>
      <c r="W869" s="165"/>
      <c r="X869" s="165"/>
      <c r="Y869" s="165"/>
      <c r="Z869" s="165"/>
    </row>
    <row r="870">
      <c r="A870" s="165"/>
      <c r="B870" s="165"/>
      <c r="C870" s="165"/>
      <c r="D870" s="165"/>
      <c r="E870" s="54"/>
      <c r="F870" s="165"/>
      <c r="G870" s="165"/>
      <c r="H870" s="165"/>
      <c r="I870" s="54"/>
      <c r="J870" s="165"/>
      <c r="K870" s="165"/>
      <c r="L870" s="165"/>
      <c r="M870" s="165"/>
      <c r="N870" s="165"/>
      <c r="O870" s="165"/>
      <c r="P870" s="165"/>
      <c r="Q870" s="165"/>
      <c r="R870" s="165"/>
      <c r="S870" s="165"/>
      <c r="T870" s="165"/>
      <c r="U870" s="165"/>
      <c r="V870" s="165"/>
      <c r="W870" s="165"/>
      <c r="X870" s="165"/>
      <c r="Y870" s="165"/>
      <c r="Z870" s="165"/>
    </row>
    <row r="871">
      <c r="A871" s="165"/>
      <c r="B871" s="165"/>
      <c r="C871" s="165"/>
      <c r="D871" s="165"/>
      <c r="E871" s="54"/>
      <c r="F871" s="165"/>
      <c r="G871" s="165"/>
      <c r="H871" s="165"/>
      <c r="I871" s="54"/>
      <c r="J871" s="165"/>
      <c r="K871" s="165"/>
      <c r="L871" s="165"/>
      <c r="M871" s="165"/>
      <c r="N871" s="165"/>
      <c r="O871" s="165"/>
      <c r="P871" s="165"/>
      <c r="Q871" s="165"/>
      <c r="R871" s="165"/>
      <c r="S871" s="165"/>
      <c r="T871" s="165"/>
      <c r="U871" s="165"/>
      <c r="V871" s="165"/>
      <c r="W871" s="165"/>
      <c r="X871" s="165"/>
      <c r="Y871" s="165"/>
      <c r="Z871" s="165"/>
    </row>
    <row r="872">
      <c r="A872" s="165"/>
      <c r="B872" s="165"/>
      <c r="C872" s="165"/>
      <c r="D872" s="165"/>
      <c r="E872" s="54"/>
      <c r="F872" s="165"/>
      <c r="G872" s="165"/>
      <c r="H872" s="165"/>
      <c r="I872" s="54"/>
      <c r="J872" s="165"/>
      <c r="K872" s="165"/>
      <c r="L872" s="165"/>
      <c r="M872" s="165"/>
      <c r="N872" s="165"/>
      <c r="O872" s="165"/>
      <c r="P872" s="165"/>
      <c r="Q872" s="165"/>
      <c r="R872" s="165"/>
      <c r="S872" s="165"/>
      <c r="T872" s="165"/>
      <c r="U872" s="165"/>
      <c r="V872" s="165"/>
      <c r="W872" s="165"/>
      <c r="X872" s="165"/>
      <c r="Y872" s="165"/>
      <c r="Z872" s="165"/>
    </row>
    <row r="873">
      <c r="A873" s="165"/>
      <c r="B873" s="165"/>
      <c r="C873" s="165"/>
      <c r="D873" s="165"/>
      <c r="E873" s="54"/>
      <c r="F873" s="165"/>
      <c r="G873" s="165"/>
      <c r="H873" s="165"/>
      <c r="I873" s="54"/>
      <c r="J873" s="165"/>
      <c r="K873" s="165"/>
      <c r="L873" s="165"/>
      <c r="M873" s="165"/>
      <c r="N873" s="165"/>
      <c r="O873" s="165"/>
      <c r="P873" s="165"/>
      <c r="Q873" s="165"/>
      <c r="R873" s="165"/>
      <c r="S873" s="165"/>
      <c r="T873" s="165"/>
      <c r="U873" s="165"/>
      <c r="V873" s="165"/>
      <c r="W873" s="165"/>
      <c r="X873" s="165"/>
      <c r="Y873" s="165"/>
      <c r="Z873" s="165"/>
    </row>
    <row r="874">
      <c r="A874" s="165"/>
      <c r="B874" s="165"/>
      <c r="C874" s="165"/>
      <c r="D874" s="165"/>
      <c r="E874" s="54"/>
      <c r="F874" s="165"/>
      <c r="G874" s="165"/>
      <c r="H874" s="165"/>
      <c r="I874" s="54"/>
      <c r="J874" s="165"/>
      <c r="K874" s="165"/>
      <c r="L874" s="165"/>
      <c r="M874" s="165"/>
      <c r="N874" s="165"/>
      <c r="O874" s="165"/>
      <c r="P874" s="165"/>
      <c r="Q874" s="165"/>
      <c r="R874" s="165"/>
      <c r="S874" s="165"/>
      <c r="T874" s="165"/>
      <c r="U874" s="165"/>
      <c r="V874" s="165"/>
      <c r="W874" s="165"/>
      <c r="X874" s="165"/>
      <c r="Y874" s="165"/>
      <c r="Z874" s="165"/>
    </row>
    <row r="875">
      <c r="A875" s="165"/>
      <c r="B875" s="165"/>
      <c r="C875" s="165"/>
      <c r="D875" s="165"/>
      <c r="E875" s="54"/>
      <c r="F875" s="165"/>
      <c r="G875" s="165"/>
      <c r="H875" s="165"/>
      <c r="I875" s="54"/>
      <c r="J875" s="165"/>
      <c r="K875" s="165"/>
      <c r="L875" s="165"/>
      <c r="M875" s="165"/>
      <c r="N875" s="165"/>
      <c r="O875" s="165"/>
      <c r="P875" s="165"/>
      <c r="Q875" s="165"/>
      <c r="R875" s="165"/>
      <c r="S875" s="165"/>
      <c r="T875" s="165"/>
      <c r="U875" s="165"/>
      <c r="V875" s="165"/>
      <c r="W875" s="165"/>
      <c r="X875" s="165"/>
      <c r="Y875" s="165"/>
      <c r="Z875" s="165"/>
    </row>
    <row r="876">
      <c r="A876" s="165"/>
      <c r="B876" s="165"/>
      <c r="C876" s="165"/>
      <c r="D876" s="165"/>
      <c r="E876" s="54"/>
      <c r="F876" s="165"/>
      <c r="G876" s="165"/>
      <c r="H876" s="165"/>
      <c r="I876" s="54"/>
      <c r="J876" s="165"/>
      <c r="K876" s="165"/>
      <c r="L876" s="165"/>
      <c r="M876" s="165"/>
      <c r="N876" s="165"/>
      <c r="O876" s="165"/>
      <c r="P876" s="165"/>
      <c r="Q876" s="165"/>
      <c r="R876" s="165"/>
      <c r="S876" s="165"/>
      <c r="T876" s="165"/>
      <c r="U876" s="165"/>
      <c r="V876" s="165"/>
      <c r="W876" s="165"/>
      <c r="X876" s="165"/>
      <c r="Y876" s="165"/>
      <c r="Z876" s="165"/>
    </row>
    <row r="877">
      <c r="A877" s="165"/>
      <c r="B877" s="165"/>
      <c r="C877" s="165"/>
      <c r="D877" s="165"/>
      <c r="E877" s="54"/>
      <c r="F877" s="165"/>
      <c r="G877" s="165"/>
      <c r="H877" s="165"/>
      <c r="I877" s="54"/>
      <c r="J877" s="165"/>
      <c r="K877" s="165"/>
      <c r="L877" s="165"/>
      <c r="M877" s="165"/>
      <c r="N877" s="165"/>
      <c r="O877" s="165"/>
      <c r="P877" s="165"/>
      <c r="Q877" s="165"/>
      <c r="R877" s="165"/>
      <c r="S877" s="165"/>
      <c r="T877" s="165"/>
      <c r="U877" s="165"/>
      <c r="V877" s="165"/>
      <c r="W877" s="165"/>
      <c r="X877" s="165"/>
      <c r="Y877" s="165"/>
      <c r="Z877" s="165"/>
    </row>
    <row r="878">
      <c r="A878" s="165"/>
      <c r="B878" s="165"/>
      <c r="C878" s="165"/>
      <c r="D878" s="165"/>
      <c r="E878" s="54"/>
      <c r="F878" s="165"/>
      <c r="G878" s="165"/>
      <c r="H878" s="165"/>
      <c r="I878" s="54"/>
      <c r="J878" s="165"/>
      <c r="K878" s="165"/>
      <c r="L878" s="165"/>
      <c r="M878" s="165"/>
      <c r="N878" s="165"/>
      <c r="O878" s="165"/>
      <c r="P878" s="165"/>
      <c r="Q878" s="165"/>
      <c r="R878" s="165"/>
      <c r="S878" s="165"/>
      <c r="T878" s="165"/>
      <c r="U878" s="165"/>
      <c r="V878" s="165"/>
      <c r="W878" s="165"/>
      <c r="X878" s="165"/>
      <c r="Y878" s="165"/>
      <c r="Z878" s="165"/>
    </row>
    <row r="879">
      <c r="A879" s="165"/>
      <c r="B879" s="165"/>
      <c r="C879" s="165"/>
      <c r="D879" s="165"/>
      <c r="E879" s="54"/>
      <c r="F879" s="165"/>
      <c r="G879" s="165"/>
      <c r="H879" s="165"/>
      <c r="I879" s="54"/>
      <c r="J879" s="165"/>
      <c r="K879" s="165"/>
      <c r="L879" s="165"/>
      <c r="M879" s="165"/>
      <c r="N879" s="165"/>
      <c r="O879" s="165"/>
      <c r="P879" s="165"/>
      <c r="Q879" s="165"/>
      <c r="R879" s="165"/>
      <c r="S879" s="165"/>
      <c r="T879" s="165"/>
      <c r="U879" s="165"/>
      <c r="V879" s="165"/>
      <c r="W879" s="165"/>
      <c r="X879" s="165"/>
      <c r="Y879" s="165"/>
      <c r="Z879" s="165"/>
    </row>
    <row r="880">
      <c r="A880" s="165"/>
      <c r="B880" s="165"/>
      <c r="C880" s="165"/>
      <c r="D880" s="165"/>
      <c r="E880" s="54"/>
      <c r="F880" s="165"/>
      <c r="G880" s="165"/>
      <c r="H880" s="165"/>
      <c r="I880" s="54"/>
      <c r="J880" s="165"/>
      <c r="K880" s="165"/>
      <c r="L880" s="165"/>
      <c r="M880" s="165"/>
      <c r="N880" s="165"/>
      <c r="O880" s="165"/>
      <c r="P880" s="165"/>
      <c r="Q880" s="165"/>
      <c r="R880" s="165"/>
      <c r="S880" s="165"/>
      <c r="T880" s="165"/>
      <c r="U880" s="165"/>
      <c r="V880" s="165"/>
      <c r="W880" s="165"/>
      <c r="X880" s="165"/>
      <c r="Y880" s="165"/>
      <c r="Z880" s="165"/>
    </row>
    <row r="881">
      <c r="A881" s="165"/>
      <c r="B881" s="165"/>
      <c r="C881" s="165"/>
      <c r="D881" s="165"/>
      <c r="E881" s="54"/>
      <c r="F881" s="165"/>
      <c r="G881" s="165"/>
      <c r="H881" s="165"/>
      <c r="I881" s="54"/>
      <c r="J881" s="165"/>
      <c r="K881" s="165"/>
      <c r="L881" s="165"/>
      <c r="M881" s="165"/>
      <c r="N881" s="165"/>
      <c r="O881" s="165"/>
      <c r="P881" s="165"/>
      <c r="Q881" s="165"/>
      <c r="R881" s="165"/>
      <c r="S881" s="165"/>
      <c r="T881" s="165"/>
      <c r="U881" s="165"/>
      <c r="V881" s="165"/>
      <c r="W881" s="165"/>
      <c r="X881" s="165"/>
      <c r="Y881" s="165"/>
      <c r="Z881" s="165"/>
    </row>
    <row r="882">
      <c r="A882" s="165"/>
      <c r="B882" s="165"/>
      <c r="C882" s="165"/>
      <c r="D882" s="165"/>
      <c r="E882" s="54"/>
      <c r="F882" s="165"/>
      <c r="G882" s="165"/>
      <c r="H882" s="165"/>
      <c r="I882" s="54"/>
      <c r="J882" s="165"/>
      <c r="K882" s="165"/>
      <c r="L882" s="165"/>
      <c r="M882" s="165"/>
      <c r="N882" s="165"/>
      <c r="O882" s="165"/>
      <c r="P882" s="165"/>
      <c r="Q882" s="165"/>
      <c r="R882" s="165"/>
      <c r="S882" s="165"/>
      <c r="T882" s="165"/>
      <c r="U882" s="165"/>
      <c r="V882" s="165"/>
      <c r="W882" s="165"/>
      <c r="X882" s="165"/>
      <c r="Y882" s="165"/>
      <c r="Z882" s="165"/>
    </row>
    <row r="883">
      <c r="A883" s="165"/>
      <c r="B883" s="165"/>
      <c r="C883" s="165"/>
      <c r="D883" s="165"/>
      <c r="E883" s="54"/>
      <c r="F883" s="165"/>
      <c r="G883" s="165"/>
      <c r="H883" s="165"/>
      <c r="I883" s="54"/>
      <c r="J883" s="165"/>
      <c r="K883" s="165"/>
      <c r="L883" s="165"/>
      <c r="M883" s="165"/>
      <c r="N883" s="165"/>
      <c r="O883" s="165"/>
      <c r="P883" s="165"/>
      <c r="Q883" s="165"/>
      <c r="R883" s="165"/>
      <c r="S883" s="165"/>
      <c r="T883" s="165"/>
      <c r="U883" s="165"/>
      <c r="V883" s="165"/>
      <c r="W883" s="165"/>
      <c r="X883" s="165"/>
      <c r="Y883" s="165"/>
      <c r="Z883" s="165"/>
    </row>
    <row r="884">
      <c r="A884" s="165"/>
      <c r="B884" s="165"/>
      <c r="C884" s="165"/>
      <c r="D884" s="165"/>
      <c r="E884" s="54"/>
      <c r="F884" s="165"/>
      <c r="G884" s="165"/>
      <c r="H884" s="165"/>
      <c r="I884" s="54"/>
      <c r="J884" s="165"/>
      <c r="K884" s="165"/>
      <c r="L884" s="165"/>
      <c r="M884" s="165"/>
      <c r="N884" s="165"/>
      <c r="O884" s="165"/>
      <c r="P884" s="165"/>
      <c r="Q884" s="165"/>
      <c r="R884" s="165"/>
      <c r="S884" s="165"/>
      <c r="T884" s="165"/>
      <c r="U884" s="165"/>
      <c r="V884" s="165"/>
      <c r="W884" s="165"/>
      <c r="X884" s="165"/>
      <c r="Y884" s="165"/>
      <c r="Z884" s="165"/>
    </row>
    <row r="885">
      <c r="A885" s="165"/>
      <c r="B885" s="165"/>
      <c r="C885" s="165"/>
      <c r="D885" s="165"/>
      <c r="E885" s="54"/>
      <c r="F885" s="165"/>
      <c r="G885" s="165"/>
      <c r="H885" s="165"/>
      <c r="I885" s="54"/>
      <c r="J885" s="165"/>
      <c r="K885" s="165"/>
      <c r="L885" s="165"/>
      <c r="M885" s="165"/>
      <c r="N885" s="165"/>
      <c r="O885" s="165"/>
      <c r="P885" s="165"/>
      <c r="Q885" s="165"/>
      <c r="R885" s="165"/>
      <c r="S885" s="165"/>
      <c r="T885" s="165"/>
      <c r="U885" s="165"/>
      <c r="V885" s="165"/>
      <c r="W885" s="165"/>
      <c r="X885" s="165"/>
      <c r="Y885" s="165"/>
      <c r="Z885" s="165"/>
    </row>
    <row r="886">
      <c r="A886" s="165"/>
      <c r="B886" s="165"/>
      <c r="C886" s="165"/>
      <c r="D886" s="165"/>
      <c r="E886" s="54"/>
      <c r="F886" s="165"/>
      <c r="G886" s="165"/>
      <c r="H886" s="165"/>
      <c r="I886" s="54"/>
      <c r="J886" s="165"/>
      <c r="K886" s="165"/>
      <c r="L886" s="165"/>
      <c r="M886" s="165"/>
      <c r="N886" s="165"/>
      <c r="O886" s="165"/>
      <c r="P886" s="165"/>
      <c r="Q886" s="165"/>
      <c r="R886" s="165"/>
      <c r="S886" s="165"/>
      <c r="T886" s="165"/>
      <c r="U886" s="165"/>
      <c r="V886" s="165"/>
      <c r="W886" s="165"/>
      <c r="X886" s="165"/>
      <c r="Y886" s="165"/>
      <c r="Z886" s="165"/>
    </row>
    <row r="887">
      <c r="A887" s="165"/>
      <c r="B887" s="165"/>
      <c r="C887" s="165"/>
      <c r="D887" s="165"/>
      <c r="E887" s="54"/>
      <c r="F887" s="165"/>
      <c r="G887" s="165"/>
      <c r="H887" s="165"/>
      <c r="I887" s="54"/>
      <c r="J887" s="165"/>
      <c r="K887" s="165"/>
      <c r="L887" s="165"/>
      <c r="M887" s="165"/>
      <c r="N887" s="165"/>
      <c r="O887" s="165"/>
      <c r="P887" s="165"/>
      <c r="Q887" s="165"/>
      <c r="R887" s="165"/>
      <c r="S887" s="165"/>
      <c r="T887" s="165"/>
      <c r="U887" s="165"/>
      <c r="V887" s="165"/>
      <c r="W887" s="165"/>
      <c r="X887" s="165"/>
      <c r="Y887" s="165"/>
      <c r="Z887" s="165"/>
    </row>
    <row r="888">
      <c r="A888" s="165"/>
      <c r="B888" s="165"/>
      <c r="C888" s="165"/>
      <c r="D888" s="165"/>
      <c r="E888" s="54"/>
      <c r="F888" s="165"/>
      <c r="G888" s="165"/>
      <c r="H888" s="165"/>
      <c r="I888" s="54"/>
      <c r="J888" s="165"/>
      <c r="K888" s="165"/>
      <c r="L888" s="165"/>
      <c r="M888" s="165"/>
      <c r="N888" s="165"/>
      <c r="O888" s="165"/>
      <c r="P888" s="165"/>
      <c r="Q888" s="165"/>
      <c r="R888" s="165"/>
      <c r="S888" s="165"/>
      <c r="T888" s="165"/>
      <c r="U888" s="165"/>
      <c r="V888" s="165"/>
      <c r="W888" s="165"/>
      <c r="X888" s="165"/>
      <c r="Y888" s="165"/>
      <c r="Z888" s="165"/>
    </row>
    <row r="889">
      <c r="A889" s="165"/>
      <c r="B889" s="165"/>
      <c r="C889" s="165"/>
      <c r="D889" s="165"/>
      <c r="E889" s="54"/>
      <c r="F889" s="165"/>
      <c r="G889" s="165"/>
      <c r="H889" s="165"/>
      <c r="I889" s="54"/>
      <c r="J889" s="165"/>
      <c r="K889" s="165"/>
      <c r="L889" s="165"/>
      <c r="M889" s="165"/>
      <c r="N889" s="165"/>
      <c r="O889" s="165"/>
      <c r="P889" s="165"/>
      <c r="Q889" s="165"/>
      <c r="R889" s="165"/>
      <c r="S889" s="165"/>
      <c r="T889" s="165"/>
      <c r="U889" s="165"/>
      <c r="V889" s="165"/>
      <c r="W889" s="165"/>
      <c r="X889" s="165"/>
      <c r="Y889" s="165"/>
      <c r="Z889" s="165"/>
    </row>
    <row r="890">
      <c r="A890" s="165"/>
      <c r="B890" s="165"/>
      <c r="C890" s="165"/>
      <c r="D890" s="165"/>
      <c r="E890" s="54"/>
      <c r="F890" s="165"/>
      <c r="G890" s="165"/>
      <c r="H890" s="165"/>
      <c r="I890" s="54"/>
      <c r="J890" s="165"/>
      <c r="K890" s="165"/>
      <c r="L890" s="165"/>
      <c r="M890" s="165"/>
      <c r="N890" s="165"/>
      <c r="O890" s="165"/>
      <c r="P890" s="165"/>
      <c r="Q890" s="165"/>
      <c r="R890" s="165"/>
      <c r="S890" s="165"/>
      <c r="T890" s="165"/>
      <c r="U890" s="165"/>
      <c r="V890" s="165"/>
      <c r="W890" s="165"/>
      <c r="X890" s="165"/>
      <c r="Y890" s="165"/>
      <c r="Z890" s="165"/>
    </row>
    <row r="891">
      <c r="A891" s="165"/>
      <c r="B891" s="165"/>
      <c r="C891" s="165"/>
      <c r="D891" s="165"/>
      <c r="E891" s="54"/>
      <c r="F891" s="165"/>
      <c r="G891" s="165"/>
      <c r="H891" s="165"/>
      <c r="I891" s="54"/>
      <c r="J891" s="165"/>
      <c r="K891" s="165"/>
      <c r="L891" s="165"/>
      <c r="M891" s="165"/>
      <c r="N891" s="165"/>
      <c r="O891" s="165"/>
      <c r="P891" s="165"/>
      <c r="Q891" s="165"/>
      <c r="R891" s="165"/>
      <c r="S891" s="165"/>
      <c r="T891" s="165"/>
      <c r="U891" s="165"/>
      <c r="V891" s="165"/>
      <c r="W891" s="165"/>
      <c r="X891" s="165"/>
      <c r="Y891" s="165"/>
      <c r="Z891" s="165"/>
    </row>
    <row r="892">
      <c r="A892" s="165"/>
      <c r="B892" s="165"/>
      <c r="C892" s="165"/>
      <c r="D892" s="165"/>
      <c r="E892" s="54"/>
      <c r="F892" s="165"/>
      <c r="G892" s="165"/>
      <c r="H892" s="165"/>
      <c r="I892" s="54"/>
      <c r="J892" s="165"/>
      <c r="K892" s="165"/>
      <c r="L892" s="165"/>
      <c r="M892" s="165"/>
      <c r="N892" s="165"/>
      <c r="O892" s="165"/>
      <c r="P892" s="165"/>
      <c r="Q892" s="165"/>
      <c r="R892" s="165"/>
      <c r="S892" s="165"/>
      <c r="T892" s="165"/>
      <c r="U892" s="165"/>
      <c r="V892" s="165"/>
      <c r="W892" s="165"/>
      <c r="X892" s="165"/>
      <c r="Y892" s="165"/>
      <c r="Z892" s="165"/>
    </row>
    <row r="893">
      <c r="A893" s="165"/>
      <c r="B893" s="165"/>
      <c r="C893" s="165"/>
      <c r="D893" s="165"/>
      <c r="E893" s="54"/>
      <c r="F893" s="165"/>
      <c r="G893" s="165"/>
      <c r="H893" s="165"/>
      <c r="I893" s="54"/>
      <c r="J893" s="165"/>
      <c r="K893" s="165"/>
      <c r="L893" s="165"/>
      <c r="M893" s="165"/>
      <c r="N893" s="165"/>
      <c r="O893" s="165"/>
      <c r="P893" s="165"/>
      <c r="Q893" s="165"/>
      <c r="R893" s="165"/>
      <c r="S893" s="165"/>
      <c r="T893" s="165"/>
      <c r="U893" s="165"/>
      <c r="V893" s="165"/>
      <c r="W893" s="165"/>
      <c r="X893" s="165"/>
      <c r="Y893" s="165"/>
      <c r="Z893" s="165"/>
    </row>
    <row r="894">
      <c r="A894" s="165"/>
      <c r="B894" s="165"/>
      <c r="C894" s="165"/>
      <c r="D894" s="165"/>
      <c r="E894" s="54"/>
      <c r="F894" s="165"/>
      <c r="G894" s="165"/>
      <c r="H894" s="165"/>
      <c r="I894" s="54"/>
      <c r="J894" s="165"/>
      <c r="K894" s="165"/>
      <c r="L894" s="165"/>
      <c r="M894" s="165"/>
      <c r="N894" s="165"/>
      <c r="O894" s="165"/>
      <c r="P894" s="165"/>
      <c r="Q894" s="165"/>
      <c r="R894" s="165"/>
      <c r="S894" s="165"/>
      <c r="T894" s="165"/>
      <c r="U894" s="165"/>
      <c r="V894" s="165"/>
      <c r="W894" s="165"/>
      <c r="X894" s="165"/>
      <c r="Y894" s="165"/>
      <c r="Z894" s="165"/>
    </row>
    <row r="895">
      <c r="A895" s="165"/>
      <c r="B895" s="165"/>
      <c r="C895" s="165"/>
      <c r="D895" s="165"/>
      <c r="E895" s="54"/>
      <c r="F895" s="165"/>
      <c r="G895" s="165"/>
      <c r="H895" s="165"/>
      <c r="I895" s="54"/>
      <c r="J895" s="165"/>
      <c r="K895" s="165"/>
      <c r="L895" s="165"/>
      <c r="M895" s="165"/>
      <c r="N895" s="165"/>
      <c r="O895" s="165"/>
      <c r="P895" s="165"/>
      <c r="Q895" s="165"/>
      <c r="R895" s="165"/>
      <c r="S895" s="165"/>
      <c r="T895" s="165"/>
      <c r="U895" s="165"/>
      <c r="V895" s="165"/>
      <c r="W895" s="165"/>
      <c r="X895" s="165"/>
      <c r="Y895" s="165"/>
      <c r="Z895" s="165"/>
    </row>
    <row r="896">
      <c r="A896" s="165"/>
      <c r="B896" s="165"/>
      <c r="C896" s="165"/>
      <c r="D896" s="165"/>
      <c r="E896" s="54"/>
      <c r="F896" s="165"/>
      <c r="G896" s="165"/>
      <c r="H896" s="165"/>
      <c r="I896" s="54"/>
      <c r="J896" s="165"/>
      <c r="K896" s="165"/>
      <c r="L896" s="165"/>
      <c r="M896" s="165"/>
      <c r="N896" s="165"/>
      <c r="O896" s="165"/>
      <c r="P896" s="165"/>
      <c r="Q896" s="165"/>
      <c r="R896" s="165"/>
      <c r="S896" s="165"/>
      <c r="T896" s="165"/>
      <c r="U896" s="165"/>
      <c r="V896" s="165"/>
      <c r="W896" s="165"/>
      <c r="X896" s="165"/>
      <c r="Y896" s="165"/>
      <c r="Z896" s="165"/>
    </row>
    <row r="897">
      <c r="A897" s="165"/>
      <c r="B897" s="165"/>
      <c r="C897" s="165"/>
      <c r="D897" s="165"/>
      <c r="E897" s="54"/>
      <c r="F897" s="165"/>
      <c r="G897" s="165"/>
      <c r="H897" s="165"/>
      <c r="I897" s="54"/>
      <c r="J897" s="165"/>
      <c r="K897" s="165"/>
      <c r="L897" s="165"/>
      <c r="M897" s="165"/>
      <c r="N897" s="165"/>
      <c r="O897" s="165"/>
      <c r="P897" s="165"/>
      <c r="Q897" s="165"/>
      <c r="R897" s="165"/>
      <c r="S897" s="165"/>
      <c r="T897" s="165"/>
      <c r="U897" s="165"/>
      <c r="V897" s="165"/>
      <c r="W897" s="165"/>
      <c r="X897" s="165"/>
      <c r="Y897" s="165"/>
      <c r="Z897" s="165"/>
    </row>
    <row r="898">
      <c r="A898" s="165"/>
      <c r="B898" s="165"/>
      <c r="C898" s="165"/>
      <c r="D898" s="165"/>
      <c r="E898" s="54"/>
      <c r="F898" s="165"/>
      <c r="G898" s="165"/>
      <c r="H898" s="165"/>
      <c r="I898" s="54"/>
      <c r="J898" s="165"/>
      <c r="K898" s="165"/>
      <c r="L898" s="165"/>
      <c r="M898" s="165"/>
      <c r="N898" s="165"/>
      <c r="O898" s="165"/>
      <c r="P898" s="165"/>
      <c r="Q898" s="165"/>
      <c r="R898" s="165"/>
      <c r="S898" s="165"/>
      <c r="T898" s="165"/>
      <c r="U898" s="165"/>
      <c r="V898" s="165"/>
      <c r="W898" s="165"/>
      <c r="X898" s="165"/>
      <c r="Y898" s="165"/>
      <c r="Z898" s="165"/>
    </row>
    <row r="899">
      <c r="A899" s="165"/>
      <c r="B899" s="165"/>
      <c r="C899" s="165"/>
      <c r="D899" s="165"/>
      <c r="E899" s="54"/>
      <c r="F899" s="165"/>
      <c r="G899" s="165"/>
      <c r="H899" s="165"/>
      <c r="I899" s="54"/>
      <c r="J899" s="165"/>
      <c r="K899" s="165"/>
      <c r="L899" s="165"/>
      <c r="M899" s="165"/>
      <c r="N899" s="165"/>
      <c r="O899" s="165"/>
      <c r="P899" s="165"/>
      <c r="Q899" s="165"/>
      <c r="R899" s="165"/>
      <c r="S899" s="165"/>
      <c r="T899" s="165"/>
      <c r="U899" s="165"/>
      <c r="V899" s="165"/>
      <c r="W899" s="165"/>
      <c r="X899" s="165"/>
      <c r="Y899" s="165"/>
      <c r="Z899" s="165"/>
    </row>
    <row r="900">
      <c r="A900" s="165"/>
      <c r="B900" s="165"/>
      <c r="C900" s="165"/>
      <c r="D900" s="165"/>
      <c r="E900" s="54"/>
      <c r="F900" s="165"/>
      <c r="G900" s="165"/>
      <c r="H900" s="165"/>
      <c r="I900" s="54"/>
      <c r="J900" s="165"/>
      <c r="K900" s="165"/>
      <c r="L900" s="165"/>
      <c r="M900" s="165"/>
      <c r="N900" s="165"/>
      <c r="O900" s="165"/>
      <c r="P900" s="165"/>
      <c r="Q900" s="165"/>
      <c r="R900" s="165"/>
      <c r="S900" s="165"/>
      <c r="T900" s="165"/>
      <c r="U900" s="165"/>
      <c r="V900" s="165"/>
      <c r="W900" s="165"/>
      <c r="X900" s="165"/>
      <c r="Y900" s="165"/>
      <c r="Z900" s="165"/>
    </row>
    <row r="901">
      <c r="A901" s="165"/>
      <c r="B901" s="165"/>
      <c r="C901" s="165"/>
      <c r="D901" s="165"/>
      <c r="E901" s="54"/>
      <c r="F901" s="165"/>
      <c r="G901" s="165"/>
      <c r="H901" s="165"/>
      <c r="I901" s="54"/>
      <c r="J901" s="165"/>
      <c r="K901" s="165"/>
      <c r="L901" s="165"/>
      <c r="M901" s="165"/>
      <c r="N901" s="165"/>
      <c r="O901" s="165"/>
      <c r="P901" s="165"/>
      <c r="Q901" s="165"/>
      <c r="R901" s="165"/>
      <c r="S901" s="165"/>
      <c r="T901" s="165"/>
      <c r="U901" s="165"/>
      <c r="V901" s="165"/>
      <c r="W901" s="165"/>
      <c r="X901" s="165"/>
      <c r="Y901" s="165"/>
      <c r="Z901" s="165"/>
    </row>
    <row r="902">
      <c r="A902" s="165"/>
      <c r="B902" s="165"/>
      <c r="C902" s="165"/>
      <c r="D902" s="165"/>
      <c r="E902" s="54"/>
      <c r="F902" s="165"/>
      <c r="G902" s="165"/>
      <c r="H902" s="165"/>
      <c r="I902" s="54"/>
      <c r="J902" s="165"/>
      <c r="K902" s="165"/>
      <c r="L902" s="165"/>
      <c r="M902" s="165"/>
      <c r="N902" s="165"/>
      <c r="O902" s="165"/>
      <c r="P902" s="165"/>
      <c r="Q902" s="165"/>
      <c r="R902" s="165"/>
      <c r="S902" s="165"/>
      <c r="T902" s="165"/>
      <c r="U902" s="165"/>
      <c r="V902" s="165"/>
      <c r="W902" s="165"/>
      <c r="X902" s="165"/>
      <c r="Y902" s="165"/>
      <c r="Z902" s="165"/>
    </row>
    <row r="903">
      <c r="A903" s="165"/>
      <c r="B903" s="165"/>
      <c r="C903" s="165"/>
      <c r="D903" s="165"/>
      <c r="E903" s="54"/>
      <c r="F903" s="165"/>
      <c r="G903" s="165"/>
      <c r="H903" s="165"/>
      <c r="I903" s="54"/>
      <c r="J903" s="165"/>
      <c r="K903" s="165"/>
      <c r="L903" s="165"/>
      <c r="M903" s="165"/>
      <c r="N903" s="165"/>
      <c r="O903" s="165"/>
      <c r="P903" s="165"/>
      <c r="Q903" s="165"/>
      <c r="R903" s="165"/>
      <c r="S903" s="165"/>
      <c r="T903" s="165"/>
      <c r="U903" s="165"/>
      <c r="V903" s="165"/>
      <c r="W903" s="165"/>
      <c r="X903" s="165"/>
      <c r="Y903" s="165"/>
      <c r="Z903" s="165"/>
    </row>
    <row r="904">
      <c r="A904" s="165"/>
      <c r="B904" s="165"/>
      <c r="C904" s="165"/>
      <c r="D904" s="165"/>
      <c r="E904" s="54"/>
      <c r="F904" s="165"/>
      <c r="G904" s="165"/>
      <c r="H904" s="165"/>
      <c r="I904" s="54"/>
      <c r="J904" s="165"/>
      <c r="K904" s="165"/>
      <c r="L904" s="165"/>
      <c r="M904" s="165"/>
      <c r="N904" s="165"/>
      <c r="O904" s="165"/>
      <c r="P904" s="165"/>
      <c r="Q904" s="165"/>
      <c r="R904" s="165"/>
      <c r="S904" s="165"/>
      <c r="T904" s="165"/>
      <c r="U904" s="165"/>
      <c r="V904" s="165"/>
      <c r="W904" s="165"/>
      <c r="X904" s="165"/>
      <c r="Y904" s="165"/>
      <c r="Z904" s="165"/>
    </row>
    <row r="905">
      <c r="A905" s="165"/>
      <c r="B905" s="165"/>
      <c r="C905" s="165"/>
      <c r="D905" s="165"/>
      <c r="E905" s="54"/>
      <c r="F905" s="165"/>
      <c r="G905" s="165"/>
      <c r="H905" s="165"/>
      <c r="I905" s="54"/>
      <c r="J905" s="165"/>
      <c r="K905" s="165"/>
      <c r="L905" s="165"/>
      <c r="M905" s="165"/>
      <c r="N905" s="165"/>
      <c r="O905" s="165"/>
      <c r="P905" s="165"/>
      <c r="Q905" s="165"/>
      <c r="R905" s="165"/>
      <c r="S905" s="165"/>
      <c r="T905" s="165"/>
      <c r="U905" s="165"/>
      <c r="V905" s="165"/>
      <c r="W905" s="165"/>
      <c r="X905" s="165"/>
      <c r="Y905" s="165"/>
      <c r="Z905" s="165"/>
    </row>
    <row r="906">
      <c r="A906" s="165"/>
      <c r="B906" s="165"/>
      <c r="C906" s="165"/>
      <c r="D906" s="165"/>
      <c r="E906" s="54"/>
      <c r="F906" s="165"/>
      <c r="G906" s="165"/>
      <c r="H906" s="165"/>
      <c r="I906" s="54"/>
      <c r="J906" s="165"/>
      <c r="K906" s="165"/>
      <c r="L906" s="165"/>
      <c r="M906" s="165"/>
      <c r="N906" s="165"/>
      <c r="O906" s="165"/>
      <c r="P906" s="165"/>
      <c r="Q906" s="165"/>
      <c r="R906" s="165"/>
      <c r="S906" s="165"/>
      <c r="T906" s="165"/>
      <c r="U906" s="165"/>
      <c r="V906" s="165"/>
      <c r="W906" s="165"/>
      <c r="X906" s="165"/>
      <c r="Y906" s="165"/>
      <c r="Z906" s="165"/>
    </row>
    <row r="907">
      <c r="A907" s="165"/>
      <c r="B907" s="165"/>
      <c r="C907" s="165"/>
      <c r="D907" s="165"/>
      <c r="E907" s="54"/>
      <c r="F907" s="165"/>
      <c r="G907" s="165"/>
      <c r="H907" s="165"/>
      <c r="I907" s="54"/>
      <c r="J907" s="165"/>
      <c r="K907" s="165"/>
      <c r="L907" s="165"/>
      <c r="M907" s="165"/>
      <c r="N907" s="165"/>
      <c r="O907" s="165"/>
      <c r="P907" s="165"/>
      <c r="Q907" s="165"/>
      <c r="R907" s="165"/>
      <c r="S907" s="165"/>
      <c r="T907" s="165"/>
      <c r="U907" s="165"/>
      <c r="V907" s="165"/>
      <c r="W907" s="165"/>
      <c r="X907" s="165"/>
      <c r="Y907" s="165"/>
      <c r="Z907" s="165"/>
    </row>
    <row r="908">
      <c r="A908" s="165"/>
      <c r="B908" s="165"/>
      <c r="C908" s="165"/>
      <c r="D908" s="165"/>
      <c r="E908" s="54"/>
      <c r="F908" s="165"/>
      <c r="G908" s="165"/>
      <c r="H908" s="165"/>
      <c r="I908" s="54"/>
      <c r="J908" s="165"/>
      <c r="K908" s="165"/>
      <c r="L908" s="165"/>
      <c r="M908" s="165"/>
      <c r="N908" s="165"/>
      <c r="O908" s="165"/>
      <c r="P908" s="165"/>
      <c r="Q908" s="165"/>
      <c r="R908" s="165"/>
      <c r="S908" s="165"/>
      <c r="T908" s="165"/>
      <c r="U908" s="165"/>
      <c r="V908" s="165"/>
      <c r="W908" s="165"/>
      <c r="X908" s="165"/>
      <c r="Y908" s="165"/>
      <c r="Z908" s="165"/>
    </row>
    <row r="909">
      <c r="A909" s="165"/>
      <c r="B909" s="165"/>
      <c r="C909" s="165"/>
      <c r="D909" s="165"/>
      <c r="E909" s="54"/>
      <c r="F909" s="165"/>
      <c r="G909" s="165"/>
      <c r="H909" s="165"/>
      <c r="I909" s="54"/>
      <c r="J909" s="165"/>
      <c r="K909" s="165"/>
      <c r="L909" s="165"/>
      <c r="M909" s="165"/>
      <c r="N909" s="165"/>
      <c r="O909" s="165"/>
      <c r="P909" s="165"/>
      <c r="Q909" s="165"/>
      <c r="R909" s="165"/>
      <c r="S909" s="165"/>
      <c r="T909" s="165"/>
      <c r="U909" s="165"/>
      <c r="V909" s="165"/>
      <c r="W909" s="165"/>
      <c r="X909" s="165"/>
      <c r="Y909" s="165"/>
      <c r="Z909" s="165"/>
    </row>
    <row r="910">
      <c r="A910" s="165"/>
      <c r="B910" s="165"/>
      <c r="C910" s="165"/>
      <c r="D910" s="165"/>
      <c r="E910" s="54"/>
      <c r="F910" s="165"/>
      <c r="G910" s="165"/>
      <c r="H910" s="165"/>
      <c r="I910" s="54"/>
      <c r="J910" s="165"/>
      <c r="K910" s="165"/>
      <c r="L910" s="165"/>
      <c r="M910" s="165"/>
      <c r="N910" s="165"/>
      <c r="O910" s="165"/>
      <c r="P910" s="165"/>
      <c r="Q910" s="165"/>
      <c r="R910" s="165"/>
      <c r="S910" s="165"/>
      <c r="T910" s="165"/>
      <c r="U910" s="165"/>
      <c r="V910" s="165"/>
      <c r="W910" s="165"/>
      <c r="X910" s="165"/>
      <c r="Y910" s="165"/>
      <c r="Z910" s="165"/>
    </row>
    <row r="911">
      <c r="A911" s="165"/>
      <c r="B911" s="165"/>
      <c r="C911" s="165"/>
      <c r="D911" s="165"/>
      <c r="E911" s="54"/>
      <c r="F911" s="165"/>
      <c r="G911" s="165"/>
      <c r="H911" s="165"/>
      <c r="I911" s="54"/>
      <c r="J911" s="165"/>
      <c r="K911" s="165"/>
      <c r="L911" s="165"/>
      <c r="M911" s="165"/>
      <c r="N911" s="165"/>
      <c r="O911" s="165"/>
      <c r="P911" s="165"/>
      <c r="Q911" s="165"/>
      <c r="R911" s="165"/>
      <c r="S911" s="165"/>
      <c r="T911" s="165"/>
      <c r="U911" s="165"/>
      <c r="V911" s="165"/>
      <c r="W911" s="165"/>
      <c r="X911" s="165"/>
      <c r="Y911" s="165"/>
      <c r="Z911" s="165"/>
    </row>
    <row r="912">
      <c r="A912" s="165"/>
      <c r="B912" s="165"/>
      <c r="C912" s="165"/>
      <c r="D912" s="165"/>
      <c r="E912" s="54"/>
      <c r="F912" s="165"/>
      <c r="G912" s="165"/>
      <c r="H912" s="165"/>
      <c r="I912" s="54"/>
      <c r="J912" s="165"/>
      <c r="K912" s="165"/>
      <c r="L912" s="165"/>
      <c r="M912" s="165"/>
      <c r="N912" s="165"/>
      <c r="O912" s="165"/>
      <c r="P912" s="165"/>
      <c r="Q912" s="165"/>
      <c r="R912" s="165"/>
      <c r="S912" s="165"/>
      <c r="T912" s="165"/>
      <c r="U912" s="165"/>
      <c r="V912" s="165"/>
      <c r="W912" s="165"/>
      <c r="X912" s="165"/>
      <c r="Y912" s="165"/>
      <c r="Z912" s="165"/>
    </row>
    <row r="913">
      <c r="A913" s="165"/>
      <c r="B913" s="165"/>
      <c r="C913" s="165"/>
      <c r="D913" s="165"/>
      <c r="E913" s="54"/>
      <c r="F913" s="165"/>
      <c r="G913" s="165"/>
      <c r="H913" s="165"/>
      <c r="I913" s="54"/>
      <c r="J913" s="165"/>
      <c r="K913" s="165"/>
      <c r="L913" s="165"/>
      <c r="M913" s="165"/>
      <c r="N913" s="165"/>
      <c r="O913" s="165"/>
      <c r="P913" s="165"/>
      <c r="Q913" s="165"/>
      <c r="R913" s="165"/>
      <c r="S913" s="165"/>
      <c r="T913" s="165"/>
      <c r="U913" s="165"/>
      <c r="V913" s="165"/>
      <c r="W913" s="165"/>
      <c r="X913" s="165"/>
      <c r="Y913" s="165"/>
      <c r="Z913" s="165"/>
    </row>
    <row r="914">
      <c r="A914" s="165"/>
      <c r="B914" s="165"/>
      <c r="C914" s="165"/>
      <c r="D914" s="165"/>
      <c r="E914" s="54"/>
      <c r="F914" s="165"/>
      <c r="G914" s="165"/>
      <c r="H914" s="165"/>
      <c r="I914" s="54"/>
      <c r="J914" s="165"/>
      <c r="K914" s="165"/>
      <c r="L914" s="165"/>
      <c r="M914" s="165"/>
      <c r="N914" s="165"/>
      <c r="O914" s="165"/>
      <c r="P914" s="165"/>
      <c r="Q914" s="165"/>
      <c r="R914" s="165"/>
      <c r="S914" s="165"/>
      <c r="T914" s="165"/>
      <c r="U914" s="165"/>
      <c r="V914" s="165"/>
      <c r="W914" s="165"/>
      <c r="X914" s="165"/>
      <c r="Y914" s="165"/>
      <c r="Z914" s="165"/>
    </row>
    <row r="915">
      <c r="A915" s="165"/>
      <c r="B915" s="165"/>
      <c r="C915" s="165"/>
      <c r="D915" s="165"/>
      <c r="E915" s="54"/>
      <c r="F915" s="165"/>
      <c r="G915" s="165"/>
      <c r="H915" s="165"/>
      <c r="I915" s="54"/>
      <c r="J915" s="165"/>
      <c r="K915" s="165"/>
      <c r="L915" s="165"/>
      <c r="M915" s="165"/>
      <c r="N915" s="165"/>
      <c r="O915" s="165"/>
      <c r="P915" s="165"/>
      <c r="Q915" s="165"/>
      <c r="R915" s="165"/>
      <c r="S915" s="165"/>
      <c r="T915" s="165"/>
      <c r="U915" s="165"/>
      <c r="V915" s="165"/>
      <c r="W915" s="165"/>
      <c r="X915" s="165"/>
      <c r="Y915" s="165"/>
      <c r="Z915" s="165"/>
    </row>
    <row r="916">
      <c r="A916" s="165"/>
      <c r="B916" s="165"/>
      <c r="C916" s="165"/>
      <c r="D916" s="165"/>
      <c r="E916" s="54"/>
      <c r="F916" s="165"/>
      <c r="G916" s="165"/>
      <c r="H916" s="165"/>
      <c r="I916" s="54"/>
      <c r="J916" s="165"/>
      <c r="K916" s="165"/>
      <c r="L916" s="165"/>
      <c r="M916" s="165"/>
      <c r="N916" s="165"/>
      <c r="O916" s="165"/>
      <c r="P916" s="165"/>
      <c r="Q916" s="165"/>
      <c r="R916" s="165"/>
      <c r="S916" s="165"/>
      <c r="T916" s="165"/>
      <c r="U916" s="165"/>
      <c r="V916" s="165"/>
      <c r="W916" s="165"/>
      <c r="X916" s="165"/>
      <c r="Y916" s="165"/>
      <c r="Z916" s="165"/>
    </row>
    <row r="917">
      <c r="A917" s="165"/>
      <c r="B917" s="165"/>
      <c r="C917" s="165"/>
      <c r="D917" s="165"/>
      <c r="E917" s="54"/>
      <c r="F917" s="165"/>
      <c r="G917" s="165"/>
      <c r="H917" s="165"/>
      <c r="I917" s="54"/>
      <c r="J917" s="165"/>
      <c r="K917" s="165"/>
      <c r="L917" s="165"/>
      <c r="M917" s="165"/>
      <c r="N917" s="165"/>
      <c r="O917" s="165"/>
      <c r="P917" s="165"/>
      <c r="Q917" s="165"/>
      <c r="R917" s="165"/>
      <c r="S917" s="165"/>
      <c r="T917" s="165"/>
      <c r="U917" s="165"/>
      <c r="V917" s="165"/>
      <c r="W917" s="165"/>
      <c r="X917" s="165"/>
      <c r="Y917" s="165"/>
      <c r="Z917" s="165"/>
    </row>
    <row r="918">
      <c r="A918" s="165"/>
      <c r="B918" s="165"/>
      <c r="C918" s="165"/>
      <c r="D918" s="165"/>
      <c r="E918" s="54"/>
      <c r="F918" s="165"/>
      <c r="G918" s="165"/>
      <c r="H918" s="165"/>
      <c r="I918" s="54"/>
      <c r="J918" s="165"/>
      <c r="K918" s="165"/>
      <c r="L918" s="165"/>
      <c r="M918" s="165"/>
      <c r="N918" s="165"/>
      <c r="O918" s="165"/>
      <c r="P918" s="165"/>
      <c r="Q918" s="165"/>
      <c r="R918" s="165"/>
      <c r="S918" s="165"/>
      <c r="T918" s="165"/>
      <c r="U918" s="165"/>
      <c r="V918" s="165"/>
      <c r="W918" s="165"/>
      <c r="X918" s="165"/>
      <c r="Y918" s="165"/>
      <c r="Z918" s="165"/>
    </row>
    <row r="919">
      <c r="A919" s="165"/>
      <c r="B919" s="165"/>
      <c r="C919" s="165"/>
      <c r="D919" s="165"/>
      <c r="E919" s="54"/>
      <c r="F919" s="165"/>
      <c r="G919" s="165"/>
      <c r="H919" s="165"/>
      <c r="I919" s="54"/>
      <c r="J919" s="165"/>
      <c r="K919" s="165"/>
      <c r="L919" s="165"/>
      <c r="M919" s="165"/>
      <c r="N919" s="165"/>
      <c r="O919" s="165"/>
      <c r="P919" s="165"/>
      <c r="Q919" s="165"/>
      <c r="R919" s="165"/>
      <c r="S919" s="165"/>
      <c r="T919" s="165"/>
      <c r="U919" s="165"/>
      <c r="V919" s="165"/>
      <c r="W919" s="165"/>
      <c r="X919" s="165"/>
      <c r="Y919" s="165"/>
      <c r="Z919" s="165"/>
    </row>
    <row r="920">
      <c r="A920" s="165"/>
      <c r="B920" s="165"/>
      <c r="C920" s="165"/>
      <c r="D920" s="165"/>
      <c r="E920" s="54"/>
      <c r="F920" s="165"/>
      <c r="G920" s="165"/>
      <c r="H920" s="165"/>
      <c r="I920" s="54"/>
      <c r="J920" s="165"/>
      <c r="K920" s="165"/>
      <c r="L920" s="165"/>
      <c r="M920" s="165"/>
      <c r="N920" s="165"/>
      <c r="O920" s="165"/>
      <c r="P920" s="165"/>
      <c r="Q920" s="165"/>
      <c r="R920" s="165"/>
      <c r="S920" s="165"/>
      <c r="T920" s="165"/>
      <c r="U920" s="165"/>
      <c r="V920" s="165"/>
      <c r="W920" s="165"/>
      <c r="X920" s="165"/>
      <c r="Y920" s="165"/>
      <c r="Z920" s="165"/>
    </row>
    <row r="921">
      <c r="A921" s="165"/>
      <c r="B921" s="165"/>
      <c r="C921" s="165"/>
      <c r="D921" s="165"/>
      <c r="E921" s="54"/>
      <c r="F921" s="165"/>
      <c r="G921" s="165"/>
      <c r="H921" s="165"/>
      <c r="I921" s="54"/>
      <c r="J921" s="165"/>
      <c r="K921" s="165"/>
      <c r="L921" s="165"/>
      <c r="M921" s="165"/>
      <c r="N921" s="165"/>
      <c r="O921" s="165"/>
      <c r="P921" s="165"/>
      <c r="Q921" s="165"/>
      <c r="R921" s="165"/>
      <c r="S921" s="165"/>
      <c r="T921" s="165"/>
      <c r="U921" s="165"/>
      <c r="V921" s="165"/>
      <c r="W921" s="165"/>
      <c r="X921" s="165"/>
      <c r="Y921" s="165"/>
      <c r="Z921" s="165"/>
    </row>
    <row r="922">
      <c r="A922" s="165"/>
      <c r="B922" s="165"/>
      <c r="C922" s="165"/>
      <c r="D922" s="165"/>
      <c r="E922" s="54"/>
      <c r="F922" s="165"/>
      <c r="G922" s="165"/>
      <c r="H922" s="165"/>
      <c r="I922" s="54"/>
      <c r="J922" s="165"/>
      <c r="K922" s="165"/>
      <c r="L922" s="165"/>
      <c r="M922" s="165"/>
      <c r="N922" s="165"/>
      <c r="O922" s="165"/>
      <c r="P922" s="165"/>
      <c r="Q922" s="165"/>
      <c r="R922" s="165"/>
      <c r="S922" s="165"/>
      <c r="T922" s="165"/>
      <c r="U922" s="165"/>
      <c r="V922" s="165"/>
      <c r="W922" s="165"/>
      <c r="X922" s="165"/>
      <c r="Y922" s="165"/>
      <c r="Z922" s="165"/>
    </row>
    <row r="923">
      <c r="A923" s="165"/>
      <c r="B923" s="165"/>
      <c r="C923" s="165"/>
      <c r="D923" s="165"/>
      <c r="E923" s="54"/>
      <c r="F923" s="165"/>
      <c r="G923" s="165"/>
      <c r="H923" s="165"/>
      <c r="I923" s="54"/>
      <c r="J923" s="165"/>
      <c r="K923" s="165"/>
      <c r="L923" s="165"/>
      <c r="M923" s="165"/>
      <c r="N923" s="165"/>
      <c r="O923" s="165"/>
      <c r="P923" s="165"/>
      <c r="Q923" s="165"/>
      <c r="R923" s="165"/>
      <c r="S923" s="165"/>
      <c r="T923" s="165"/>
      <c r="U923" s="165"/>
      <c r="V923" s="165"/>
      <c r="W923" s="165"/>
      <c r="X923" s="165"/>
      <c r="Y923" s="165"/>
      <c r="Z923" s="165"/>
    </row>
    <row r="924">
      <c r="A924" s="165"/>
      <c r="B924" s="165"/>
      <c r="C924" s="165"/>
      <c r="D924" s="165"/>
      <c r="E924" s="54"/>
      <c r="F924" s="165"/>
      <c r="G924" s="165"/>
      <c r="H924" s="165"/>
      <c r="I924" s="54"/>
      <c r="J924" s="165"/>
      <c r="K924" s="165"/>
      <c r="L924" s="165"/>
      <c r="M924" s="165"/>
      <c r="N924" s="165"/>
      <c r="O924" s="165"/>
      <c r="P924" s="165"/>
      <c r="Q924" s="165"/>
      <c r="R924" s="165"/>
      <c r="S924" s="165"/>
      <c r="T924" s="165"/>
      <c r="U924" s="165"/>
      <c r="V924" s="165"/>
      <c r="W924" s="165"/>
      <c r="X924" s="165"/>
      <c r="Y924" s="165"/>
      <c r="Z924" s="165"/>
    </row>
    <row r="925">
      <c r="A925" s="165"/>
      <c r="B925" s="165"/>
      <c r="C925" s="165"/>
      <c r="D925" s="165"/>
      <c r="E925" s="54"/>
      <c r="F925" s="165"/>
      <c r="G925" s="165"/>
      <c r="H925" s="165"/>
      <c r="I925" s="54"/>
      <c r="J925" s="165"/>
      <c r="K925" s="165"/>
      <c r="L925" s="165"/>
      <c r="M925" s="165"/>
      <c r="N925" s="165"/>
      <c r="O925" s="165"/>
      <c r="P925" s="165"/>
      <c r="Q925" s="165"/>
      <c r="R925" s="165"/>
      <c r="S925" s="165"/>
      <c r="T925" s="165"/>
      <c r="U925" s="165"/>
      <c r="V925" s="165"/>
      <c r="W925" s="165"/>
      <c r="X925" s="165"/>
      <c r="Y925" s="165"/>
      <c r="Z925" s="165"/>
    </row>
    <row r="926">
      <c r="A926" s="165"/>
      <c r="B926" s="165"/>
      <c r="C926" s="165"/>
      <c r="D926" s="165"/>
      <c r="E926" s="54"/>
      <c r="F926" s="165"/>
      <c r="G926" s="165"/>
      <c r="H926" s="165"/>
      <c r="I926" s="54"/>
      <c r="J926" s="165"/>
      <c r="K926" s="165"/>
      <c r="L926" s="165"/>
      <c r="M926" s="165"/>
      <c r="N926" s="165"/>
      <c r="O926" s="165"/>
      <c r="P926" s="165"/>
      <c r="Q926" s="165"/>
      <c r="R926" s="165"/>
      <c r="S926" s="165"/>
      <c r="T926" s="165"/>
      <c r="U926" s="165"/>
      <c r="V926" s="165"/>
      <c r="W926" s="165"/>
      <c r="X926" s="165"/>
      <c r="Y926" s="165"/>
      <c r="Z926" s="165"/>
    </row>
    <row r="927">
      <c r="A927" s="165"/>
      <c r="B927" s="165"/>
      <c r="C927" s="165"/>
      <c r="D927" s="165"/>
      <c r="E927" s="54"/>
      <c r="F927" s="165"/>
      <c r="G927" s="165"/>
      <c r="H927" s="165"/>
      <c r="I927" s="54"/>
      <c r="J927" s="165"/>
      <c r="K927" s="165"/>
      <c r="L927" s="165"/>
      <c r="M927" s="165"/>
      <c r="N927" s="165"/>
      <c r="O927" s="165"/>
      <c r="P927" s="165"/>
      <c r="Q927" s="165"/>
      <c r="R927" s="165"/>
      <c r="S927" s="165"/>
      <c r="T927" s="165"/>
      <c r="U927" s="165"/>
      <c r="V927" s="165"/>
      <c r="W927" s="165"/>
      <c r="X927" s="165"/>
      <c r="Y927" s="165"/>
      <c r="Z927" s="165"/>
    </row>
    <row r="928">
      <c r="A928" s="165"/>
      <c r="B928" s="165"/>
      <c r="C928" s="165"/>
      <c r="D928" s="165"/>
      <c r="E928" s="54"/>
      <c r="F928" s="165"/>
      <c r="G928" s="165"/>
      <c r="H928" s="165"/>
      <c r="I928" s="54"/>
      <c r="J928" s="165"/>
      <c r="K928" s="165"/>
      <c r="L928" s="165"/>
      <c r="M928" s="165"/>
      <c r="N928" s="165"/>
      <c r="O928" s="165"/>
      <c r="P928" s="165"/>
      <c r="Q928" s="165"/>
      <c r="R928" s="165"/>
      <c r="S928" s="165"/>
      <c r="T928" s="165"/>
      <c r="U928" s="165"/>
      <c r="V928" s="165"/>
      <c r="W928" s="165"/>
      <c r="X928" s="165"/>
      <c r="Y928" s="165"/>
      <c r="Z928" s="165"/>
    </row>
    <row r="929">
      <c r="A929" s="165"/>
      <c r="B929" s="165"/>
      <c r="C929" s="165"/>
      <c r="D929" s="165"/>
      <c r="E929" s="54"/>
      <c r="F929" s="165"/>
      <c r="G929" s="165"/>
      <c r="H929" s="165"/>
      <c r="I929" s="54"/>
      <c r="J929" s="165"/>
      <c r="K929" s="165"/>
      <c r="L929" s="165"/>
      <c r="M929" s="165"/>
      <c r="N929" s="165"/>
      <c r="O929" s="165"/>
      <c r="P929" s="165"/>
      <c r="Q929" s="165"/>
      <c r="R929" s="165"/>
      <c r="S929" s="165"/>
      <c r="T929" s="165"/>
      <c r="U929" s="165"/>
      <c r="V929" s="165"/>
      <c r="W929" s="165"/>
      <c r="X929" s="165"/>
      <c r="Y929" s="165"/>
      <c r="Z929" s="165"/>
    </row>
    <row r="930">
      <c r="A930" s="165"/>
      <c r="B930" s="165"/>
      <c r="C930" s="165"/>
      <c r="D930" s="165"/>
      <c r="E930" s="54"/>
      <c r="F930" s="165"/>
      <c r="G930" s="165"/>
      <c r="H930" s="165"/>
      <c r="I930" s="54"/>
      <c r="J930" s="165"/>
      <c r="K930" s="165"/>
      <c r="L930" s="165"/>
      <c r="M930" s="165"/>
      <c r="N930" s="165"/>
      <c r="O930" s="165"/>
      <c r="P930" s="165"/>
      <c r="Q930" s="165"/>
      <c r="R930" s="165"/>
      <c r="S930" s="165"/>
      <c r="T930" s="165"/>
      <c r="U930" s="165"/>
      <c r="V930" s="165"/>
      <c r="W930" s="165"/>
      <c r="X930" s="165"/>
      <c r="Y930" s="165"/>
      <c r="Z930" s="165"/>
    </row>
    <row r="931">
      <c r="A931" s="165"/>
      <c r="B931" s="165"/>
      <c r="C931" s="165"/>
      <c r="D931" s="165"/>
      <c r="E931" s="54"/>
      <c r="F931" s="165"/>
      <c r="G931" s="165"/>
      <c r="H931" s="165"/>
      <c r="I931" s="54"/>
      <c r="J931" s="165"/>
      <c r="K931" s="165"/>
      <c r="L931" s="165"/>
      <c r="M931" s="165"/>
      <c r="N931" s="165"/>
      <c r="O931" s="165"/>
      <c r="P931" s="165"/>
      <c r="Q931" s="165"/>
      <c r="R931" s="165"/>
      <c r="S931" s="165"/>
      <c r="T931" s="165"/>
      <c r="U931" s="165"/>
      <c r="V931" s="165"/>
      <c r="W931" s="165"/>
      <c r="X931" s="165"/>
      <c r="Y931" s="165"/>
      <c r="Z931" s="165"/>
    </row>
    <row r="932">
      <c r="A932" s="165"/>
      <c r="B932" s="165"/>
      <c r="C932" s="165"/>
      <c r="D932" s="165"/>
      <c r="E932" s="54"/>
      <c r="F932" s="165"/>
      <c r="G932" s="165"/>
      <c r="H932" s="165"/>
      <c r="I932" s="54"/>
      <c r="J932" s="165"/>
      <c r="K932" s="165"/>
      <c r="L932" s="165"/>
      <c r="M932" s="165"/>
      <c r="N932" s="165"/>
      <c r="O932" s="165"/>
      <c r="P932" s="165"/>
      <c r="Q932" s="165"/>
      <c r="R932" s="165"/>
      <c r="S932" s="165"/>
      <c r="T932" s="165"/>
      <c r="U932" s="165"/>
      <c r="V932" s="165"/>
      <c r="W932" s="165"/>
      <c r="X932" s="165"/>
      <c r="Y932" s="165"/>
      <c r="Z932" s="165"/>
    </row>
    <row r="933">
      <c r="A933" s="165"/>
      <c r="B933" s="165"/>
      <c r="C933" s="165"/>
      <c r="D933" s="165"/>
      <c r="E933" s="54"/>
      <c r="F933" s="165"/>
      <c r="G933" s="165"/>
      <c r="H933" s="165"/>
      <c r="I933" s="54"/>
      <c r="J933" s="165"/>
      <c r="K933" s="165"/>
      <c r="L933" s="165"/>
      <c r="M933" s="165"/>
      <c r="N933" s="165"/>
      <c r="O933" s="165"/>
      <c r="P933" s="165"/>
      <c r="Q933" s="165"/>
      <c r="R933" s="165"/>
      <c r="S933" s="165"/>
      <c r="T933" s="165"/>
      <c r="U933" s="165"/>
      <c r="V933" s="165"/>
      <c r="W933" s="165"/>
      <c r="X933" s="165"/>
      <c r="Y933" s="165"/>
      <c r="Z933" s="165"/>
    </row>
    <row r="934">
      <c r="A934" s="165"/>
      <c r="B934" s="165"/>
      <c r="C934" s="165"/>
      <c r="D934" s="165"/>
      <c r="E934" s="54"/>
      <c r="F934" s="165"/>
      <c r="G934" s="165"/>
      <c r="H934" s="165"/>
      <c r="I934" s="54"/>
      <c r="J934" s="165"/>
      <c r="K934" s="165"/>
      <c r="L934" s="165"/>
      <c r="M934" s="165"/>
      <c r="N934" s="165"/>
      <c r="O934" s="165"/>
      <c r="P934" s="165"/>
      <c r="Q934" s="165"/>
      <c r="R934" s="165"/>
      <c r="S934" s="165"/>
      <c r="T934" s="165"/>
      <c r="U934" s="165"/>
      <c r="V934" s="165"/>
      <c r="W934" s="165"/>
      <c r="X934" s="165"/>
      <c r="Y934" s="165"/>
      <c r="Z934" s="165"/>
    </row>
    <row r="935">
      <c r="A935" s="165"/>
      <c r="B935" s="165"/>
      <c r="C935" s="165"/>
      <c r="D935" s="165"/>
      <c r="E935" s="54"/>
      <c r="F935" s="165"/>
      <c r="G935" s="165"/>
      <c r="H935" s="165"/>
      <c r="I935" s="54"/>
      <c r="J935" s="165"/>
      <c r="K935" s="165"/>
      <c r="L935" s="165"/>
      <c r="M935" s="165"/>
      <c r="N935" s="165"/>
      <c r="O935" s="165"/>
      <c r="P935" s="165"/>
      <c r="Q935" s="165"/>
      <c r="R935" s="165"/>
      <c r="S935" s="165"/>
      <c r="T935" s="165"/>
      <c r="U935" s="165"/>
      <c r="V935" s="165"/>
      <c r="W935" s="165"/>
      <c r="X935" s="165"/>
      <c r="Y935" s="165"/>
      <c r="Z935" s="165"/>
    </row>
    <row r="936">
      <c r="A936" s="165"/>
      <c r="B936" s="165"/>
      <c r="C936" s="165"/>
      <c r="D936" s="165"/>
      <c r="E936" s="54"/>
      <c r="F936" s="165"/>
      <c r="G936" s="165"/>
      <c r="H936" s="165"/>
      <c r="I936" s="54"/>
      <c r="J936" s="165"/>
      <c r="K936" s="165"/>
      <c r="L936" s="165"/>
      <c r="M936" s="165"/>
      <c r="N936" s="165"/>
      <c r="O936" s="165"/>
      <c r="P936" s="165"/>
      <c r="Q936" s="165"/>
      <c r="R936" s="165"/>
      <c r="S936" s="165"/>
      <c r="T936" s="165"/>
      <c r="U936" s="165"/>
      <c r="V936" s="165"/>
      <c r="W936" s="165"/>
      <c r="X936" s="165"/>
      <c r="Y936" s="165"/>
      <c r="Z936" s="165"/>
    </row>
    <row r="937">
      <c r="A937" s="165"/>
      <c r="B937" s="165"/>
      <c r="C937" s="165"/>
      <c r="D937" s="165"/>
      <c r="E937" s="54"/>
      <c r="F937" s="165"/>
      <c r="G937" s="165"/>
      <c r="H937" s="165"/>
      <c r="I937" s="54"/>
      <c r="J937" s="165"/>
      <c r="K937" s="165"/>
      <c r="L937" s="165"/>
      <c r="M937" s="165"/>
      <c r="N937" s="165"/>
      <c r="O937" s="165"/>
      <c r="P937" s="165"/>
      <c r="Q937" s="165"/>
      <c r="R937" s="165"/>
      <c r="S937" s="165"/>
      <c r="T937" s="165"/>
      <c r="U937" s="165"/>
      <c r="V937" s="165"/>
      <c r="W937" s="165"/>
      <c r="X937" s="165"/>
      <c r="Y937" s="165"/>
      <c r="Z937" s="165"/>
    </row>
    <row r="938">
      <c r="A938" s="165"/>
      <c r="B938" s="165"/>
      <c r="C938" s="165"/>
      <c r="D938" s="165"/>
      <c r="E938" s="54"/>
      <c r="F938" s="165"/>
      <c r="G938" s="165"/>
      <c r="H938" s="165"/>
      <c r="I938" s="54"/>
      <c r="J938" s="165"/>
      <c r="K938" s="165"/>
      <c r="L938" s="165"/>
      <c r="M938" s="165"/>
      <c r="N938" s="165"/>
      <c r="O938" s="165"/>
      <c r="P938" s="165"/>
      <c r="Q938" s="165"/>
      <c r="R938" s="165"/>
      <c r="S938" s="165"/>
      <c r="T938" s="165"/>
      <c r="U938" s="165"/>
      <c r="V938" s="165"/>
      <c r="W938" s="165"/>
      <c r="X938" s="165"/>
      <c r="Y938" s="165"/>
      <c r="Z938" s="165"/>
    </row>
    <row r="939">
      <c r="A939" s="165"/>
      <c r="B939" s="165"/>
      <c r="C939" s="165"/>
      <c r="D939" s="165"/>
      <c r="E939" s="54"/>
      <c r="F939" s="165"/>
      <c r="G939" s="165"/>
      <c r="H939" s="165"/>
      <c r="I939" s="54"/>
      <c r="J939" s="165"/>
      <c r="K939" s="165"/>
      <c r="L939" s="165"/>
      <c r="M939" s="165"/>
      <c r="N939" s="165"/>
      <c r="O939" s="165"/>
      <c r="P939" s="165"/>
      <c r="Q939" s="165"/>
      <c r="R939" s="165"/>
      <c r="S939" s="165"/>
      <c r="T939" s="165"/>
      <c r="U939" s="165"/>
      <c r="V939" s="165"/>
      <c r="W939" s="165"/>
      <c r="X939" s="165"/>
      <c r="Y939" s="165"/>
      <c r="Z939" s="165"/>
    </row>
    <row r="940">
      <c r="A940" s="165"/>
      <c r="B940" s="165"/>
      <c r="C940" s="165"/>
      <c r="D940" s="165"/>
      <c r="E940" s="54"/>
      <c r="F940" s="165"/>
      <c r="G940" s="165"/>
      <c r="H940" s="165"/>
      <c r="I940" s="54"/>
      <c r="J940" s="165"/>
      <c r="K940" s="165"/>
      <c r="L940" s="165"/>
      <c r="M940" s="165"/>
      <c r="N940" s="165"/>
      <c r="O940" s="165"/>
      <c r="P940" s="165"/>
      <c r="Q940" s="165"/>
      <c r="R940" s="165"/>
      <c r="S940" s="165"/>
      <c r="T940" s="165"/>
      <c r="U940" s="165"/>
      <c r="V940" s="165"/>
      <c r="W940" s="165"/>
      <c r="X940" s="165"/>
      <c r="Y940" s="165"/>
      <c r="Z940" s="165"/>
    </row>
    <row r="941">
      <c r="A941" s="165"/>
      <c r="B941" s="165"/>
      <c r="C941" s="165"/>
      <c r="D941" s="165"/>
      <c r="E941" s="54"/>
      <c r="F941" s="165"/>
      <c r="G941" s="165"/>
      <c r="H941" s="165"/>
      <c r="I941" s="54"/>
      <c r="J941" s="165"/>
      <c r="K941" s="165"/>
      <c r="L941" s="165"/>
      <c r="M941" s="165"/>
      <c r="N941" s="165"/>
      <c r="O941" s="165"/>
      <c r="P941" s="165"/>
      <c r="Q941" s="165"/>
      <c r="R941" s="165"/>
      <c r="S941" s="165"/>
      <c r="T941" s="165"/>
      <c r="U941" s="165"/>
      <c r="V941" s="165"/>
      <c r="W941" s="165"/>
      <c r="X941" s="165"/>
      <c r="Y941" s="165"/>
      <c r="Z941" s="165"/>
    </row>
    <row r="942">
      <c r="A942" s="165"/>
      <c r="B942" s="165"/>
      <c r="C942" s="165"/>
      <c r="D942" s="165"/>
      <c r="E942" s="54"/>
      <c r="F942" s="165"/>
      <c r="G942" s="165"/>
      <c r="H942" s="165"/>
      <c r="I942" s="54"/>
      <c r="J942" s="165"/>
      <c r="K942" s="165"/>
      <c r="L942" s="165"/>
      <c r="M942" s="165"/>
      <c r="N942" s="165"/>
      <c r="O942" s="165"/>
      <c r="P942" s="165"/>
      <c r="Q942" s="165"/>
      <c r="R942" s="165"/>
      <c r="S942" s="165"/>
      <c r="T942" s="165"/>
      <c r="U942" s="165"/>
      <c r="V942" s="165"/>
      <c r="W942" s="165"/>
      <c r="X942" s="165"/>
      <c r="Y942" s="165"/>
      <c r="Z942" s="165"/>
    </row>
    <row r="943">
      <c r="A943" s="165"/>
      <c r="B943" s="165"/>
      <c r="C943" s="165"/>
      <c r="D943" s="165"/>
      <c r="E943" s="54"/>
      <c r="F943" s="165"/>
      <c r="G943" s="165"/>
      <c r="H943" s="165"/>
      <c r="I943" s="54"/>
      <c r="J943" s="165"/>
      <c r="K943" s="165"/>
      <c r="L943" s="165"/>
      <c r="M943" s="165"/>
      <c r="N943" s="165"/>
      <c r="O943" s="165"/>
      <c r="P943" s="165"/>
      <c r="Q943" s="165"/>
      <c r="R943" s="165"/>
      <c r="S943" s="165"/>
      <c r="T943" s="165"/>
      <c r="U943" s="165"/>
      <c r="V943" s="165"/>
      <c r="W943" s="165"/>
      <c r="X943" s="165"/>
      <c r="Y943" s="165"/>
      <c r="Z943" s="165"/>
    </row>
    <row r="944">
      <c r="A944" s="165"/>
      <c r="B944" s="165"/>
      <c r="C944" s="165"/>
      <c r="D944" s="165"/>
      <c r="E944" s="54"/>
      <c r="F944" s="165"/>
      <c r="G944" s="165"/>
      <c r="H944" s="165"/>
      <c r="I944" s="54"/>
      <c r="J944" s="165"/>
      <c r="K944" s="165"/>
      <c r="L944" s="165"/>
      <c r="M944" s="165"/>
      <c r="N944" s="165"/>
      <c r="O944" s="165"/>
      <c r="P944" s="165"/>
      <c r="Q944" s="165"/>
      <c r="R944" s="165"/>
      <c r="S944" s="165"/>
      <c r="T944" s="165"/>
      <c r="U944" s="165"/>
      <c r="V944" s="165"/>
      <c r="W944" s="165"/>
      <c r="X944" s="165"/>
      <c r="Y944" s="165"/>
      <c r="Z944" s="165"/>
    </row>
    <row r="945">
      <c r="A945" s="165"/>
      <c r="B945" s="165"/>
      <c r="C945" s="165"/>
      <c r="D945" s="165"/>
      <c r="E945" s="54"/>
      <c r="F945" s="165"/>
      <c r="G945" s="165"/>
      <c r="H945" s="165"/>
      <c r="I945" s="54"/>
      <c r="J945" s="165"/>
      <c r="K945" s="165"/>
      <c r="L945" s="165"/>
      <c r="M945" s="165"/>
      <c r="N945" s="165"/>
      <c r="O945" s="165"/>
      <c r="P945" s="165"/>
      <c r="Q945" s="165"/>
      <c r="R945" s="165"/>
      <c r="S945" s="165"/>
      <c r="T945" s="165"/>
      <c r="U945" s="165"/>
      <c r="V945" s="165"/>
      <c r="W945" s="165"/>
      <c r="X945" s="165"/>
      <c r="Y945" s="165"/>
      <c r="Z945" s="165"/>
    </row>
    <row r="946">
      <c r="A946" s="165"/>
      <c r="B946" s="165"/>
      <c r="C946" s="165"/>
      <c r="D946" s="165"/>
      <c r="E946" s="54"/>
      <c r="F946" s="165"/>
      <c r="G946" s="165"/>
      <c r="H946" s="165"/>
      <c r="I946" s="54"/>
      <c r="J946" s="165"/>
      <c r="K946" s="165"/>
      <c r="L946" s="165"/>
      <c r="M946" s="165"/>
      <c r="N946" s="165"/>
      <c r="O946" s="165"/>
      <c r="P946" s="165"/>
      <c r="Q946" s="165"/>
      <c r="R946" s="165"/>
      <c r="S946" s="165"/>
      <c r="T946" s="165"/>
      <c r="U946" s="165"/>
      <c r="V946" s="165"/>
      <c r="W946" s="165"/>
      <c r="X946" s="165"/>
      <c r="Y946" s="165"/>
      <c r="Z946" s="165"/>
    </row>
    <row r="947">
      <c r="A947" s="165"/>
      <c r="B947" s="165"/>
      <c r="C947" s="165"/>
      <c r="D947" s="165"/>
      <c r="E947" s="54"/>
      <c r="F947" s="165"/>
      <c r="G947" s="165"/>
      <c r="H947" s="165"/>
      <c r="I947" s="54"/>
      <c r="J947" s="165"/>
      <c r="K947" s="165"/>
      <c r="L947" s="165"/>
      <c r="M947" s="165"/>
      <c r="N947" s="165"/>
      <c r="O947" s="165"/>
      <c r="P947" s="165"/>
      <c r="Q947" s="165"/>
      <c r="R947" s="165"/>
      <c r="S947" s="165"/>
      <c r="T947" s="165"/>
      <c r="U947" s="165"/>
      <c r="V947" s="165"/>
      <c r="W947" s="165"/>
      <c r="X947" s="165"/>
      <c r="Y947" s="165"/>
      <c r="Z947" s="165"/>
    </row>
    <row r="948">
      <c r="A948" s="165"/>
      <c r="B948" s="165"/>
      <c r="C948" s="165"/>
      <c r="D948" s="165"/>
      <c r="E948" s="54"/>
      <c r="F948" s="165"/>
      <c r="G948" s="165"/>
      <c r="H948" s="165"/>
      <c r="I948" s="54"/>
      <c r="J948" s="165"/>
      <c r="K948" s="165"/>
      <c r="L948" s="165"/>
      <c r="M948" s="165"/>
      <c r="N948" s="165"/>
      <c r="O948" s="165"/>
      <c r="P948" s="165"/>
      <c r="Q948" s="165"/>
      <c r="R948" s="165"/>
      <c r="S948" s="165"/>
      <c r="T948" s="165"/>
      <c r="U948" s="165"/>
      <c r="V948" s="165"/>
      <c r="W948" s="165"/>
      <c r="X948" s="165"/>
      <c r="Y948" s="165"/>
      <c r="Z948" s="165"/>
    </row>
    <row r="949">
      <c r="A949" s="165"/>
      <c r="B949" s="165"/>
      <c r="C949" s="165"/>
      <c r="D949" s="165"/>
      <c r="E949" s="54"/>
      <c r="F949" s="165"/>
      <c r="G949" s="165"/>
      <c r="H949" s="165"/>
      <c r="I949" s="54"/>
      <c r="J949" s="165"/>
      <c r="K949" s="165"/>
      <c r="L949" s="165"/>
      <c r="M949" s="165"/>
      <c r="N949" s="165"/>
      <c r="O949" s="165"/>
      <c r="P949" s="165"/>
      <c r="Q949" s="165"/>
      <c r="R949" s="165"/>
      <c r="S949" s="165"/>
      <c r="T949" s="165"/>
      <c r="U949" s="165"/>
      <c r="V949" s="165"/>
      <c r="W949" s="165"/>
      <c r="X949" s="165"/>
      <c r="Y949" s="165"/>
      <c r="Z949" s="165"/>
    </row>
    <row r="950">
      <c r="A950" s="165"/>
      <c r="B950" s="165"/>
      <c r="C950" s="165"/>
      <c r="D950" s="165"/>
      <c r="E950" s="54"/>
      <c r="F950" s="165"/>
      <c r="G950" s="165"/>
      <c r="H950" s="165"/>
      <c r="I950" s="54"/>
      <c r="J950" s="165"/>
      <c r="K950" s="165"/>
      <c r="L950" s="165"/>
      <c r="M950" s="165"/>
      <c r="N950" s="165"/>
      <c r="O950" s="165"/>
      <c r="P950" s="165"/>
      <c r="Q950" s="165"/>
      <c r="R950" s="165"/>
      <c r="S950" s="165"/>
      <c r="T950" s="165"/>
      <c r="U950" s="165"/>
      <c r="V950" s="165"/>
      <c r="W950" s="165"/>
      <c r="X950" s="165"/>
      <c r="Y950" s="165"/>
      <c r="Z950" s="165"/>
    </row>
    <row r="951">
      <c r="A951" s="165"/>
      <c r="B951" s="165"/>
      <c r="C951" s="165"/>
      <c r="D951" s="165"/>
      <c r="E951" s="54"/>
      <c r="F951" s="165"/>
      <c r="G951" s="165"/>
      <c r="H951" s="165"/>
      <c r="I951" s="54"/>
      <c r="J951" s="165"/>
      <c r="K951" s="165"/>
      <c r="L951" s="165"/>
      <c r="M951" s="165"/>
      <c r="N951" s="165"/>
      <c r="O951" s="165"/>
      <c r="P951" s="165"/>
      <c r="Q951" s="165"/>
      <c r="R951" s="165"/>
      <c r="S951" s="165"/>
      <c r="T951" s="165"/>
      <c r="U951" s="165"/>
      <c r="V951" s="165"/>
      <c r="W951" s="165"/>
      <c r="X951" s="165"/>
      <c r="Y951" s="165"/>
      <c r="Z951" s="165"/>
    </row>
    <row r="952">
      <c r="A952" s="165"/>
      <c r="B952" s="165"/>
      <c r="C952" s="165"/>
      <c r="D952" s="165"/>
      <c r="E952" s="54"/>
      <c r="F952" s="165"/>
      <c r="G952" s="165"/>
      <c r="H952" s="165"/>
      <c r="I952" s="54"/>
      <c r="J952" s="165"/>
      <c r="K952" s="165"/>
      <c r="L952" s="165"/>
      <c r="M952" s="165"/>
      <c r="N952" s="165"/>
      <c r="O952" s="165"/>
      <c r="P952" s="165"/>
      <c r="Q952" s="165"/>
      <c r="R952" s="165"/>
      <c r="S952" s="165"/>
      <c r="T952" s="165"/>
      <c r="U952" s="165"/>
      <c r="V952" s="165"/>
      <c r="W952" s="165"/>
      <c r="X952" s="165"/>
      <c r="Y952" s="165"/>
      <c r="Z952" s="165"/>
    </row>
    <row r="953">
      <c r="A953" s="165"/>
      <c r="B953" s="165"/>
      <c r="C953" s="165"/>
      <c r="D953" s="165"/>
      <c r="E953" s="54"/>
      <c r="F953" s="165"/>
      <c r="G953" s="165"/>
      <c r="H953" s="165"/>
      <c r="I953" s="54"/>
      <c r="J953" s="165"/>
      <c r="K953" s="165"/>
      <c r="L953" s="165"/>
      <c r="M953" s="165"/>
      <c r="N953" s="165"/>
      <c r="O953" s="165"/>
      <c r="P953" s="165"/>
      <c r="Q953" s="165"/>
      <c r="R953" s="165"/>
      <c r="S953" s="165"/>
      <c r="T953" s="165"/>
      <c r="U953" s="165"/>
      <c r="V953" s="165"/>
      <c r="W953" s="165"/>
      <c r="X953" s="165"/>
      <c r="Y953" s="165"/>
      <c r="Z953" s="165"/>
    </row>
    <row r="954">
      <c r="A954" s="165"/>
      <c r="B954" s="165"/>
      <c r="C954" s="165"/>
      <c r="D954" s="165"/>
      <c r="E954" s="54"/>
      <c r="F954" s="165"/>
      <c r="G954" s="165"/>
      <c r="H954" s="165"/>
      <c r="I954" s="54"/>
      <c r="J954" s="165"/>
      <c r="K954" s="165"/>
      <c r="L954" s="165"/>
      <c r="M954" s="165"/>
      <c r="N954" s="165"/>
      <c r="O954" s="165"/>
      <c r="P954" s="165"/>
      <c r="Q954" s="165"/>
      <c r="R954" s="165"/>
      <c r="S954" s="165"/>
      <c r="T954" s="165"/>
      <c r="U954" s="165"/>
      <c r="V954" s="165"/>
      <c r="W954" s="165"/>
      <c r="X954" s="165"/>
      <c r="Y954" s="165"/>
      <c r="Z954" s="165"/>
    </row>
    <row r="955">
      <c r="A955" s="165"/>
      <c r="B955" s="165"/>
      <c r="C955" s="165"/>
      <c r="D955" s="165"/>
      <c r="E955" s="54"/>
      <c r="F955" s="165"/>
      <c r="G955" s="165"/>
      <c r="H955" s="165"/>
      <c r="I955" s="54"/>
      <c r="J955" s="165"/>
      <c r="K955" s="165"/>
      <c r="L955" s="165"/>
      <c r="M955" s="165"/>
      <c r="N955" s="165"/>
      <c r="O955" s="165"/>
      <c r="P955" s="165"/>
      <c r="Q955" s="165"/>
      <c r="R955" s="165"/>
      <c r="S955" s="165"/>
      <c r="T955" s="165"/>
      <c r="U955" s="165"/>
      <c r="V955" s="165"/>
      <c r="W955" s="165"/>
      <c r="X955" s="165"/>
      <c r="Y955" s="165"/>
      <c r="Z955" s="165"/>
    </row>
    <row r="956">
      <c r="A956" s="165"/>
      <c r="B956" s="165"/>
      <c r="C956" s="165"/>
      <c r="D956" s="165"/>
      <c r="E956" s="54"/>
      <c r="F956" s="165"/>
      <c r="G956" s="165"/>
      <c r="H956" s="165"/>
      <c r="I956" s="54"/>
      <c r="J956" s="165"/>
      <c r="K956" s="165"/>
      <c r="L956" s="165"/>
      <c r="M956" s="165"/>
      <c r="N956" s="165"/>
      <c r="O956" s="165"/>
      <c r="P956" s="165"/>
      <c r="Q956" s="165"/>
      <c r="R956" s="165"/>
      <c r="S956" s="165"/>
      <c r="T956" s="165"/>
      <c r="U956" s="165"/>
      <c r="V956" s="165"/>
      <c r="W956" s="165"/>
      <c r="X956" s="165"/>
      <c r="Y956" s="165"/>
      <c r="Z956" s="165"/>
    </row>
    <row r="957">
      <c r="A957" s="165"/>
      <c r="B957" s="165"/>
      <c r="C957" s="165"/>
      <c r="D957" s="165"/>
      <c r="E957" s="54"/>
      <c r="F957" s="165"/>
      <c r="G957" s="165"/>
      <c r="H957" s="165"/>
      <c r="I957" s="54"/>
      <c r="J957" s="165"/>
      <c r="K957" s="165"/>
      <c r="L957" s="165"/>
      <c r="M957" s="165"/>
      <c r="N957" s="165"/>
      <c r="O957" s="165"/>
      <c r="P957" s="165"/>
      <c r="Q957" s="165"/>
      <c r="R957" s="165"/>
      <c r="S957" s="165"/>
      <c r="T957" s="165"/>
      <c r="U957" s="165"/>
      <c r="V957" s="165"/>
      <c r="W957" s="165"/>
      <c r="X957" s="165"/>
      <c r="Y957" s="165"/>
      <c r="Z957" s="165"/>
    </row>
    <row r="958">
      <c r="A958" s="165"/>
      <c r="B958" s="165"/>
      <c r="C958" s="165"/>
      <c r="D958" s="165"/>
      <c r="E958" s="54"/>
      <c r="F958" s="165"/>
      <c r="G958" s="165"/>
      <c r="H958" s="165"/>
      <c r="I958" s="54"/>
      <c r="J958" s="165"/>
      <c r="K958" s="165"/>
      <c r="L958" s="165"/>
      <c r="M958" s="165"/>
      <c r="N958" s="165"/>
      <c r="O958" s="165"/>
      <c r="P958" s="165"/>
      <c r="Q958" s="165"/>
      <c r="R958" s="165"/>
      <c r="S958" s="165"/>
      <c r="T958" s="165"/>
      <c r="U958" s="165"/>
      <c r="V958" s="165"/>
      <c r="W958" s="165"/>
      <c r="X958" s="165"/>
      <c r="Y958" s="165"/>
      <c r="Z958" s="165"/>
    </row>
    <row r="959">
      <c r="A959" s="165"/>
      <c r="B959" s="165"/>
      <c r="C959" s="165"/>
      <c r="D959" s="165"/>
      <c r="E959" s="54"/>
      <c r="F959" s="165"/>
      <c r="G959" s="165"/>
      <c r="H959" s="165"/>
      <c r="I959" s="54"/>
      <c r="J959" s="165"/>
      <c r="K959" s="165"/>
      <c r="L959" s="165"/>
      <c r="M959" s="165"/>
      <c r="N959" s="165"/>
      <c r="O959" s="165"/>
      <c r="P959" s="165"/>
      <c r="Q959" s="165"/>
      <c r="R959" s="165"/>
      <c r="S959" s="165"/>
      <c r="T959" s="165"/>
      <c r="U959" s="165"/>
      <c r="V959" s="165"/>
      <c r="W959" s="165"/>
      <c r="X959" s="165"/>
      <c r="Y959" s="165"/>
      <c r="Z959" s="165"/>
    </row>
    <row r="960">
      <c r="A960" s="165"/>
      <c r="B960" s="165"/>
      <c r="C960" s="165"/>
      <c r="D960" s="165"/>
      <c r="E960" s="54"/>
      <c r="F960" s="165"/>
      <c r="G960" s="165"/>
      <c r="H960" s="165"/>
      <c r="I960" s="54"/>
      <c r="J960" s="165"/>
      <c r="K960" s="165"/>
      <c r="L960" s="165"/>
      <c r="M960" s="165"/>
      <c r="N960" s="165"/>
      <c r="O960" s="165"/>
      <c r="P960" s="165"/>
      <c r="Q960" s="165"/>
      <c r="R960" s="165"/>
      <c r="S960" s="165"/>
      <c r="T960" s="165"/>
      <c r="U960" s="165"/>
      <c r="V960" s="165"/>
      <c r="W960" s="165"/>
      <c r="X960" s="165"/>
      <c r="Y960" s="165"/>
      <c r="Z960" s="165"/>
    </row>
    <row r="961">
      <c r="A961" s="165"/>
      <c r="B961" s="165"/>
      <c r="C961" s="165"/>
      <c r="D961" s="165"/>
      <c r="E961" s="54"/>
      <c r="F961" s="165"/>
      <c r="G961" s="165"/>
      <c r="H961" s="165"/>
      <c r="I961" s="54"/>
      <c r="J961" s="165"/>
      <c r="K961" s="165"/>
      <c r="L961" s="165"/>
      <c r="M961" s="165"/>
      <c r="N961" s="165"/>
      <c r="O961" s="165"/>
      <c r="P961" s="165"/>
      <c r="Q961" s="165"/>
      <c r="R961" s="165"/>
      <c r="S961" s="165"/>
      <c r="T961" s="165"/>
      <c r="U961" s="165"/>
      <c r="V961" s="165"/>
      <c r="W961" s="165"/>
      <c r="X961" s="165"/>
      <c r="Y961" s="165"/>
      <c r="Z961" s="165"/>
    </row>
    <row r="962">
      <c r="A962" s="165"/>
      <c r="B962" s="165"/>
      <c r="C962" s="165"/>
      <c r="D962" s="165"/>
      <c r="E962" s="54"/>
      <c r="F962" s="165"/>
      <c r="G962" s="165"/>
      <c r="H962" s="165"/>
      <c r="I962" s="54"/>
      <c r="J962" s="165"/>
      <c r="K962" s="165"/>
      <c r="L962" s="165"/>
      <c r="M962" s="165"/>
      <c r="N962" s="165"/>
      <c r="O962" s="165"/>
      <c r="P962" s="165"/>
      <c r="Q962" s="165"/>
      <c r="R962" s="165"/>
      <c r="S962" s="165"/>
      <c r="T962" s="165"/>
      <c r="U962" s="165"/>
      <c r="V962" s="165"/>
      <c r="W962" s="165"/>
      <c r="X962" s="165"/>
      <c r="Y962" s="165"/>
      <c r="Z962" s="165"/>
    </row>
    <row r="963">
      <c r="A963" s="165"/>
      <c r="B963" s="165"/>
      <c r="C963" s="165"/>
      <c r="D963" s="165"/>
      <c r="E963" s="54"/>
      <c r="F963" s="165"/>
      <c r="G963" s="165"/>
      <c r="H963" s="165"/>
      <c r="I963" s="54"/>
      <c r="J963" s="165"/>
      <c r="K963" s="165"/>
      <c r="L963" s="165"/>
      <c r="M963" s="165"/>
      <c r="N963" s="165"/>
      <c r="O963" s="165"/>
      <c r="P963" s="165"/>
      <c r="Q963" s="165"/>
      <c r="R963" s="165"/>
      <c r="S963" s="165"/>
      <c r="T963" s="165"/>
      <c r="U963" s="165"/>
      <c r="V963" s="165"/>
      <c r="W963" s="165"/>
      <c r="X963" s="165"/>
      <c r="Y963" s="165"/>
      <c r="Z963" s="165"/>
    </row>
    <row r="964">
      <c r="A964" s="165"/>
      <c r="B964" s="165"/>
      <c r="C964" s="165"/>
      <c r="D964" s="165"/>
      <c r="E964" s="54"/>
      <c r="F964" s="165"/>
      <c r="G964" s="165"/>
      <c r="H964" s="165"/>
      <c r="I964" s="54"/>
      <c r="J964" s="165"/>
      <c r="K964" s="165"/>
      <c r="L964" s="165"/>
      <c r="M964" s="165"/>
      <c r="N964" s="165"/>
      <c r="O964" s="165"/>
      <c r="P964" s="165"/>
      <c r="Q964" s="165"/>
      <c r="R964" s="165"/>
      <c r="S964" s="165"/>
      <c r="T964" s="165"/>
      <c r="U964" s="165"/>
      <c r="V964" s="165"/>
      <c r="W964" s="165"/>
      <c r="X964" s="165"/>
      <c r="Y964" s="165"/>
      <c r="Z964" s="165"/>
    </row>
    <row r="965">
      <c r="A965" s="165"/>
      <c r="B965" s="165"/>
      <c r="C965" s="165"/>
      <c r="D965" s="165"/>
      <c r="E965" s="54"/>
      <c r="F965" s="165"/>
      <c r="G965" s="165"/>
      <c r="H965" s="165"/>
      <c r="I965" s="54"/>
      <c r="J965" s="165"/>
      <c r="K965" s="165"/>
      <c r="L965" s="165"/>
      <c r="M965" s="165"/>
      <c r="N965" s="165"/>
      <c r="O965" s="165"/>
      <c r="P965" s="165"/>
      <c r="Q965" s="165"/>
      <c r="R965" s="165"/>
      <c r="S965" s="165"/>
      <c r="T965" s="165"/>
      <c r="U965" s="165"/>
      <c r="V965" s="165"/>
      <c r="W965" s="165"/>
      <c r="X965" s="165"/>
      <c r="Y965" s="165"/>
      <c r="Z965" s="165"/>
    </row>
    <row r="966">
      <c r="A966" s="165"/>
      <c r="B966" s="165"/>
      <c r="C966" s="165"/>
      <c r="D966" s="165"/>
      <c r="E966" s="54"/>
      <c r="F966" s="165"/>
      <c r="G966" s="165"/>
      <c r="H966" s="165"/>
      <c r="I966" s="54"/>
      <c r="J966" s="165"/>
      <c r="K966" s="165"/>
      <c r="L966" s="165"/>
      <c r="M966" s="165"/>
      <c r="N966" s="165"/>
      <c r="O966" s="165"/>
      <c r="P966" s="165"/>
      <c r="Q966" s="165"/>
      <c r="R966" s="165"/>
      <c r="S966" s="165"/>
      <c r="T966" s="165"/>
      <c r="U966" s="165"/>
      <c r="V966" s="165"/>
      <c r="W966" s="165"/>
      <c r="X966" s="165"/>
      <c r="Y966" s="165"/>
      <c r="Z966" s="165"/>
    </row>
    <row r="967">
      <c r="A967" s="165"/>
      <c r="B967" s="165"/>
      <c r="C967" s="165"/>
      <c r="D967" s="165"/>
      <c r="E967" s="54"/>
      <c r="F967" s="165"/>
      <c r="G967" s="165"/>
      <c r="H967" s="165"/>
      <c r="I967" s="54"/>
      <c r="J967" s="165"/>
      <c r="K967" s="165"/>
      <c r="L967" s="165"/>
      <c r="M967" s="165"/>
      <c r="N967" s="165"/>
      <c r="O967" s="165"/>
      <c r="P967" s="165"/>
      <c r="Q967" s="165"/>
      <c r="R967" s="165"/>
      <c r="S967" s="165"/>
      <c r="T967" s="165"/>
      <c r="U967" s="165"/>
      <c r="V967" s="165"/>
      <c r="W967" s="165"/>
      <c r="X967" s="165"/>
      <c r="Y967" s="165"/>
      <c r="Z967" s="165"/>
    </row>
    <row r="968">
      <c r="A968" s="165"/>
      <c r="B968" s="165"/>
      <c r="C968" s="165"/>
      <c r="D968" s="165"/>
      <c r="E968" s="54"/>
      <c r="F968" s="165"/>
      <c r="G968" s="165"/>
      <c r="H968" s="165"/>
      <c r="I968" s="54"/>
      <c r="J968" s="165"/>
      <c r="K968" s="165"/>
      <c r="L968" s="165"/>
      <c r="M968" s="165"/>
      <c r="N968" s="165"/>
      <c r="O968" s="165"/>
      <c r="P968" s="165"/>
      <c r="Q968" s="165"/>
      <c r="R968" s="165"/>
      <c r="S968" s="165"/>
      <c r="T968" s="165"/>
      <c r="U968" s="165"/>
      <c r="V968" s="165"/>
      <c r="W968" s="165"/>
      <c r="X968" s="165"/>
      <c r="Y968" s="165"/>
      <c r="Z968" s="165"/>
    </row>
    <row r="969">
      <c r="A969" s="165"/>
      <c r="B969" s="165"/>
      <c r="C969" s="165"/>
      <c r="D969" s="165"/>
      <c r="E969" s="54"/>
      <c r="F969" s="165"/>
      <c r="G969" s="165"/>
      <c r="H969" s="165"/>
      <c r="I969" s="54"/>
      <c r="J969" s="165"/>
      <c r="K969" s="165"/>
      <c r="L969" s="165"/>
      <c r="M969" s="165"/>
      <c r="N969" s="165"/>
      <c r="O969" s="165"/>
      <c r="P969" s="165"/>
      <c r="Q969" s="165"/>
      <c r="R969" s="165"/>
      <c r="S969" s="165"/>
      <c r="T969" s="165"/>
      <c r="U969" s="165"/>
      <c r="V969" s="165"/>
      <c r="W969" s="165"/>
      <c r="X969" s="165"/>
      <c r="Y969" s="165"/>
      <c r="Z969" s="165"/>
    </row>
    <row r="970">
      <c r="A970" s="165"/>
      <c r="B970" s="165"/>
      <c r="C970" s="165"/>
      <c r="D970" s="165"/>
      <c r="E970" s="54"/>
      <c r="F970" s="165"/>
      <c r="G970" s="165"/>
      <c r="H970" s="165"/>
      <c r="I970" s="54"/>
      <c r="J970" s="165"/>
      <c r="K970" s="165"/>
      <c r="L970" s="165"/>
      <c r="M970" s="165"/>
      <c r="N970" s="165"/>
      <c r="O970" s="165"/>
      <c r="P970" s="165"/>
      <c r="Q970" s="165"/>
      <c r="R970" s="165"/>
      <c r="S970" s="165"/>
      <c r="T970" s="165"/>
      <c r="U970" s="165"/>
      <c r="V970" s="165"/>
      <c r="W970" s="165"/>
      <c r="X970" s="165"/>
      <c r="Y970" s="165"/>
      <c r="Z970" s="165"/>
    </row>
    <row r="971">
      <c r="A971" s="165"/>
      <c r="B971" s="165"/>
      <c r="C971" s="165"/>
      <c r="D971" s="165"/>
      <c r="E971" s="54"/>
      <c r="F971" s="165"/>
      <c r="G971" s="165"/>
      <c r="H971" s="165"/>
      <c r="I971" s="54"/>
      <c r="J971" s="165"/>
      <c r="K971" s="165"/>
      <c r="L971" s="165"/>
      <c r="M971" s="165"/>
      <c r="N971" s="165"/>
      <c r="O971" s="165"/>
      <c r="P971" s="165"/>
      <c r="Q971" s="165"/>
      <c r="R971" s="165"/>
      <c r="S971" s="165"/>
      <c r="T971" s="165"/>
      <c r="U971" s="165"/>
      <c r="V971" s="165"/>
      <c r="W971" s="165"/>
      <c r="X971" s="165"/>
      <c r="Y971" s="165"/>
      <c r="Z971" s="165"/>
    </row>
    <row r="972">
      <c r="A972" s="165"/>
      <c r="B972" s="165"/>
      <c r="C972" s="165"/>
      <c r="D972" s="165"/>
      <c r="E972" s="54"/>
      <c r="F972" s="165"/>
      <c r="G972" s="165"/>
      <c r="H972" s="165"/>
      <c r="I972" s="54"/>
      <c r="J972" s="165"/>
      <c r="K972" s="165"/>
      <c r="L972" s="165"/>
      <c r="M972" s="165"/>
      <c r="N972" s="165"/>
      <c r="O972" s="165"/>
      <c r="P972" s="165"/>
      <c r="Q972" s="165"/>
      <c r="R972" s="165"/>
      <c r="S972" s="165"/>
      <c r="T972" s="165"/>
      <c r="U972" s="165"/>
      <c r="V972" s="165"/>
      <c r="W972" s="165"/>
      <c r="X972" s="165"/>
      <c r="Y972" s="165"/>
      <c r="Z972" s="165"/>
    </row>
    <row r="973">
      <c r="A973" s="165"/>
      <c r="B973" s="165"/>
      <c r="C973" s="165"/>
      <c r="D973" s="165"/>
      <c r="E973" s="54"/>
      <c r="F973" s="165"/>
      <c r="G973" s="165"/>
      <c r="H973" s="165"/>
      <c r="I973" s="54"/>
      <c r="J973" s="165"/>
      <c r="K973" s="165"/>
      <c r="L973" s="165"/>
      <c r="M973" s="165"/>
      <c r="N973" s="165"/>
      <c r="O973" s="165"/>
      <c r="P973" s="165"/>
      <c r="Q973" s="165"/>
      <c r="R973" s="165"/>
      <c r="S973" s="165"/>
      <c r="T973" s="165"/>
      <c r="U973" s="165"/>
      <c r="V973" s="165"/>
      <c r="W973" s="165"/>
      <c r="X973" s="165"/>
      <c r="Y973" s="165"/>
      <c r="Z973" s="165"/>
    </row>
    <row r="974">
      <c r="A974" s="165"/>
      <c r="B974" s="165"/>
      <c r="C974" s="165"/>
      <c r="D974" s="165"/>
      <c r="E974" s="54"/>
      <c r="F974" s="165"/>
      <c r="G974" s="165"/>
      <c r="H974" s="165"/>
      <c r="I974" s="54"/>
      <c r="J974" s="165"/>
      <c r="K974" s="165"/>
      <c r="L974" s="165"/>
      <c r="M974" s="165"/>
      <c r="N974" s="165"/>
      <c r="O974" s="165"/>
      <c r="P974" s="165"/>
      <c r="Q974" s="165"/>
      <c r="R974" s="165"/>
      <c r="S974" s="165"/>
      <c r="T974" s="165"/>
      <c r="U974" s="165"/>
      <c r="V974" s="165"/>
      <c r="W974" s="165"/>
      <c r="X974" s="165"/>
      <c r="Y974" s="165"/>
      <c r="Z974" s="165"/>
    </row>
    <row r="975">
      <c r="A975" s="165"/>
      <c r="B975" s="165"/>
      <c r="C975" s="165"/>
      <c r="D975" s="165"/>
      <c r="E975" s="54"/>
      <c r="F975" s="165"/>
      <c r="G975" s="165"/>
      <c r="H975" s="165"/>
      <c r="I975" s="54"/>
      <c r="J975" s="165"/>
      <c r="K975" s="165"/>
      <c r="L975" s="165"/>
      <c r="M975" s="165"/>
      <c r="N975" s="165"/>
      <c r="O975" s="165"/>
      <c r="P975" s="165"/>
      <c r="Q975" s="165"/>
      <c r="R975" s="165"/>
      <c r="S975" s="165"/>
      <c r="T975" s="165"/>
      <c r="U975" s="165"/>
      <c r="V975" s="165"/>
      <c r="W975" s="165"/>
      <c r="X975" s="165"/>
      <c r="Y975" s="165"/>
      <c r="Z975" s="165"/>
    </row>
    <row r="976">
      <c r="A976" s="165"/>
      <c r="B976" s="165"/>
      <c r="C976" s="165"/>
      <c r="D976" s="165"/>
      <c r="E976" s="54"/>
      <c r="F976" s="165"/>
      <c r="G976" s="165"/>
      <c r="H976" s="165"/>
      <c r="I976" s="54"/>
      <c r="J976" s="165"/>
      <c r="K976" s="165"/>
      <c r="L976" s="165"/>
      <c r="M976" s="165"/>
      <c r="N976" s="165"/>
      <c r="O976" s="165"/>
      <c r="P976" s="165"/>
      <c r="Q976" s="165"/>
      <c r="R976" s="165"/>
      <c r="S976" s="165"/>
      <c r="T976" s="165"/>
      <c r="U976" s="165"/>
      <c r="V976" s="165"/>
      <c r="W976" s="165"/>
      <c r="X976" s="165"/>
      <c r="Y976" s="165"/>
      <c r="Z976" s="165"/>
    </row>
    <row r="977">
      <c r="A977" s="165"/>
      <c r="B977" s="165"/>
      <c r="C977" s="165"/>
      <c r="D977" s="165"/>
      <c r="E977" s="54"/>
      <c r="F977" s="165"/>
      <c r="G977" s="165"/>
      <c r="H977" s="165"/>
      <c r="I977" s="54"/>
      <c r="J977" s="165"/>
      <c r="K977" s="165"/>
      <c r="L977" s="165"/>
      <c r="M977" s="165"/>
      <c r="N977" s="165"/>
      <c r="O977" s="165"/>
      <c r="P977" s="165"/>
      <c r="Q977" s="165"/>
      <c r="R977" s="165"/>
      <c r="S977" s="165"/>
      <c r="T977" s="165"/>
      <c r="U977" s="165"/>
      <c r="V977" s="165"/>
      <c r="W977" s="165"/>
      <c r="X977" s="165"/>
      <c r="Y977" s="165"/>
      <c r="Z977" s="165"/>
    </row>
    <row r="978">
      <c r="A978" s="165"/>
      <c r="B978" s="165"/>
      <c r="C978" s="165"/>
      <c r="D978" s="165"/>
      <c r="E978" s="54"/>
      <c r="F978" s="165"/>
      <c r="G978" s="165"/>
      <c r="H978" s="165"/>
      <c r="I978" s="54"/>
      <c r="J978" s="165"/>
      <c r="K978" s="165"/>
      <c r="L978" s="165"/>
      <c r="M978" s="165"/>
      <c r="N978" s="165"/>
      <c r="O978" s="165"/>
      <c r="P978" s="165"/>
      <c r="Q978" s="165"/>
      <c r="R978" s="165"/>
      <c r="S978" s="165"/>
      <c r="T978" s="165"/>
      <c r="U978" s="165"/>
      <c r="V978" s="165"/>
      <c r="W978" s="165"/>
      <c r="X978" s="165"/>
      <c r="Y978" s="165"/>
      <c r="Z978" s="165"/>
    </row>
    <row r="979">
      <c r="A979" s="165"/>
      <c r="B979" s="165"/>
      <c r="C979" s="165"/>
      <c r="D979" s="165"/>
      <c r="E979" s="54"/>
      <c r="F979" s="165"/>
      <c r="G979" s="165"/>
      <c r="H979" s="165"/>
      <c r="I979" s="54"/>
      <c r="J979" s="165"/>
      <c r="K979" s="165"/>
      <c r="L979" s="165"/>
      <c r="M979" s="165"/>
      <c r="N979" s="165"/>
      <c r="O979" s="165"/>
      <c r="P979" s="165"/>
      <c r="Q979" s="165"/>
      <c r="R979" s="165"/>
      <c r="S979" s="165"/>
      <c r="T979" s="165"/>
      <c r="U979" s="165"/>
      <c r="V979" s="165"/>
      <c r="W979" s="165"/>
      <c r="X979" s="165"/>
      <c r="Y979" s="165"/>
      <c r="Z979" s="165"/>
    </row>
    <row r="980">
      <c r="A980" s="165"/>
      <c r="B980" s="165"/>
      <c r="C980" s="165"/>
      <c r="D980" s="165"/>
      <c r="E980" s="54"/>
      <c r="F980" s="165"/>
      <c r="G980" s="165"/>
      <c r="H980" s="165"/>
      <c r="I980" s="54"/>
      <c r="J980" s="165"/>
      <c r="K980" s="165"/>
      <c r="L980" s="165"/>
      <c r="M980" s="165"/>
      <c r="N980" s="165"/>
      <c r="O980" s="165"/>
      <c r="P980" s="165"/>
      <c r="Q980" s="165"/>
      <c r="R980" s="165"/>
      <c r="S980" s="165"/>
      <c r="T980" s="165"/>
      <c r="U980" s="165"/>
      <c r="V980" s="165"/>
      <c r="W980" s="165"/>
      <c r="X980" s="165"/>
      <c r="Y980" s="165"/>
      <c r="Z980" s="165"/>
    </row>
    <row r="981">
      <c r="A981" s="165"/>
      <c r="B981" s="165"/>
      <c r="C981" s="165"/>
      <c r="D981" s="165"/>
      <c r="E981" s="54"/>
      <c r="F981" s="165"/>
      <c r="G981" s="165"/>
      <c r="H981" s="165"/>
      <c r="I981" s="54"/>
      <c r="J981" s="165"/>
      <c r="K981" s="165"/>
      <c r="L981" s="165"/>
      <c r="M981" s="165"/>
      <c r="N981" s="165"/>
      <c r="O981" s="165"/>
      <c r="P981" s="165"/>
      <c r="Q981" s="165"/>
      <c r="R981" s="165"/>
      <c r="S981" s="165"/>
      <c r="T981" s="165"/>
      <c r="U981" s="165"/>
      <c r="V981" s="165"/>
      <c r="W981" s="165"/>
      <c r="X981" s="165"/>
      <c r="Y981" s="165"/>
      <c r="Z981" s="165"/>
    </row>
    <row r="982">
      <c r="A982" s="165"/>
      <c r="B982" s="165"/>
      <c r="C982" s="165"/>
      <c r="D982" s="165"/>
      <c r="E982" s="54"/>
      <c r="F982" s="165"/>
      <c r="G982" s="165"/>
      <c r="H982" s="165"/>
      <c r="I982" s="54"/>
      <c r="J982" s="165"/>
      <c r="K982" s="165"/>
      <c r="L982" s="165"/>
      <c r="M982" s="165"/>
      <c r="N982" s="165"/>
      <c r="O982" s="165"/>
      <c r="P982" s="165"/>
      <c r="Q982" s="165"/>
      <c r="R982" s="165"/>
      <c r="S982" s="165"/>
      <c r="T982" s="165"/>
      <c r="U982" s="165"/>
      <c r="V982" s="165"/>
      <c r="W982" s="165"/>
      <c r="X982" s="165"/>
      <c r="Y982" s="165"/>
      <c r="Z982" s="165"/>
    </row>
    <row r="983">
      <c r="A983" s="165"/>
      <c r="B983" s="165"/>
      <c r="C983" s="165"/>
      <c r="D983" s="165"/>
      <c r="E983" s="54"/>
      <c r="F983" s="165"/>
      <c r="G983" s="165"/>
      <c r="H983" s="165"/>
      <c r="I983" s="54"/>
      <c r="J983" s="165"/>
      <c r="K983" s="165"/>
      <c r="L983" s="165"/>
      <c r="M983" s="165"/>
      <c r="N983" s="165"/>
      <c r="O983" s="165"/>
      <c r="P983" s="165"/>
      <c r="Q983" s="165"/>
      <c r="R983" s="165"/>
      <c r="S983" s="165"/>
      <c r="T983" s="165"/>
      <c r="U983" s="165"/>
      <c r="V983" s="165"/>
      <c r="W983" s="165"/>
      <c r="X983" s="165"/>
      <c r="Y983" s="165"/>
      <c r="Z983" s="165"/>
    </row>
    <row r="984">
      <c r="A984" s="165"/>
      <c r="B984" s="165"/>
      <c r="C984" s="165"/>
      <c r="D984" s="165"/>
      <c r="E984" s="54"/>
      <c r="F984" s="165"/>
      <c r="G984" s="165"/>
      <c r="H984" s="165"/>
      <c r="I984" s="54"/>
      <c r="J984" s="165"/>
      <c r="K984" s="165"/>
      <c r="L984" s="165"/>
      <c r="M984" s="165"/>
      <c r="N984" s="165"/>
      <c r="O984" s="165"/>
      <c r="P984" s="165"/>
      <c r="Q984" s="165"/>
      <c r="R984" s="165"/>
      <c r="S984" s="165"/>
      <c r="T984" s="165"/>
      <c r="U984" s="165"/>
      <c r="V984" s="165"/>
      <c r="W984" s="165"/>
      <c r="X984" s="165"/>
      <c r="Y984" s="165"/>
      <c r="Z984" s="165"/>
    </row>
    <row r="985">
      <c r="A985" s="165"/>
      <c r="B985" s="165"/>
      <c r="C985" s="165"/>
      <c r="D985" s="165"/>
      <c r="E985" s="54"/>
      <c r="F985" s="165"/>
      <c r="G985" s="165"/>
      <c r="H985" s="165"/>
      <c r="I985" s="54"/>
      <c r="J985" s="165"/>
      <c r="K985" s="165"/>
      <c r="L985" s="165"/>
      <c r="M985" s="165"/>
      <c r="N985" s="165"/>
      <c r="O985" s="165"/>
      <c r="P985" s="165"/>
      <c r="Q985" s="165"/>
      <c r="R985" s="165"/>
      <c r="S985" s="165"/>
      <c r="T985" s="165"/>
      <c r="U985" s="165"/>
      <c r="V985" s="165"/>
      <c r="W985" s="165"/>
      <c r="X985" s="165"/>
      <c r="Y985" s="165"/>
      <c r="Z985" s="165"/>
    </row>
    <row r="986">
      <c r="A986" s="165"/>
      <c r="B986" s="165"/>
      <c r="C986" s="165"/>
      <c r="D986" s="165"/>
      <c r="E986" s="54"/>
      <c r="F986" s="165"/>
      <c r="G986" s="165"/>
      <c r="H986" s="165"/>
      <c r="I986" s="54"/>
      <c r="J986" s="165"/>
      <c r="K986" s="165"/>
      <c r="L986" s="165"/>
      <c r="M986" s="165"/>
      <c r="N986" s="165"/>
      <c r="O986" s="165"/>
      <c r="P986" s="165"/>
      <c r="Q986" s="165"/>
      <c r="R986" s="165"/>
      <c r="S986" s="165"/>
      <c r="T986" s="165"/>
      <c r="U986" s="165"/>
      <c r="V986" s="165"/>
      <c r="W986" s="165"/>
      <c r="X986" s="165"/>
      <c r="Y986" s="165"/>
      <c r="Z986" s="165"/>
    </row>
    <row r="987">
      <c r="A987" s="165"/>
      <c r="B987" s="165"/>
      <c r="C987" s="165"/>
      <c r="D987" s="165"/>
      <c r="E987" s="54"/>
      <c r="F987" s="165"/>
      <c r="G987" s="165"/>
      <c r="H987" s="165"/>
      <c r="I987" s="54"/>
      <c r="J987" s="165"/>
      <c r="K987" s="165"/>
      <c r="L987" s="165"/>
      <c r="M987" s="165"/>
      <c r="N987" s="165"/>
      <c r="O987" s="165"/>
      <c r="P987" s="165"/>
      <c r="Q987" s="165"/>
      <c r="R987" s="165"/>
      <c r="S987" s="165"/>
      <c r="T987" s="165"/>
      <c r="U987" s="165"/>
      <c r="V987" s="165"/>
      <c r="W987" s="165"/>
      <c r="X987" s="165"/>
      <c r="Y987" s="165"/>
      <c r="Z987" s="165"/>
    </row>
    <row r="988">
      <c r="A988" s="165"/>
      <c r="B988" s="165"/>
      <c r="C988" s="165"/>
      <c r="D988" s="165"/>
      <c r="E988" s="54"/>
      <c r="F988" s="165"/>
      <c r="G988" s="165"/>
      <c r="H988" s="165"/>
      <c r="I988" s="54"/>
      <c r="J988" s="165"/>
      <c r="K988" s="165"/>
      <c r="L988" s="165"/>
      <c r="M988" s="165"/>
      <c r="N988" s="165"/>
      <c r="O988" s="165"/>
      <c r="P988" s="165"/>
      <c r="Q988" s="165"/>
      <c r="R988" s="165"/>
      <c r="S988" s="165"/>
      <c r="T988" s="165"/>
      <c r="U988" s="165"/>
      <c r="V988" s="165"/>
      <c r="W988" s="165"/>
      <c r="X988" s="165"/>
      <c r="Y988" s="165"/>
      <c r="Z988" s="165"/>
    </row>
    <row r="989">
      <c r="A989" s="165"/>
      <c r="B989" s="165"/>
      <c r="C989" s="165"/>
      <c r="D989" s="165"/>
      <c r="E989" s="54"/>
      <c r="F989" s="165"/>
      <c r="G989" s="165"/>
      <c r="H989" s="165"/>
      <c r="I989" s="54"/>
      <c r="J989" s="165"/>
      <c r="K989" s="165"/>
      <c r="L989" s="165"/>
      <c r="M989" s="165"/>
      <c r="N989" s="165"/>
      <c r="O989" s="165"/>
      <c r="P989" s="165"/>
      <c r="Q989" s="165"/>
      <c r="R989" s="165"/>
      <c r="S989" s="165"/>
      <c r="T989" s="165"/>
      <c r="U989" s="165"/>
      <c r="V989" s="165"/>
      <c r="W989" s="165"/>
      <c r="X989" s="165"/>
      <c r="Y989" s="165"/>
      <c r="Z989" s="165"/>
    </row>
    <row r="990">
      <c r="A990" s="165"/>
      <c r="B990" s="165"/>
      <c r="C990" s="165"/>
      <c r="D990" s="165"/>
      <c r="E990" s="54"/>
      <c r="F990" s="165"/>
      <c r="G990" s="165"/>
      <c r="H990" s="165"/>
      <c r="I990" s="54"/>
      <c r="J990" s="165"/>
      <c r="K990" s="165"/>
      <c r="L990" s="165"/>
      <c r="M990" s="165"/>
      <c r="N990" s="165"/>
      <c r="O990" s="165"/>
      <c r="P990" s="165"/>
      <c r="Q990" s="165"/>
      <c r="R990" s="165"/>
      <c r="S990" s="165"/>
      <c r="T990" s="165"/>
      <c r="U990" s="165"/>
      <c r="V990" s="165"/>
      <c r="W990" s="165"/>
      <c r="X990" s="165"/>
      <c r="Y990" s="165"/>
      <c r="Z990" s="165"/>
    </row>
    <row r="991">
      <c r="A991" s="165"/>
      <c r="B991" s="165"/>
      <c r="C991" s="165"/>
      <c r="D991" s="165"/>
      <c r="E991" s="54"/>
      <c r="F991" s="165"/>
      <c r="G991" s="165"/>
      <c r="H991" s="165"/>
      <c r="I991" s="54"/>
      <c r="J991" s="165"/>
      <c r="K991" s="165"/>
      <c r="L991" s="165"/>
      <c r="M991" s="165"/>
      <c r="N991" s="165"/>
      <c r="O991" s="165"/>
      <c r="P991" s="165"/>
      <c r="Q991" s="165"/>
      <c r="R991" s="165"/>
      <c r="S991" s="165"/>
      <c r="T991" s="165"/>
      <c r="U991" s="165"/>
      <c r="V991" s="165"/>
      <c r="W991" s="165"/>
      <c r="X991" s="165"/>
      <c r="Y991" s="165"/>
      <c r="Z991" s="165"/>
    </row>
    <row r="992">
      <c r="A992" s="165"/>
      <c r="B992" s="165"/>
      <c r="C992" s="165"/>
      <c r="D992" s="165"/>
      <c r="E992" s="54"/>
      <c r="F992" s="165"/>
      <c r="G992" s="165"/>
      <c r="H992" s="165"/>
      <c r="I992" s="54"/>
      <c r="J992" s="165"/>
      <c r="K992" s="165"/>
      <c r="L992" s="165"/>
      <c r="M992" s="165"/>
      <c r="N992" s="165"/>
      <c r="O992" s="165"/>
      <c r="P992" s="165"/>
      <c r="Q992" s="165"/>
      <c r="R992" s="165"/>
      <c r="S992" s="165"/>
      <c r="T992" s="165"/>
      <c r="U992" s="165"/>
      <c r="V992" s="165"/>
      <c r="W992" s="165"/>
      <c r="X992" s="165"/>
      <c r="Y992" s="165"/>
      <c r="Z992" s="165"/>
    </row>
    <row r="993">
      <c r="A993" s="165"/>
      <c r="B993" s="165"/>
      <c r="C993" s="165"/>
      <c r="D993" s="165"/>
      <c r="E993" s="54"/>
      <c r="F993" s="165"/>
      <c r="G993" s="165"/>
      <c r="H993" s="165"/>
      <c r="I993" s="54"/>
      <c r="J993" s="165"/>
      <c r="K993" s="165"/>
      <c r="L993" s="165"/>
      <c r="M993" s="165"/>
      <c r="N993" s="165"/>
      <c r="O993" s="165"/>
      <c r="P993" s="165"/>
      <c r="Q993" s="165"/>
      <c r="R993" s="165"/>
      <c r="S993" s="165"/>
      <c r="T993" s="165"/>
      <c r="U993" s="165"/>
      <c r="V993" s="165"/>
      <c r="W993" s="165"/>
      <c r="X993" s="165"/>
      <c r="Y993" s="165"/>
      <c r="Z993" s="165"/>
    </row>
    <row r="994">
      <c r="A994" s="165"/>
      <c r="B994" s="165"/>
      <c r="C994" s="165"/>
      <c r="D994" s="165"/>
      <c r="E994" s="54"/>
      <c r="F994" s="165"/>
      <c r="G994" s="165"/>
      <c r="H994" s="165"/>
      <c r="I994" s="54"/>
      <c r="J994" s="165"/>
      <c r="K994" s="165"/>
      <c r="L994" s="165"/>
      <c r="M994" s="165"/>
      <c r="N994" s="165"/>
      <c r="O994" s="165"/>
      <c r="P994" s="165"/>
      <c r="Q994" s="165"/>
      <c r="R994" s="165"/>
      <c r="S994" s="165"/>
      <c r="T994" s="165"/>
      <c r="U994" s="165"/>
      <c r="V994" s="165"/>
      <c r="W994" s="165"/>
      <c r="X994" s="165"/>
      <c r="Y994" s="165"/>
      <c r="Z994" s="165"/>
    </row>
    <row r="995">
      <c r="A995" s="165"/>
      <c r="B995" s="165"/>
      <c r="C995" s="165"/>
      <c r="D995" s="165"/>
      <c r="E995" s="54"/>
      <c r="F995" s="165"/>
      <c r="G995" s="165"/>
      <c r="H995" s="165"/>
      <c r="I995" s="54"/>
      <c r="J995" s="165"/>
      <c r="K995" s="165"/>
      <c r="L995" s="165"/>
      <c r="M995" s="165"/>
      <c r="N995" s="165"/>
      <c r="O995" s="165"/>
      <c r="P995" s="165"/>
      <c r="Q995" s="165"/>
      <c r="R995" s="165"/>
      <c r="S995" s="165"/>
      <c r="T995" s="165"/>
      <c r="U995" s="165"/>
      <c r="V995" s="165"/>
      <c r="W995" s="165"/>
      <c r="X995" s="165"/>
      <c r="Y995" s="165"/>
      <c r="Z995" s="165"/>
    </row>
    <row r="996">
      <c r="A996" s="165"/>
      <c r="B996" s="165"/>
      <c r="C996" s="165"/>
      <c r="D996" s="165"/>
      <c r="E996" s="54"/>
      <c r="F996" s="165"/>
      <c r="G996" s="165"/>
      <c r="H996" s="165"/>
      <c r="I996" s="54"/>
      <c r="J996" s="165"/>
      <c r="K996" s="165"/>
      <c r="L996" s="165"/>
      <c r="M996" s="165"/>
      <c r="N996" s="165"/>
      <c r="O996" s="165"/>
      <c r="P996" s="165"/>
      <c r="Q996" s="165"/>
      <c r="R996" s="165"/>
      <c r="S996" s="165"/>
      <c r="T996" s="165"/>
      <c r="U996" s="165"/>
      <c r="V996" s="165"/>
      <c r="W996" s="165"/>
      <c r="X996" s="165"/>
      <c r="Y996" s="165"/>
      <c r="Z996" s="165"/>
    </row>
    <row r="997">
      <c r="A997" s="165"/>
      <c r="B997" s="165"/>
      <c r="C997" s="165"/>
      <c r="D997" s="165"/>
      <c r="E997" s="54"/>
      <c r="F997" s="165"/>
      <c r="G997" s="165"/>
      <c r="H997" s="165"/>
      <c r="I997" s="54"/>
      <c r="J997" s="165"/>
      <c r="K997" s="165"/>
      <c r="L997" s="165"/>
      <c r="M997" s="165"/>
      <c r="N997" s="165"/>
      <c r="O997" s="165"/>
      <c r="P997" s="165"/>
      <c r="Q997" s="165"/>
      <c r="R997" s="165"/>
      <c r="S997" s="165"/>
      <c r="T997" s="165"/>
      <c r="U997" s="165"/>
      <c r="V997" s="165"/>
      <c r="W997" s="165"/>
      <c r="X997" s="165"/>
      <c r="Y997" s="165"/>
      <c r="Z997" s="165"/>
    </row>
    <row r="998">
      <c r="A998" s="165"/>
      <c r="B998" s="165"/>
      <c r="C998" s="165"/>
      <c r="D998" s="165"/>
      <c r="E998" s="54"/>
      <c r="F998" s="165"/>
      <c r="G998" s="165"/>
      <c r="H998" s="165"/>
      <c r="I998" s="54"/>
      <c r="J998" s="165"/>
      <c r="K998" s="165"/>
      <c r="L998" s="165"/>
      <c r="M998" s="165"/>
      <c r="N998" s="165"/>
      <c r="O998" s="165"/>
      <c r="P998" s="165"/>
      <c r="Q998" s="165"/>
      <c r="R998" s="165"/>
      <c r="S998" s="165"/>
      <c r="T998" s="165"/>
      <c r="U998" s="165"/>
      <c r="V998" s="165"/>
      <c r="W998" s="165"/>
      <c r="X998" s="165"/>
      <c r="Y998" s="165"/>
      <c r="Z998" s="165"/>
    </row>
    <row r="999">
      <c r="A999" s="165"/>
      <c r="B999" s="165"/>
      <c r="C999" s="165"/>
      <c r="D999" s="165"/>
      <c r="E999" s="54"/>
      <c r="F999" s="165"/>
      <c r="G999" s="165"/>
      <c r="H999" s="165"/>
      <c r="I999" s="54"/>
      <c r="J999" s="165"/>
      <c r="K999" s="165"/>
      <c r="L999" s="165"/>
      <c r="M999" s="165"/>
      <c r="N999" s="165"/>
      <c r="O999" s="165"/>
      <c r="P999" s="165"/>
      <c r="Q999" s="165"/>
      <c r="R999" s="165"/>
      <c r="S999" s="165"/>
      <c r="T999" s="165"/>
      <c r="U999" s="165"/>
      <c r="V999" s="165"/>
      <c r="W999" s="165"/>
      <c r="X999" s="165"/>
      <c r="Y999" s="165"/>
      <c r="Z999" s="165"/>
    </row>
    <row r="1000">
      <c r="A1000" s="165"/>
      <c r="B1000" s="165"/>
      <c r="C1000" s="165"/>
      <c r="D1000" s="165"/>
      <c r="E1000" s="54"/>
      <c r="F1000" s="165"/>
      <c r="G1000" s="165"/>
      <c r="H1000" s="165"/>
      <c r="I1000" s="54"/>
      <c r="J1000" s="165"/>
      <c r="K1000" s="165"/>
      <c r="L1000" s="165"/>
      <c r="M1000" s="165"/>
      <c r="N1000" s="165"/>
      <c r="O1000" s="165"/>
      <c r="P1000" s="165"/>
      <c r="Q1000" s="165"/>
      <c r="R1000" s="165"/>
      <c r="S1000" s="165"/>
      <c r="T1000" s="165"/>
      <c r="U1000" s="165"/>
      <c r="V1000" s="165"/>
      <c r="W1000" s="165"/>
      <c r="X1000" s="165"/>
      <c r="Y1000" s="165"/>
      <c r="Z1000" s="165"/>
    </row>
    <row r="1001">
      <c r="A1001" s="165"/>
      <c r="B1001" s="165"/>
      <c r="C1001" s="165"/>
      <c r="D1001" s="165"/>
      <c r="E1001" s="54"/>
      <c r="F1001" s="165"/>
      <c r="G1001" s="165"/>
      <c r="H1001" s="165"/>
      <c r="I1001" s="54"/>
      <c r="J1001" s="165"/>
      <c r="K1001" s="165"/>
      <c r="L1001" s="165"/>
      <c r="M1001" s="165"/>
      <c r="N1001" s="165"/>
      <c r="O1001" s="165"/>
      <c r="P1001" s="165"/>
      <c r="Q1001" s="165"/>
      <c r="R1001" s="165"/>
      <c r="S1001" s="165"/>
      <c r="T1001" s="165"/>
      <c r="U1001" s="165"/>
      <c r="V1001" s="165"/>
      <c r="W1001" s="165"/>
      <c r="X1001" s="165"/>
      <c r="Y1001" s="165"/>
      <c r="Z1001" s="165"/>
    </row>
    <row r="1002">
      <c r="A1002" s="165"/>
      <c r="B1002" s="165"/>
      <c r="C1002" s="165"/>
      <c r="D1002" s="165"/>
      <c r="E1002" s="54"/>
      <c r="F1002" s="165"/>
      <c r="G1002" s="165"/>
      <c r="H1002" s="165"/>
      <c r="I1002" s="54"/>
      <c r="J1002" s="165"/>
      <c r="K1002" s="165"/>
      <c r="L1002" s="165"/>
      <c r="M1002" s="165"/>
      <c r="N1002" s="165"/>
      <c r="O1002" s="165"/>
      <c r="P1002" s="165"/>
      <c r="Q1002" s="165"/>
      <c r="R1002" s="165"/>
      <c r="S1002" s="165"/>
      <c r="T1002" s="165"/>
      <c r="U1002" s="165"/>
      <c r="V1002" s="165"/>
      <c r="W1002" s="165"/>
      <c r="X1002" s="165"/>
      <c r="Y1002" s="165"/>
      <c r="Z1002" s="165"/>
    </row>
    <row r="1003">
      <c r="A1003" s="165"/>
      <c r="B1003" s="165"/>
      <c r="C1003" s="165"/>
      <c r="D1003" s="165"/>
      <c r="E1003" s="54"/>
      <c r="F1003" s="165"/>
      <c r="G1003" s="165"/>
      <c r="H1003" s="165"/>
      <c r="I1003" s="54"/>
      <c r="J1003" s="165"/>
      <c r="K1003" s="165"/>
      <c r="L1003" s="165"/>
      <c r="M1003" s="165"/>
      <c r="N1003" s="165"/>
      <c r="O1003" s="165"/>
      <c r="P1003" s="165"/>
      <c r="Q1003" s="165"/>
      <c r="R1003" s="165"/>
      <c r="S1003" s="165"/>
      <c r="T1003" s="165"/>
      <c r="U1003" s="165"/>
      <c r="V1003" s="165"/>
      <c r="W1003" s="165"/>
      <c r="X1003" s="165"/>
      <c r="Y1003" s="165"/>
      <c r="Z1003" s="165"/>
    </row>
    <row r="1004">
      <c r="A1004" s="165"/>
      <c r="B1004" s="165"/>
      <c r="C1004" s="165"/>
      <c r="D1004" s="165"/>
      <c r="E1004" s="54"/>
      <c r="F1004" s="165"/>
      <c r="G1004" s="165"/>
      <c r="H1004" s="165"/>
      <c r="I1004" s="54"/>
      <c r="J1004" s="165"/>
      <c r="K1004" s="165"/>
      <c r="L1004" s="165"/>
      <c r="M1004" s="165"/>
      <c r="N1004" s="165"/>
      <c r="O1004" s="165"/>
      <c r="P1004" s="165"/>
      <c r="Q1004" s="165"/>
      <c r="R1004" s="165"/>
      <c r="S1004" s="165"/>
      <c r="T1004" s="165"/>
      <c r="U1004" s="165"/>
      <c r="V1004" s="165"/>
      <c r="W1004" s="165"/>
      <c r="X1004" s="165"/>
      <c r="Y1004" s="165"/>
      <c r="Z1004" s="165"/>
    </row>
    <row r="1005">
      <c r="A1005" s="165"/>
      <c r="B1005" s="165"/>
      <c r="C1005" s="165"/>
      <c r="D1005" s="165"/>
      <c r="E1005" s="54"/>
      <c r="F1005" s="165"/>
      <c r="G1005" s="165"/>
      <c r="H1005" s="165"/>
      <c r="I1005" s="54"/>
      <c r="J1005" s="165"/>
      <c r="K1005" s="165"/>
      <c r="L1005" s="165"/>
      <c r="M1005" s="165"/>
      <c r="N1005" s="165"/>
      <c r="O1005" s="165"/>
      <c r="P1005" s="165"/>
      <c r="Q1005" s="165"/>
      <c r="R1005" s="165"/>
      <c r="S1005" s="165"/>
      <c r="T1005" s="165"/>
      <c r="U1005" s="165"/>
      <c r="V1005" s="165"/>
      <c r="W1005" s="165"/>
      <c r="X1005" s="165"/>
      <c r="Y1005" s="165"/>
      <c r="Z1005" s="165"/>
    </row>
    <row r="1006">
      <c r="A1006" s="165"/>
      <c r="B1006" s="165"/>
      <c r="C1006" s="165"/>
      <c r="D1006" s="165"/>
      <c r="E1006" s="54"/>
      <c r="F1006" s="165"/>
      <c r="G1006" s="165"/>
      <c r="H1006" s="165"/>
      <c r="I1006" s="54"/>
      <c r="J1006" s="165"/>
      <c r="K1006" s="165"/>
      <c r="L1006" s="165"/>
      <c r="M1006" s="165"/>
      <c r="N1006" s="165"/>
      <c r="O1006" s="165"/>
      <c r="P1006" s="165"/>
      <c r="Q1006" s="165"/>
      <c r="R1006" s="165"/>
      <c r="S1006" s="165"/>
      <c r="T1006" s="165"/>
      <c r="U1006" s="165"/>
      <c r="V1006" s="165"/>
      <c r="W1006" s="165"/>
      <c r="X1006" s="165"/>
      <c r="Y1006" s="165"/>
      <c r="Z1006" s="165"/>
    </row>
    <row r="1007">
      <c r="A1007" s="165"/>
      <c r="B1007" s="165"/>
      <c r="C1007" s="165"/>
      <c r="D1007" s="165"/>
      <c r="E1007" s="54"/>
      <c r="F1007" s="165"/>
      <c r="G1007" s="165"/>
      <c r="H1007" s="165"/>
      <c r="I1007" s="54"/>
      <c r="J1007" s="165"/>
      <c r="K1007" s="165"/>
      <c r="L1007" s="165"/>
      <c r="M1007" s="165"/>
      <c r="N1007" s="165"/>
      <c r="O1007" s="165"/>
      <c r="P1007" s="165"/>
      <c r="Q1007" s="165"/>
      <c r="R1007" s="165"/>
      <c r="S1007" s="165"/>
      <c r="T1007" s="165"/>
      <c r="U1007" s="165"/>
      <c r="V1007" s="165"/>
      <c r="W1007" s="165"/>
      <c r="X1007" s="165"/>
      <c r="Y1007" s="165"/>
      <c r="Z1007" s="165"/>
    </row>
    <row r="1008">
      <c r="A1008" s="165"/>
      <c r="B1008" s="165"/>
      <c r="C1008" s="165"/>
      <c r="D1008" s="165"/>
      <c r="E1008" s="54"/>
      <c r="F1008" s="165"/>
      <c r="G1008" s="165"/>
      <c r="H1008" s="165"/>
      <c r="I1008" s="54"/>
      <c r="J1008" s="165"/>
      <c r="K1008" s="165"/>
      <c r="L1008" s="165"/>
      <c r="M1008" s="165"/>
      <c r="N1008" s="165"/>
      <c r="O1008" s="165"/>
      <c r="P1008" s="165"/>
      <c r="Q1008" s="165"/>
      <c r="R1008" s="165"/>
      <c r="S1008" s="165"/>
      <c r="T1008" s="165"/>
      <c r="U1008" s="165"/>
      <c r="V1008" s="165"/>
      <c r="W1008" s="165"/>
      <c r="X1008" s="165"/>
      <c r="Y1008" s="165"/>
      <c r="Z1008" s="165"/>
    </row>
    <row r="1009">
      <c r="A1009" s="165"/>
      <c r="B1009" s="165"/>
      <c r="C1009" s="165"/>
      <c r="D1009" s="165"/>
      <c r="E1009" s="54"/>
      <c r="F1009" s="165"/>
      <c r="G1009" s="165"/>
      <c r="H1009" s="165"/>
      <c r="I1009" s="54"/>
      <c r="J1009" s="165"/>
      <c r="K1009" s="165"/>
      <c r="L1009" s="165"/>
      <c r="M1009" s="165"/>
      <c r="N1009" s="165"/>
      <c r="O1009" s="165"/>
      <c r="P1009" s="165"/>
      <c r="Q1009" s="165"/>
      <c r="R1009" s="165"/>
      <c r="S1009" s="165"/>
      <c r="T1009" s="165"/>
      <c r="U1009" s="165"/>
      <c r="V1009" s="165"/>
      <c r="W1009" s="165"/>
      <c r="X1009" s="165"/>
      <c r="Y1009" s="165"/>
      <c r="Z1009" s="165"/>
    </row>
    <row r="1010">
      <c r="A1010" s="165"/>
      <c r="B1010" s="165"/>
      <c r="C1010" s="165"/>
      <c r="D1010" s="165"/>
      <c r="E1010" s="54"/>
      <c r="F1010" s="165"/>
      <c r="G1010" s="165"/>
      <c r="H1010" s="165"/>
      <c r="I1010" s="54"/>
      <c r="J1010" s="165"/>
      <c r="K1010" s="165"/>
      <c r="L1010" s="165"/>
      <c r="M1010" s="165"/>
      <c r="N1010" s="165"/>
      <c r="O1010" s="165"/>
      <c r="P1010" s="165"/>
      <c r="Q1010" s="165"/>
      <c r="R1010" s="165"/>
      <c r="S1010" s="165"/>
      <c r="T1010" s="165"/>
      <c r="U1010" s="165"/>
      <c r="V1010" s="165"/>
      <c r="W1010" s="165"/>
      <c r="X1010" s="165"/>
      <c r="Y1010" s="165"/>
      <c r="Z1010" s="165"/>
    </row>
    <row r="1011">
      <c r="A1011" s="165"/>
      <c r="B1011" s="165"/>
      <c r="C1011" s="165"/>
      <c r="D1011" s="165"/>
      <c r="E1011" s="54"/>
      <c r="F1011" s="165"/>
      <c r="G1011" s="165"/>
      <c r="H1011" s="165"/>
      <c r="I1011" s="54"/>
      <c r="J1011" s="165"/>
      <c r="K1011" s="165"/>
      <c r="L1011" s="165"/>
      <c r="M1011" s="165"/>
      <c r="N1011" s="165"/>
      <c r="O1011" s="165"/>
      <c r="P1011" s="165"/>
      <c r="Q1011" s="165"/>
      <c r="R1011" s="165"/>
      <c r="S1011" s="165"/>
      <c r="T1011" s="165"/>
      <c r="U1011" s="165"/>
      <c r="V1011" s="165"/>
      <c r="W1011" s="165"/>
      <c r="X1011" s="165"/>
      <c r="Y1011" s="165"/>
      <c r="Z1011" s="165"/>
    </row>
    <row r="1012">
      <c r="A1012" s="165"/>
      <c r="B1012" s="165"/>
      <c r="C1012" s="165"/>
      <c r="D1012" s="165"/>
      <c r="E1012" s="54"/>
      <c r="F1012" s="165"/>
      <c r="G1012" s="165"/>
      <c r="H1012" s="165"/>
      <c r="I1012" s="54"/>
      <c r="J1012" s="165"/>
      <c r="K1012" s="165"/>
      <c r="L1012" s="165"/>
      <c r="M1012" s="165"/>
      <c r="N1012" s="165"/>
      <c r="O1012" s="165"/>
      <c r="P1012" s="165"/>
      <c r="Q1012" s="165"/>
      <c r="R1012" s="165"/>
      <c r="S1012" s="165"/>
      <c r="T1012" s="165"/>
      <c r="U1012" s="165"/>
      <c r="V1012" s="165"/>
      <c r="W1012" s="165"/>
      <c r="X1012" s="165"/>
      <c r="Y1012" s="165"/>
      <c r="Z1012" s="165"/>
    </row>
    <row r="1013">
      <c r="A1013" s="165"/>
      <c r="B1013" s="165"/>
      <c r="C1013" s="165"/>
      <c r="D1013" s="165"/>
      <c r="E1013" s="54"/>
      <c r="F1013" s="165"/>
      <c r="G1013" s="165"/>
      <c r="H1013" s="165"/>
      <c r="I1013" s="54"/>
      <c r="J1013" s="165"/>
      <c r="K1013" s="165"/>
      <c r="L1013" s="165"/>
      <c r="M1013" s="165"/>
      <c r="N1013" s="165"/>
      <c r="O1013" s="165"/>
      <c r="P1013" s="165"/>
      <c r="Q1013" s="165"/>
      <c r="R1013" s="165"/>
      <c r="S1013" s="165"/>
      <c r="T1013" s="165"/>
      <c r="U1013" s="165"/>
      <c r="V1013" s="165"/>
      <c r="W1013" s="165"/>
      <c r="X1013" s="165"/>
      <c r="Y1013" s="165"/>
      <c r="Z1013" s="165"/>
    </row>
    <row r="1014">
      <c r="A1014" s="165"/>
      <c r="B1014" s="165"/>
      <c r="C1014" s="165"/>
      <c r="D1014" s="165"/>
      <c r="E1014" s="54"/>
      <c r="F1014" s="165"/>
      <c r="G1014" s="165"/>
      <c r="H1014" s="165"/>
      <c r="I1014" s="54"/>
      <c r="J1014" s="165"/>
      <c r="K1014" s="165"/>
      <c r="L1014" s="165"/>
      <c r="M1014" s="165"/>
      <c r="N1014" s="165"/>
      <c r="O1014" s="165"/>
      <c r="P1014" s="165"/>
      <c r="Q1014" s="165"/>
      <c r="R1014" s="165"/>
      <c r="S1014" s="165"/>
      <c r="T1014" s="165"/>
      <c r="U1014" s="165"/>
      <c r="V1014" s="165"/>
      <c r="W1014" s="165"/>
      <c r="X1014" s="165"/>
      <c r="Y1014" s="165"/>
      <c r="Z1014" s="165"/>
    </row>
    <row r="1015">
      <c r="A1015" s="165"/>
      <c r="B1015" s="165"/>
      <c r="C1015" s="165"/>
      <c r="D1015" s="165"/>
      <c r="E1015" s="54"/>
      <c r="F1015" s="165"/>
      <c r="G1015" s="165"/>
      <c r="H1015" s="165"/>
      <c r="I1015" s="54"/>
      <c r="J1015" s="165"/>
      <c r="K1015" s="165"/>
      <c r="L1015" s="165"/>
      <c r="M1015" s="165"/>
      <c r="N1015" s="165"/>
      <c r="O1015" s="165"/>
      <c r="P1015" s="165"/>
      <c r="Q1015" s="165"/>
      <c r="R1015" s="165"/>
      <c r="S1015" s="165"/>
      <c r="T1015" s="165"/>
      <c r="U1015" s="165"/>
      <c r="V1015" s="165"/>
      <c r="W1015" s="165"/>
      <c r="X1015" s="165"/>
      <c r="Y1015" s="165"/>
      <c r="Z1015" s="165"/>
    </row>
    <row r="1016">
      <c r="A1016" s="165"/>
      <c r="B1016" s="165"/>
      <c r="C1016" s="165"/>
      <c r="D1016" s="165"/>
      <c r="E1016" s="54"/>
      <c r="F1016" s="165"/>
      <c r="G1016" s="165"/>
      <c r="H1016" s="165"/>
      <c r="I1016" s="54"/>
      <c r="J1016" s="165"/>
      <c r="K1016" s="165"/>
      <c r="L1016" s="165"/>
      <c r="M1016" s="165"/>
      <c r="N1016" s="165"/>
      <c r="O1016" s="165"/>
      <c r="P1016" s="165"/>
      <c r="Q1016" s="165"/>
      <c r="R1016" s="165"/>
      <c r="S1016" s="165"/>
      <c r="T1016" s="165"/>
      <c r="U1016" s="165"/>
      <c r="V1016" s="165"/>
      <c r="W1016" s="165"/>
      <c r="X1016" s="165"/>
      <c r="Y1016" s="165"/>
      <c r="Z1016" s="165"/>
    </row>
    <row r="1017">
      <c r="A1017" s="165"/>
      <c r="B1017" s="165"/>
      <c r="C1017" s="165"/>
      <c r="D1017" s="165"/>
      <c r="E1017" s="54"/>
      <c r="F1017" s="165"/>
      <c r="G1017" s="165"/>
      <c r="H1017" s="165"/>
      <c r="I1017" s="54"/>
      <c r="J1017" s="165"/>
      <c r="K1017" s="165"/>
      <c r="L1017" s="165"/>
      <c r="M1017" s="165"/>
      <c r="N1017" s="165"/>
      <c r="O1017" s="165"/>
      <c r="P1017" s="165"/>
      <c r="Q1017" s="165"/>
      <c r="R1017" s="165"/>
      <c r="S1017" s="165"/>
      <c r="T1017" s="165"/>
      <c r="U1017" s="165"/>
      <c r="V1017" s="165"/>
      <c r="W1017" s="165"/>
      <c r="X1017" s="165"/>
      <c r="Y1017" s="165"/>
      <c r="Z1017" s="165"/>
    </row>
    <row r="1018">
      <c r="A1018" s="165"/>
      <c r="B1018" s="165"/>
      <c r="C1018" s="165"/>
      <c r="D1018" s="165"/>
      <c r="E1018" s="54"/>
      <c r="F1018" s="165"/>
      <c r="G1018" s="165"/>
      <c r="H1018" s="165"/>
      <c r="I1018" s="54"/>
      <c r="J1018" s="165"/>
      <c r="K1018" s="165"/>
      <c r="L1018" s="165"/>
      <c r="M1018" s="165"/>
      <c r="N1018" s="165"/>
      <c r="O1018" s="165"/>
      <c r="P1018" s="165"/>
      <c r="Q1018" s="165"/>
      <c r="R1018" s="165"/>
      <c r="S1018" s="165"/>
      <c r="T1018" s="165"/>
      <c r="U1018" s="165"/>
      <c r="V1018" s="165"/>
      <c r="W1018" s="165"/>
      <c r="X1018" s="165"/>
      <c r="Y1018" s="165"/>
      <c r="Z1018" s="165"/>
    </row>
    <row r="1019">
      <c r="A1019" s="165"/>
      <c r="B1019" s="165"/>
      <c r="C1019" s="165"/>
      <c r="D1019" s="165"/>
      <c r="E1019" s="54"/>
      <c r="F1019" s="165"/>
      <c r="G1019" s="165"/>
      <c r="H1019" s="165"/>
      <c r="I1019" s="54"/>
      <c r="J1019" s="165"/>
      <c r="K1019" s="165"/>
      <c r="L1019" s="165"/>
      <c r="M1019" s="165"/>
      <c r="N1019" s="165"/>
      <c r="O1019" s="165"/>
      <c r="P1019" s="165"/>
      <c r="Q1019" s="165"/>
      <c r="R1019" s="165"/>
      <c r="S1019" s="165"/>
      <c r="T1019" s="165"/>
      <c r="U1019" s="165"/>
      <c r="V1019" s="165"/>
      <c r="W1019" s="165"/>
      <c r="X1019" s="165"/>
      <c r="Y1019" s="165"/>
      <c r="Z1019" s="165"/>
    </row>
    <row r="1020">
      <c r="A1020" s="165"/>
      <c r="B1020" s="165"/>
      <c r="C1020" s="165"/>
      <c r="D1020" s="165"/>
      <c r="E1020" s="54"/>
      <c r="F1020" s="165"/>
      <c r="G1020" s="165"/>
      <c r="H1020" s="165"/>
      <c r="I1020" s="54"/>
      <c r="J1020" s="165"/>
      <c r="K1020" s="165"/>
      <c r="L1020" s="165"/>
      <c r="M1020" s="165"/>
      <c r="N1020" s="165"/>
      <c r="O1020" s="165"/>
      <c r="P1020" s="165"/>
      <c r="Q1020" s="165"/>
      <c r="R1020" s="165"/>
      <c r="S1020" s="165"/>
      <c r="T1020" s="165"/>
      <c r="U1020" s="165"/>
      <c r="V1020" s="165"/>
      <c r="W1020" s="165"/>
      <c r="X1020" s="165"/>
      <c r="Y1020" s="165"/>
      <c r="Z1020" s="165"/>
    </row>
    <row r="1021">
      <c r="A1021" s="165"/>
      <c r="B1021" s="165"/>
      <c r="C1021" s="165"/>
      <c r="D1021" s="165"/>
      <c r="E1021" s="54"/>
      <c r="F1021" s="165"/>
      <c r="G1021" s="165"/>
      <c r="H1021" s="165"/>
      <c r="I1021" s="54"/>
      <c r="J1021" s="165"/>
      <c r="K1021" s="165"/>
      <c r="L1021" s="165"/>
      <c r="M1021" s="165"/>
      <c r="N1021" s="165"/>
      <c r="O1021" s="165"/>
      <c r="P1021" s="165"/>
      <c r="Q1021" s="165"/>
      <c r="R1021" s="165"/>
      <c r="S1021" s="165"/>
      <c r="T1021" s="165"/>
      <c r="U1021" s="165"/>
      <c r="V1021" s="165"/>
      <c r="W1021" s="165"/>
      <c r="X1021" s="165"/>
      <c r="Y1021" s="165"/>
      <c r="Z1021" s="165"/>
    </row>
    <row r="1022">
      <c r="A1022" s="165"/>
      <c r="B1022" s="165"/>
      <c r="C1022" s="165"/>
      <c r="D1022" s="165"/>
      <c r="E1022" s="54"/>
      <c r="F1022" s="165"/>
      <c r="G1022" s="165"/>
      <c r="H1022" s="165"/>
      <c r="I1022" s="54"/>
      <c r="J1022" s="165"/>
      <c r="K1022" s="165"/>
      <c r="L1022" s="165"/>
      <c r="M1022" s="165"/>
      <c r="N1022" s="165"/>
      <c r="O1022" s="165"/>
      <c r="P1022" s="165"/>
      <c r="Q1022" s="165"/>
      <c r="R1022" s="165"/>
      <c r="S1022" s="165"/>
      <c r="T1022" s="165"/>
      <c r="U1022" s="165"/>
      <c r="V1022" s="165"/>
      <c r="W1022" s="165"/>
      <c r="X1022" s="165"/>
      <c r="Y1022" s="165"/>
      <c r="Z1022" s="165"/>
    </row>
    <row r="1023">
      <c r="A1023" s="165"/>
      <c r="B1023" s="165"/>
      <c r="C1023" s="165"/>
      <c r="D1023" s="165"/>
      <c r="E1023" s="54"/>
      <c r="F1023" s="165"/>
      <c r="G1023" s="165"/>
      <c r="H1023" s="165"/>
      <c r="I1023" s="54"/>
      <c r="J1023" s="165"/>
      <c r="K1023" s="165"/>
      <c r="L1023" s="165"/>
      <c r="M1023" s="165"/>
      <c r="N1023" s="165"/>
      <c r="O1023" s="165"/>
      <c r="P1023" s="165"/>
      <c r="Q1023" s="165"/>
      <c r="R1023" s="165"/>
      <c r="S1023" s="165"/>
      <c r="T1023" s="165"/>
      <c r="U1023" s="165"/>
      <c r="V1023" s="165"/>
      <c r="W1023" s="165"/>
      <c r="X1023" s="165"/>
      <c r="Y1023" s="165"/>
      <c r="Z1023" s="165"/>
    </row>
    <row r="1024">
      <c r="A1024" s="165"/>
      <c r="B1024" s="165"/>
      <c r="C1024" s="165"/>
      <c r="D1024" s="165"/>
      <c r="E1024" s="54"/>
      <c r="F1024" s="165"/>
      <c r="G1024" s="165"/>
      <c r="H1024" s="165"/>
      <c r="I1024" s="54"/>
      <c r="J1024" s="165"/>
      <c r="K1024" s="165"/>
      <c r="L1024" s="165"/>
      <c r="M1024" s="165"/>
      <c r="N1024" s="165"/>
      <c r="O1024" s="165"/>
      <c r="P1024" s="165"/>
      <c r="Q1024" s="165"/>
      <c r="R1024" s="165"/>
      <c r="S1024" s="165"/>
      <c r="T1024" s="165"/>
      <c r="U1024" s="165"/>
      <c r="V1024" s="165"/>
      <c r="W1024" s="165"/>
      <c r="X1024" s="165"/>
      <c r="Y1024" s="165"/>
      <c r="Z1024" s="165"/>
    </row>
    <row r="1025">
      <c r="A1025" s="165"/>
      <c r="B1025" s="165"/>
      <c r="C1025" s="165"/>
      <c r="D1025" s="165"/>
      <c r="E1025" s="54"/>
      <c r="F1025" s="165"/>
      <c r="G1025" s="165"/>
      <c r="H1025" s="165"/>
      <c r="I1025" s="54"/>
      <c r="J1025" s="165"/>
      <c r="K1025" s="165"/>
      <c r="L1025" s="165"/>
      <c r="M1025" s="165"/>
      <c r="N1025" s="165"/>
      <c r="O1025" s="165"/>
      <c r="P1025" s="165"/>
      <c r="Q1025" s="165"/>
      <c r="R1025" s="165"/>
      <c r="S1025" s="165"/>
      <c r="T1025" s="165"/>
      <c r="U1025" s="165"/>
      <c r="V1025" s="165"/>
      <c r="W1025" s="165"/>
      <c r="X1025" s="165"/>
      <c r="Y1025" s="165"/>
      <c r="Z1025" s="165"/>
    </row>
    <row r="1026">
      <c r="A1026" s="165"/>
      <c r="B1026" s="165"/>
      <c r="C1026" s="165"/>
      <c r="D1026" s="165"/>
      <c r="E1026" s="54"/>
      <c r="F1026" s="165"/>
      <c r="G1026" s="165"/>
      <c r="H1026" s="165"/>
      <c r="I1026" s="54"/>
      <c r="J1026" s="165"/>
      <c r="K1026" s="165"/>
      <c r="L1026" s="165"/>
      <c r="M1026" s="165"/>
      <c r="N1026" s="165"/>
      <c r="O1026" s="165"/>
      <c r="P1026" s="165"/>
      <c r="Q1026" s="165"/>
      <c r="R1026" s="165"/>
      <c r="S1026" s="165"/>
      <c r="T1026" s="165"/>
      <c r="U1026" s="165"/>
      <c r="V1026" s="165"/>
      <c r="W1026" s="165"/>
      <c r="X1026" s="165"/>
      <c r="Y1026" s="165"/>
      <c r="Z1026" s="165"/>
    </row>
    <row r="1027">
      <c r="A1027" s="165"/>
      <c r="B1027" s="165"/>
      <c r="C1027" s="165"/>
      <c r="D1027" s="165"/>
      <c r="E1027" s="54"/>
      <c r="F1027" s="165"/>
      <c r="G1027" s="165"/>
      <c r="H1027" s="165"/>
      <c r="I1027" s="54"/>
      <c r="J1027" s="165"/>
      <c r="K1027" s="165"/>
      <c r="L1027" s="165"/>
      <c r="M1027" s="165"/>
      <c r="N1027" s="165"/>
      <c r="O1027" s="165"/>
      <c r="P1027" s="165"/>
      <c r="Q1027" s="165"/>
      <c r="R1027" s="165"/>
      <c r="S1027" s="165"/>
      <c r="T1027" s="165"/>
      <c r="U1027" s="165"/>
      <c r="V1027" s="165"/>
      <c r="W1027" s="165"/>
      <c r="X1027" s="165"/>
      <c r="Y1027" s="165"/>
      <c r="Z1027" s="165"/>
    </row>
    <row r="1028">
      <c r="A1028" s="165"/>
      <c r="B1028" s="165"/>
      <c r="C1028" s="165"/>
      <c r="D1028" s="165"/>
      <c r="E1028" s="54"/>
      <c r="F1028" s="165"/>
      <c r="G1028" s="165"/>
      <c r="H1028" s="165"/>
      <c r="I1028" s="54"/>
      <c r="J1028" s="165"/>
      <c r="K1028" s="165"/>
      <c r="L1028" s="165"/>
      <c r="M1028" s="165"/>
      <c r="N1028" s="165"/>
      <c r="O1028" s="165"/>
      <c r="P1028" s="165"/>
      <c r="Q1028" s="165"/>
      <c r="R1028" s="165"/>
      <c r="S1028" s="165"/>
      <c r="T1028" s="165"/>
      <c r="U1028" s="165"/>
      <c r="V1028" s="165"/>
      <c r="W1028" s="165"/>
      <c r="X1028" s="165"/>
      <c r="Y1028" s="165"/>
      <c r="Z1028" s="165"/>
    </row>
    <row r="1029">
      <c r="A1029" s="165"/>
      <c r="B1029" s="165"/>
      <c r="C1029" s="165"/>
      <c r="D1029" s="165"/>
      <c r="E1029" s="54"/>
      <c r="F1029" s="165"/>
      <c r="G1029" s="165"/>
      <c r="H1029" s="165"/>
      <c r="I1029" s="54"/>
      <c r="J1029" s="165"/>
      <c r="K1029" s="165"/>
      <c r="L1029" s="165"/>
      <c r="M1029" s="165"/>
      <c r="N1029" s="165"/>
      <c r="O1029" s="165"/>
      <c r="P1029" s="165"/>
      <c r="Q1029" s="165"/>
      <c r="R1029" s="165"/>
      <c r="S1029" s="165"/>
      <c r="T1029" s="165"/>
      <c r="U1029" s="165"/>
      <c r="V1029" s="165"/>
      <c r="W1029" s="165"/>
      <c r="X1029" s="165"/>
      <c r="Y1029" s="165"/>
      <c r="Z1029" s="165"/>
    </row>
    <row r="1030">
      <c r="A1030" s="165"/>
      <c r="B1030" s="165"/>
      <c r="C1030" s="165"/>
      <c r="D1030" s="165"/>
      <c r="E1030" s="54"/>
      <c r="F1030" s="165"/>
      <c r="G1030" s="165"/>
      <c r="H1030" s="165"/>
      <c r="I1030" s="54"/>
      <c r="J1030" s="165"/>
      <c r="K1030" s="165"/>
      <c r="L1030" s="165"/>
      <c r="M1030" s="165"/>
      <c r="N1030" s="165"/>
      <c r="O1030" s="165"/>
      <c r="P1030" s="165"/>
      <c r="Q1030" s="165"/>
      <c r="R1030" s="165"/>
      <c r="S1030" s="165"/>
      <c r="T1030" s="165"/>
      <c r="U1030" s="165"/>
      <c r="V1030" s="165"/>
      <c r="W1030" s="165"/>
      <c r="X1030" s="165"/>
      <c r="Y1030" s="165"/>
      <c r="Z1030" s="165"/>
    </row>
    <row r="1031">
      <c r="A1031" s="165"/>
      <c r="B1031" s="165"/>
      <c r="C1031" s="165"/>
      <c r="D1031" s="165"/>
      <c r="E1031" s="54"/>
      <c r="F1031" s="165"/>
      <c r="G1031" s="165"/>
      <c r="H1031" s="165"/>
      <c r="I1031" s="54"/>
      <c r="J1031" s="165"/>
      <c r="K1031" s="165"/>
      <c r="L1031" s="165"/>
      <c r="M1031" s="165"/>
      <c r="N1031" s="165"/>
      <c r="O1031" s="165"/>
      <c r="P1031" s="165"/>
      <c r="Q1031" s="165"/>
      <c r="R1031" s="165"/>
      <c r="S1031" s="165"/>
      <c r="T1031" s="165"/>
      <c r="U1031" s="165"/>
      <c r="V1031" s="165"/>
      <c r="W1031" s="165"/>
      <c r="X1031" s="165"/>
      <c r="Y1031" s="165"/>
      <c r="Z1031" s="165"/>
    </row>
    <row r="1032">
      <c r="A1032" s="165"/>
      <c r="B1032" s="165"/>
      <c r="C1032" s="165"/>
      <c r="D1032" s="165"/>
      <c r="E1032" s="54"/>
      <c r="F1032" s="165"/>
      <c r="G1032" s="165"/>
      <c r="H1032" s="165"/>
      <c r="I1032" s="54"/>
      <c r="J1032" s="165"/>
      <c r="K1032" s="165"/>
      <c r="L1032" s="165"/>
      <c r="M1032" s="165"/>
      <c r="N1032" s="165"/>
      <c r="O1032" s="165"/>
      <c r="P1032" s="165"/>
      <c r="Q1032" s="165"/>
      <c r="R1032" s="165"/>
      <c r="S1032" s="165"/>
      <c r="T1032" s="165"/>
      <c r="U1032" s="165"/>
      <c r="V1032" s="165"/>
      <c r="W1032" s="165"/>
      <c r="X1032" s="165"/>
      <c r="Y1032" s="165"/>
      <c r="Z1032" s="165"/>
    </row>
    <row r="1033">
      <c r="A1033" s="165"/>
      <c r="B1033" s="165"/>
      <c r="C1033" s="165"/>
      <c r="D1033" s="165"/>
      <c r="E1033" s="54"/>
      <c r="F1033" s="165"/>
      <c r="G1033" s="165"/>
      <c r="H1033" s="165"/>
      <c r="I1033" s="54"/>
      <c r="J1033" s="165"/>
      <c r="K1033" s="165"/>
      <c r="L1033" s="165"/>
      <c r="M1033" s="165"/>
      <c r="N1033" s="165"/>
      <c r="O1033" s="165"/>
      <c r="P1033" s="165"/>
      <c r="Q1033" s="165"/>
      <c r="R1033" s="165"/>
      <c r="S1033" s="165"/>
      <c r="T1033" s="165"/>
      <c r="U1033" s="165"/>
      <c r="V1033" s="165"/>
      <c r="W1033" s="165"/>
      <c r="X1033" s="165"/>
      <c r="Y1033" s="165"/>
      <c r="Z1033" s="165"/>
    </row>
    <row r="1034">
      <c r="A1034" s="165"/>
      <c r="B1034" s="165"/>
      <c r="C1034" s="165"/>
      <c r="D1034" s="165"/>
      <c r="E1034" s="54"/>
      <c r="F1034" s="165"/>
      <c r="G1034" s="165"/>
      <c r="H1034" s="165"/>
      <c r="I1034" s="54"/>
      <c r="J1034" s="165"/>
      <c r="K1034" s="165"/>
      <c r="L1034" s="165"/>
      <c r="M1034" s="165"/>
      <c r="N1034" s="165"/>
      <c r="O1034" s="165"/>
      <c r="P1034" s="165"/>
      <c r="Q1034" s="165"/>
      <c r="R1034" s="165"/>
      <c r="S1034" s="165"/>
      <c r="T1034" s="165"/>
      <c r="U1034" s="165"/>
      <c r="V1034" s="165"/>
      <c r="W1034" s="165"/>
      <c r="X1034" s="165"/>
      <c r="Y1034" s="165"/>
      <c r="Z1034" s="165"/>
    </row>
    <row r="1035">
      <c r="A1035" s="165"/>
      <c r="B1035" s="165"/>
      <c r="C1035" s="165"/>
      <c r="D1035" s="165"/>
      <c r="E1035" s="54"/>
      <c r="F1035" s="165"/>
      <c r="G1035" s="165"/>
      <c r="H1035" s="165"/>
      <c r="I1035" s="54"/>
      <c r="J1035" s="165"/>
      <c r="K1035" s="165"/>
      <c r="L1035" s="165"/>
      <c r="M1035" s="165"/>
      <c r="N1035" s="165"/>
      <c r="O1035" s="165"/>
      <c r="P1035" s="165"/>
      <c r="Q1035" s="165"/>
      <c r="R1035" s="165"/>
      <c r="S1035" s="165"/>
      <c r="T1035" s="165"/>
      <c r="U1035" s="165"/>
      <c r="V1035" s="165"/>
      <c r="W1035" s="165"/>
      <c r="X1035" s="165"/>
      <c r="Y1035" s="165"/>
      <c r="Z1035" s="165"/>
    </row>
    <row r="1036">
      <c r="A1036" s="165"/>
      <c r="B1036" s="165"/>
      <c r="C1036" s="165"/>
      <c r="D1036" s="165"/>
      <c r="E1036" s="54"/>
      <c r="F1036" s="165"/>
      <c r="G1036" s="165"/>
      <c r="H1036" s="165"/>
      <c r="I1036" s="54"/>
      <c r="J1036" s="165"/>
      <c r="K1036" s="165"/>
      <c r="L1036" s="165"/>
      <c r="M1036" s="165"/>
      <c r="N1036" s="165"/>
      <c r="O1036" s="165"/>
      <c r="P1036" s="165"/>
      <c r="Q1036" s="165"/>
      <c r="R1036" s="165"/>
      <c r="S1036" s="165"/>
      <c r="T1036" s="165"/>
      <c r="U1036" s="165"/>
      <c r="V1036" s="165"/>
      <c r="W1036" s="165"/>
      <c r="X1036" s="165"/>
      <c r="Y1036" s="165"/>
      <c r="Z1036" s="165"/>
    </row>
    <row r="1037">
      <c r="A1037" s="165"/>
      <c r="B1037" s="165"/>
      <c r="C1037" s="165"/>
      <c r="D1037" s="165"/>
      <c r="E1037" s="54"/>
      <c r="F1037" s="165"/>
      <c r="G1037" s="165"/>
      <c r="H1037" s="165"/>
      <c r="I1037" s="54"/>
      <c r="J1037" s="165"/>
      <c r="K1037" s="165"/>
      <c r="L1037" s="165"/>
      <c r="M1037" s="165"/>
      <c r="N1037" s="165"/>
      <c r="O1037" s="165"/>
      <c r="P1037" s="165"/>
      <c r="Q1037" s="165"/>
      <c r="R1037" s="165"/>
      <c r="S1037" s="165"/>
      <c r="T1037" s="165"/>
      <c r="U1037" s="165"/>
      <c r="V1037" s="165"/>
      <c r="W1037" s="165"/>
      <c r="X1037" s="165"/>
      <c r="Y1037" s="165"/>
      <c r="Z1037" s="165"/>
    </row>
  </sheetData>
  <dataValidations>
    <dataValidation type="list" allowBlank="1" showErrorMessage="1" sqref="Q2:Q70">
      <formula1>"EN ALMACEN 11,PENDIENTE,DIRECTO A CLIENTE,PARCIAL,ENVIADA,-"</formula1>
    </dataValidation>
    <dataValidation type="list" allowBlank="1" showErrorMessage="1" sqref="J2:J70 M2:M70">
      <formula1>"MPC,CEO,Gamit,ITH,Manprec,N/A"</formula1>
    </dataValidation>
    <dataValidation type="list" allowBlank="1" showErrorMessage="1" sqref="L2:L70">
      <formula1>"EURO,MXN,USD"</formula1>
    </dataValidation>
  </dataValidations>
  <drawing r:id="rId1"/>
  <tableParts count="2">
    <tablePart r:id="rId4"/>
    <tablePart r:id="rId5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55.25"/>
    <col customWidth="1" min="6" max="7" width="14.25"/>
    <col customWidth="1" min="16" max="16" width="17.0"/>
  </cols>
  <sheetData>
    <row r="1">
      <c r="A1" s="55" t="s">
        <v>3</v>
      </c>
      <c r="B1" s="55" t="s">
        <v>12</v>
      </c>
      <c r="C1" s="55" t="s">
        <v>7</v>
      </c>
      <c r="D1" s="55" t="s">
        <v>13</v>
      </c>
      <c r="E1" s="55" t="s">
        <v>14</v>
      </c>
      <c r="F1" s="55" t="s">
        <v>15</v>
      </c>
      <c r="G1" s="55" t="s">
        <v>16</v>
      </c>
      <c r="H1" s="56" t="s">
        <v>17</v>
      </c>
      <c r="I1" s="55" t="s">
        <v>19</v>
      </c>
      <c r="J1" s="55" t="s">
        <v>20</v>
      </c>
      <c r="K1" s="60" t="s">
        <v>21</v>
      </c>
      <c r="L1" s="55" t="s">
        <v>27</v>
      </c>
      <c r="M1" s="55" t="s">
        <v>28</v>
      </c>
      <c r="N1" s="55" t="s">
        <v>29</v>
      </c>
      <c r="O1" s="58" t="s">
        <v>30</v>
      </c>
      <c r="P1" s="59" t="s">
        <v>34</v>
      </c>
      <c r="Q1" s="61" t="s">
        <v>37</v>
      </c>
      <c r="R1" s="59" t="s">
        <v>38</v>
      </c>
      <c r="S1" s="59" t="s">
        <v>39</v>
      </c>
      <c r="T1" s="59" t="s">
        <v>40</v>
      </c>
      <c r="U1" s="59" t="s">
        <v>39</v>
      </c>
      <c r="V1" s="165"/>
      <c r="W1" s="165"/>
      <c r="X1" s="165"/>
      <c r="Y1" s="165"/>
      <c r="Z1" s="165"/>
    </row>
    <row r="2">
      <c r="A2" s="47" t="s">
        <v>1294</v>
      </c>
      <c r="B2" s="120">
        <v>31.0</v>
      </c>
      <c r="C2" s="122" t="s">
        <v>1296</v>
      </c>
      <c r="D2" s="288">
        <v>1.0</v>
      </c>
      <c r="E2" s="165"/>
      <c r="F2" s="124" t="s">
        <v>1025</v>
      </c>
      <c r="G2" s="120" t="s">
        <v>1300</v>
      </c>
      <c r="H2" s="47" t="s">
        <v>1026</v>
      </c>
      <c r="I2" s="42" t="s">
        <v>1025</v>
      </c>
      <c r="J2" s="42" t="s">
        <v>401</v>
      </c>
      <c r="K2" s="146"/>
      <c r="L2" s="42" t="s">
        <v>328</v>
      </c>
      <c r="M2" s="73"/>
      <c r="N2" s="73"/>
      <c r="O2" s="73" t="b">
        <v>0</v>
      </c>
      <c r="P2" s="73"/>
      <c r="Q2" s="42" t="s">
        <v>425</v>
      </c>
      <c r="R2" s="42"/>
      <c r="S2" s="42" t="b">
        <v>0</v>
      </c>
      <c r="T2" s="73"/>
      <c r="U2" s="42" t="b">
        <v>0</v>
      </c>
      <c r="V2" s="165"/>
      <c r="W2" s="165"/>
      <c r="X2" s="165"/>
      <c r="Y2" s="165"/>
      <c r="Z2" s="165"/>
    </row>
    <row r="3">
      <c r="A3" s="165"/>
      <c r="B3" s="120"/>
      <c r="C3" s="130" t="s">
        <v>546</v>
      </c>
      <c r="D3" s="241">
        <v>1.0</v>
      </c>
      <c r="E3" s="165"/>
      <c r="F3" s="54"/>
      <c r="G3" s="42"/>
      <c r="H3" s="47" t="s">
        <v>471</v>
      </c>
      <c r="I3" s="47" t="s">
        <v>472</v>
      </c>
      <c r="J3" s="42" t="s">
        <v>401</v>
      </c>
      <c r="K3" s="146"/>
      <c r="L3" s="42" t="s">
        <v>227</v>
      </c>
      <c r="M3" s="73"/>
      <c r="N3" s="73"/>
      <c r="O3" s="73" t="b">
        <v>0</v>
      </c>
      <c r="P3" s="73"/>
      <c r="Q3" s="42"/>
      <c r="R3" s="42"/>
      <c r="S3" s="42" t="b">
        <v>0</v>
      </c>
      <c r="T3" s="73"/>
      <c r="U3" s="42" t="b">
        <v>0</v>
      </c>
      <c r="V3" s="165"/>
      <c r="W3" s="165"/>
      <c r="X3" s="165"/>
      <c r="Y3" s="165"/>
      <c r="Z3" s="165"/>
    </row>
    <row r="4">
      <c r="A4" s="165"/>
      <c r="B4" s="120"/>
      <c r="C4" s="130" t="s">
        <v>1316</v>
      </c>
      <c r="D4" s="241">
        <v>1.0</v>
      </c>
      <c r="E4" s="165"/>
      <c r="F4" s="54"/>
      <c r="G4" s="42"/>
      <c r="H4" s="47" t="s">
        <v>476</v>
      </c>
      <c r="I4" s="47" t="s">
        <v>472</v>
      </c>
      <c r="J4" s="42" t="s">
        <v>401</v>
      </c>
      <c r="K4" s="146"/>
      <c r="L4" s="42" t="s">
        <v>227</v>
      </c>
      <c r="M4" s="73"/>
      <c r="N4" s="73"/>
      <c r="O4" s="73" t="b">
        <v>0</v>
      </c>
      <c r="P4" s="73"/>
      <c r="Q4" s="42"/>
      <c r="R4" s="42"/>
      <c r="S4" s="42" t="b">
        <v>0</v>
      </c>
      <c r="T4" s="73"/>
      <c r="U4" s="42" t="b">
        <v>0</v>
      </c>
      <c r="V4" s="165"/>
      <c r="W4" s="165"/>
      <c r="X4" s="165"/>
      <c r="Y4" s="165"/>
      <c r="Z4" s="165"/>
    </row>
    <row r="5">
      <c r="A5" s="165"/>
      <c r="B5" s="120"/>
      <c r="C5" s="130" t="s">
        <v>1322</v>
      </c>
      <c r="D5" s="241">
        <v>1.0</v>
      </c>
      <c r="E5" s="165"/>
      <c r="F5" s="54"/>
      <c r="G5" s="42"/>
      <c r="H5" s="47" t="s">
        <v>479</v>
      </c>
      <c r="I5" s="47" t="s">
        <v>472</v>
      </c>
      <c r="J5" s="42" t="s">
        <v>401</v>
      </c>
      <c r="K5" s="146"/>
      <c r="L5" s="42" t="s">
        <v>227</v>
      </c>
      <c r="M5" s="73"/>
      <c r="N5" s="73"/>
      <c r="O5" s="73" t="b">
        <v>0</v>
      </c>
      <c r="P5" s="73"/>
      <c r="Q5" s="42"/>
      <c r="R5" s="42"/>
      <c r="S5" s="42" t="b">
        <v>0</v>
      </c>
      <c r="T5" s="73"/>
      <c r="U5" s="42" t="b">
        <v>0</v>
      </c>
      <c r="V5" s="165"/>
      <c r="W5" s="165"/>
      <c r="X5" s="165"/>
      <c r="Y5" s="165"/>
      <c r="Z5" s="165"/>
    </row>
    <row r="6">
      <c r="A6" s="165"/>
      <c r="B6" s="120"/>
      <c r="C6" s="130" t="s">
        <v>1332</v>
      </c>
      <c r="D6" s="241">
        <v>1.0</v>
      </c>
      <c r="E6" s="165"/>
      <c r="F6" s="54"/>
      <c r="G6" s="42"/>
      <c r="H6" s="47" t="s">
        <v>481</v>
      </c>
      <c r="I6" s="47" t="s">
        <v>472</v>
      </c>
      <c r="J6" s="42" t="s">
        <v>401</v>
      </c>
      <c r="K6" s="146"/>
      <c r="L6" s="42" t="s">
        <v>227</v>
      </c>
      <c r="M6" s="73"/>
      <c r="N6" s="73"/>
      <c r="O6" s="73" t="b">
        <v>0</v>
      </c>
      <c r="P6" s="73"/>
      <c r="Q6" s="42"/>
      <c r="R6" s="42"/>
      <c r="S6" s="42" t="b">
        <v>0</v>
      </c>
      <c r="T6" s="73"/>
      <c r="U6" s="42" t="b">
        <v>0</v>
      </c>
      <c r="V6" s="165"/>
      <c r="W6" s="165"/>
      <c r="X6" s="165"/>
      <c r="Y6" s="165"/>
      <c r="Z6" s="165"/>
    </row>
    <row r="7">
      <c r="A7" s="165"/>
      <c r="B7" s="120"/>
      <c r="C7" s="44" t="s">
        <v>1337</v>
      </c>
      <c r="D7" s="13">
        <v>2.0</v>
      </c>
      <c r="E7" s="165"/>
      <c r="F7" s="54"/>
      <c r="G7" s="42"/>
      <c r="H7" s="47" t="s">
        <v>1338</v>
      </c>
      <c r="I7" s="293" t="s">
        <v>1339</v>
      </c>
      <c r="J7" s="42" t="s">
        <v>401</v>
      </c>
      <c r="K7" s="146"/>
      <c r="L7" s="42" t="s">
        <v>227</v>
      </c>
      <c r="M7" s="73"/>
      <c r="N7" s="73"/>
      <c r="O7" s="73" t="b">
        <v>0</v>
      </c>
      <c r="P7" s="73"/>
      <c r="Q7" s="42"/>
      <c r="R7" s="42"/>
      <c r="S7" s="42" t="b">
        <v>0</v>
      </c>
      <c r="T7" s="73"/>
      <c r="U7" s="42" t="b">
        <v>0</v>
      </c>
      <c r="V7" s="165"/>
      <c r="W7" s="165"/>
      <c r="X7" s="165"/>
      <c r="Y7" s="165"/>
      <c r="Z7" s="165"/>
    </row>
    <row r="8">
      <c r="A8" s="165"/>
      <c r="B8" s="120"/>
      <c r="C8" s="130" t="s">
        <v>1342</v>
      </c>
      <c r="D8" s="13">
        <v>1.0</v>
      </c>
      <c r="E8" s="165"/>
      <c r="F8" s="54"/>
      <c r="G8" s="42"/>
      <c r="H8" s="47"/>
      <c r="I8" s="54"/>
      <c r="J8" s="42" t="s">
        <v>401</v>
      </c>
      <c r="K8" s="146"/>
      <c r="L8" s="42" t="s">
        <v>363</v>
      </c>
      <c r="M8" s="73"/>
      <c r="N8" s="73"/>
      <c r="O8" s="73" t="b">
        <v>0</v>
      </c>
      <c r="P8" s="73"/>
      <c r="Q8" s="42"/>
      <c r="R8" s="42"/>
      <c r="S8" s="42" t="b">
        <v>0</v>
      </c>
      <c r="T8" s="73"/>
      <c r="U8" s="42" t="b">
        <v>0</v>
      </c>
      <c r="V8" s="165"/>
      <c r="W8" s="165"/>
      <c r="X8" s="165"/>
      <c r="Y8" s="165"/>
      <c r="Z8" s="165"/>
    </row>
    <row r="9">
      <c r="A9" s="165"/>
      <c r="B9" s="120"/>
      <c r="C9" s="130" t="s">
        <v>1344</v>
      </c>
      <c r="D9" s="241">
        <v>1.0</v>
      </c>
      <c r="E9" s="165"/>
      <c r="F9" s="124"/>
      <c r="G9" s="120"/>
      <c r="H9" s="47"/>
      <c r="I9" s="54"/>
      <c r="J9" s="42" t="s">
        <v>401</v>
      </c>
      <c r="K9" s="146"/>
      <c r="L9" s="42" t="s">
        <v>363</v>
      </c>
      <c r="M9" s="73"/>
      <c r="N9" s="73"/>
      <c r="O9" s="73" t="b">
        <v>0</v>
      </c>
      <c r="P9" s="73"/>
      <c r="Q9" s="42"/>
      <c r="R9" s="42"/>
      <c r="S9" s="42" t="b">
        <v>0</v>
      </c>
      <c r="T9" s="73"/>
      <c r="U9" s="42" t="b">
        <v>0</v>
      </c>
      <c r="V9" s="165"/>
      <c r="W9" s="165"/>
      <c r="X9" s="165"/>
      <c r="Y9" s="165"/>
      <c r="Z9" s="165"/>
    </row>
    <row r="10">
      <c r="A10" s="165"/>
      <c r="B10" s="120"/>
      <c r="C10" s="130" t="s">
        <v>1348</v>
      </c>
      <c r="D10" s="241">
        <v>1.0</v>
      </c>
      <c r="E10" s="165"/>
      <c r="F10" s="124"/>
      <c r="G10" s="120"/>
      <c r="H10" s="47"/>
      <c r="I10" s="54"/>
      <c r="J10" s="42" t="s">
        <v>401</v>
      </c>
      <c r="K10" s="146"/>
      <c r="L10" s="42" t="s">
        <v>227</v>
      </c>
      <c r="M10" s="73"/>
      <c r="N10" s="73"/>
      <c r="O10" s="73" t="b">
        <v>0</v>
      </c>
      <c r="P10" s="73"/>
      <c r="Q10" s="42"/>
      <c r="R10" s="42"/>
      <c r="S10" s="42" t="b">
        <v>0</v>
      </c>
      <c r="T10" s="73"/>
      <c r="U10" s="42" t="b">
        <v>0</v>
      </c>
      <c r="V10" s="165"/>
      <c r="W10" s="165"/>
      <c r="X10" s="165"/>
      <c r="Y10" s="165"/>
      <c r="Z10" s="165"/>
    </row>
    <row r="11">
      <c r="A11" s="226" t="s">
        <v>1294</v>
      </c>
      <c r="B11" s="273">
        <v>44.0</v>
      </c>
      <c r="C11" s="274" t="s">
        <v>1352</v>
      </c>
      <c r="D11" s="275">
        <v>6.0</v>
      </c>
      <c r="E11" s="280"/>
      <c r="F11" s="296" t="s">
        <v>247</v>
      </c>
      <c r="G11" s="273" t="s">
        <v>1357</v>
      </c>
      <c r="H11" s="226" t="s">
        <v>1358</v>
      </c>
      <c r="I11" s="226" t="s">
        <v>247</v>
      </c>
      <c r="J11" s="42" t="s">
        <v>401</v>
      </c>
      <c r="K11" s="146"/>
      <c r="L11" s="42" t="s">
        <v>328</v>
      </c>
      <c r="M11" s="73"/>
      <c r="N11" s="73"/>
      <c r="O11" s="73" t="b">
        <v>0</v>
      </c>
      <c r="P11" s="73"/>
      <c r="Q11" s="42" t="s">
        <v>425</v>
      </c>
      <c r="R11" s="42"/>
      <c r="S11" s="42" t="b">
        <v>0</v>
      </c>
      <c r="T11" s="73"/>
      <c r="U11" s="42" t="b">
        <v>0</v>
      </c>
      <c r="V11" s="165"/>
      <c r="W11" s="165"/>
      <c r="X11" s="165"/>
      <c r="Y11" s="165"/>
      <c r="Z11" s="165"/>
    </row>
    <row r="12">
      <c r="A12" s="280"/>
      <c r="B12" s="282"/>
      <c r="C12" s="284" t="s">
        <v>1366</v>
      </c>
      <c r="D12" s="285">
        <v>6.0</v>
      </c>
      <c r="E12" s="280"/>
      <c r="F12" s="297" t="s">
        <v>247</v>
      </c>
      <c r="G12" s="282"/>
      <c r="H12" s="226" t="s">
        <v>1369</v>
      </c>
      <c r="I12" s="226" t="s">
        <v>247</v>
      </c>
      <c r="J12" s="42" t="s">
        <v>401</v>
      </c>
      <c r="K12" s="146"/>
      <c r="L12" s="42" t="s">
        <v>328</v>
      </c>
      <c r="M12" s="73"/>
      <c r="N12" s="73"/>
      <c r="O12" s="73" t="b">
        <v>0</v>
      </c>
      <c r="P12" s="42" t="s">
        <v>1370</v>
      </c>
      <c r="Q12" s="42" t="s">
        <v>425</v>
      </c>
      <c r="R12" s="42"/>
      <c r="S12" s="42" t="b">
        <v>0</v>
      </c>
      <c r="T12" s="73"/>
      <c r="U12" s="42" t="b">
        <v>0</v>
      </c>
      <c r="V12" s="165"/>
      <c r="W12" s="165"/>
      <c r="X12" s="165"/>
      <c r="Y12" s="165"/>
      <c r="Z12" s="165"/>
    </row>
    <row r="13">
      <c r="A13" s="165"/>
      <c r="B13" s="165"/>
      <c r="C13" s="165"/>
      <c r="D13" s="54"/>
      <c r="E13" s="165"/>
      <c r="F13" s="54"/>
      <c r="G13" s="47"/>
      <c r="H13" s="47"/>
      <c r="I13" s="54"/>
      <c r="J13" s="73"/>
      <c r="K13" s="146"/>
      <c r="L13" s="73"/>
      <c r="M13" s="73"/>
      <c r="N13" s="73"/>
      <c r="O13" s="73" t="b">
        <v>0</v>
      </c>
      <c r="P13" s="73"/>
      <c r="Q13" s="42" t="s">
        <v>425</v>
      </c>
      <c r="R13" s="42"/>
      <c r="S13" s="42" t="b">
        <v>0</v>
      </c>
      <c r="T13" s="73"/>
      <c r="U13" s="42" t="b">
        <v>0</v>
      </c>
      <c r="V13" s="165"/>
      <c r="W13" s="165"/>
      <c r="X13" s="165"/>
      <c r="Y13" s="165"/>
      <c r="Z13" s="165"/>
    </row>
    <row r="14">
      <c r="A14" s="165"/>
      <c r="B14" s="165"/>
      <c r="C14" s="165"/>
      <c r="D14" s="54"/>
      <c r="E14" s="165"/>
      <c r="F14" s="54"/>
      <c r="G14" s="47"/>
      <c r="H14" s="47"/>
      <c r="I14" s="54"/>
      <c r="J14" s="73"/>
      <c r="K14" s="146"/>
      <c r="L14" s="73"/>
      <c r="M14" s="73"/>
      <c r="N14" s="73"/>
      <c r="O14" s="73" t="b">
        <v>0</v>
      </c>
      <c r="P14" s="73"/>
      <c r="Q14" s="42" t="s">
        <v>425</v>
      </c>
      <c r="R14" s="42"/>
      <c r="S14" s="42" t="b">
        <v>0</v>
      </c>
      <c r="T14" s="73"/>
      <c r="U14" s="42" t="b">
        <v>0</v>
      </c>
      <c r="V14" s="165"/>
      <c r="W14" s="165"/>
      <c r="X14" s="165"/>
      <c r="Y14" s="165"/>
      <c r="Z14" s="165"/>
    </row>
    <row r="15">
      <c r="A15" s="165"/>
      <c r="B15" s="165"/>
      <c r="C15" s="165"/>
      <c r="D15" s="54"/>
      <c r="E15" s="165"/>
      <c r="F15" s="54"/>
      <c r="G15" s="47"/>
      <c r="H15" s="47"/>
      <c r="I15" s="54"/>
      <c r="J15" s="73"/>
      <c r="K15" s="146"/>
      <c r="L15" s="73"/>
      <c r="M15" s="73"/>
      <c r="N15" s="73"/>
      <c r="O15" s="73" t="b">
        <v>0</v>
      </c>
      <c r="P15" s="73"/>
      <c r="Q15" s="42" t="s">
        <v>425</v>
      </c>
      <c r="R15" s="42"/>
      <c r="S15" s="42" t="b">
        <v>0</v>
      </c>
      <c r="T15" s="73"/>
      <c r="U15" s="42" t="b">
        <v>0</v>
      </c>
      <c r="V15" s="165"/>
      <c r="W15" s="165"/>
      <c r="X15" s="165"/>
      <c r="Y15" s="165"/>
      <c r="Z15" s="165"/>
    </row>
    <row r="16">
      <c r="A16" s="165"/>
      <c r="B16" s="165"/>
      <c r="C16" s="165"/>
      <c r="D16" s="54"/>
      <c r="E16" s="165"/>
      <c r="F16" s="54"/>
      <c r="G16" s="47"/>
      <c r="H16" s="47"/>
      <c r="I16" s="54"/>
      <c r="J16" s="73"/>
      <c r="K16" s="146"/>
      <c r="L16" s="73"/>
      <c r="M16" s="73"/>
      <c r="N16" s="73"/>
      <c r="O16" s="73" t="b">
        <v>0</v>
      </c>
      <c r="P16" s="73"/>
      <c r="Q16" s="42" t="s">
        <v>425</v>
      </c>
      <c r="R16" s="42"/>
      <c r="S16" s="42" t="b">
        <v>0</v>
      </c>
      <c r="T16" s="73"/>
      <c r="U16" s="42" t="b">
        <v>0</v>
      </c>
      <c r="V16" s="165"/>
      <c r="W16" s="165"/>
      <c r="X16" s="165"/>
      <c r="Y16" s="165"/>
      <c r="Z16" s="165"/>
    </row>
    <row r="17">
      <c r="A17" s="165"/>
      <c r="B17" s="165"/>
      <c r="C17" s="165"/>
      <c r="D17" s="54"/>
      <c r="E17" s="165"/>
      <c r="F17" s="54"/>
      <c r="G17" s="47"/>
      <c r="H17" s="47"/>
      <c r="I17" s="54"/>
      <c r="J17" s="73"/>
      <c r="K17" s="146"/>
      <c r="L17" s="73"/>
      <c r="M17" s="73"/>
      <c r="N17" s="73"/>
      <c r="O17" s="73" t="b">
        <v>0</v>
      </c>
      <c r="P17" s="73"/>
      <c r="Q17" s="42" t="s">
        <v>425</v>
      </c>
      <c r="R17" s="42"/>
      <c r="S17" s="42" t="b">
        <v>0</v>
      </c>
      <c r="T17" s="73"/>
      <c r="U17" s="42" t="b">
        <v>0</v>
      </c>
      <c r="V17" s="165"/>
      <c r="W17" s="165"/>
      <c r="X17" s="165"/>
      <c r="Y17" s="165"/>
      <c r="Z17" s="165"/>
    </row>
    <row r="18">
      <c r="A18" s="165"/>
      <c r="B18" s="165"/>
      <c r="C18" s="165"/>
      <c r="D18" s="54"/>
      <c r="E18" s="165"/>
      <c r="F18" s="54"/>
      <c r="G18" s="47"/>
      <c r="H18" s="47"/>
      <c r="I18" s="54"/>
      <c r="J18" s="73"/>
      <c r="K18" s="146"/>
      <c r="L18" s="73"/>
      <c r="M18" s="73"/>
      <c r="N18" s="73"/>
      <c r="O18" s="73" t="b">
        <v>0</v>
      </c>
      <c r="P18" s="73"/>
      <c r="Q18" s="42" t="s">
        <v>425</v>
      </c>
      <c r="R18" s="42"/>
      <c r="S18" s="42" t="b">
        <v>0</v>
      </c>
      <c r="T18" s="73"/>
      <c r="U18" s="42" t="b">
        <v>0</v>
      </c>
      <c r="V18" s="165"/>
      <c r="W18" s="165"/>
      <c r="X18" s="165"/>
      <c r="Y18" s="165"/>
      <c r="Z18" s="165"/>
    </row>
    <row r="19">
      <c r="A19" s="165"/>
      <c r="B19" s="165"/>
      <c r="C19" s="165"/>
      <c r="D19" s="54"/>
      <c r="E19" s="165"/>
      <c r="F19" s="54"/>
      <c r="G19" s="54"/>
      <c r="H19" s="54"/>
      <c r="I19" s="54"/>
      <c r="J19" s="73"/>
      <c r="K19" s="146"/>
      <c r="L19" s="73"/>
      <c r="M19" s="73"/>
      <c r="N19" s="73"/>
      <c r="O19" s="73" t="b">
        <v>0</v>
      </c>
      <c r="P19" s="73"/>
      <c r="Q19" s="42" t="s">
        <v>425</v>
      </c>
      <c r="R19" s="42"/>
      <c r="S19" s="42" t="b">
        <v>0</v>
      </c>
      <c r="T19" s="73"/>
      <c r="U19" s="42" t="b">
        <v>0</v>
      </c>
      <c r="V19" s="165"/>
      <c r="W19" s="165"/>
      <c r="X19" s="165"/>
      <c r="Y19" s="165"/>
      <c r="Z19" s="165"/>
    </row>
    <row r="20">
      <c r="A20" s="165"/>
      <c r="B20" s="165"/>
      <c r="C20" s="165"/>
      <c r="D20" s="54"/>
      <c r="E20" s="165"/>
      <c r="F20" s="54"/>
      <c r="G20" s="54"/>
      <c r="H20" s="54"/>
      <c r="I20" s="54"/>
      <c r="J20" s="73"/>
      <c r="K20" s="146"/>
      <c r="L20" s="73"/>
      <c r="M20" s="73"/>
      <c r="N20" s="73"/>
      <c r="O20" s="73" t="b">
        <v>0</v>
      </c>
      <c r="P20" s="73"/>
      <c r="Q20" s="42" t="s">
        <v>425</v>
      </c>
      <c r="R20" s="42"/>
      <c r="S20" s="42" t="b">
        <v>0</v>
      </c>
      <c r="T20" s="73"/>
      <c r="U20" s="42" t="b">
        <v>0</v>
      </c>
      <c r="V20" s="165"/>
      <c r="W20" s="165"/>
      <c r="X20" s="165"/>
      <c r="Y20" s="165"/>
      <c r="Z20" s="165"/>
    </row>
    <row r="21">
      <c r="A21" s="165"/>
      <c r="B21" s="165"/>
      <c r="C21" s="165"/>
      <c r="D21" s="54"/>
      <c r="E21" s="165"/>
      <c r="F21" s="54"/>
      <c r="G21" s="54"/>
      <c r="H21" s="54"/>
      <c r="I21" s="54"/>
      <c r="J21" s="73"/>
      <c r="K21" s="146"/>
      <c r="L21" s="73"/>
      <c r="M21" s="73"/>
      <c r="N21" s="73"/>
      <c r="O21" s="73" t="b">
        <v>0</v>
      </c>
      <c r="P21" s="73"/>
      <c r="Q21" s="42" t="s">
        <v>425</v>
      </c>
      <c r="R21" s="42"/>
      <c r="S21" s="42" t="b">
        <v>0</v>
      </c>
      <c r="T21" s="73"/>
      <c r="U21" s="42" t="b">
        <v>0</v>
      </c>
      <c r="V21" s="165"/>
      <c r="W21" s="165"/>
      <c r="X21" s="165"/>
      <c r="Y21" s="165"/>
      <c r="Z21" s="165"/>
    </row>
    <row r="22">
      <c r="A22" s="165"/>
      <c r="B22" s="165"/>
      <c r="C22" s="165"/>
      <c r="D22" s="54"/>
      <c r="E22" s="165"/>
      <c r="F22" s="54"/>
      <c r="G22" s="54"/>
      <c r="H22" s="54"/>
      <c r="I22" s="54"/>
      <c r="J22" s="73"/>
      <c r="K22" s="146"/>
      <c r="L22" s="73"/>
      <c r="M22" s="73"/>
      <c r="N22" s="73"/>
      <c r="O22" s="73" t="b">
        <v>0</v>
      </c>
      <c r="P22" s="73"/>
      <c r="Q22" s="42" t="s">
        <v>425</v>
      </c>
      <c r="R22" s="42"/>
      <c r="S22" s="42" t="b">
        <v>0</v>
      </c>
      <c r="T22" s="73"/>
      <c r="U22" s="42" t="b">
        <v>0</v>
      </c>
      <c r="V22" s="165"/>
      <c r="W22" s="165"/>
      <c r="X22" s="165"/>
      <c r="Y22" s="165"/>
      <c r="Z22" s="165"/>
    </row>
    <row r="23">
      <c r="A23" s="165"/>
      <c r="B23" s="165"/>
      <c r="C23" s="165"/>
      <c r="D23" s="54"/>
      <c r="E23" s="165"/>
      <c r="F23" s="54"/>
      <c r="G23" s="54"/>
      <c r="H23" s="54"/>
      <c r="I23" s="54"/>
      <c r="J23" s="73"/>
      <c r="K23" s="146"/>
      <c r="L23" s="73"/>
      <c r="M23" s="73"/>
      <c r="N23" s="73"/>
      <c r="O23" s="73" t="b">
        <v>0</v>
      </c>
      <c r="P23" s="73"/>
      <c r="Q23" s="42" t="s">
        <v>425</v>
      </c>
      <c r="R23" s="42"/>
      <c r="S23" s="42" t="b">
        <v>0</v>
      </c>
      <c r="T23" s="73"/>
      <c r="U23" s="42" t="b">
        <v>0</v>
      </c>
      <c r="V23" s="165"/>
      <c r="W23" s="165"/>
      <c r="X23" s="165"/>
      <c r="Y23" s="165"/>
      <c r="Z23" s="165"/>
    </row>
    <row r="24">
      <c r="A24" s="165"/>
      <c r="B24" s="165"/>
      <c r="C24" s="165"/>
      <c r="D24" s="54"/>
      <c r="E24" s="165"/>
      <c r="F24" s="54"/>
      <c r="G24" s="54"/>
      <c r="H24" s="54"/>
      <c r="I24" s="54"/>
      <c r="J24" s="73"/>
      <c r="K24" s="146"/>
      <c r="L24" s="73"/>
      <c r="M24" s="73"/>
      <c r="N24" s="73"/>
      <c r="O24" s="73" t="b">
        <v>0</v>
      </c>
      <c r="P24" s="73"/>
      <c r="Q24" s="42" t="s">
        <v>425</v>
      </c>
      <c r="R24" s="42"/>
      <c r="S24" s="42" t="b">
        <v>0</v>
      </c>
      <c r="T24" s="73"/>
      <c r="U24" s="42" t="b">
        <v>0</v>
      </c>
      <c r="V24" s="165"/>
      <c r="W24" s="165"/>
      <c r="X24" s="165"/>
      <c r="Y24" s="165"/>
      <c r="Z24" s="165"/>
    </row>
    <row r="25">
      <c r="A25" s="165"/>
      <c r="B25" s="165"/>
      <c r="C25" s="165"/>
      <c r="D25" s="54"/>
      <c r="E25" s="165"/>
      <c r="F25" s="54"/>
      <c r="G25" s="54"/>
      <c r="H25" s="54"/>
      <c r="I25" s="54"/>
      <c r="J25" s="73"/>
      <c r="K25" s="146"/>
      <c r="L25" s="73"/>
      <c r="M25" s="73"/>
      <c r="N25" s="73"/>
      <c r="O25" s="73" t="b">
        <v>0</v>
      </c>
      <c r="P25" s="73"/>
      <c r="Q25" s="42" t="s">
        <v>425</v>
      </c>
      <c r="R25" s="42"/>
      <c r="S25" s="42" t="b">
        <v>0</v>
      </c>
      <c r="T25" s="73"/>
      <c r="U25" s="42" t="b">
        <v>0</v>
      </c>
      <c r="V25" s="165"/>
      <c r="W25" s="165"/>
      <c r="X25" s="165"/>
      <c r="Y25" s="165"/>
      <c r="Z25" s="165"/>
    </row>
    <row r="26">
      <c r="A26" s="165"/>
      <c r="B26" s="165"/>
      <c r="C26" s="165"/>
      <c r="D26" s="54"/>
      <c r="E26" s="165"/>
      <c r="F26" s="54"/>
      <c r="G26" s="54"/>
      <c r="H26" s="54"/>
      <c r="I26" s="54"/>
      <c r="J26" s="73"/>
      <c r="K26" s="146"/>
      <c r="L26" s="73"/>
      <c r="M26" s="73"/>
      <c r="N26" s="73"/>
      <c r="O26" s="73" t="b">
        <v>0</v>
      </c>
      <c r="P26" s="73"/>
      <c r="Q26" s="42" t="s">
        <v>425</v>
      </c>
      <c r="R26" s="42"/>
      <c r="S26" s="42" t="b">
        <v>0</v>
      </c>
      <c r="T26" s="73"/>
      <c r="U26" s="42" t="b">
        <v>0</v>
      </c>
      <c r="V26" s="165"/>
      <c r="W26" s="165"/>
      <c r="X26" s="165"/>
      <c r="Y26" s="165"/>
      <c r="Z26" s="165"/>
    </row>
    <row r="27">
      <c r="A27" s="165"/>
      <c r="B27" s="165"/>
      <c r="C27" s="165"/>
      <c r="D27" s="54"/>
      <c r="E27" s="165"/>
      <c r="F27" s="54"/>
      <c r="G27" s="54"/>
      <c r="H27" s="54"/>
      <c r="I27" s="54"/>
      <c r="J27" s="73"/>
      <c r="K27" s="146"/>
      <c r="L27" s="73"/>
      <c r="M27" s="73"/>
      <c r="N27" s="73"/>
      <c r="O27" s="73" t="b">
        <v>0</v>
      </c>
      <c r="P27" s="73"/>
      <c r="Q27" s="42" t="s">
        <v>425</v>
      </c>
      <c r="R27" s="42"/>
      <c r="S27" s="42" t="b">
        <v>0</v>
      </c>
      <c r="T27" s="73"/>
      <c r="U27" s="42" t="b">
        <v>0</v>
      </c>
      <c r="V27" s="165"/>
      <c r="W27" s="165"/>
      <c r="X27" s="165"/>
      <c r="Y27" s="165"/>
      <c r="Z27" s="165"/>
    </row>
    <row r="28">
      <c r="A28" s="165"/>
      <c r="B28" s="165"/>
      <c r="C28" s="165"/>
      <c r="D28" s="54"/>
      <c r="E28" s="165"/>
      <c r="F28" s="54"/>
      <c r="G28" s="54"/>
      <c r="H28" s="54"/>
      <c r="I28" s="54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</row>
    <row r="29">
      <c r="A29" s="165"/>
      <c r="B29" s="165"/>
      <c r="C29" s="165"/>
      <c r="D29" s="54"/>
      <c r="E29" s="165"/>
      <c r="F29" s="54"/>
      <c r="G29" s="54"/>
      <c r="H29" s="54"/>
      <c r="I29" s="54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</row>
    <row r="30">
      <c r="A30" s="165"/>
      <c r="B30" s="165"/>
      <c r="C30" s="165"/>
      <c r="D30" s="54"/>
      <c r="E30" s="165"/>
      <c r="F30" s="54"/>
      <c r="G30" s="54"/>
      <c r="H30" s="54"/>
      <c r="I30" s="54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</row>
    <row r="31">
      <c r="A31" s="165"/>
      <c r="B31" s="165"/>
      <c r="C31" s="165"/>
      <c r="D31" s="54"/>
      <c r="E31" s="165"/>
      <c r="F31" s="54"/>
      <c r="G31" s="54"/>
      <c r="H31" s="54"/>
      <c r="I31" s="54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</row>
    <row r="32">
      <c r="A32" s="165"/>
      <c r="B32" s="165"/>
      <c r="C32" s="165"/>
      <c r="D32" s="54"/>
      <c r="E32" s="165"/>
      <c r="F32" s="54"/>
      <c r="G32" s="54"/>
      <c r="H32" s="54"/>
      <c r="I32" s="54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</row>
    <row r="33">
      <c r="A33" s="165"/>
      <c r="B33" s="165"/>
      <c r="C33" s="165"/>
      <c r="D33" s="54"/>
      <c r="E33" s="165"/>
      <c r="F33" s="54"/>
      <c r="G33" s="54"/>
      <c r="H33" s="54"/>
      <c r="I33" s="54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</row>
    <row r="34">
      <c r="A34" s="165"/>
      <c r="B34" s="165"/>
      <c r="C34" s="165"/>
      <c r="D34" s="54"/>
      <c r="E34" s="165"/>
      <c r="F34" s="54"/>
      <c r="G34" s="54"/>
      <c r="H34" s="54"/>
      <c r="I34" s="54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</row>
    <row r="35">
      <c r="A35" s="165"/>
      <c r="B35" s="165"/>
      <c r="C35" s="165"/>
      <c r="D35" s="54"/>
      <c r="E35" s="165"/>
      <c r="F35" s="54"/>
      <c r="G35" s="54"/>
      <c r="H35" s="54"/>
      <c r="I35" s="54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</row>
    <row r="36">
      <c r="A36" s="165"/>
      <c r="B36" s="165"/>
      <c r="C36" s="165"/>
      <c r="D36" s="54"/>
      <c r="E36" s="165"/>
      <c r="F36" s="54"/>
      <c r="G36" s="54"/>
      <c r="H36" s="54"/>
      <c r="I36" s="54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</row>
    <row r="37">
      <c r="A37" s="165"/>
      <c r="B37" s="165"/>
      <c r="C37" s="165"/>
      <c r="D37" s="54"/>
      <c r="E37" s="165"/>
      <c r="F37" s="54"/>
      <c r="G37" s="54"/>
      <c r="H37" s="54"/>
      <c r="I37" s="54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</row>
    <row r="38">
      <c r="A38" s="165"/>
      <c r="B38" s="165"/>
      <c r="C38" s="165"/>
      <c r="D38" s="54"/>
      <c r="E38" s="165"/>
      <c r="F38" s="54"/>
      <c r="G38" s="54"/>
      <c r="H38" s="54"/>
      <c r="I38" s="54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</row>
    <row r="39">
      <c r="A39" s="165"/>
      <c r="B39" s="165"/>
      <c r="C39" s="165"/>
      <c r="D39" s="54"/>
      <c r="E39" s="165"/>
      <c r="F39" s="54"/>
      <c r="G39" s="54"/>
      <c r="H39" s="54"/>
      <c r="I39" s="54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</row>
    <row r="40">
      <c r="A40" s="165"/>
      <c r="B40" s="165"/>
      <c r="C40" s="165"/>
      <c r="D40" s="54"/>
      <c r="E40" s="165"/>
      <c r="F40" s="54"/>
      <c r="G40" s="54"/>
      <c r="H40" s="54"/>
      <c r="I40" s="54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</row>
    <row r="41">
      <c r="A41" s="165"/>
      <c r="B41" s="165"/>
      <c r="C41" s="165"/>
      <c r="D41" s="54"/>
      <c r="E41" s="165"/>
      <c r="F41" s="54"/>
      <c r="G41" s="54"/>
      <c r="H41" s="54"/>
      <c r="I41" s="54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</row>
    <row r="42">
      <c r="A42" s="165"/>
      <c r="B42" s="165"/>
      <c r="C42" s="165"/>
      <c r="D42" s="54"/>
      <c r="E42" s="165"/>
      <c r="F42" s="54"/>
      <c r="G42" s="54"/>
      <c r="H42" s="54"/>
      <c r="I42" s="54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</row>
    <row r="43">
      <c r="A43" s="165"/>
      <c r="B43" s="165"/>
      <c r="C43" s="165"/>
      <c r="D43" s="54"/>
      <c r="E43" s="165"/>
      <c r="F43" s="54"/>
      <c r="G43" s="54"/>
      <c r="H43" s="54"/>
      <c r="I43" s="54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</row>
    <row r="44">
      <c r="A44" s="165"/>
      <c r="B44" s="165"/>
      <c r="C44" s="165"/>
      <c r="D44" s="54"/>
      <c r="E44" s="165"/>
      <c r="F44" s="54"/>
      <c r="G44" s="54"/>
      <c r="H44" s="54"/>
      <c r="I44" s="54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</row>
    <row r="45">
      <c r="A45" s="165"/>
      <c r="B45" s="165"/>
      <c r="C45" s="165"/>
      <c r="D45" s="54"/>
      <c r="E45" s="165"/>
      <c r="F45" s="54"/>
      <c r="G45" s="54"/>
      <c r="H45" s="54"/>
      <c r="I45" s="54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</row>
    <row r="46">
      <c r="A46" s="165"/>
      <c r="B46" s="165"/>
      <c r="C46" s="165"/>
      <c r="D46" s="54"/>
      <c r="E46" s="165"/>
      <c r="F46" s="54"/>
      <c r="G46" s="54"/>
      <c r="H46" s="54"/>
      <c r="I46" s="54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</row>
    <row r="47">
      <c r="A47" s="165"/>
      <c r="B47" s="165"/>
      <c r="C47" s="165"/>
      <c r="D47" s="54"/>
      <c r="E47" s="165"/>
      <c r="F47" s="54"/>
      <c r="G47" s="54"/>
      <c r="H47" s="54"/>
      <c r="I47" s="54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</row>
    <row r="48">
      <c r="A48" s="165"/>
      <c r="B48" s="165"/>
      <c r="C48" s="165"/>
      <c r="D48" s="54"/>
      <c r="E48" s="165"/>
      <c r="F48" s="54"/>
      <c r="G48" s="54"/>
      <c r="H48" s="54"/>
      <c r="I48" s="54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</row>
    <row r="49">
      <c r="A49" s="165"/>
      <c r="B49" s="165"/>
      <c r="C49" s="165"/>
      <c r="D49" s="54"/>
      <c r="E49" s="165"/>
      <c r="F49" s="54"/>
      <c r="G49" s="54"/>
      <c r="H49" s="54"/>
      <c r="I49" s="54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</row>
    <row r="50">
      <c r="A50" s="165"/>
      <c r="B50" s="165"/>
      <c r="C50" s="165"/>
      <c r="D50" s="54"/>
      <c r="E50" s="165"/>
      <c r="F50" s="54"/>
      <c r="G50" s="54"/>
      <c r="H50" s="54"/>
      <c r="I50" s="54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</row>
    <row r="51">
      <c r="A51" s="165"/>
      <c r="B51" s="165"/>
      <c r="C51" s="165"/>
      <c r="D51" s="54"/>
      <c r="E51" s="165"/>
      <c r="F51" s="54"/>
      <c r="G51" s="54"/>
      <c r="H51" s="54"/>
      <c r="I51" s="54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</row>
    <row r="52">
      <c r="A52" s="165"/>
      <c r="B52" s="165"/>
      <c r="C52" s="165"/>
      <c r="D52" s="54"/>
      <c r="E52" s="165"/>
      <c r="F52" s="54"/>
      <c r="G52" s="54"/>
      <c r="H52" s="54"/>
      <c r="I52" s="54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</row>
    <row r="53">
      <c r="A53" s="165"/>
      <c r="B53" s="165"/>
      <c r="C53" s="165"/>
      <c r="D53" s="54"/>
      <c r="E53" s="165"/>
      <c r="F53" s="54"/>
      <c r="G53" s="54"/>
      <c r="H53" s="54"/>
      <c r="I53" s="54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</row>
    <row r="54">
      <c r="A54" s="165"/>
      <c r="B54" s="165"/>
      <c r="C54" s="165"/>
      <c r="D54" s="54"/>
      <c r="E54" s="165"/>
      <c r="F54" s="54"/>
      <c r="G54" s="54"/>
      <c r="H54" s="54"/>
      <c r="I54" s="54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</row>
    <row r="55">
      <c r="A55" s="165"/>
      <c r="B55" s="165"/>
      <c r="C55" s="165"/>
      <c r="D55" s="54"/>
      <c r="E55" s="165"/>
      <c r="F55" s="54"/>
      <c r="G55" s="54"/>
      <c r="H55" s="54"/>
      <c r="I55" s="54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</row>
    <row r="56">
      <c r="A56" s="165"/>
      <c r="B56" s="165"/>
      <c r="C56" s="165"/>
      <c r="D56" s="54"/>
      <c r="E56" s="165"/>
      <c r="F56" s="54"/>
      <c r="G56" s="54"/>
      <c r="H56" s="54"/>
      <c r="I56" s="54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</row>
    <row r="57">
      <c r="A57" s="165"/>
      <c r="B57" s="165"/>
      <c r="C57" s="165"/>
      <c r="D57" s="54"/>
      <c r="E57" s="165"/>
      <c r="F57" s="54"/>
      <c r="G57" s="54"/>
      <c r="H57" s="54"/>
      <c r="I57" s="54"/>
      <c r="J57" s="165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</row>
    <row r="58">
      <c r="A58" s="165"/>
      <c r="B58" s="165"/>
      <c r="C58" s="165"/>
      <c r="D58" s="54"/>
      <c r="E58" s="165"/>
      <c r="F58" s="54"/>
      <c r="G58" s="54"/>
      <c r="H58" s="54"/>
      <c r="I58" s="54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</row>
    <row r="59">
      <c r="A59" s="165"/>
      <c r="B59" s="165"/>
      <c r="C59" s="165"/>
      <c r="D59" s="54"/>
      <c r="E59" s="165"/>
      <c r="F59" s="54"/>
      <c r="G59" s="54"/>
      <c r="H59" s="54"/>
      <c r="I59" s="54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</row>
    <row r="60">
      <c r="A60" s="165"/>
      <c r="B60" s="165"/>
      <c r="C60" s="165"/>
      <c r="D60" s="54"/>
      <c r="E60" s="165"/>
      <c r="F60" s="54"/>
      <c r="G60" s="54"/>
      <c r="H60" s="54"/>
      <c r="I60" s="54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</row>
    <row r="61">
      <c r="A61" s="165"/>
      <c r="B61" s="165"/>
      <c r="C61" s="165"/>
      <c r="D61" s="54"/>
      <c r="E61" s="165"/>
      <c r="F61" s="54"/>
      <c r="G61" s="54"/>
      <c r="H61" s="54"/>
      <c r="I61" s="54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</row>
    <row r="62">
      <c r="A62" s="165"/>
      <c r="B62" s="165"/>
      <c r="C62" s="165"/>
      <c r="D62" s="54"/>
      <c r="E62" s="165"/>
      <c r="F62" s="54"/>
      <c r="G62" s="54"/>
      <c r="H62" s="54"/>
      <c r="I62" s="54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</row>
    <row r="63">
      <c r="A63" s="165"/>
      <c r="B63" s="165"/>
      <c r="C63" s="165"/>
      <c r="D63" s="54"/>
      <c r="E63" s="165"/>
      <c r="F63" s="54"/>
      <c r="G63" s="54"/>
      <c r="H63" s="54"/>
      <c r="I63" s="54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</row>
    <row r="64">
      <c r="A64" s="165"/>
      <c r="B64" s="165"/>
      <c r="C64" s="165"/>
      <c r="D64" s="54"/>
      <c r="E64" s="165"/>
      <c r="F64" s="54"/>
      <c r="G64" s="54"/>
      <c r="H64" s="54"/>
      <c r="I64" s="54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</row>
    <row r="65">
      <c r="A65" s="165"/>
      <c r="B65" s="165"/>
      <c r="C65" s="165"/>
      <c r="D65" s="54"/>
      <c r="E65" s="165"/>
      <c r="F65" s="54"/>
      <c r="G65" s="54"/>
      <c r="H65" s="54"/>
      <c r="I65" s="54"/>
      <c r="J65" s="165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</row>
    <row r="66">
      <c r="A66" s="165"/>
      <c r="B66" s="165"/>
      <c r="C66" s="165"/>
      <c r="D66" s="54"/>
      <c r="E66" s="165"/>
      <c r="F66" s="54"/>
      <c r="G66" s="54"/>
      <c r="H66" s="54"/>
      <c r="I66" s="54"/>
      <c r="J66" s="165"/>
      <c r="K66" s="165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</row>
    <row r="67">
      <c r="A67" s="165"/>
      <c r="B67" s="165"/>
      <c r="C67" s="165"/>
      <c r="D67" s="54"/>
      <c r="E67" s="165"/>
      <c r="F67" s="54"/>
      <c r="G67" s="54"/>
      <c r="H67" s="54"/>
      <c r="I67" s="54"/>
      <c r="J67" s="165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</row>
    <row r="68">
      <c r="A68" s="165"/>
      <c r="B68" s="165"/>
      <c r="C68" s="165"/>
      <c r="D68" s="54"/>
      <c r="E68" s="165"/>
      <c r="F68" s="54"/>
      <c r="G68" s="54"/>
      <c r="H68" s="54"/>
      <c r="I68" s="54"/>
      <c r="J68" s="165"/>
      <c r="K68" s="165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</row>
    <row r="69">
      <c r="A69" s="165"/>
      <c r="B69" s="165"/>
      <c r="C69" s="165"/>
      <c r="D69" s="54"/>
      <c r="E69" s="165"/>
      <c r="F69" s="54"/>
      <c r="G69" s="54"/>
      <c r="H69" s="54"/>
      <c r="I69" s="54"/>
      <c r="J69" s="165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</row>
    <row r="70">
      <c r="A70" s="165"/>
      <c r="B70" s="165"/>
      <c r="C70" s="165"/>
      <c r="D70" s="54"/>
      <c r="E70" s="165"/>
      <c r="F70" s="54"/>
      <c r="G70" s="54"/>
      <c r="H70" s="54"/>
      <c r="I70" s="54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</row>
    <row r="71">
      <c r="A71" s="165"/>
      <c r="B71" s="165"/>
      <c r="C71" s="165"/>
      <c r="D71" s="54"/>
      <c r="E71" s="165"/>
      <c r="F71" s="54"/>
      <c r="G71" s="54"/>
      <c r="H71" s="54"/>
      <c r="I71" s="54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</row>
    <row r="72">
      <c r="A72" s="165"/>
      <c r="B72" s="165"/>
      <c r="C72" s="165"/>
      <c r="D72" s="54"/>
      <c r="E72" s="165"/>
      <c r="F72" s="54"/>
      <c r="G72" s="54"/>
      <c r="H72" s="54"/>
      <c r="I72" s="54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</row>
    <row r="73">
      <c r="A73" s="165"/>
      <c r="B73" s="165"/>
      <c r="C73" s="165"/>
      <c r="D73" s="54"/>
      <c r="E73" s="165"/>
      <c r="F73" s="54"/>
      <c r="G73" s="54"/>
      <c r="H73" s="54"/>
      <c r="I73" s="54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</row>
    <row r="74">
      <c r="A74" s="165"/>
      <c r="B74" s="165"/>
      <c r="C74" s="165"/>
      <c r="D74" s="54"/>
      <c r="E74" s="165"/>
      <c r="F74" s="54"/>
      <c r="G74" s="54"/>
      <c r="H74" s="54"/>
      <c r="I74" s="54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</row>
    <row r="75">
      <c r="A75" s="165"/>
      <c r="B75" s="165"/>
      <c r="C75" s="165"/>
      <c r="D75" s="54"/>
      <c r="E75" s="165"/>
      <c r="F75" s="54"/>
      <c r="G75" s="54"/>
      <c r="H75" s="54"/>
      <c r="I75" s="54"/>
      <c r="J75" s="165"/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</row>
    <row r="76">
      <c r="A76" s="165"/>
      <c r="B76" s="165"/>
      <c r="C76" s="165"/>
      <c r="D76" s="54"/>
      <c r="E76" s="165"/>
      <c r="F76" s="54"/>
      <c r="G76" s="54"/>
      <c r="H76" s="54"/>
      <c r="I76" s="54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</row>
    <row r="77">
      <c r="A77" s="165"/>
      <c r="B77" s="165"/>
      <c r="C77" s="165"/>
      <c r="D77" s="54"/>
      <c r="E77" s="165"/>
      <c r="F77" s="54"/>
      <c r="G77" s="54"/>
      <c r="H77" s="54"/>
      <c r="I77" s="54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</row>
    <row r="78">
      <c r="A78" s="165"/>
      <c r="B78" s="165"/>
      <c r="C78" s="165"/>
      <c r="D78" s="54"/>
      <c r="E78" s="165"/>
      <c r="F78" s="54"/>
      <c r="G78" s="54"/>
      <c r="H78" s="54"/>
      <c r="I78" s="54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</row>
    <row r="79">
      <c r="A79" s="165"/>
      <c r="B79" s="165"/>
      <c r="C79" s="165"/>
      <c r="D79" s="54"/>
      <c r="E79" s="165"/>
      <c r="F79" s="54"/>
      <c r="G79" s="54"/>
      <c r="H79" s="54"/>
      <c r="I79" s="54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</row>
    <row r="80">
      <c r="A80" s="165"/>
      <c r="B80" s="165"/>
      <c r="C80" s="165"/>
      <c r="D80" s="54"/>
      <c r="E80" s="165"/>
      <c r="F80" s="54"/>
      <c r="G80" s="54"/>
      <c r="H80" s="54"/>
      <c r="I80" s="54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</row>
    <row r="81">
      <c r="A81" s="165"/>
      <c r="B81" s="165"/>
      <c r="C81" s="165"/>
      <c r="D81" s="54"/>
      <c r="E81" s="165"/>
      <c r="F81" s="54"/>
      <c r="G81" s="54"/>
      <c r="H81" s="54"/>
      <c r="I81" s="54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</row>
    <row r="82">
      <c r="A82" s="165"/>
      <c r="B82" s="165"/>
      <c r="C82" s="165"/>
      <c r="D82" s="54"/>
      <c r="E82" s="165"/>
      <c r="F82" s="54"/>
      <c r="G82" s="54"/>
      <c r="H82" s="54"/>
      <c r="I82" s="54"/>
      <c r="J82" s="165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</row>
    <row r="83">
      <c r="A83" s="165"/>
      <c r="B83" s="165"/>
      <c r="C83" s="165"/>
      <c r="D83" s="54"/>
      <c r="E83" s="165"/>
      <c r="F83" s="54"/>
      <c r="G83" s="54"/>
      <c r="H83" s="54"/>
      <c r="I83" s="54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</row>
    <row r="84">
      <c r="A84" s="165"/>
      <c r="B84" s="165"/>
      <c r="C84" s="165"/>
      <c r="D84" s="54"/>
      <c r="E84" s="165"/>
      <c r="F84" s="54"/>
      <c r="G84" s="54"/>
      <c r="H84" s="54"/>
      <c r="I84" s="54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</row>
    <row r="85">
      <c r="A85" s="165"/>
      <c r="B85" s="165"/>
      <c r="C85" s="165"/>
      <c r="D85" s="54"/>
      <c r="E85" s="165"/>
      <c r="F85" s="54"/>
      <c r="G85" s="54"/>
      <c r="H85" s="54"/>
      <c r="I85" s="54"/>
      <c r="J85" s="165"/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</row>
    <row r="86">
      <c r="A86" s="165"/>
      <c r="B86" s="165"/>
      <c r="C86" s="165"/>
      <c r="D86" s="54"/>
      <c r="E86" s="165"/>
      <c r="F86" s="54"/>
      <c r="G86" s="54"/>
      <c r="H86" s="54"/>
      <c r="I86" s="54"/>
      <c r="J86" s="165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</row>
    <row r="87">
      <c r="A87" s="165"/>
      <c r="B87" s="165"/>
      <c r="C87" s="165"/>
      <c r="D87" s="54"/>
      <c r="E87" s="165"/>
      <c r="F87" s="54"/>
      <c r="G87" s="54"/>
      <c r="H87" s="54"/>
      <c r="I87" s="54"/>
      <c r="J87" s="165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</row>
    <row r="88">
      <c r="A88" s="165"/>
      <c r="B88" s="165"/>
      <c r="C88" s="165"/>
      <c r="D88" s="54"/>
      <c r="E88" s="165"/>
      <c r="F88" s="54"/>
      <c r="G88" s="54"/>
      <c r="H88" s="54"/>
      <c r="I88" s="54"/>
      <c r="J88" s="165"/>
      <c r="K88" s="165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</row>
    <row r="89">
      <c r="A89" s="165"/>
      <c r="B89" s="165"/>
      <c r="C89" s="165"/>
      <c r="D89" s="54"/>
      <c r="E89" s="165"/>
      <c r="F89" s="54"/>
      <c r="G89" s="54"/>
      <c r="H89" s="54"/>
      <c r="I89" s="54"/>
      <c r="J89" s="165"/>
      <c r="K89" s="165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</row>
    <row r="90">
      <c r="A90" s="165"/>
      <c r="B90" s="165"/>
      <c r="C90" s="165"/>
      <c r="D90" s="54"/>
      <c r="E90" s="165"/>
      <c r="F90" s="54"/>
      <c r="G90" s="54"/>
      <c r="H90" s="54"/>
      <c r="I90" s="54"/>
      <c r="J90" s="165"/>
      <c r="K90" s="165"/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</row>
    <row r="91">
      <c r="A91" s="165"/>
      <c r="B91" s="165"/>
      <c r="C91" s="165"/>
      <c r="D91" s="54"/>
      <c r="E91" s="165"/>
      <c r="F91" s="54"/>
      <c r="G91" s="54"/>
      <c r="H91" s="54"/>
      <c r="I91" s="54"/>
      <c r="J91" s="165"/>
      <c r="K91" s="165"/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</row>
    <row r="92">
      <c r="A92" s="165"/>
      <c r="B92" s="165"/>
      <c r="C92" s="165"/>
      <c r="D92" s="54"/>
      <c r="E92" s="165"/>
      <c r="F92" s="54"/>
      <c r="G92" s="54"/>
      <c r="H92" s="54"/>
      <c r="I92" s="54"/>
      <c r="J92" s="165"/>
      <c r="K92" s="165"/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</row>
    <row r="93">
      <c r="A93" s="165"/>
      <c r="B93" s="165"/>
      <c r="C93" s="165"/>
      <c r="D93" s="54"/>
      <c r="E93" s="165"/>
      <c r="F93" s="54"/>
      <c r="G93" s="54"/>
      <c r="H93" s="54"/>
      <c r="I93" s="54"/>
      <c r="J93" s="165"/>
      <c r="K93" s="165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</row>
    <row r="94">
      <c r="A94" s="165"/>
      <c r="B94" s="165"/>
      <c r="C94" s="165"/>
      <c r="D94" s="54"/>
      <c r="E94" s="165"/>
      <c r="F94" s="54"/>
      <c r="G94" s="54"/>
      <c r="H94" s="54"/>
      <c r="I94" s="54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</row>
    <row r="95">
      <c r="A95" s="165"/>
      <c r="B95" s="165"/>
      <c r="C95" s="165"/>
      <c r="D95" s="54"/>
      <c r="E95" s="165"/>
      <c r="F95" s="54"/>
      <c r="G95" s="54"/>
      <c r="H95" s="54"/>
      <c r="I95" s="54"/>
      <c r="J95" s="165"/>
      <c r="K95" s="165"/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</row>
    <row r="96">
      <c r="A96" s="165"/>
      <c r="B96" s="165"/>
      <c r="C96" s="165"/>
      <c r="D96" s="54"/>
      <c r="E96" s="165"/>
      <c r="F96" s="54"/>
      <c r="G96" s="54"/>
      <c r="H96" s="54"/>
      <c r="I96" s="54"/>
      <c r="J96" s="165"/>
      <c r="K96" s="165"/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</row>
    <row r="97">
      <c r="A97" s="165"/>
      <c r="B97" s="165"/>
      <c r="C97" s="165"/>
      <c r="D97" s="54"/>
      <c r="E97" s="165"/>
      <c r="F97" s="54"/>
      <c r="G97" s="54"/>
      <c r="H97" s="54"/>
      <c r="I97" s="54"/>
      <c r="J97" s="165"/>
      <c r="K97" s="165"/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</row>
    <row r="98">
      <c r="A98" s="165"/>
      <c r="B98" s="165"/>
      <c r="C98" s="165"/>
      <c r="D98" s="54"/>
      <c r="E98" s="165"/>
      <c r="F98" s="54"/>
      <c r="G98" s="54"/>
      <c r="H98" s="54"/>
      <c r="I98" s="54"/>
      <c r="J98" s="165"/>
      <c r="K98" s="165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</row>
    <row r="99">
      <c r="A99" s="165"/>
      <c r="B99" s="165"/>
      <c r="C99" s="165"/>
      <c r="D99" s="54"/>
      <c r="E99" s="165"/>
      <c r="F99" s="54"/>
      <c r="G99" s="54"/>
      <c r="H99" s="54"/>
      <c r="I99" s="54"/>
      <c r="J99" s="165"/>
      <c r="K99" s="165"/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</row>
    <row r="100">
      <c r="A100" s="165"/>
      <c r="B100" s="165"/>
      <c r="C100" s="165"/>
      <c r="D100" s="54"/>
      <c r="E100" s="165"/>
      <c r="F100" s="54"/>
      <c r="G100" s="54"/>
      <c r="H100" s="54"/>
      <c r="I100" s="54"/>
      <c r="J100" s="165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</row>
    <row r="101">
      <c r="A101" s="165"/>
      <c r="B101" s="165"/>
      <c r="C101" s="165"/>
      <c r="D101" s="54"/>
      <c r="E101" s="165"/>
      <c r="F101" s="54"/>
      <c r="G101" s="54"/>
      <c r="H101" s="54"/>
      <c r="I101" s="54"/>
      <c r="J101" s="165"/>
      <c r="K101" s="165"/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</row>
    <row r="102">
      <c r="A102" s="165"/>
      <c r="B102" s="165"/>
      <c r="C102" s="165"/>
      <c r="D102" s="54"/>
      <c r="E102" s="165"/>
      <c r="F102" s="54"/>
      <c r="G102" s="54"/>
      <c r="H102" s="54"/>
      <c r="I102" s="54"/>
      <c r="J102" s="165"/>
      <c r="K102" s="165"/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</row>
    <row r="103">
      <c r="A103" s="165"/>
      <c r="B103" s="165"/>
      <c r="C103" s="165"/>
      <c r="D103" s="54"/>
      <c r="E103" s="165"/>
      <c r="F103" s="54"/>
      <c r="G103" s="54"/>
      <c r="H103" s="54"/>
      <c r="I103" s="54"/>
      <c r="J103" s="165"/>
      <c r="K103" s="165"/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</row>
    <row r="104">
      <c r="A104" s="165"/>
      <c r="B104" s="165"/>
      <c r="C104" s="165"/>
      <c r="D104" s="54"/>
      <c r="E104" s="165"/>
      <c r="F104" s="54"/>
      <c r="G104" s="54"/>
      <c r="H104" s="54"/>
      <c r="I104" s="54"/>
      <c r="J104" s="165"/>
      <c r="K104" s="165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</row>
    <row r="105">
      <c r="A105" s="165"/>
      <c r="B105" s="165"/>
      <c r="C105" s="165"/>
      <c r="D105" s="54"/>
      <c r="E105" s="165"/>
      <c r="F105" s="54"/>
      <c r="G105" s="54"/>
      <c r="H105" s="54"/>
      <c r="I105" s="54"/>
      <c r="J105" s="165"/>
      <c r="K105" s="165"/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</row>
    <row r="106">
      <c r="A106" s="165"/>
      <c r="B106" s="165"/>
      <c r="C106" s="165"/>
      <c r="D106" s="54"/>
      <c r="E106" s="165"/>
      <c r="F106" s="54"/>
      <c r="G106" s="54"/>
      <c r="H106" s="54"/>
      <c r="I106" s="54"/>
      <c r="J106" s="165"/>
      <c r="K106" s="165"/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</row>
    <row r="107">
      <c r="A107" s="165"/>
      <c r="B107" s="165"/>
      <c r="C107" s="165"/>
      <c r="D107" s="54"/>
      <c r="E107" s="165"/>
      <c r="F107" s="54"/>
      <c r="G107" s="54"/>
      <c r="H107" s="54"/>
      <c r="I107" s="54"/>
      <c r="J107" s="165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</row>
    <row r="108">
      <c r="A108" s="165"/>
      <c r="B108" s="165"/>
      <c r="C108" s="165"/>
      <c r="D108" s="54"/>
      <c r="E108" s="165"/>
      <c r="F108" s="54"/>
      <c r="G108" s="54"/>
      <c r="H108" s="54"/>
      <c r="I108" s="54"/>
      <c r="J108" s="165"/>
      <c r="K108" s="165"/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</row>
    <row r="109">
      <c r="A109" s="165"/>
      <c r="B109" s="165"/>
      <c r="C109" s="165"/>
      <c r="D109" s="54"/>
      <c r="E109" s="165"/>
      <c r="F109" s="54"/>
      <c r="G109" s="54"/>
      <c r="H109" s="54"/>
      <c r="I109" s="54"/>
      <c r="J109" s="165"/>
      <c r="K109" s="165"/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</row>
    <row r="110">
      <c r="A110" s="165"/>
      <c r="B110" s="165"/>
      <c r="C110" s="165"/>
      <c r="D110" s="54"/>
      <c r="E110" s="165"/>
      <c r="F110" s="54"/>
      <c r="G110" s="54"/>
      <c r="H110" s="54"/>
      <c r="I110" s="54"/>
      <c r="J110" s="165"/>
      <c r="K110" s="165"/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</row>
    <row r="111">
      <c r="A111" s="165"/>
      <c r="B111" s="165"/>
      <c r="C111" s="165"/>
      <c r="D111" s="54"/>
      <c r="E111" s="165"/>
      <c r="F111" s="54"/>
      <c r="G111" s="54"/>
      <c r="H111" s="54"/>
      <c r="I111" s="54"/>
      <c r="J111" s="165"/>
      <c r="K111" s="165"/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</row>
    <row r="112">
      <c r="A112" s="165"/>
      <c r="B112" s="165"/>
      <c r="C112" s="165"/>
      <c r="D112" s="54"/>
      <c r="E112" s="165"/>
      <c r="F112" s="54"/>
      <c r="G112" s="54"/>
      <c r="H112" s="54"/>
      <c r="I112" s="54"/>
      <c r="J112" s="165"/>
      <c r="K112" s="165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</row>
    <row r="113">
      <c r="A113" s="165"/>
      <c r="B113" s="165"/>
      <c r="C113" s="165"/>
      <c r="D113" s="54"/>
      <c r="E113" s="165"/>
      <c r="F113" s="54"/>
      <c r="G113" s="54"/>
      <c r="H113" s="54"/>
      <c r="I113" s="54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</row>
    <row r="114">
      <c r="A114" s="165"/>
      <c r="B114" s="165"/>
      <c r="C114" s="165"/>
      <c r="D114" s="54"/>
      <c r="E114" s="165"/>
      <c r="F114" s="54"/>
      <c r="G114" s="54"/>
      <c r="H114" s="54"/>
      <c r="I114" s="54"/>
      <c r="J114" s="165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</row>
    <row r="115">
      <c r="A115" s="165"/>
      <c r="B115" s="165"/>
      <c r="C115" s="165"/>
      <c r="D115" s="54"/>
      <c r="E115" s="165"/>
      <c r="F115" s="54"/>
      <c r="G115" s="54"/>
      <c r="H115" s="54"/>
      <c r="I115" s="54"/>
      <c r="J115" s="165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</row>
    <row r="116">
      <c r="A116" s="165"/>
      <c r="B116" s="165"/>
      <c r="C116" s="165"/>
      <c r="D116" s="54"/>
      <c r="E116" s="165"/>
      <c r="F116" s="54"/>
      <c r="G116" s="54"/>
      <c r="H116" s="54"/>
      <c r="I116" s="54"/>
      <c r="J116" s="165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</row>
    <row r="117">
      <c r="A117" s="165"/>
      <c r="B117" s="165"/>
      <c r="C117" s="165"/>
      <c r="D117" s="54"/>
      <c r="E117" s="165"/>
      <c r="F117" s="54"/>
      <c r="G117" s="54"/>
      <c r="H117" s="54"/>
      <c r="I117" s="54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</row>
    <row r="118">
      <c r="A118" s="165"/>
      <c r="B118" s="165"/>
      <c r="C118" s="165"/>
      <c r="D118" s="54"/>
      <c r="E118" s="165"/>
      <c r="F118" s="54"/>
      <c r="G118" s="54"/>
      <c r="H118" s="54"/>
      <c r="I118" s="54"/>
      <c r="J118" s="165"/>
      <c r="K118" s="165"/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</row>
    <row r="119">
      <c r="A119" s="165"/>
      <c r="B119" s="165"/>
      <c r="C119" s="165"/>
      <c r="D119" s="54"/>
      <c r="E119" s="165"/>
      <c r="F119" s="54"/>
      <c r="G119" s="54"/>
      <c r="H119" s="54"/>
      <c r="I119" s="54"/>
      <c r="J119" s="165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</row>
    <row r="120">
      <c r="A120" s="165"/>
      <c r="B120" s="165"/>
      <c r="C120" s="165"/>
      <c r="D120" s="54"/>
      <c r="E120" s="165"/>
      <c r="F120" s="54"/>
      <c r="G120" s="54"/>
      <c r="H120" s="54"/>
      <c r="I120" s="54"/>
      <c r="J120" s="165"/>
      <c r="K120" s="165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</row>
    <row r="121">
      <c r="A121" s="165"/>
      <c r="B121" s="165"/>
      <c r="C121" s="165"/>
      <c r="D121" s="54"/>
      <c r="E121" s="165"/>
      <c r="F121" s="54"/>
      <c r="G121" s="54"/>
      <c r="H121" s="54"/>
      <c r="I121" s="54"/>
      <c r="J121" s="165"/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</row>
    <row r="122">
      <c r="A122" s="165"/>
      <c r="B122" s="165"/>
      <c r="C122" s="165"/>
      <c r="D122" s="54"/>
      <c r="E122" s="165"/>
      <c r="F122" s="54"/>
      <c r="G122" s="54"/>
      <c r="H122" s="54"/>
      <c r="I122" s="54"/>
      <c r="J122" s="165"/>
      <c r="K122" s="165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</row>
    <row r="123">
      <c r="A123" s="165"/>
      <c r="B123" s="165"/>
      <c r="C123" s="165"/>
      <c r="D123" s="54"/>
      <c r="E123" s="165"/>
      <c r="F123" s="54"/>
      <c r="G123" s="54"/>
      <c r="H123" s="54"/>
      <c r="I123" s="54"/>
      <c r="J123" s="165"/>
      <c r="K123" s="165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</row>
    <row r="124">
      <c r="A124" s="165"/>
      <c r="B124" s="165"/>
      <c r="C124" s="165"/>
      <c r="D124" s="54"/>
      <c r="E124" s="165"/>
      <c r="F124" s="54"/>
      <c r="G124" s="54"/>
      <c r="H124" s="54"/>
      <c r="I124" s="54"/>
      <c r="J124" s="165"/>
      <c r="K124" s="165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</row>
    <row r="125">
      <c r="A125" s="165"/>
      <c r="B125" s="165"/>
      <c r="C125" s="165"/>
      <c r="D125" s="54"/>
      <c r="E125" s="165"/>
      <c r="F125" s="54"/>
      <c r="G125" s="54"/>
      <c r="H125" s="54"/>
      <c r="I125" s="54"/>
      <c r="J125" s="165"/>
      <c r="K125" s="165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</row>
    <row r="126">
      <c r="A126" s="165"/>
      <c r="B126" s="165"/>
      <c r="C126" s="165"/>
      <c r="D126" s="54"/>
      <c r="E126" s="165"/>
      <c r="F126" s="54"/>
      <c r="G126" s="54"/>
      <c r="H126" s="54"/>
      <c r="I126" s="54"/>
      <c r="J126" s="165"/>
      <c r="K126" s="165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</row>
    <row r="127">
      <c r="A127" s="165"/>
      <c r="B127" s="165"/>
      <c r="C127" s="165"/>
      <c r="D127" s="54"/>
      <c r="E127" s="165"/>
      <c r="F127" s="54"/>
      <c r="G127" s="54"/>
      <c r="H127" s="54"/>
      <c r="I127" s="54"/>
      <c r="J127" s="165"/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</row>
    <row r="128">
      <c r="A128" s="165"/>
      <c r="B128" s="165"/>
      <c r="C128" s="165"/>
      <c r="D128" s="54"/>
      <c r="E128" s="165"/>
      <c r="F128" s="54"/>
      <c r="G128" s="54"/>
      <c r="H128" s="54"/>
      <c r="I128" s="54"/>
      <c r="J128" s="165"/>
      <c r="K128" s="165"/>
      <c r="L128" s="165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</row>
    <row r="129">
      <c r="A129" s="165"/>
      <c r="B129" s="165"/>
      <c r="C129" s="165"/>
      <c r="D129" s="54"/>
      <c r="E129" s="165"/>
      <c r="F129" s="54"/>
      <c r="G129" s="54"/>
      <c r="H129" s="54"/>
      <c r="I129" s="54"/>
      <c r="J129" s="165"/>
      <c r="K129" s="165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</row>
    <row r="130">
      <c r="A130" s="165"/>
      <c r="B130" s="165"/>
      <c r="C130" s="165"/>
      <c r="D130" s="54"/>
      <c r="E130" s="165"/>
      <c r="F130" s="54"/>
      <c r="G130" s="54"/>
      <c r="H130" s="54"/>
      <c r="I130" s="54"/>
      <c r="J130" s="165"/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</row>
    <row r="131">
      <c r="A131" s="165"/>
      <c r="B131" s="165"/>
      <c r="C131" s="165"/>
      <c r="D131" s="54"/>
      <c r="E131" s="165"/>
      <c r="F131" s="54"/>
      <c r="G131" s="54"/>
      <c r="H131" s="54"/>
      <c r="I131" s="54"/>
      <c r="J131" s="165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</row>
    <row r="132">
      <c r="A132" s="165"/>
      <c r="B132" s="165"/>
      <c r="C132" s="165"/>
      <c r="D132" s="54"/>
      <c r="E132" s="165"/>
      <c r="F132" s="54"/>
      <c r="G132" s="54"/>
      <c r="H132" s="54"/>
      <c r="I132" s="54"/>
      <c r="J132" s="165"/>
      <c r="K132" s="165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</row>
    <row r="133">
      <c r="A133" s="165"/>
      <c r="B133" s="165"/>
      <c r="C133" s="165"/>
      <c r="D133" s="54"/>
      <c r="E133" s="165"/>
      <c r="F133" s="54"/>
      <c r="G133" s="54"/>
      <c r="H133" s="54"/>
      <c r="I133" s="54"/>
      <c r="J133" s="165"/>
      <c r="K133" s="165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</row>
    <row r="134">
      <c r="A134" s="165"/>
      <c r="B134" s="165"/>
      <c r="C134" s="165"/>
      <c r="D134" s="54"/>
      <c r="E134" s="165"/>
      <c r="F134" s="54"/>
      <c r="G134" s="54"/>
      <c r="H134" s="54"/>
      <c r="I134" s="54"/>
      <c r="J134" s="165"/>
      <c r="K134" s="165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</row>
    <row r="135">
      <c r="A135" s="165"/>
      <c r="B135" s="165"/>
      <c r="C135" s="165"/>
      <c r="D135" s="54"/>
      <c r="E135" s="165"/>
      <c r="F135" s="54"/>
      <c r="G135" s="54"/>
      <c r="H135" s="54"/>
      <c r="I135" s="54"/>
      <c r="J135" s="165"/>
      <c r="K135" s="165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</row>
    <row r="136">
      <c r="A136" s="165"/>
      <c r="B136" s="165"/>
      <c r="C136" s="165"/>
      <c r="D136" s="54"/>
      <c r="E136" s="165"/>
      <c r="F136" s="54"/>
      <c r="G136" s="54"/>
      <c r="H136" s="54"/>
      <c r="I136" s="54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</row>
    <row r="137">
      <c r="A137" s="165"/>
      <c r="B137" s="165"/>
      <c r="C137" s="165"/>
      <c r="D137" s="54"/>
      <c r="E137" s="165"/>
      <c r="F137" s="54"/>
      <c r="G137" s="54"/>
      <c r="H137" s="54"/>
      <c r="I137" s="54"/>
      <c r="J137" s="165"/>
      <c r="K137" s="165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</row>
    <row r="138">
      <c r="A138" s="165"/>
      <c r="B138" s="165"/>
      <c r="C138" s="165"/>
      <c r="D138" s="54"/>
      <c r="E138" s="165"/>
      <c r="F138" s="54"/>
      <c r="G138" s="54"/>
      <c r="H138" s="54"/>
      <c r="I138" s="54"/>
      <c r="J138" s="165"/>
      <c r="K138" s="165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</row>
    <row r="139">
      <c r="A139" s="165"/>
      <c r="B139" s="165"/>
      <c r="C139" s="165"/>
      <c r="D139" s="54"/>
      <c r="E139" s="165"/>
      <c r="F139" s="54"/>
      <c r="G139" s="54"/>
      <c r="H139" s="54"/>
      <c r="I139" s="54"/>
      <c r="J139" s="165"/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</row>
    <row r="140">
      <c r="A140" s="165"/>
      <c r="B140" s="165"/>
      <c r="C140" s="165"/>
      <c r="D140" s="54"/>
      <c r="E140" s="165"/>
      <c r="F140" s="54"/>
      <c r="G140" s="54"/>
      <c r="H140" s="54"/>
      <c r="I140" s="54"/>
      <c r="J140" s="165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</row>
    <row r="141">
      <c r="A141" s="165"/>
      <c r="B141" s="165"/>
      <c r="C141" s="165"/>
      <c r="D141" s="54"/>
      <c r="E141" s="165"/>
      <c r="F141" s="54"/>
      <c r="G141" s="54"/>
      <c r="H141" s="54"/>
      <c r="I141" s="54"/>
      <c r="J141" s="165"/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</row>
    <row r="142">
      <c r="A142" s="165"/>
      <c r="B142" s="165"/>
      <c r="C142" s="165"/>
      <c r="D142" s="54"/>
      <c r="E142" s="165"/>
      <c r="F142" s="54"/>
      <c r="G142" s="54"/>
      <c r="H142" s="54"/>
      <c r="I142" s="54"/>
      <c r="J142" s="165"/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</row>
    <row r="143">
      <c r="A143" s="165"/>
      <c r="B143" s="165"/>
      <c r="C143" s="165"/>
      <c r="D143" s="54"/>
      <c r="E143" s="165"/>
      <c r="F143" s="54"/>
      <c r="G143" s="54"/>
      <c r="H143" s="54"/>
      <c r="I143" s="54"/>
      <c r="J143" s="165"/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</row>
    <row r="144">
      <c r="A144" s="165"/>
      <c r="B144" s="165"/>
      <c r="C144" s="165"/>
      <c r="D144" s="54"/>
      <c r="E144" s="165"/>
      <c r="F144" s="54"/>
      <c r="G144" s="54"/>
      <c r="H144" s="54"/>
      <c r="I144" s="54"/>
      <c r="J144" s="165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</row>
    <row r="145">
      <c r="A145" s="165"/>
      <c r="B145" s="165"/>
      <c r="C145" s="165"/>
      <c r="D145" s="54"/>
      <c r="E145" s="165"/>
      <c r="F145" s="54"/>
      <c r="G145" s="54"/>
      <c r="H145" s="54"/>
      <c r="I145" s="54"/>
      <c r="J145" s="165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</row>
    <row r="146">
      <c r="A146" s="165"/>
      <c r="B146" s="165"/>
      <c r="C146" s="165"/>
      <c r="D146" s="54"/>
      <c r="E146" s="165"/>
      <c r="F146" s="54"/>
      <c r="G146" s="54"/>
      <c r="H146" s="54"/>
      <c r="I146" s="54"/>
      <c r="J146" s="165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</row>
    <row r="147">
      <c r="A147" s="165"/>
      <c r="B147" s="165"/>
      <c r="C147" s="165"/>
      <c r="D147" s="54"/>
      <c r="E147" s="165"/>
      <c r="F147" s="54"/>
      <c r="G147" s="54"/>
      <c r="H147" s="54"/>
      <c r="I147" s="54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</row>
    <row r="148">
      <c r="A148" s="165"/>
      <c r="B148" s="165"/>
      <c r="C148" s="165"/>
      <c r="D148" s="54"/>
      <c r="E148" s="165"/>
      <c r="F148" s="54"/>
      <c r="G148" s="54"/>
      <c r="H148" s="54"/>
      <c r="I148" s="54"/>
      <c r="J148" s="165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</row>
    <row r="149">
      <c r="A149" s="165"/>
      <c r="B149" s="165"/>
      <c r="C149" s="165"/>
      <c r="D149" s="54"/>
      <c r="E149" s="165"/>
      <c r="F149" s="54"/>
      <c r="G149" s="54"/>
      <c r="H149" s="54"/>
      <c r="I149" s="54"/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</row>
    <row r="150">
      <c r="A150" s="165"/>
      <c r="B150" s="165"/>
      <c r="C150" s="165"/>
      <c r="D150" s="54"/>
      <c r="E150" s="165"/>
      <c r="F150" s="54"/>
      <c r="G150" s="54"/>
      <c r="H150" s="54"/>
      <c r="I150" s="54"/>
      <c r="J150" s="165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</row>
    <row r="151">
      <c r="A151" s="165"/>
      <c r="B151" s="165"/>
      <c r="C151" s="165"/>
      <c r="D151" s="54"/>
      <c r="E151" s="165"/>
      <c r="F151" s="54"/>
      <c r="G151" s="54"/>
      <c r="H151" s="54"/>
      <c r="I151" s="54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</row>
    <row r="152">
      <c r="A152" s="165"/>
      <c r="B152" s="165"/>
      <c r="C152" s="165"/>
      <c r="D152" s="54"/>
      <c r="E152" s="165"/>
      <c r="F152" s="54"/>
      <c r="G152" s="54"/>
      <c r="H152" s="54"/>
      <c r="I152" s="54"/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</row>
    <row r="153">
      <c r="A153" s="165"/>
      <c r="B153" s="165"/>
      <c r="C153" s="165"/>
      <c r="D153" s="54"/>
      <c r="E153" s="165"/>
      <c r="F153" s="54"/>
      <c r="G153" s="54"/>
      <c r="H153" s="54"/>
      <c r="I153" s="54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</row>
    <row r="154">
      <c r="A154" s="165"/>
      <c r="B154" s="165"/>
      <c r="C154" s="165"/>
      <c r="D154" s="54"/>
      <c r="E154" s="165"/>
      <c r="F154" s="54"/>
      <c r="G154" s="54"/>
      <c r="H154" s="54"/>
      <c r="I154" s="54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</row>
    <row r="155">
      <c r="A155" s="165"/>
      <c r="B155" s="165"/>
      <c r="C155" s="165"/>
      <c r="D155" s="54"/>
      <c r="E155" s="165"/>
      <c r="F155" s="54"/>
      <c r="G155" s="54"/>
      <c r="H155" s="54"/>
      <c r="I155" s="54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</row>
    <row r="156">
      <c r="A156" s="165"/>
      <c r="B156" s="165"/>
      <c r="C156" s="165"/>
      <c r="D156" s="54"/>
      <c r="E156" s="165"/>
      <c r="F156" s="54"/>
      <c r="G156" s="54"/>
      <c r="H156" s="54"/>
      <c r="I156" s="54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</row>
    <row r="157">
      <c r="A157" s="165"/>
      <c r="B157" s="165"/>
      <c r="C157" s="165"/>
      <c r="D157" s="54"/>
      <c r="E157" s="165"/>
      <c r="F157" s="54"/>
      <c r="G157" s="54"/>
      <c r="H157" s="54"/>
      <c r="I157" s="54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</row>
    <row r="158">
      <c r="A158" s="165"/>
      <c r="B158" s="165"/>
      <c r="C158" s="165"/>
      <c r="D158" s="54"/>
      <c r="E158" s="165"/>
      <c r="F158" s="54"/>
      <c r="G158" s="54"/>
      <c r="H158" s="54"/>
      <c r="I158" s="54"/>
      <c r="J158" s="165"/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</row>
    <row r="159">
      <c r="A159" s="165"/>
      <c r="B159" s="165"/>
      <c r="C159" s="165"/>
      <c r="D159" s="54"/>
      <c r="E159" s="165"/>
      <c r="F159" s="54"/>
      <c r="G159" s="54"/>
      <c r="H159" s="54"/>
      <c r="I159" s="54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</row>
    <row r="160">
      <c r="A160" s="165"/>
      <c r="B160" s="165"/>
      <c r="C160" s="165"/>
      <c r="D160" s="54"/>
      <c r="E160" s="165"/>
      <c r="F160" s="54"/>
      <c r="G160" s="54"/>
      <c r="H160" s="54"/>
      <c r="I160" s="54"/>
      <c r="J160" s="165"/>
      <c r="K160" s="165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</row>
    <row r="161">
      <c r="A161" s="165"/>
      <c r="B161" s="165"/>
      <c r="C161" s="165"/>
      <c r="D161" s="54"/>
      <c r="E161" s="165"/>
      <c r="F161" s="54"/>
      <c r="G161" s="54"/>
      <c r="H161" s="54"/>
      <c r="I161" s="54"/>
      <c r="J161" s="165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</row>
    <row r="162">
      <c r="A162" s="165"/>
      <c r="B162" s="165"/>
      <c r="C162" s="165"/>
      <c r="D162" s="54"/>
      <c r="E162" s="165"/>
      <c r="F162" s="54"/>
      <c r="G162" s="54"/>
      <c r="H162" s="54"/>
      <c r="I162" s="54"/>
      <c r="J162" s="165"/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</row>
    <row r="163">
      <c r="A163" s="165"/>
      <c r="B163" s="165"/>
      <c r="C163" s="165"/>
      <c r="D163" s="54"/>
      <c r="E163" s="165"/>
      <c r="F163" s="54"/>
      <c r="G163" s="54"/>
      <c r="H163" s="54"/>
      <c r="I163" s="54"/>
      <c r="J163" s="165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</row>
    <row r="164">
      <c r="A164" s="165"/>
      <c r="B164" s="165"/>
      <c r="C164" s="165"/>
      <c r="D164" s="54"/>
      <c r="E164" s="165"/>
      <c r="F164" s="54"/>
      <c r="G164" s="54"/>
      <c r="H164" s="54"/>
      <c r="I164" s="54"/>
      <c r="J164" s="165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</row>
    <row r="165">
      <c r="A165" s="165"/>
      <c r="B165" s="165"/>
      <c r="C165" s="165"/>
      <c r="D165" s="54"/>
      <c r="E165" s="165"/>
      <c r="F165" s="54"/>
      <c r="G165" s="54"/>
      <c r="H165" s="54"/>
      <c r="I165" s="54"/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</row>
    <row r="166">
      <c r="A166" s="165"/>
      <c r="B166" s="165"/>
      <c r="C166" s="165"/>
      <c r="D166" s="54"/>
      <c r="E166" s="165"/>
      <c r="F166" s="54"/>
      <c r="G166" s="54"/>
      <c r="H166" s="54"/>
      <c r="I166" s="54"/>
      <c r="J166" s="165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</row>
    <row r="167">
      <c r="A167" s="165"/>
      <c r="B167" s="165"/>
      <c r="C167" s="165"/>
      <c r="D167" s="54"/>
      <c r="E167" s="165"/>
      <c r="F167" s="54"/>
      <c r="G167" s="54"/>
      <c r="H167" s="54"/>
      <c r="I167" s="54"/>
      <c r="J167" s="165"/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</row>
    <row r="168">
      <c r="A168" s="165"/>
      <c r="B168" s="165"/>
      <c r="C168" s="165"/>
      <c r="D168" s="54"/>
      <c r="E168" s="165"/>
      <c r="F168" s="54"/>
      <c r="G168" s="54"/>
      <c r="H168" s="54"/>
      <c r="I168" s="54"/>
      <c r="J168" s="165"/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</row>
    <row r="169">
      <c r="A169" s="165"/>
      <c r="B169" s="165"/>
      <c r="C169" s="165"/>
      <c r="D169" s="54"/>
      <c r="E169" s="165"/>
      <c r="F169" s="54"/>
      <c r="G169" s="54"/>
      <c r="H169" s="54"/>
      <c r="I169" s="54"/>
      <c r="J169" s="165"/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</row>
    <row r="170">
      <c r="A170" s="165"/>
      <c r="B170" s="165"/>
      <c r="C170" s="165"/>
      <c r="D170" s="54"/>
      <c r="E170" s="165"/>
      <c r="F170" s="54"/>
      <c r="G170" s="54"/>
      <c r="H170" s="54"/>
      <c r="I170" s="54"/>
      <c r="J170" s="165"/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</row>
    <row r="171">
      <c r="A171" s="165"/>
      <c r="B171" s="165"/>
      <c r="C171" s="165"/>
      <c r="D171" s="54"/>
      <c r="E171" s="165"/>
      <c r="F171" s="54"/>
      <c r="G171" s="54"/>
      <c r="H171" s="54"/>
      <c r="I171" s="54"/>
      <c r="J171" s="165"/>
      <c r="K171" s="165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</row>
    <row r="172">
      <c r="A172" s="165"/>
      <c r="B172" s="165"/>
      <c r="C172" s="165"/>
      <c r="D172" s="54"/>
      <c r="E172" s="165"/>
      <c r="F172" s="54"/>
      <c r="G172" s="54"/>
      <c r="H172" s="54"/>
      <c r="I172" s="54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</row>
    <row r="173">
      <c r="A173" s="165"/>
      <c r="B173" s="165"/>
      <c r="C173" s="165"/>
      <c r="D173" s="54"/>
      <c r="E173" s="165"/>
      <c r="F173" s="54"/>
      <c r="G173" s="54"/>
      <c r="H173" s="54"/>
      <c r="I173" s="54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</row>
    <row r="174">
      <c r="A174" s="165"/>
      <c r="B174" s="165"/>
      <c r="C174" s="165"/>
      <c r="D174" s="54"/>
      <c r="E174" s="165"/>
      <c r="F174" s="54"/>
      <c r="G174" s="54"/>
      <c r="H174" s="54"/>
      <c r="I174" s="54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</row>
    <row r="175">
      <c r="A175" s="165"/>
      <c r="B175" s="165"/>
      <c r="C175" s="165"/>
      <c r="D175" s="54"/>
      <c r="E175" s="165"/>
      <c r="F175" s="54"/>
      <c r="G175" s="54"/>
      <c r="H175" s="54"/>
      <c r="I175" s="54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</row>
    <row r="176">
      <c r="A176" s="165"/>
      <c r="B176" s="165"/>
      <c r="C176" s="165"/>
      <c r="D176" s="54"/>
      <c r="E176" s="165"/>
      <c r="F176" s="54"/>
      <c r="G176" s="54"/>
      <c r="H176" s="54"/>
      <c r="I176" s="54"/>
      <c r="J176" s="165"/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</row>
    <row r="177">
      <c r="A177" s="165"/>
      <c r="B177" s="165"/>
      <c r="C177" s="165"/>
      <c r="D177" s="54"/>
      <c r="E177" s="165"/>
      <c r="F177" s="54"/>
      <c r="G177" s="54"/>
      <c r="H177" s="54"/>
      <c r="I177" s="54"/>
      <c r="J177" s="165"/>
      <c r="K177" s="165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</row>
    <row r="178">
      <c r="A178" s="165"/>
      <c r="B178" s="165"/>
      <c r="C178" s="165"/>
      <c r="D178" s="54"/>
      <c r="E178" s="165"/>
      <c r="F178" s="54"/>
      <c r="G178" s="54"/>
      <c r="H178" s="54"/>
      <c r="I178" s="54"/>
      <c r="J178" s="165"/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</row>
    <row r="179">
      <c r="A179" s="165"/>
      <c r="B179" s="165"/>
      <c r="C179" s="165"/>
      <c r="D179" s="54"/>
      <c r="E179" s="165"/>
      <c r="F179" s="54"/>
      <c r="G179" s="54"/>
      <c r="H179" s="54"/>
      <c r="I179" s="54"/>
      <c r="J179" s="165"/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</row>
    <row r="180">
      <c r="A180" s="165"/>
      <c r="B180" s="165"/>
      <c r="C180" s="165"/>
      <c r="D180" s="54"/>
      <c r="E180" s="165"/>
      <c r="F180" s="54"/>
      <c r="G180" s="54"/>
      <c r="H180" s="54"/>
      <c r="I180" s="54"/>
      <c r="J180" s="165"/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</row>
    <row r="181">
      <c r="A181" s="165"/>
      <c r="B181" s="165"/>
      <c r="C181" s="165"/>
      <c r="D181" s="54"/>
      <c r="E181" s="165"/>
      <c r="F181" s="54"/>
      <c r="G181" s="54"/>
      <c r="H181" s="54"/>
      <c r="I181" s="54"/>
      <c r="J181" s="165"/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</row>
    <row r="182">
      <c r="A182" s="165"/>
      <c r="B182" s="165"/>
      <c r="C182" s="165"/>
      <c r="D182" s="54"/>
      <c r="E182" s="165"/>
      <c r="F182" s="54"/>
      <c r="G182" s="54"/>
      <c r="H182" s="54"/>
      <c r="I182" s="54"/>
      <c r="J182" s="165"/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</row>
    <row r="183">
      <c r="A183" s="165"/>
      <c r="B183" s="165"/>
      <c r="C183" s="165"/>
      <c r="D183" s="54"/>
      <c r="E183" s="165"/>
      <c r="F183" s="54"/>
      <c r="G183" s="54"/>
      <c r="H183" s="54"/>
      <c r="I183" s="54"/>
      <c r="J183" s="165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</row>
    <row r="184">
      <c r="A184" s="165"/>
      <c r="B184" s="165"/>
      <c r="C184" s="165"/>
      <c r="D184" s="54"/>
      <c r="E184" s="165"/>
      <c r="F184" s="54"/>
      <c r="G184" s="54"/>
      <c r="H184" s="54"/>
      <c r="I184" s="54"/>
      <c r="J184" s="165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</row>
    <row r="185">
      <c r="A185" s="165"/>
      <c r="B185" s="165"/>
      <c r="C185" s="165"/>
      <c r="D185" s="54"/>
      <c r="E185" s="165"/>
      <c r="F185" s="54"/>
      <c r="G185" s="54"/>
      <c r="H185" s="54"/>
      <c r="I185" s="54"/>
      <c r="J185" s="165"/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</row>
    <row r="186">
      <c r="A186" s="165"/>
      <c r="B186" s="165"/>
      <c r="C186" s="165"/>
      <c r="D186" s="54"/>
      <c r="E186" s="165"/>
      <c r="F186" s="54"/>
      <c r="G186" s="54"/>
      <c r="H186" s="54"/>
      <c r="I186" s="54"/>
      <c r="J186" s="165"/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</row>
    <row r="187">
      <c r="A187" s="165"/>
      <c r="B187" s="165"/>
      <c r="C187" s="165"/>
      <c r="D187" s="54"/>
      <c r="E187" s="165"/>
      <c r="F187" s="54"/>
      <c r="G187" s="54"/>
      <c r="H187" s="54"/>
      <c r="I187" s="54"/>
      <c r="J187" s="165"/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</row>
    <row r="188">
      <c r="A188" s="165"/>
      <c r="B188" s="165"/>
      <c r="C188" s="165"/>
      <c r="D188" s="54"/>
      <c r="E188" s="165"/>
      <c r="F188" s="54"/>
      <c r="G188" s="54"/>
      <c r="H188" s="54"/>
      <c r="I188" s="54"/>
      <c r="J188" s="165"/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</row>
    <row r="189">
      <c r="A189" s="165"/>
      <c r="B189" s="165"/>
      <c r="C189" s="165"/>
      <c r="D189" s="54"/>
      <c r="E189" s="165"/>
      <c r="F189" s="54"/>
      <c r="G189" s="54"/>
      <c r="H189" s="54"/>
      <c r="I189" s="54"/>
      <c r="J189" s="165"/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</row>
    <row r="190">
      <c r="A190" s="165"/>
      <c r="B190" s="165"/>
      <c r="C190" s="165"/>
      <c r="D190" s="54"/>
      <c r="E190" s="165"/>
      <c r="F190" s="54"/>
      <c r="G190" s="54"/>
      <c r="H190" s="54"/>
      <c r="I190" s="54"/>
      <c r="J190" s="165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</row>
    <row r="191">
      <c r="A191" s="165"/>
      <c r="B191" s="165"/>
      <c r="C191" s="165"/>
      <c r="D191" s="54"/>
      <c r="E191" s="165"/>
      <c r="F191" s="54"/>
      <c r="G191" s="54"/>
      <c r="H191" s="54"/>
      <c r="I191" s="54"/>
      <c r="J191" s="165"/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</row>
    <row r="192">
      <c r="A192" s="165"/>
      <c r="B192" s="165"/>
      <c r="C192" s="165"/>
      <c r="D192" s="54"/>
      <c r="E192" s="165"/>
      <c r="F192" s="54"/>
      <c r="G192" s="54"/>
      <c r="H192" s="54"/>
      <c r="I192" s="54"/>
      <c r="J192" s="165"/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</row>
    <row r="193">
      <c r="A193" s="165"/>
      <c r="B193" s="165"/>
      <c r="C193" s="165"/>
      <c r="D193" s="54"/>
      <c r="E193" s="165"/>
      <c r="F193" s="54"/>
      <c r="G193" s="54"/>
      <c r="H193" s="54"/>
      <c r="I193" s="54"/>
      <c r="J193" s="165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</row>
    <row r="194">
      <c r="A194" s="165"/>
      <c r="B194" s="165"/>
      <c r="C194" s="165"/>
      <c r="D194" s="54"/>
      <c r="E194" s="165"/>
      <c r="F194" s="54"/>
      <c r="G194" s="54"/>
      <c r="H194" s="54"/>
      <c r="I194" s="54"/>
      <c r="J194" s="165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</row>
    <row r="195">
      <c r="A195" s="165"/>
      <c r="B195" s="165"/>
      <c r="C195" s="165"/>
      <c r="D195" s="54"/>
      <c r="E195" s="165"/>
      <c r="F195" s="54"/>
      <c r="G195" s="54"/>
      <c r="H195" s="54"/>
      <c r="I195" s="54"/>
      <c r="J195" s="165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</row>
    <row r="196">
      <c r="A196" s="165"/>
      <c r="B196" s="165"/>
      <c r="C196" s="165"/>
      <c r="D196" s="54"/>
      <c r="E196" s="165"/>
      <c r="F196" s="54"/>
      <c r="G196" s="54"/>
      <c r="H196" s="54"/>
      <c r="I196" s="54"/>
      <c r="J196" s="165"/>
      <c r="K196" s="165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</row>
    <row r="197">
      <c r="A197" s="165"/>
      <c r="B197" s="165"/>
      <c r="C197" s="165"/>
      <c r="D197" s="54"/>
      <c r="E197" s="165"/>
      <c r="F197" s="54"/>
      <c r="G197" s="54"/>
      <c r="H197" s="54"/>
      <c r="I197" s="54"/>
      <c r="J197" s="165"/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</row>
    <row r="198">
      <c r="A198" s="165"/>
      <c r="B198" s="165"/>
      <c r="C198" s="165"/>
      <c r="D198" s="54"/>
      <c r="E198" s="165"/>
      <c r="F198" s="54"/>
      <c r="G198" s="54"/>
      <c r="H198" s="54"/>
      <c r="I198" s="54"/>
      <c r="J198" s="165"/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</row>
    <row r="199">
      <c r="A199" s="165"/>
      <c r="B199" s="165"/>
      <c r="C199" s="165"/>
      <c r="D199" s="54"/>
      <c r="E199" s="165"/>
      <c r="F199" s="54"/>
      <c r="G199" s="54"/>
      <c r="H199" s="54"/>
      <c r="I199" s="54"/>
      <c r="J199" s="165"/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</row>
    <row r="200">
      <c r="A200" s="165"/>
      <c r="B200" s="165"/>
      <c r="C200" s="165"/>
      <c r="D200" s="54"/>
      <c r="E200" s="165"/>
      <c r="F200" s="54"/>
      <c r="G200" s="54"/>
      <c r="H200" s="54"/>
      <c r="I200" s="54"/>
      <c r="J200" s="165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</row>
    <row r="201">
      <c r="A201" s="165"/>
      <c r="B201" s="165"/>
      <c r="C201" s="165"/>
      <c r="D201" s="54"/>
      <c r="E201" s="165"/>
      <c r="F201" s="54"/>
      <c r="G201" s="54"/>
      <c r="H201" s="54"/>
      <c r="I201" s="54"/>
      <c r="J201" s="165"/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</row>
    <row r="202">
      <c r="A202" s="165"/>
      <c r="B202" s="165"/>
      <c r="C202" s="165"/>
      <c r="D202" s="54"/>
      <c r="E202" s="165"/>
      <c r="F202" s="54"/>
      <c r="G202" s="54"/>
      <c r="H202" s="54"/>
      <c r="I202" s="54"/>
      <c r="J202" s="165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</row>
    <row r="203">
      <c r="A203" s="165"/>
      <c r="B203" s="165"/>
      <c r="C203" s="165"/>
      <c r="D203" s="54"/>
      <c r="E203" s="165"/>
      <c r="F203" s="54"/>
      <c r="G203" s="54"/>
      <c r="H203" s="54"/>
      <c r="I203" s="54"/>
      <c r="J203" s="165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</row>
    <row r="204">
      <c r="A204" s="165"/>
      <c r="B204" s="165"/>
      <c r="C204" s="165"/>
      <c r="D204" s="54"/>
      <c r="E204" s="165"/>
      <c r="F204" s="54"/>
      <c r="G204" s="54"/>
      <c r="H204" s="54"/>
      <c r="I204" s="54"/>
      <c r="J204" s="165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</row>
    <row r="205">
      <c r="A205" s="165"/>
      <c r="B205" s="165"/>
      <c r="C205" s="165"/>
      <c r="D205" s="54"/>
      <c r="E205" s="165"/>
      <c r="F205" s="54"/>
      <c r="G205" s="54"/>
      <c r="H205" s="54"/>
      <c r="I205" s="54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</row>
    <row r="206">
      <c r="A206" s="165"/>
      <c r="B206" s="165"/>
      <c r="C206" s="165"/>
      <c r="D206" s="54"/>
      <c r="E206" s="165"/>
      <c r="F206" s="54"/>
      <c r="G206" s="54"/>
      <c r="H206" s="54"/>
      <c r="I206" s="54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</row>
    <row r="207">
      <c r="A207" s="165"/>
      <c r="B207" s="165"/>
      <c r="C207" s="165"/>
      <c r="D207" s="54"/>
      <c r="E207" s="165"/>
      <c r="F207" s="54"/>
      <c r="G207" s="54"/>
      <c r="H207" s="54"/>
      <c r="I207" s="54"/>
      <c r="J207" s="165"/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</row>
    <row r="208">
      <c r="A208" s="165"/>
      <c r="B208" s="165"/>
      <c r="C208" s="165"/>
      <c r="D208" s="54"/>
      <c r="E208" s="165"/>
      <c r="F208" s="54"/>
      <c r="G208" s="54"/>
      <c r="H208" s="54"/>
      <c r="I208" s="54"/>
      <c r="J208" s="165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</row>
    <row r="209">
      <c r="A209" s="165"/>
      <c r="B209" s="165"/>
      <c r="C209" s="165"/>
      <c r="D209" s="54"/>
      <c r="E209" s="165"/>
      <c r="F209" s="54"/>
      <c r="G209" s="54"/>
      <c r="H209" s="54"/>
      <c r="I209" s="54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</row>
    <row r="210">
      <c r="A210" s="165"/>
      <c r="B210" s="165"/>
      <c r="C210" s="165"/>
      <c r="D210" s="54"/>
      <c r="E210" s="165"/>
      <c r="F210" s="54"/>
      <c r="G210" s="54"/>
      <c r="H210" s="54"/>
      <c r="I210" s="54"/>
      <c r="J210" s="165"/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</row>
    <row r="211">
      <c r="A211" s="165"/>
      <c r="B211" s="165"/>
      <c r="C211" s="165"/>
      <c r="D211" s="54"/>
      <c r="E211" s="165"/>
      <c r="F211" s="54"/>
      <c r="G211" s="54"/>
      <c r="H211" s="54"/>
      <c r="I211" s="54"/>
      <c r="J211" s="165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</row>
    <row r="212">
      <c r="A212" s="165"/>
      <c r="B212" s="165"/>
      <c r="C212" s="165"/>
      <c r="D212" s="54"/>
      <c r="E212" s="165"/>
      <c r="F212" s="54"/>
      <c r="G212" s="54"/>
      <c r="H212" s="54"/>
      <c r="I212" s="54"/>
      <c r="J212" s="165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</row>
    <row r="213">
      <c r="A213" s="165"/>
      <c r="B213" s="165"/>
      <c r="C213" s="165"/>
      <c r="D213" s="54"/>
      <c r="E213" s="165"/>
      <c r="F213" s="54"/>
      <c r="G213" s="54"/>
      <c r="H213" s="54"/>
      <c r="I213" s="54"/>
      <c r="J213" s="165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</row>
    <row r="214">
      <c r="A214" s="165"/>
      <c r="B214" s="165"/>
      <c r="C214" s="165"/>
      <c r="D214" s="54"/>
      <c r="E214" s="165"/>
      <c r="F214" s="54"/>
      <c r="G214" s="54"/>
      <c r="H214" s="54"/>
      <c r="I214" s="54"/>
      <c r="J214" s="165"/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</row>
    <row r="215">
      <c r="A215" s="165"/>
      <c r="B215" s="165"/>
      <c r="C215" s="165"/>
      <c r="D215" s="54"/>
      <c r="E215" s="165"/>
      <c r="F215" s="54"/>
      <c r="G215" s="54"/>
      <c r="H215" s="54"/>
      <c r="I215" s="54"/>
      <c r="J215" s="165"/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</row>
    <row r="216">
      <c r="A216" s="165"/>
      <c r="B216" s="165"/>
      <c r="C216" s="165"/>
      <c r="D216" s="54"/>
      <c r="E216" s="165"/>
      <c r="F216" s="54"/>
      <c r="G216" s="54"/>
      <c r="H216" s="54"/>
      <c r="I216" s="54"/>
      <c r="J216" s="165"/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</row>
    <row r="217">
      <c r="A217" s="165"/>
      <c r="B217" s="165"/>
      <c r="C217" s="165"/>
      <c r="D217" s="54"/>
      <c r="E217" s="165"/>
      <c r="F217" s="54"/>
      <c r="G217" s="54"/>
      <c r="H217" s="54"/>
      <c r="I217" s="54"/>
      <c r="J217" s="165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</row>
    <row r="218">
      <c r="A218" s="165"/>
      <c r="B218" s="165"/>
      <c r="C218" s="165"/>
      <c r="D218" s="54"/>
      <c r="E218" s="165"/>
      <c r="F218" s="54"/>
      <c r="G218" s="54"/>
      <c r="H218" s="54"/>
      <c r="I218" s="54"/>
      <c r="J218" s="165"/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</row>
    <row r="219">
      <c r="A219" s="165"/>
      <c r="B219" s="165"/>
      <c r="C219" s="165"/>
      <c r="D219" s="54"/>
      <c r="E219" s="165"/>
      <c r="F219" s="54"/>
      <c r="G219" s="54"/>
      <c r="H219" s="54"/>
      <c r="I219" s="54"/>
      <c r="J219" s="165"/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</row>
    <row r="220">
      <c r="A220" s="165"/>
      <c r="B220" s="165"/>
      <c r="C220" s="165"/>
      <c r="D220" s="54"/>
      <c r="E220" s="165"/>
      <c r="F220" s="54"/>
      <c r="G220" s="54"/>
      <c r="H220" s="54"/>
      <c r="I220" s="54"/>
      <c r="J220" s="165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</row>
    <row r="221">
      <c r="A221" s="165"/>
      <c r="B221" s="165"/>
      <c r="C221" s="165"/>
      <c r="D221" s="54"/>
      <c r="E221" s="165"/>
      <c r="F221" s="54"/>
      <c r="G221" s="54"/>
      <c r="H221" s="54"/>
      <c r="I221" s="54"/>
      <c r="J221" s="165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</row>
    <row r="222">
      <c r="A222" s="165"/>
      <c r="B222" s="165"/>
      <c r="C222" s="165"/>
      <c r="D222" s="54"/>
      <c r="E222" s="165"/>
      <c r="F222" s="54"/>
      <c r="G222" s="54"/>
      <c r="H222" s="54"/>
      <c r="I222" s="54"/>
      <c r="J222" s="165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</row>
    <row r="223">
      <c r="A223" s="165"/>
      <c r="B223" s="165"/>
      <c r="C223" s="165"/>
      <c r="D223" s="54"/>
      <c r="E223" s="165"/>
      <c r="F223" s="54"/>
      <c r="G223" s="54"/>
      <c r="H223" s="54"/>
      <c r="I223" s="54"/>
      <c r="J223" s="165"/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</row>
    <row r="224">
      <c r="A224" s="165"/>
      <c r="B224" s="165"/>
      <c r="C224" s="165"/>
      <c r="D224" s="54"/>
      <c r="E224" s="165"/>
      <c r="F224" s="54"/>
      <c r="G224" s="54"/>
      <c r="H224" s="54"/>
      <c r="I224" s="54"/>
      <c r="J224" s="165"/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</row>
    <row r="225">
      <c r="A225" s="165"/>
      <c r="B225" s="165"/>
      <c r="C225" s="165"/>
      <c r="D225" s="54"/>
      <c r="E225" s="165"/>
      <c r="F225" s="54"/>
      <c r="G225" s="54"/>
      <c r="H225" s="54"/>
      <c r="I225" s="54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</row>
    <row r="226">
      <c r="A226" s="165"/>
      <c r="B226" s="165"/>
      <c r="C226" s="165"/>
      <c r="D226" s="54"/>
      <c r="E226" s="165"/>
      <c r="F226" s="54"/>
      <c r="G226" s="54"/>
      <c r="H226" s="54"/>
      <c r="I226" s="54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</row>
    <row r="227">
      <c r="A227" s="165"/>
      <c r="B227" s="165"/>
      <c r="C227" s="165"/>
      <c r="D227" s="54"/>
      <c r="E227" s="165"/>
      <c r="F227" s="54"/>
      <c r="G227" s="54"/>
      <c r="H227" s="54"/>
      <c r="I227" s="54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</row>
    <row r="228">
      <c r="A228" s="165"/>
      <c r="B228" s="165"/>
      <c r="C228" s="165"/>
      <c r="D228" s="54"/>
      <c r="E228" s="165"/>
      <c r="F228" s="54"/>
      <c r="G228" s="54"/>
      <c r="H228" s="54"/>
      <c r="I228" s="54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</row>
    <row r="229">
      <c r="A229" s="165"/>
      <c r="B229" s="165"/>
      <c r="C229" s="165"/>
      <c r="D229" s="54"/>
      <c r="E229" s="165"/>
      <c r="F229" s="54"/>
      <c r="G229" s="54"/>
      <c r="H229" s="54"/>
      <c r="I229" s="54"/>
      <c r="J229" s="165"/>
      <c r="K229" s="165"/>
      <c r="L229" s="165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</row>
    <row r="230">
      <c r="A230" s="165"/>
      <c r="B230" s="165"/>
      <c r="C230" s="165"/>
      <c r="D230" s="54"/>
      <c r="E230" s="165"/>
      <c r="F230" s="54"/>
      <c r="G230" s="54"/>
      <c r="H230" s="54"/>
      <c r="I230" s="54"/>
      <c r="J230" s="165"/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</row>
    <row r="231">
      <c r="A231" s="165"/>
      <c r="B231" s="165"/>
      <c r="C231" s="165"/>
      <c r="D231" s="54"/>
      <c r="E231" s="165"/>
      <c r="F231" s="54"/>
      <c r="G231" s="54"/>
      <c r="H231" s="54"/>
      <c r="I231" s="54"/>
      <c r="J231" s="165"/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</row>
    <row r="232">
      <c r="A232" s="165"/>
      <c r="B232" s="165"/>
      <c r="C232" s="165"/>
      <c r="D232" s="54"/>
      <c r="E232" s="165"/>
      <c r="F232" s="54"/>
      <c r="G232" s="54"/>
      <c r="H232" s="54"/>
      <c r="I232" s="54"/>
      <c r="J232" s="165"/>
      <c r="K232" s="165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</row>
    <row r="233">
      <c r="A233" s="165"/>
      <c r="B233" s="165"/>
      <c r="C233" s="165"/>
      <c r="D233" s="54"/>
      <c r="E233" s="165"/>
      <c r="F233" s="54"/>
      <c r="G233" s="54"/>
      <c r="H233" s="54"/>
      <c r="I233" s="54"/>
      <c r="J233" s="165"/>
      <c r="K233" s="165"/>
      <c r="L233" s="165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</row>
    <row r="234">
      <c r="A234" s="165"/>
      <c r="B234" s="165"/>
      <c r="C234" s="165"/>
      <c r="D234" s="54"/>
      <c r="E234" s="165"/>
      <c r="F234" s="54"/>
      <c r="G234" s="54"/>
      <c r="H234" s="54"/>
      <c r="I234" s="54"/>
      <c r="J234" s="165"/>
      <c r="K234" s="165"/>
      <c r="L234" s="165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</row>
    <row r="235">
      <c r="A235" s="165"/>
      <c r="B235" s="165"/>
      <c r="C235" s="165"/>
      <c r="D235" s="54"/>
      <c r="E235" s="165"/>
      <c r="F235" s="54"/>
      <c r="G235" s="54"/>
      <c r="H235" s="54"/>
      <c r="I235" s="54"/>
      <c r="J235" s="165"/>
      <c r="K235" s="165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</row>
    <row r="236">
      <c r="A236" s="165"/>
      <c r="B236" s="165"/>
      <c r="C236" s="165"/>
      <c r="D236" s="54"/>
      <c r="E236" s="165"/>
      <c r="F236" s="54"/>
      <c r="G236" s="54"/>
      <c r="H236" s="54"/>
      <c r="I236" s="54"/>
      <c r="J236" s="165"/>
      <c r="K236" s="165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</row>
    <row r="237">
      <c r="A237" s="165"/>
      <c r="B237" s="165"/>
      <c r="C237" s="165"/>
      <c r="D237" s="54"/>
      <c r="E237" s="165"/>
      <c r="F237" s="54"/>
      <c r="G237" s="54"/>
      <c r="H237" s="54"/>
      <c r="I237" s="54"/>
      <c r="J237" s="165"/>
      <c r="K237" s="165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</row>
    <row r="238">
      <c r="A238" s="165"/>
      <c r="B238" s="165"/>
      <c r="C238" s="165"/>
      <c r="D238" s="54"/>
      <c r="E238" s="165"/>
      <c r="F238" s="54"/>
      <c r="G238" s="54"/>
      <c r="H238" s="54"/>
      <c r="I238" s="54"/>
      <c r="J238" s="165"/>
      <c r="K238" s="165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</row>
    <row r="239">
      <c r="A239" s="165"/>
      <c r="B239" s="165"/>
      <c r="C239" s="165"/>
      <c r="D239" s="54"/>
      <c r="E239" s="165"/>
      <c r="F239" s="54"/>
      <c r="G239" s="54"/>
      <c r="H239" s="54"/>
      <c r="I239" s="54"/>
      <c r="J239" s="165"/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</row>
    <row r="240">
      <c r="A240" s="165"/>
      <c r="B240" s="165"/>
      <c r="C240" s="165"/>
      <c r="D240" s="54"/>
      <c r="E240" s="165"/>
      <c r="F240" s="54"/>
      <c r="G240" s="54"/>
      <c r="H240" s="54"/>
      <c r="I240" s="54"/>
      <c r="J240" s="165"/>
      <c r="K240" s="165"/>
      <c r="L240" s="165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</row>
    <row r="241">
      <c r="A241" s="165"/>
      <c r="B241" s="165"/>
      <c r="C241" s="165"/>
      <c r="D241" s="54"/>
      <c r="E241" s="165"/>
      <c r="F241" s="54"/>
      <c r="G241" s="54"/>
      <c r="H241" s="54"/>
      <c r="I241" s="54"/>
      <c r="J241" s="165"/>
      <c r="K241" s="165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</row>
    <row r="242">
      <c r="A242" s="165"/>
      <c r="B242" s="165"/>
      <c r="C242" s="165"/>
      <c r="D242" s="54"/>
      <c r="E242" s="165"/>
      <c r="F242" s="54"/>
      <c r="G242" s="54"/>
      <c r="H242" s="54"/>
      <c r="I242" s="54"/>
      <c r="J242" s="165"/>
      <c r="K242" s="165"/>
      <c r="L242" s="165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</row>
    <row r="243">
      <c r="A243" s="165"/>
      <c r="B243" s="165"/>
      <c r="C243" s="165"/>
      <c r="D243" s="54"/>
      <c r="E243" s="165"/>
      <c r="F243" s="54"/>
      <c r="G243" s="54"/>
      <c r="H243" s="54"/>
      <c r="I243" s="54"/>
      <c r="J243" s="165"/>
      <c r="K243" s="165"/>
      <c r="L243" s="165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</row>
    <row r="244">
      <c r="A244" s="165"/>
      <c r="B244" s="165"/>
      <c r="C244" s="165"/>
      <c r="D244" s="54"/>
      <c r="E244" s="165"/>
      <c r="F244" s="54"/>
      <c r="G244" s="54"/>
      <c r="H244" s="54"/>
      <c r="I244" s="54"/>
      <c r="J244" s="165"/>
      <c r="K244" s="165"/>
      <c r="L244" s="165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</row>
    <row r="245">
      <c r="A245" s="165"/>
      <c r="B245" s="165"/>
      <c r="C245" s="165"/>
      <c r="D245" s="54"/>
      <c r="E245" s="165"/>
      <c r="F245" s="54"/>
      <c r="G245" s="54"/>
      <c r="H245" s="54"/>
      <c r="I245" s="54"/>
      <c r="J245" s="165"/>
      <c r="K245" s="165"/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</row>
    <row r="246">
      <c r="A246" s="165"/>
      <c r="B246" s="165"/>
      <c r="C246" s="165"/>
      <c r="D246" s="54"/>
      <c r="E246" s="165"/>
      <c r="F246" s="54"/>
      <c r="G246" s="54"/>
      <c r="H246" s="54"/>
      <c r="I246" s="54"/>
      <c r="J246" s="165"/>
      <c r="K246" s="165"/>
      <c r="L246" s="165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</row>
    <row r="247">
      <c r="A247" s="165"/>
      <c r="B247" s="165"/>
      <c r="C247" s="165"/>
      <c r="D247" s="54"/>
      <c r="E247" s="165"/>
      <c r="F247" s="54"/>
      <c r="G247" s="54"/>
      <c r="H247" s="54"/>
      <c r="I247" s="54"/>
      <c r="J247" s="165"/>
      <c r="K247" s="165"/>
      <c r="L247" s="165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</row>
    <row r="248">
      <c r="A248" s="165"/>
      <c r="B248" s="165"/>
      <c r="C248" s="165"/>
      <c r="D248" s="54"/>
      <c r="E248" s="165"/>
      <c r="F248" s="54"/>
      <c r="G248" s="54"/>
      <c r="H248" s="54"/>
      <c r="I248" s="54"/>
      <c r="J248" s="165"/>
      <c r="K248" s="165"/>
      <c r="L248" s="165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</row>
    <row r="249">
      <c r="A249" s="165"/>
      <c r="B249" s="165"/>
      <c r="C249" s="165"/>
      <c r="D249" s="54"/>
      <c r="E249" s="165"/>
      <c r="F249" s="54"/>
      <c r="G249" s="54"/>
      <c r="H249" s="54"/>
      <c r="I249" s="54"/>
      <c r="J249" s="165"/>
      <c r="K249" s="165"/>
      <c r="L249" s="165"/>
      <c r="M249" s="165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</row>
    <row r="250">
      <c r="A250" s="165"/>
      <c r="B250" s="165"/>
      <c r="C250" s="165"/>
      <c r="D250" s="54"/>
      <c r="E250" s="165"/>
      <c r="F250" s="54"/>
      <c r="G250" s="54"/>
      <c r="H250" s="54"/>
      <c r="I250" s="54"/>
      <c r="J250" s="165"/>
      <c r="K250" s="165"/>
      <c r="L250" s="165"/>
      <c r="M250" s="165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</row>
    <row r="251">
      <c r="A251" s="165"/>
      <c r="B251" s="165"/>
      <c r="C251" s="165"/>
      <c r="D251" s="54"/>
      <c r="E251" s="165"/>
      <c r="F251" s="54"/>
      <c r="G251" s="54"/>
      <c r="H251" s="54"/>
      <c r="I251" s="54"/>
      <c r="J251" s="165"/>
      <c r="K251" s="165"/>
      <c r="L251" s="165"/>
      <c r="M251" s="165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</row>
    <row r="252">
      <c r="A252" s="165"/>
      <c r="B252" s="165"/>
      <c r="C252" s="165"/>
      <c r="D252" s="54"/>
      <c r="E252" s="165"/>
      <c r="F252" s="54"/>
      <c r="G252" s="54"/>
      <c r="H252" s="54"/>
      <c r="I252" s="54"/>
      <c r="J252" s="165"/>
      <c r="K252" s="165"/>
      <c r="L252" s="165"/>
      <c r="M252" s="165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</row>
    <row r="253">
      <c r="A253" s="165"/>
      <c r="B253" s="165"/>
      <c r="C253" s="165"/>
      <c r="D253" s="54"/>
      <c r="E253" s="165"/>
      <c r="F253" s="54"/>
      <c r="G253" s="54"/>
      <c r="H253" s="54"/>
      <c r="I253" s="54"/>
      <c r="J253" s="165"/>
      <c r="K253" s="165"/>
      <c r="L253" s="165"/>
      <c r="M253" s="165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</row>
    <row r="254">
      <c r="A254" s="165"/>
      <c r="B254" s="165"/>
      <c r="C254" s="165"/>
      <c r="D254" s="54"/>
      <c r="E254" s="165"/>
      <c r="F254" s="54"/>
      <c r="G254" s="54"/>
      <c r="H254" s="54"/>
      <c r="I254" s="54"/>
      <c r="J254" s="165"/>
      <c r="K254" s="165"/>
      <c r="L254" s="165"/>
      <c r="M254" s="165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</row>
    <row r="255">
      <c r="A255" s="165"/>
      <c r="B255" s="165"/>
      <c r="C255" s="165"/>
      <c r="D255" s="54"/>
      <c r="E255" s="165"/>
      <c r="F255" s="54"/>
      <c r="G255" s="54"/>
      <c r="H255" s="54"/>
      <c r="I255" s="54"/>
      <c r="J255" s="165"/>
      <c r="K255" s="165"/>
      <c r="L255" s="165"/>
      <c r="M255" s="165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</row>
    <row r="256">
      <c r="A256" s="165"/>
      <c r="B256" s="165"/>
      <c r="C256" s="165"/>
      <c r="D256" s="54"/>
      <c r="E256" s="165"/>
      <c r="F256" s="54"/>
      <c r="G256" s="54"/>
      <c r="H256" s="54"/>
      <c r="I256" s="54"/>
      <c r="J256" s="165"/>
      <c r="K256" s="165"/>
      <c r="L256" s="165"/>
      <c r="M256" s="165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</row>
    <row r="257">
      <c r="A257" s="165"/>
      <c r="B257" s="165"/>
      <c r="C257" s="165"/>
      <c r="D257" s="54"/>
      <c r="E257" s="165"/>
      <c r="F257" s="54"/>
      <c r="G257" s="54"/>
      <c r="H257" s="54"/>
      <c r="I257" s="54"/>
      <c r="J257" s="165"/>
      <c r="K257" s="165"/>
      <c r="L257" s="165"/>
      <c r="M257" s="165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</row>
    <row r="258">
      <c r="A258" s="165"/>
      <c r="B258" s="165"/>
      <c r="C258" s="165"/>
      <c r="D258" s="54"/>
      <c r="E258" s="165"/>
      <c r="F258" s="54"/>
      <c r="G258" s="54"/>
      <c r="H258" s="54"/>
      <c r="I258" s="54"/>
      <c r="J258" s="165"/>
      <c r="K258" s="165"/>
      <c r="L258" s="165"/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</row>
    <row r="259">
      <c r="A259" s="165"/>
      <c r="B259" s="165"/>
      <c r="C259" s="165"/>
      <c r="D259" s="54"/>
      <c r="E259" s="165"/>
      <c r="F259" s="54"/>
      <c r="G259" s="54"/>
      <c r="H259" s="54"/>
      <c r="I259" s="54"/>
      <c r="J259" s="165"/>
      <c r="K259" s="165"/>
      <c r="L259" s="165"/>
      <c r="M259" s="165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</row>
    <row r="260">
      <c r="A260" s="165"/>
      <c r="B260" s="165"/>
      <c r="C260" s="165"/>
      <c r="D260" s="54"/>
      <c r="E260" s="165"/>
      <c r="F260" s="54"/>
      <c r="G260" s="54"/>
      <c r="H260" s="54"/>
      <c r="I260" s="54"/>
      <c r="J260" s="165"/>
      <c r="K260" s="165"/>
      <c r="L260" s="165"/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</row>
    <row r="261">
      <c r="A261" s="165"/>
      <c r="B261" s="165"/>
      <c r="C261" s="165"/>
      <c r="D261" s="54"/>
      <c r="E261" s="165"/>
      <c r="F261" s="54"/>
      <c r="G261" s="54"/>
      <c r="H261" s="54"/>
      <c r="I261" s="54"/>
      <c r="J261" s="165"/>
      <c r="K261" s="165"/>
      <c r="L261" s="165"/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</row>
    <row r="262">
      <c r="A262" s="165"/>
      <c r="B262" s="165"/>
      <c r="C262" s="165"/>
      <c r="D262" s="54"/>
      <c r="E262" s="165"/>
      <c r="F262" s="54"/>
      <c r="G262" s="54"/>
      <c r="H262" s="54"/>
      <c r="I262" s="54"/>
      <c r="J262" s="165"/>
      <c r="K262" s="165"/>
      <c r="L262" s="165"/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</row>
    <row r="263">
      <c r="A263" s="165"/>
      <c r="B263" s="165"/>
      <c r="C263" s="165"/>
      <c r="D263" s="54"/>
      <c r="E263" s="165"/>
      <c r="F263" s="54"/>
      <c r="G263" s="54"/>
      <c r="H263" s="54"/>
      <c r="I263" s="54"/>
      <c r="J263" s="165"/>
      <c r="K263" s="165"/>
      <c r="L263" s="165"/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</row>
    <row r="264">
      <c r="A264" s="165"/>
      <c r="B264" s="165"/>
      <c r="C264" s="165"/>
      <c r="D264" s="54"/>
      <c r="E264" s="165"/>
      <c r="F264" s="54"/>
      <c r="G264" s="54"/>
      <c r="H264" s="54"/>
      <c r="I264" s="54"/>
      <c r="J264" s="165"/>
      <c r="K264" s="165"/>
      <c r="L264" s="165"/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</row>
    <row r="265">
      <c r="A265" s="165"/>
      <c r="B265" s="165"/>
      <c r="C265" s="165"/>
      <c r="D265" s="54"/>
      <c r="E265" s="165"/>
      <c r="F265" s="54"/>
      <c r="G265" s="54"/>
      <c r="H265" s="54"/>
      <c r="I265" s="54"/>
      <c r="J265" s="165"/>
      <c r="K265" s="165"/>
      <c r="L265" s="165"/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</row>
    <row r="266">
      <c r="A266" s="165"/>
      <c r="B266" s="165"/>
      <c r="C266" s="165"/>
      <c r="D266" s="54"/>
      <c r="E266" s="165"/>
      <c r="F266" s="54"/>
      <c r="G266" s="54"/>
      <c r="H266" s="54"/>
      <c r="I266" s="54"/>
      <c r="J266" s="165"/>
      <c r="K266" s="165"/>
      <c r="L266" s="165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</row>
    <row r="267">
      <c r="A267" s="165"/>
      <c r="B267" s="165"/>
      <c r="C267" s="165"/>
      <c r="D267" s="54"/>
      <c r="E267" s="165"/>
      <c r="F267" s="54"/>
      <c r="G267" s="54"/>
      <c r="H267" s="54"/>
      <c r="I267" s="54"/>
      <c r="J267" s="165"/>
      <c r="K267" s="165"/>
      <c r="L267" s="165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</row>
    <row r="268">
      <c r="A268" s="165"/>
      <c r="B268" s="165"/>
      <c r="C268" s="165"/>
      <c r="D268" s="54"/>
      <c r="E268" s="165"/>
      <c r="F268" s="54"/>
      <c r="G268" s="54"/>
      <c r="H268" s="54"/>
      <c r="I268" s="54"/>
      <c r="J268" s="165"/>
      <c r="K268" s="165"/>
      <c r="L268" s="165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</row>
    <row r="269">
      <c r="A269" s="165"/>
      <c r="B269" s="165"/>
      <c r="C269" s="165"/>
      <c r="D269" s="54"/>
      <c r="E269" s="165"/>
      <c r="F269" s="54"/>
      <c r="G269" s="54"/>
      <c r="H269" s="54"/>
      <c r="I269" s="54"/>
      <c r="J269" s="165"/>
      <c r="K269" s="165"/>
      <c r="L269" s="165"/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</row>
    <row r="270">
      <c r="A270" s="165"/>
      <c r="B270" s="165"/>
      <c r="C270" s="165"/>
      <c r="D270" s="54"/>
      <c r="E270" s="165"/>
      <c r="F270" s="54"/>
      <c r="G270" s="54"/>
      <c r="H270" s="54"/>
      <c r="I270" s="54"/>
      <c r="J270" s="165"/>
      <c r="K270" s="165"/>
      <c r="L270" s="165"/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</row>
    <row r="271">
      <c r="A271" s="165"/>
      <c r="B271" s="165"/>
      <c r="C271" s="165"/>
      <c r="D271" s="54"/>
      <c r="E271" s="165"/>
      <c r="F271" s="54"/>
      <c r="G271" s="54"/>
      <c r="H271" s="54"/>
      <c r="I271" s="54"/>
      <c r="J271" s="165"/>
      <c r="K271" s="165"/>
      <c r="L271" s="165"/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</row>
    <row r="272">
      <c r="A272" s="165"/>
      <c r="B272" s="165"/>
      <c r="C272" s="165"/>
      <c r="D272" s="54"/>
      <c r="E272" s="165"/>
      <c r="F272" s="54"/>
      <c r="G272" s="54"/>
      <c r="H272" s="54"/>
      <c r="I272" s="54"/>
      <c r="J272" s="165"/>
      <c r="K272" s="165"/>
      <c r="L272" s="165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</row>
    <row r="273">
      <c r="A273" s="165"/>
      <c r="B273" s="165"/>
      <c r="C273" s="165"/>
      <c r="D273" s="54"/>
      <c r="E273" s="165"/>
      <c r="F273" s="54"/>
      <c r="G273" s="54"/>
      <c r="H273" s="54"/>
      <c r="I273" s="54"/>
      <c r="J273" s="165"/>
      <c r="K273" s="165"/>
      <c r="L273" s="165"/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</row>
    <row r="274">
      <c r="A274" s="165"/>
      <c r="B274" s="165"/>
      <c r="C274" s="165"/>
      <c r="D274" s="54"/>
      <c r="E274" s="165"/>
      <c r="F274" s="54"/>
      <c r="G274" s="54"/>
      <c r="H274" s="54"/>
      <c r="I274" s="54"/>
      <c r="J274" s="165"/>
      <c r="K274" s="165"/>
      <c r="L274" s="165"/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</row>
    <row r="275">
      <c r="A275" s="165"/>
      <c r="B275" s="165"/>
      <c r="C275" s="165"/>
      <c r="D275" s="54"/>
      <c r="E275" s="165"/>
      <c r="F275" s="54"/>
      <c r="G275" s="54"/>
      <c r="H275" s="54"/>
      <c r="I275" s="54"/>
      <c r="J275" s="165"/>
      <c r="K275" s="165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</row>
    <row r="276">
      <c r="A276" s="165"/>
      <c r="B276" s="165"/>
      <c r="C276" s="165"/>
      <c r="D276" s="54"/>
      <c r="E276" s="165"/>
      <c r="F276" s="54"/>
      <c r="G276" s="54"/>
      <c r="H276" s="54"/>
      <c r="I276" s="54"/>
      <c r="J276" s="165"/>
      <c r="K276" s="165"/>
      <c r="L276" s="165"/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</row>
    <row r="277">
      <c r="A277" s="165"/>
      <c r="B277" s="165"/>
      <c r="C277" s="165"/>
      <c r="D277" s="54"/>
      <c r="E277" s="165"/>
      <c r="F277" s="54"/>
      <c r="G277" s="54"/>
      <c r="H277" s="54"/>
      <c r="I277" s="54"/>
      <c r="J277" s="165"/>
      <c r="K277" s="165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</row>
    <row r="278">
      <c r="A278" s="165"/>
      <c r="B278" s="165"/>
      <c r="C278" s="165"/>
      <c r="D278" s="54"/>
      <c r="E278" s="165"/>
      <c r="F278" s="54"/>
      <c r="G278" s="54"/>
      <c r="H278" s="54"/>
      <c r="I278" s="54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</row>
    <row r="279">
      <c r="A279" s="165"/>
      <c r="B279" s="165"/>
      <c r="C279" s="165"/>
      <c r="D279" s="54"/>
      <c r="E279" s="165"/>
      <c r="F279" s="54"/>
      <c r="G279" s="54"/>
      <c r="H279" s="54"/>
      <c r="I279" s="54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</row>
    <row r="280">
      <c r="A280" s="165"/>
      <c r="B280" s="165"/>
      <c r="C280" s="165"/>
      <c r="D280" s="54"/>
      <c r="E280" s="165"/>
      <c r="F280" s="54"/>
      <c r="G280" s="54"/>
      <c r="H280" s="54"/>
      <c r="I280" s="54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</row>
    <row r="281">
      <c r="A281" s="165"/>
      <c r="B281" s="165"/>
      <c r="C281" s="165"/>
      <c r="D281" s="54"/>
      <c r="E281" s="165"/>
      <c r="F281" s="54"/>
      <c r="G281" s="54"/>
      <c r="H281" s="54"/>
      <c r="I281" s="54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</row>
    <row r="282">
      <c r="A282" s="165"/>
      <c r="B282" s="165"/>
      <c r="C282" s="165"/>
      <c r="D282" s="54"/>
      <c r="E282" s="165"/>
      <c r="F282" s="54"/>
      <c r="G282" s="54"/>
      <c r="H282" s="54"/>
      <c r="I282" s="54"/>
      <c r="J282" s="165"/>
      <c r="K282" s="165"/>
      <c r="L282" s="165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</row>
    <row r="283">
      <c r="A283" s="165"/>
      <c r="B283" s="165"/>
      <c r="C283" s="165"/>
      <c r="D283" s="54"/>
      <c r="E283" s="165"/>
      <c r="F283" s="54"/>
      <c r="G283" s="54"/>
      <c r="H283" s="54"/>
      <c r="I283" s="54"/>
      <c r="J283" s="165"/>
      <c r="K283" s="165"/>
      <c r="L283" s="165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</row>
    <row r="284">
      <c r="A284" s="165"/>
      <c r="B284" s="165"/>
      <c r="C284" s="165"/>
      <c r="D284" s="54"/>
      <c r="E284" s="165"/>
      <c r="F284" s="54"/>
      <c r="G284" s="54"/>
      <c r="H284" s="54"/>
      <c r="I284" s="54"/>
      <c r="J284" s="165"/>
      <c r="K284" s="165"/>
      <c r="L284" s="165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</row>
    <row r="285">
      <c r="A285" s="165"/>
      <c r="B285" s="165"/>
      <c r="C285" s="165"/>
      <c r="D285" s="54"/>
      <c r="E285" s="165"/>
      <c r="F285" s="54"/>
      <c r="G285" s="54"/>
      <c r="H285" s="54"/>
      <c r="I285" s="54"/>
      <c r="J285" s="165"/>
      <c r="K285" s="165"/>
      <c r="L285" s="165"/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</row>
    <row r="286">
      <c r="A286" s="165"/>
      <c r="B286" s="165"/>
      <c r="C286" s="165"/>
      <c r="D286" s="54"/>
      <c r="E286" s="165"/>
      <c r="F286" s="54"/>
      <c r="G286" s="54"/>
      <c r="H286" s="54"/>
      <c r="I286" s="54"/>
      <c r="J286" s="165"/>
      <c r="K286" s="165"/>
      <c r="L286" s="165"/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</row>
    <row r="287">
      <c r="A287" s="165"/>
      <c r="B287" s="165"/>
      <c r="C287" s="165"/>
      <c r="D287" s="54"/>
      <c r="E287" s="165"/>
      <c r="F287" s="54"/>
      <c r="G287" s="54"/>
      <c r="H287" s="54"/>
      <c r="I287" s="54"/>
      <c r="J287" s="165"/>
      <c r="K287" s="165"/>
      <c r="L287" s="165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</row>
    <row r="288">
      <c r="A288" s="165"/>
      <c r="B288" s="165"/>
      <c r="C288" s="165"/>
      <c r="D288" s="54"/>
      <c r="E288" s="165"/>
      <c r="F288" s="54"/>
      <c r="G288" s="54"/>
      <c r="H288" s="54"/>
      <c r="I288" s="54"/>
      <c r="J288" s="165"/>
      <c r="K288" s="165"/>
      <c r="L288" s="165"/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</row>
    <row r="289">
      <c r="A289" s="165"/>
      <c r="B289" s="165"/>
      <c r="C289" s="165"/>
      <c r="D289" s="54"/>
      <c r="E289" s="165"/>
      <c r="F289" s="54"/>
      <c r="G289" s="54"/>
      <c r="H289" s="54"/>
      <c r="I289" s="54"/>
      <c r="J289" s="165"/>
      <c r="K289" s="165"/>
      <c r="L289" s="165"/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</row>
    <row r="290">
      <c r="A290" s="165"/>
      <c r="B290" s="165"/>
      <c r="C290" s="165"/>
      <c r="D290" s="54"/>
      <c r="E290" s="165"/>
      <c r="F290" s="54"/>
      <c r="G290" s="54"/>
      <c r="H290" s="54"/>
      <c r="I290" s="54"/>
      <c r="J290" s="165"/>
      <c r="K290" s="165"/>
      <c r="L290" s="165"/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</row>
    <row r="291">
      <c r="A291" s="165"/>
      <c r="B291" s="165"/>
      <c r="C291" s="165"/>
      <c r="D291" s="54"/>
      <c r="E291" s="165"/>
      <c r="F291" s="54"/>
      <c r="G291" s="54"/>
      <c r="H291" s="54"/>
      <c r="I291" s="54"/>
      <c r="J291" s="165"/>
      <c r="K291" s="165"/>
      <c r="L291" s="165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</row>
    <row r="292">
      <c r="A292" s="165"/>
      <c r="B292" s="165"/>
      <c r="C292" s="165"/>
      <c r="D292" s="54"/>
      <c r="E292" s="165"/>
      <c r="F292" s="54"/>
      <c r="G292" s="54"/>
      <c r="H292" s="54"/>
      <c r="I292" s="54"/>
      <c r="J292" s="165"/>
      <c r="K292" s="165"/>
      <c r="L292" s="165"/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</row>
    <row r="293">
      <c r="A293" s="165"/>
      <c r="B293" s="165"/>
      <c r="C293" s="165"/>
      <c r="D293" s="54"/>
      <c r="E293" s="165"/>
      <c r="F293" s="54"/>
      <c r="G293" s="54"/>
      <c r="H293" s="54"/>
      <c r="I293" s="54"/>
      <c r="J293" s="165"/>
      <c r="K293" s="165"/>
      <c r="L293" s="165"/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</row>
    <row r="294">
      <c r="A294" s="165"/>
      <c r="B294" s="165"/>
      <c r="C294" s="165"/>
      <c r="D294" s="54"/>
      <c r="E294" s="165"/>
      <c r="F294" s="54"/>
      <c r="G294" s="54"/>
      <c r="H294" s="54"/>
      <c r="I294" s="54"/>
      <c r="J294" s="165"/>
      <c r="K294" s="165"/>
      <c r="L294" s="165"/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</row>
    <row r="295">
      <c r="A295" s="165"/>
      <c r="B295" s="165"/>
      <c r="C295" s="165"/>
      <c r="D295" s="54"/>
      <c r="E295" s="165"/>
      <c r="F295" s="54"/>
      <c r="G295" s="54"/>
      <c r="H295" s="54"/>
      <c r="I295" s="54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</row>
    <row r="296">
      <c r="A296" s="165"/>
      <c r="B296" s="165"/>
      <c r="C296" s="165"/>
      <c r="D296" s="54"/>
      <c r="E296" s="165"/>
      <c r="F296" s="54"/>
      <c r="G296" s="54"/>
      <c r="H296" s="54"/>
      <c r="I296" s="54"/>
      <c r="J296" s="165"/>
      <c r="K296" s="165"/>
      <c r="L296" s="165"/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</row>
    <row r="297">
      <c r="A297" s="165"/>
      <c r="B297" s="165"/>
      <c r="C297" s="165"/>
      <c r="D297" s="54"/>
      <c r="E297" s="165"/>
      <c r="F297" s="54"/>
      <c r="G297" s="54"/>
      <c r="H297" s="54"/>
      <c r="I297" s="54"/>
      <c r="J297" s="165"/>
      <c r="K297" s="165"/>
      <c r="L297" s="165"/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</row>
    <row r="298">
      <c r="A298" s="165"/>
      <c r="B298" s="165"/>
      <c r="C298" s="165"/>
      <c r="D298" s="54"/>
      <c r="E298" s="165"/>
      <c r="F298" s="54"/>
      <c r="G298" s="54"/>
      <c r="H298" s="54"/>
      <c r="I298" s="54"/>
      <c r="J298" s="165"/>
      <c r="K298" s="165"/>
      <c r="L298" s="165"/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</row>
    <row r="299">
      <c r="A299" s="165"/>
      <c r="B299" s="165"/>
      <c r="C299" s="165"/>
      <c r="D299" s="54"/>
      <c r="E299" s="165"/>
      <c r="F299" s="54"/>
      <c r="G299" s="54"/>
      <c r="H299" s="54"/>
      <c r="I299" s="54"/>
      <c r="J299" s="165"/>
      <c r="K299" s="165"/>
      <c r="L299" s="165"/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</row>
    <row r="300">
      <c r="A300" s="165"/>
      <c r="B300" s="165"/>
      <c r="C300" s="165"/>
      <c r="D300" s="54"/>
      <c r="E300" s="165"/>
      <c r="F300" s="54"/>
      <c r="G300" s="54"/>
      <c r="H300" s="54"/>
      <c r="I300" s="54"/>
      <c r="J300" s="165"/>
      <c r="K300" s="165"/>
      <c r="L300" s="165"/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</row>
    <row r="301">
      <c r="A301" s="165"/>
      <c r="B301" s="165"/>
      <c r="C301" s="165"/>
      <c r="D301" s="54"/>
      <c r="E301" s="165"/>
      <c r="F301" s="54"/>
      <c r="G301" s="54"/>
      <c r="H301" s="54"/>
      <c r="I301" s="54"/>
      <c r="J301" s="165"/>
      <c r="K301" s="165"/>
      <c r="L301" s="165"/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</row>
    <row r="302">
      <c r="A302" s="165"/>
      <c r="B302" s="165"/>
      <c r="C302" s="165"/>
      <c r="D302" s="54"/>
      <c r="E302" s="165"/>
      <c r="F302" s="54"/>
      <c r="G302" s="54"/>
      <c r="H302" s="54"/>
      <c r="I302" s="54"/>
      <c r="J302" s="165"/>
      <c r="K302" s="165"/>
      <c r="L302" s="165"/>
      <c r="M302" s="165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</row>
    <row r="303">
      <c r="A303" s="165"/>
      <c r="B303" s="165"/>
      <c r="C303" s="165"/>
      <c r="D303" s="54"/>
      <c r="E303" s="165"/>
      <c r="F303" s="54"/>
      <c r="G303" s="54"/>
      <c r="H303" s="54"/>
      <c r="I303" s="54"/>
      <c r="J303" s="165"/>
      <c r="K303" s="165"/>
      <c r="L303" s="165"/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</row>
    <row r="304">
      <c r="A304" s="165"/>
      <c r="B304" s="165"/>
      <c r="C304" s="165"/>
      <c r="D304" s="54"/>
      <c r="E304" s="165"/>
      <c r="F304" s="54"/>
      <c r="G304" s="54"/>
      <c r="H304" s="54"/>
      <c r="I304" s="54"/>
      <c r="J304" s="165"/>
      <c r="K304" s="165"/>
      <c r="L304" s="165"/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</row>
    <row r="305">
      <c r="A305" s="165"/>
      <c r="B305" s="165"/>
      <c r="C305" s="165"/>
      <c r="D305" s="54"/>
      <c r="E305" s="165"/>
      <c r="F305" s="54"/>
      <c r="G305" s="54"/>
      <c r="H305" s="54"/>
      <c r="I305" s="54"/>
      <c r="J305" s="165"/>
      <c r="K305" s="165"/>
      <c r="L305" s="165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</row>
    <row r="306">
      <c r="A306" s="165"/>
      <c r="B306" s="165"/>
      <c r="C306" s="165"/>
      <c r="D306" s="54"/>
      <c r="E306" s="165"/>
      <c r="F306" s="54"/>
      <c r="G306" s="54"/>
      <c r="H306" s="54"/>
      <c r="I306" s="54"/>
      <c r="J306" s="165"/>
      <c r="K306" s="165"/>
      <c r="L306" s="165"/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</row>
    <row r="307">
      <c r="A307" s="165"/>
      <c r="B307" s="165"/>
      <c r="C307" s="165"/>
      <c r="D307" s="54"/>
      <c r="E307" s="165"/>
      <c r="F307" s="54"/>
      <c r="G307" s="54"/>
      <c r="H307" s="54"/>
      <c r="I307" s="54"/>
      <c r="J307" s="165"/>
      <c r="K307" s="165"/>
      <c r="L307" s="165"/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</row>
    <row r="308">
      <c r="A308" s="165"/>
      <c r="B308" s="165"/>
      <c r="C308" s="165"/>
      <c r="D308" s="54"/>
      <c r="E308" s="165"/>
      <c r="F308" s="54"/>
      <c r="G308" s="54"/>
      <c r="H308" s="54"/>
      <c r="I308" s="54"/>
      <c r="J308" s="165"/>
      <c r="K308" s="165"/>
      <c r="L308" s="165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</row>
    <row r="309">
      <c r="A309" s="165"/>
      <c r="B309" s="165"/>
      <c r="C309" s="165"/>
      <c r="D309" s="54"/>
      <c r="E309" s="165"/>
      <c r="F309" s="54"/>
      <c r="G309" s="54"/>
      <c r="H309" s="54"/>
      <c r="I309" s="54"/>
      <c r="J309" s="165"/>
      <c r="K309" s="165"/>
      <c r="L309" s="165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</row>
    <row r="310">
      <c r="A310" s="165"/>
      <c r="B310" s="165"/>
      <c r="C310" s="165"/>
      <c r="D310" s="54"/>
      <c r="E310" s="165"/>
      <c r="F310" s="54"/>
      <c r="G310" s="54"/>
      <c r="H310" s="54"/>
      <c r="I310" s="54"/>
      <c r="J310" s="165"/>
      <c r="K310" s="165"/>
      <c r="L310" s="165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</row>
    <row r="311">
      <c r="A311" s="165"/>
      <c r="B311" s="165"/>
      <c r="C311" s="165"/>
      <c r="D311" s="54"/>
      <c r="E311" s="165"/>
      <c r="F311" s="54"/>
      <c r="G311" s="54"/>
      <c r="H311" s="54"/>
      <c r="I311" s="54"/>
      <c r="J311" s="165"/>
      <c r="K311" s="165"/>
      <c r="L311" s="165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</row>
    <row r="312">
      <c r="A312" s="165"/>
      <c r="B312" s="165"/>
      <c r="C312" s="165"/>
      <c r="D312" s="54"/>
      <c r="E312" s="165"/>
      <c r="F312" s="54"/>
      <c r="G312" s="54"/>
      <c r="H312" s="54"/>
      <c r="I312" s="54"/>
      <c r="J312" s="165"/>
      <c r="K312" s="165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</row>
    <row r="313">
      <c r="A313" s="165"/>
      <c r="B313" s="165"/>
      <c r="C313" s="165"/>
      <c r="D313" s="54"/>
      <c r="E313" s="165"/>
      <c r="F313" s="54"/>
      <c r="G313" s="54"/>
      <c r="H313" s="54"/>
      <c r="I313" s="54"/>
      <c r="J313" s="165"/>
      <c r="K313" s="165"/>
      <c r="L313" s="165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</row>
    <row r="314">
      <c r="A314" s="165"/>
      <c r="B314" s="165"/>
      <c r="C314" s="165"/>
      <c r="D314" s="54"/>
      <c r="E314" s="165"/>
      <c r="F314" s="54"/>
      <c r="G314" s="54"/>
      <c r="H314" s="54"/>
      <c r="I314" s="54"/>
      <c r="J314" s="165"/>
      <c r="K314" s="165"/>
      <c r="L314" s="165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</row>
    <row r="315">
      <c r="A315" s="165"/>
      <c r="B315" s="165"/>
      <c r="C315" s="165"/>
      <c r="D315" s="54"/>
      <c r="E315" s="165"/>
      <c r="F315" s="54"/>
      <c r="G315" s="54"/>
      <c r="H315" s="54"/>
      <c r="I315" s="54"/>
      <c r="J315" s="165"/>
      <c r="K315" s="165"/>
      <c r="L315" s="165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</row>
    <row r="316">
      <c r="A316" s="165"/>
      <c r="B316" s="165"/>
      <c r="C316" s="165"/>
      <c r="D316" s="54"/>
      <c r="E316" s="165"/>
      <c r="F316" s="54"/>
      <c r="G316" s="54"/>
      <c r="H316" s="54"/>
      <c r="I316" s="54"/>
      <c r="J316" s="165"/>
      <c r="K316" s="165"/>
      <c r="L316" s="165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</row>
    <row r="317">
      <c r="A317" s="165"/>
      <c r="B317" s="165"/>
      <c r="C317" s="165"/>
      <c r="D317" s="54"/>
      <c r="E317" s="165"/>
      <c r="F317" s="54"/>
      <c r="G317" s="54"/>
      <c r="H317" s="54"/>
      <c r="I317" s="54"/>
      <c r="J317" s="165"/>
      <c r="K317" s="165"/>
      <c r="L317" s="165"/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</row>
    <row r="318">
      <c r="A318" s="165"/>
      <c r="B318" s="165"/>
      <c r="C318" s="165"/>
      <c r="D318" s="54"/>
      <c r="E318" s="165"/>
      <c r="F318" s="54"/>
      <c r="G318" s="54"/>
      <c r="H318" s="54"/>
      <c r="I318" s="54"/>
      <c r="J318" s="165"/>
      <c r="K318" s="165"/>
      <c r="L318" s="165"/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</row>
    <row r="319">
      <c r="A319" s="165"/>
      <c r="B319" s="165"/>
      <c r="C319" s="165"/>
      <c r="D319" s="54"/>
      <c r="E319" s="165"/>
      <c r="F319" s="54"/>
      <c r="G319" s="54"/>
      <c r="H319" s="54"/>
      <c r="I319" s="54"/>
      <c r="J319" s="165"/>
      <c r="K319" s="165"/>
      <c r="L319" s="165"/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</row>
    <row r="320">
      <c r="A320" s="165"/>
      <c r="B320" s="165"/>
      <c r="C320" s="165"/>
      <c r="D320" s="54"/>
      <c r="E320" s="165"/>
      <c r="F320" s="54"/>
      <c r="G320" s="54"/>
      <c r="H320" s="54"/>
      <c r="I320" s="54"/>
      <c r="J320" s="165"/>
      <c r="K320" s="165"/>
      <c r="L320" s="165"/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</row>
    <row r="321">
      <c r="A321" s="165"/>
      <c r="B321" s="165"/>
      <c r="C321" s="165"/>
      <c r="D321" s="54"/>
      <c r="E321" s="165"/>
      <c r="F321" s="54"/>
      <c r="G321" s="54"/>
      <c r="H321" s="54"/>
      <c r="I321" s="54"/>
      <c r="J321" s="165"/>
      <c r="K321" s="165"/>
      <c r="L321" s="165"/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</row>
    <row r="322">
      <c r="A322" s="165"/>
      <c r="B322" s="165"/>
      <c r="C322" s="165"/>
      <c r="D322" s="54"/>
      <c r="E322" s="165"/>
      <c r="F322" s="54"/>
      <c r="G322" s="54"/>
      <c r="H322" s="54"/>
      <c r="I322" s="54"/>
      <c r="J322" s="165"/>
      <c r="K322" s="165"/>
      <c r="L322" s="165"/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</row>
    <row r="323">
      <c r="A323" s="165"/>
      <c r="B323" s="165"/>
      <c r="C323" s="165"/>
      <c r="D323" s="54"/>
      <c r="E323" s="165"/>
      <c r="F323" s="54"/>
      <c r="G323" s="54"/>
      <c r="H323" s="54"/>
      <c r="I323" s="54"/>
      <c r="J323" s="165"/>
      <c r="K323" s="165"/>
      <c r="L323" s="165"/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</row>
    <row r="324">
      <c r="A324" s="165"/>
      <c r="B324" s="165"/>
      <c r="C324" s="165"/>
      <c r="D324" s="54"/>
      <c r="E324" s="165"/>
      <c r="F324" s="54"/>
      <c r="G324" s="54"/>
      <c r="H324" s="54"/>
      <c r="I324" s="54"/>
      <c r="J324" s="165"/>
      <c r="K324" s="165"/>
      <c r="L324" s="165"/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</row>
    <row r="325">
      <c r="A325" s="165"/>
      <c r="B325" s="165"/>
      <c r="C325" s="165"/>
      <c r="D325" s="54"/>
      <c r="E325" s="165"/>
      <c r="F325" s="54"/>
      <c r="G325" s="54"/>
      <c r="H325" s="54"/>
      <c r="I325" s="54"/>
      <c r="J325" s="165"/>
      <c r="K325" s="165"/>
      <c r="L325" s="165"/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</row>
    <row r="326">
      <c r="A326" s="165"/>
      <c r="B326" s="165"/>
      <c r="C326" s="165"/>
      <c r="D326" s="54"/>
      <c r="E326" s="165"/>
      <c r="F326" s="54"/>
      <c r="G326" s="54"/>
      <c r="H326" s="54"/>
      <c r="I326" s="54"/>
      <c r="J326" s="165"/>
      <c r="K326" s="165"/>
      <c r="L326" s="165"/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</row>
    <row r="327">
      <c r="A327" s="165"/>
      <c r="B327" s="165"/>
      <c r="C327" s="165"/>
      <c r="D327" s="54"/>
      <c r="E327" s="165"/>
      <c r="F327" s="54"/>
      <c r="G327" s="54"/>
      <c r="H327" s="54"/>
      <c r="I327" s="54"/>
      <c r="J327" s="165"/>
      <c r="K327" s="165"/>
      <c r="L327" s="165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</row>
    <row r="328">
      <c r="A328" s="165"/>
      <c r="B328" s="165"/>
      <c r="C328" s="165"/>
      <c r="D328" s="54"/>
      <c r="E328" s="165"/>
      <c r="F328" s="54"/>
      <c r="G328" s="54"/>
      <c r="H328" s="54"/>
      <c r="I328" s="54"/>
      <c r="J328" s="165"/>
      <c r="K328" s="165"/>
      <c r="L328" s="165"/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</row>
    <row r="329">
      <c r="A329" s="165"/>
      <c r="B329" s="165"/>
      <c r="C329" s="165"/>
      <c r="D329" s="54"/>
      <c r="E329" s="165"/>
      <c r="F329" s="54"/>
      <c r="G329" s="54"/>
      <c r="H329" s="54"/>
      <c r="I329" s="54"/>
      <c r="J329" s="165"/>
      <c r="K329" s="165"/>
      <c r="L329" s="165"/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</row>
    <row r="330">
      <c r="A330" s="165"/>
      <c r="B330" s="165"/>
      <c r="C330" s="165"/>
      <c r="D330" s="54"/>
      <c r="E330" s="165"/>
      <c r="F330" s="54"/>
      <c r="G330" s="54"/>
      <c r="H330" s="54"/>
      <c r="I330" s="54"/>
      <c r="J330" s="165"/>
      <c r="K330" s="165"/>
      <c r="L330" s="165"/>
      <c r="M330" s="165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</row>
    <row r="331">
      <c r="A331" s="165"/>
      <c r="B331" s="165"/>
      <c r="C331" s="165"/>
      <c r="D331" s="54"/>
      <c r="E331" s="165"/>
      <c r="F331" s="54"/>
      <c r="G331" s="54"/>
      <c r="H331" s="54"/>
      <c r="I331" s="54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</row>
    <row r="332">
      <c r="A332" s="165"/>
      <c r="B332" s="165"/>
      <c r="C332" s="165"/>
      <c r="D332" s="54"/>
      <c r="E332" s="165"/>
      <c r="F332" s="54"/>
      <c r="G332" s="54"/>
      <c r="H332" s="54"/>
      <c r="I332" s="54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</row>
    <row r="333">
      <c r="A333" s="165"/>
      <c r="B333" s="165"/>
      <c r="C333" s="165"/>
      <c r="D333" s="54"/>
      <c r="E333" s="165"/>
      <c r="F333" s="54"/>
      <c r="G333" s="54"/>
      <c r="H333" s="54"/>
      <c r="I333" s="54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</row>
    <row r="334">
      <c r="A334" s="165"/>
      <c r="B334" s="165"/>
      <c r="C334" s="165"/>
      <c r="D334" s="54"/>
      <c r="E334" s="165"/>
      <c r="F334" s="54"/>
      <c r="G334" s="54"/>
      <c r="H334" s="54"/>
      <c r="I334" s="54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</row>
    <row r="335">
      <c r="A335" s="165"/>
      <c r="B335" s="165"/>
      <c r="C335" s="165"/>
      <c r="D335" s="54"/>
      <c r="E335" s="165"/>
      <c r="F335" s="54"/>
      <c r="G335" s="54"/>
      <c r="H335" s="54"/>
      <c r="I335" s="54"/>
      <c r="J335" s="165"/>
      <c r="K335" s="165"/>
      <c r="L335" s="165"/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</row>
    <row r="336">
      <c r="A336" s="165"/>
      <c r="B336" s="165"/>
      <c r="C336" s="165"/>
      <c r="D336" s="54"/>
      <c r="E336" s="165"/>
      <c r="F336" s="54"/>
      <c r="G336" s="54"/>
      <c r="H336" s="54"/>
      <c r="I336" s="54"/>
      <c r="J336" s="165"/>
      <c r="K336" s="165"/>
      <c r="L336" s="165"/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</row>
    <row r="337">
      <c r="A337" s="165"/>
      <c r="B337" s="165"/>
      <c r="C337" s="165"/>
      <c r="D337" s="54"/>
      <c r="E337" s="165"/>
      <c r="F337" s="54"/>
      <c r="G337" s="54"/>
      <c r="H337" s="54"/>
      <c r="I337" s="54"/>
      <c r="J337" s="165"/>
      <c r="K337" s="165"/>
      <c r="L337" s="165"/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</row>
    <row r="338">
      <c r="A338" s="165"/>
      <c r="B338" s="165"/>
      <c r="C338" s="165"/>
      <c r="D338" s="54"/>
      <c r="E338" s="165"/>
      <c r="F338" s="54"/>
      <c r="G338" s="54"/>
      <c r="H338" s="54"/>
      <c r="I338" s="54"/>
      <c r="J338" s="165"/>
      <c r="K338" s="165"/>
      <c r="L338" s="165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</row>
    <row r="339">
      <c r="A339" s="165"/>
      <c r="B339" s="165"/>
      <c r="C339" s="165"/>
      <c r="D339" s="54"/>
      <c r="E339" s="165"/>
      <c r="F339" s="54"/>
      <c r="G339" s="54"/>
      <c r="H339" s="54"/>
      <c r="I339" s="54"/>
      <c r="J339" s="165"/>
      <c r="K339" s="165"/>
      <c r="L339" s="165"/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</row>
    <row r="340">
      <c r="A340" s="165"/>
      <c r="B340" s="165"/>
      <c r="C340" s="165"/>
      <c r="D340" s="54"/>
      <c r="E340" s="165"/>
      <c r="F340" s="54"/>
      <c r="G340" s="54"/>
      <c r="H340" s="54"/>
      <c r="I340" s="54"/>
      <c r="J340" s="165"/>
      <c r="K340" s="165"/>
      <c r="L340" s="165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</row>
    <row r="341">
      <c r="A341" s="165"/>
      <c r="B341" s="165"/>
      <c r="C341" s="165"/>
      <c r="D341" s="54"/>
      <c r="E341" s="165"/>
      <c r="F341" s="54"/>
      <c r="G341" s="54"/>
      <c r="H341" s="54"/>
      <c r="I341" s="54"/>
      <c r="J341" s="165"/>
      <c r="K341" s="165"/>
      <c r="L341" s="165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</row>
    <row r="342">
      <c r="A342" s="165"/>
      <c r="B342" s="165"/>
      <c r="C342" s="165"/>
      <c r="D342" s="54"/>
      <c r="E342" s="165"/>
      <c r="F342" s="54"/>
      <c r="G342" s="54"/>
      <c r="H342" s="54"/>
      <c r="I342" s="54"/>
      <c r="J342" s="165"/>
      <c r="K342" s="165"/>
      <c r="L342" s="165"/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</row>
    <row r="343">
      <c r="A343" s="165"/>
      <c r="B343" s="165"/>
      <c r="C343" s="165"/>
      <c r="D343" s="54"/>
      <c r="E343" s="165"/>
      <c r="F343" s="54"/>
      <c r="G343" s="54"/>
      <c r="H343" s="54"/>
      <c r="I343" s="54"/>
      <c r="J343" s="165"/>
      <c r="K343" s="165"/>
      <c r="L343" s="165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</row>
    <row r="344">
      <c r="A344" s="165"/>
      <c r="B344" s="165"/>
      <c r="C344" s="165"/>
      <c r="D344" s="54"/>
      <c r="E344" s="165"/>
      <c r="F344" s="54"/>
      <c r="G344" s="54"/>
      <c r="H344" s="54"/>
      <c r="I344" s="54"/>
      <c r="J344" s="165"/>
      <c r="K344" s="165"/>
      <c r="L344" s="165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</row>
    <row r="345">
      <c r="A345" s="165"/>
      <c r="B345" s="165"/>
      <c r="C345" s="165"/>
      <c r="D345" s="54"/>
      <c r="E345" s="165"/>
      <c r="F345" s="54"/>
      <c r="G345" s="54"/>
      <c r="H345" s="54"/>
      <c r="I345" s="54"/>
      <c r="J345" s="165"/>
      <c r="K345" s="165"/>
      <c r="L345" s="165"/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</row>
    <row r="346">
      <c r="A346" s="165"/>
      <c r="B346" s="165"/>
      <c r="C346" s="165"/>
      <c r="D346" s="54"/>
      <c r="E346" s="165"/>
      <c r="F346" s="54"/>
      <c r="G346" s="54"/>
      <c r="H346" s="54"/>
      <c r="I346" s="54"/>
      <c r="J346" s="165"/>
      <c r="K346" s="165"/>
      <c r="L346" s="165"/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</row>
    <row r="347">
      <c r="A347" s="165"/>
      <c r="B347" s="165"/>
      <c r="C347" s="165"/>
      <c r="D347" s="54"/>
      <c r="E347" s="165"/>
      <c r="F347" s="54"/>
      <c r="G347" s="54"/>
      <c r="H347" s="54"/>
      <c r="I347" s="54"/>
      <c r="J347" s="165"/>
      <c r="K347" s="165"/>
      <c r="L347" s="165"/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</row>
    <row r="348">
      <c r="A348" s="165"/>
      <c r="B348" s="165"/>
      <c r="C348" s="165"/>
      <c r="D348" s="54"/>
      <c r="E348" s="165"/>
      <c r="F348" s="54"/>
      <c r="G348" s="54"/>
      <c r="H348" s="54"/>
      <c r="I348" s="54"/>
      <c r="J348" s="165"/>
      <c r="K348" s="165"/>
      <c r="L348" s="165"/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</row>
    <row r="349">
      <c r="A349" s="165"/>
      <c r="B349" s="165"/>
      <c r="C349" s="165"/>
      <c r="D349" s="54"/>
      <c r="E349" s="165"/>
      <c r="F349" s="54"/>
      <c r="G349" s="54"/>
      <c r="H349" s="54"/>
      <c r="I349" s="54"/>
      <c r="J349" s="165"/>
      <c r="K349" s="165"/>
      <c r="L349" s="165"/>
      <c r="M349" s="165"/>
      <c r="N349" s="165"/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</row>
    <row r="350">
      <c r="A350" s="165"/>
      <c r="B350" s="165"/>
      <c r="C350" s="165"/>
      <c r="D350" s="54"/>
      <c r="E350" s="165"/>
      <c r="F350" s="54"/>
      <c r="G350" s="54"/>
      <c r="H350" s="54"/>
      <c r="I350" s="54"/>
      <c r="J350" s="165"/>
      <c r="K350" s="165"/>
      <c r="L350" s="165"/>
      <c r="M350" s="165"/>
      <c r="N350" s="165"/>
      <c r="O350" s="165"/>
      <c r="P350" s="165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</row>
    <row r="351">
      <c r="A351" s="165"/>
      <c r="B351" s="165"/>
      <c r="C351" s="165"/>
      <c r="D351" s="54"/>
      <c r="E351" s="165"/>
      <c r="F351" s="54"/>
      <c r="G351" s="54"/>
      <c r="H351" s="54"/>
      <c r="I351" s="54"/>
      <c r="J351" s="165"/>
      <c r="K351" s="165"/>
      <c r="L351" s="165"/>
      <c r="M351" s="165"/>
      <c r="N351" s="165"/>
      <c r="O351" s="165"/>
      <c r="P351" s="165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</row>
    <row r="352">
      <c r="A352" s="165"/>
      <c r="B352" s="165"/>
      <c r="C352" s="165"/>
      <c r="D352" s="54"/>
      <c r="E352" s="165"/>
      <c r="F352" s="54"/>
      <c r="G352" s="54"/>
      <c r="H352" s="54"/>
      <c r="I352" s="54"/>
      <c r="J352" s="165"/>
      <c r="K352" s="165"/>
      <c r="L352" s="165"/>
      <c r="M352" s="165"/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</row>
    <row r="353">
      <c r="A353" s="165"/>
      <c r="B353" s="165"/>
      <c r="C353" s="165"/>
      <c r="D353" s="54"/>
      <c r="E353" s="165"/>
      <c r="F353" s="54"/>
      <c r="G353" s="54"/>
      <c r="H353" s="54"/>
      <c r="I353" s="54"/>
      <c r="J353" s="165"/>
      <c r="K353" s="165"/>
      <c r="L353" s="165"/>
      <c r="M353" s="165"/>
      <c r="N353" s="165"/>
      <c r="O353" s="165"/>
      <c r="P353" s="165"/>
      <c r="Q353" s="165"/>
      <c r="R353" s="165"/>
      <c r="S353" s="165"/>
      <c r="T353" s="165"/>
      <c r="U353" s="165"/>
      <c r="V353" s="165"/>
      <c r="W353" s="165"/>
      <c r="X353" s="165"/>
      <c r="Y353" s="165"/>
      <c r="Z353" s="165"/>
    </row>
    <row r="354">
      <c r="A354" s="165"/>
      <c r="B354" s="165"/>
      <c r="C354" s="165"/>
      <c r="D354" s="54"/>
      <c r="E354" s="165"/>
      <c r="F354" s="54"/>
      <c r="G354" s="54"/>
      <c r="H354" s="54"/>
      <c r="I354" s="54"/>
      <c r="J354" s="165"/>
      <c r="K354" s="165"/>
      <c r="L354" s="165"/>
      <c r="M354" s="165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</row>
    <row r="355">
      <c r="A355" s="165"/>
      <c r="B355" s="165"/>
      <c r="C355" s="165"/>
      <c r="D355" s="54"/>
      <c r="E355" s="165"/>
      <c r="F355" s="54"/>
      <c r="G355" s="54"/>
      <c r="H355" s="54"/>
      <c r="I355" s="54"/>
      <c r="J355" s="165"/>
      <c r="K355" s="165"/>
      <c r="L355" s="165"/>
      <c r="M355" s="165"/>
      <c r="N355" s="165"/>
      <c r="O355" s="165"/>
      <c r="P355" s="165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</row>
    <row r="356">
      <c r="A356" s="165"/>
      <c r="B356" s="165"/>
      <c r="C356" s="165"/>
      <c r="D356" s="54"/>
      <c r="E356" s="165"/>
      <c r="F356" s="54"/>
      <c r="G356" s="54"/>
      <c r="H356" s="54"/>
      <c r="I356" s="54"/>
      <c r="J356" s="165"/>
      <c r="K356" s="165"/>
      <c r="L356" s="165"/>
      <c r="M356" s="165"/>
      <c r="N356" s="165"/>
      <c r="O356" s="165"/>
      <c r="P356" s="165"/>
      <c r="Q356" s="165"/>
      <c r="R356" s="165"/>
      <c r="S356" s="165"/>
      <c r="T356" s="165"/>
      <c r="U356" s="165"/>
      <c r="V356" s="165"/>
      <c r="W356" s="165"/>
      <c r="X356" s="165"/>
      <c r="Y356" s="165"/>
      <c r="Z356" s="165"/>
    </row>
    <row r="357">
      <c r="A357" s="165"/>
      <c r="B357" s="165"/>
      <c r="C357" s="165"/>
      <c r="D357" s="54"/>
      <c r="E357" s="165"/>
      <c r="F357" s="54"/>
      <c r="G357" s="54"/>
      <c r="H357" s="54"/>
      <c r="I357" s="54"/>
      <c r="J357" s="165"/>
      <c r="K357" s="165"/>
      <c r="L357" s="165"/>
      <c r="M357" s="165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</row>
    <row r="358">
      <c r="A358" s="165"/>
      <c r="B358" s="165"/>
      <c r="C358" s="165"/>
      <c r="D358" s="54"/>
      <c r="E358" s="165"/>
      <c r="F358" s="54"/>
      <c r="G358" s="54"/>
      <c r="H358" s="54"/>
      <c r="I358" s="54"/>
      <c r="J358" s="165"/>
      <c r="K358" s="165"/>
      <c r="L358" s="165"/>
      <c r="M358" s="165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</row>
    <row r="359">
      <c r="A359" s="165"/>
      <c r="B359" s="165"/>
      <c r="C359" s="165"/>
      <c r="D359" s="54"/>
      <c r="E359" s="165"/>
      <c r="F359" s="54"/>
      <c r="G359" s="54"/>
      <c r="H359" s="54"/>
      <c r="I359" s="54"/>
      <c r="J359" s="165"/>
      <c r="K359" s="165"/>
      <c r="L359" s="165"/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</row>
    <row r="360">
      <c r="A360" s="165"/>
      <c r="B360" s="165"/>
      <c r="C360" s="165"/>
      <c r="D360" s="54"/>
      <c r="E360" s="165"/>
      <c r="F360" s="54"/>
      <c r="G360" s="54"/>
      <c r="H360" s="54"/>
      <c r="I360" s="54"/>
      <c r="J360" s="165"/>
      <c r="K360" s="165"/>
      <c r="L360" s="165"/>
      <c r="M360" s="165"/>
      <c r="N360" s="165"/>
      <c r="O360" s="165"/>
      <c r="P360" s="165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</row>
    <row r="361">
      <c r="A361" s="165"/>
      <c r="B361" s="165"/>
      <c r="C361" s="165"/>
      <c r="D361" s="54"/>
      <c r="E361" s="165"/>
      <c r="F361" s="54"/>
      <c r="G361" s="54"/>
      <c r="H361" s="54"/>
      <c r="I361" s="54"/>
      <c r="J361" s="165"/>
      <c r="K361" s="165"/>
      <c r="L361" s="165"/>
      <c r="M361" s="165"/>
      <c r="N361" s="165"/>
      <c r="O361" s="165"/>
      <c r="P361" s="165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</row>
    <row r="362">
      <c r="A362" s="165"/>
      <c r="B362" s="165"/>
      <c r="C362" s="165"/>
      <c r="D362" s="54"/>
      <c r="E362" s="165"/>
      <c r="F362" s="54"/>
      <c r="G362" s="54"/>
      <c r="H362" s="54"/>
      <c r="I362" s="54"/>
      <c r="J362" s="165"/>
      <c r="K362" s="165"/>
      <c r="L362" s="165"/>
      <c r="M362" s="165"/>
      <c r="N362" s="165"/>
      <c r="O362" s="165"/>
      <c r="P362" s="165"/>
      <c r="Q362" s="165"/>
      <c r="R362" s="165"/>
      <c r="S362" s="165"/>
      <c r="T362" s="165"/>
      <c r="U362" s="165"/>
      <c r="V362" s="165"/>
      <c r="W362" s="165"/>
      <c r="X362" s="165"/>
      <c r="Y362" s="165"/>
      <c r="Z362" s="165"/>
    </row>
    <row r="363">
      <c r="A363" s="165"/>
      <c r="B363" s="165"/>
      <c r="C363" s="165"/>
      <c r="D363" s="54"/>
      <c r="E363" s="165"/>
      <c r="F363" s="54"/>
      <c r="G363" s="54"/>
      <c r="H363" s="54"/>
      <c r="I363" s="54"/>
      <c r="J363" s="165"/>
      <c r="K363" s="165"/>
      <c r="L363" s="165"/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</row>
    <row r="364">
      <c r="A364" s="165"/>
      <c r="B364" s="165"/>
      <c r="C364" s="165"/>
      <c r="D364" s="54"/>
      <c r="E364" s="165"/>
      <c r="F364" s="54"/>
      <c r="G364" s="54"/>
      <c r="H364" s="54"/>
      <c r="I364" s="54"/>
      <c r="J364" s="165"/>
      <c r="K364" s="165"/>
      <c r="L364" s="165"/>
      <c r="M364" s="165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</row>
    <row r="365">
      <c r="A365" s="165"/>
      <c r="B365" s="165"/>
      <c r="C365" s="165"/>
      <c r="D365" s="54"/>
      <c r="E365" s="165"/>
      <c r="F365" s="54"/>
      <c r="G365" s="54"/>
      <c r="H365" s="54"/>
      <c r="I365" s="54"/>
      <c r="J365" s="165"/>
      <c r="K365" s="165"/>
      <c r="L365" s="165"/>
      <c r="M365" s="165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</row>
    <row r="366">
      <c r="A366" s="165"/>
      <c r="B366" s="165"/>
      <c r="C366" s="165"/>
      <c r="D366" s="54"/>
      <c r="E366" s="165"/>
      <c r="F366" s="54"/>
      <c r="G366" s="54"/>
      <c r="H366" s="54"/>
      <c r="I366" s="54"/>
      <c r="J366" s="165"/>
      <c r="K366" s="165"/>
      <c r="L366" s="165"/>
      <c r="M366" s="165"/>
      <c r="N366" s="165"/>
      <c r="O366" s="165"/>
      <c r="P366" s="165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</row>
    <row r="367">
      <c r="A367" s="165"/>
      <c r="B367" s="165"/>
      <c r="C367" s="165"/>
      <c r="D367" s="54"/>
      <c r="E367" s="165"/>
      <c r="F367" s="54"/>
      <c r="G367" s="54"/>
      <c r="H367" s="54"/>
      <c r="I367" s="54"/>
      <c r="J367" s="165"/>
      <c r="K367" s="165"/>
      <c r="L367" s="165"/>
      <c r="M367" s="165"/>
      <c r="N367" s="165"/>
      <c r="O367" s="165"/>
      <c r="P367" s="165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</row>
    <row r="368">
      <c r="A368" s="165"/>
      <c r="B368" s="165"/>
      <c r="C368" s="165"/>
      <c r="D368" s="54"/>
      <c r="E368" s="165"/>
      <c r="F368" s="54"/>
      <c r="G368" s="54"/>
      <c r="H368" s="54"/>
      <c r="I368" s="54"/>
      <c r="J368" s="165"/>
      <c r="K368" s="165"/>
      <c r="L368" s="165"/>
      <c r="M368" s="165"/>
      <c r="N368" s="165"/>
      <c r="O368" s="165"/>
      <c r="P368" s="165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</row>
    <row r="369">
      <c r="A369" s="165"/>
      <c r="B369" s="165"/>
      <c r="C369" s="165"/>
      <c r="D369" s="54"/>
      <c r="E369" s="165"/>
      <c r="F369" s="54"/>
      <c r="G369" s="54"/>
      <c r="H369" s="54"/>
      <c r="I369" s="54"/>
      <c r="J369" s="165"/>
      <c r="K369" s="165"/>
      <c r="L369" s="165"/>
      <c r="M369" s="165"/>
      <c r="N369" s="165"/>
      <c r="O369" s="165"/>
      <c r="P369" s="165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</row>
    <row r="370">
      <c r="A370" s="165"/>
      <c r="B370" s="165"/>
      <c r="C370" s="165"/>
      <c r="D370" s="54"/>
      <c r="E370" s="165"/>
      <c r="F370" s="54"/>
      <c r="G370" s="54"/>
      <c r="H370" s="54"/>
      <c r="I370" s="54"/>
      <c r="J370" s="165"/>
      <c r="K370" s="165"/>
      <c r="L370" s="165"/>
      <c r="M370" s="165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</row>
    <row r="371">
      <c r="A371" s="165"/>
      <c r="B371" s="165"/>
      <c r="C371" s="165"/>
      <c r="D371" s="54"/>
      <c r="E371" s="165"/>
      <c r="F371" s="54"/>
      <c r="G371" s="54"/>
      <c r="H371" s="54"/>
      <c r="I371" s="54"/>
      <c r="J371" s="165"/>
      <c r="K371" s="165"/>
      <c r="L371" s="165"/>
      <c r="M371" s="165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</row>
    <row r="372">
      <c r="A372" s="165"/>
      <c r="B372" s="165"/>
      <c r="C372" s="165"/>
      <c r="D372" s="54"/>
      <c r="E372" s="165"/>
      <c r="F372" s="54"/>
      <c r="G372" s="54"/>
      <c r="H372" s="54"/>
      <c r="I372" s="54"/>
      <c r="J372" s="165"/>
      <c r="K372" s="165"/>
      <c r="L372" s="165"/>
      <c r="M372" s="165"/>
      <c r="N372" s="165"/>
      <c r="O372" s="165"/>
      <c r="P372" s="165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</row>
    <row r="373">
      <c r="A373" s="165"/>
      <c r="B373" s="165"/>
      <c r="C373" s="165"/>
      <c r="D373" s="54"/>
      <c r="E373" s="165"/>
      <c r="F373" s="54"/>
      <c r="G373" s="54"/>
      <c r="H373" s="54"/>
      <c r="I373" s="54"/>
      <c r="J373" s="165"/>
      <c r="K373" s="165"/>
      <c r="L373" s="165"/>
      <c r="M373" s="165"/>
      <c r="N373" s="165"/>
      <c r="O373" s="165"/>
      <c r="P373" s="165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</row>
    <row r="374">
      <c r="A374" s="165"/>
      <c r="B374" s="165"/>
      <c r="C374" s="165"/>
      <c r="D374" s="54"/>
      <c r="E374" s="165"/>
      <c r="F374" s="54"/>
      <c r="G374" s="54"/>
      <c r="H374" s="54"/>
      <c r="I374" s="54"/>
      <c r="J374" s="165"/>
      <c r="K374" s="165"/>
      <c r="L374" s="165"/>
      <c r="M374" s="165"/>
      <c r="N374" s="165"/>
      <c r="O374" s="165"/>
      <c r="P374" s="165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</row>
    <row r="375">
      <c r="A375" s="165"/>
      <c r="B375" s="165"/>
      <c r="C375" s="165"/>
      <c r="D375" s="54"/>
      <c r="E375" s="165"/>
      <c r="F375" s="54"/>
      <c r="G375" s="54"/>
      <c r="H375" s="54"/>
      <c r="I375" s="54"/>
      <c r="J375" s="165"/>
      <c r="K375" s="165"/>
      <c r="L375" s="165"/>
      <c r="M375" s="165"/>
      <c r="N375" s="165"/>
      <c r="O375" s="165"/>
      <c r="P375" s="165"/>
      <c r="Q375" s="165"/>
      <c r="R375" s="165"/>
      <c r="S375" s="165"/>
      <c r="T375" s="165"/>
      <c r="U375" s="165"/>
      <c r="V375" s="165"/>
      <c r="W375" s="165"/>
      <c r="X375" s="165"/>
      <c r="Y375" s="165"/>
      <c r="Z375" s="165"/>
    </row>
    <row r="376">
      <c r="A376" s="165"/>
      <c r="B376" s="165"/>
      <c r="C376" s="165"/>
      <c r="D376" s="54"/>
      <c r="E376" s="165"/>
      <c r="F376" s="54"/>
      <c r="G376" s="54"/>
      <c r="H376" s="54"/>
      <c r="I376" s="54"/>
      <c r="J376" s="165"/>
      <c r="K376" s="165"/>
      <c r="L376" s="165"/>
      <c r="M376" s="165"/>
      <c r="N376" s="165"/>
      <c r="O376" s="165"/>
      <c r="P376" s="165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</row>
    <row r="377">
      <c r="A377" s="165"/>
      <c r="B377" s="165"/>
      <c r="C377" s="165"/>
      <c r="D377" s="54"/>
      <c r="E377" s="165"/>
      <c r="F377" s="54"/>
      <c r="G377" s="54"/>
      <c r="H377" s="54"/>
      <c r="I377" s="54"/>
      <c r="J377" s="165"/>
      <c r="K377" s="165"/>
      <c r="L377" s="165"/>
      <c r="M377" s="165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</row>
    <row r="378">
      <c r="A378" s="165"/>
      <c r="B378" s="165"/>
      <c r="C378" s="165"/>
      <c r="D378" s="54"/>
      <c r="E378" s="165"/>
      <c r="F378" s="54"/>
      <c r="G378" s="54"/>
      <c r="H378" s="54"/>
      <c r="I378" s="54"/>
      <c r="J378" s="165"/>
      <c r="K378" s="165"/>
      <c r="L378" s="165"/>
      <c r="M378" s="165"/>
      <c r="N378" s="165"/>
      <c r="O378" s="165"/>
      <c r="P378" s="165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</row>
    <row r="379">
      <c r="A379" s="165"/>
      <c r="B379" s="165"/>
      <c r="C379" s="165"/>
      <c r="D379" s="54"/>
      <c r="E379" s="165"/>
      <c r="F379" s="54"/>
      <c r="G379" s="54"/>
      <c r="H379" s="54"/>
      <c r="I379" s="54"/>
      <c r="J379" s="165"/>
      <c r="K379" s="165"/>
      <c r="L379" s="165"/>
      <c r="M379" s="165"/>
      <c r="N379" s="165"/>
      <c r="O379" s="165"/>
      <c r="P379" s="165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</row>
    <row r="380">
      <c r="A380" s="165"/>
      <c r="B380" s="165"/>
      <c r="C380" s="165"/>
      <c r="D380" s="54"/>
      <c r="E380" s="165"/>
      <c r="F380" s="54"/>
      <c r="G380" s="54"/>
      <c r="H380" s="54"/>
      <c r="I380" s="54"/>
      <c r="J380" s="165"/>
      <c r="K380" s="165"/>
      <c r="L380" s="165"/>
      <c r="M380" s="165"/>
      <c r="N380" s="165"/>
      <c r="O380" s="165"/>
      <c r="P380" s="165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</row>
    <row r="381">
      <c r="A381" s="165"/>
      <c r="B381" s="165"/>
      <c r="C381" s="165"/>
      <c r="D381" s="54"/>
      <c r="E381" s="165"/>
      <c r="F381" s="54"/>
      <c r="G381" s="54"/>
      <c r="H381" s="54"/>
      <c r="I381" s="54"/>
      <c r="J381" s="165"/>
      <c r="K381" s="165"/>
      <c r="L381" s="165"/>
      <c r="M381" s="165"/>
      <c r="N381" s="165"/>
      <c r="O381" s="165"/>
      <c r="P381" s="165"/>
      <c r="Q381" s="165"/>
      <c r="R381" s="165"/>
      <c r="S381" s="165"/>
      <c r="T381" s="165"/>
      <c r="U381" s="165"/>
      <c r="V381" s="165"/>
      <c r="W381" s="165"/>
      <c r="X381" s="165"/>
      <c r="Y381" s="165"/>
      <c r="Z381" s="165"/>
    </row>
    <row r="382">
      <c r="A382" s="165"/>
      <c r="B382" s="165"/>
      <c r="C382" s="165"/>
      <c r="D382" s="54"/>
      <c r="E382" s="165"/>
      <c r="F382" s="54"/>
      <c r="G382" s="54"/>
      <c r="H382" s="54"/>
      <c r="I382" s="54"/>
      <c r="J382" s="165"/>
      <c r="K382" s="165"/>
      <c r="L382" s="165"/>
      <c r="M382" s="165"/>
      <c r="N382" s="165"/>
      <c r="O382" s="165"/>
      <c r="P382" s="165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</row>
    <row r="383">
      <c r="A383" s="165"/>
      <c r="B383" s="165"/>
      <c r="C383" s="165"/>
      <c r="D383" s="54"/>
      <c r="E383" s="165"/>
      <c r="F383" s="54"/>
      <c r="G383" s="54"/>
      <c r="H383" s="54"/>
      <c r="I383" s="54"/>
      <c r="J383" s="165"/>
      <c r="K383" s="165"/>
      <c r="L383" s="165"/>
      <c r="M383" s="165"/>
      <c r="N383" s="165"/>
      <c r="O383" s="165"/>
      <c r="P383" s="165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</row>
    <row r="384">
      <c r="A384" s="165"/>
      <c r="B384" s="165"/>
      <c r="C384" s="165"/>
      <c r="D384" s="54"/>
      <c r="E384" s="165"/>
      <c r="F384" s="54"/>
      <c r="G384" s="54"/>
      <c r="H384" s="54"/>
      <c r="I384" s="54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</row>
    <row r="385">
      <c r="A385" s="165"/>
      <c r="B385" s="165"/>
      <c r="C385" s="165"/>
      <c r="D385" s="54"/>
      <c r="E385" s="165"/>
      <c r="F385" s="54"/>
      <c r="G385" s="54"/>
      <c r="H385" s="54"/>
      <c r="I385" s="54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</row>
    <row r="386">
      <c r="A386" s="165"/>
      <c r="B386" s="165"/>
      <c r="C386" s="165"/>
      <c r="D386" s="54"/>
      <c r="E386" s="165"/>
      <c r="F386" s="54"/>
      <c r="G386" s="54"/>
      <c r="H386" s="54"/>
      <c r="I386" s="54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</row>
    <row r="387">
      <c r="A387" s="165"/>
      <c r="B387" s="165"/>
      <c r="C387" s="165"/>
      <c r="D387" s="54"/>
      <c r="E387" s="165"/>
      <c r="F387" s="54"/>
      <c r="G387" s="54"/>
      <c r="H387" s="54"/>
      <c r="I387" s="54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</row>
    <row r="388">
      <c r="A388" s="165"/>
      <c r="B388" s="165"/>
      <c r="C388" s="165"/>
      <c r="D388" s="54"/>
      <c r="E388" s="165"/>
      <c r="F388" s="54"/>
      <c r="G388" s="54"/>
      <c r="H388" s="54"/>
      <c r="I388" s="54"/>
      <c r="J388" s="165"/>
      <c r="K388" s="165"/>
      <c r="L388" s="165"/>
      <c r="M388" s="165"/>
      <c r="N388" s="165"/>
      <c r="O388" s="165"/>
      <c r="P388" s="165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</row>
    <row r="389">
      <c r="A389" s="165"/>
      <c r="B389" s="165"/>
      <c r="C389" s="165"/>
      <c r="D389" s="54"/>
      <c r="E389" s="165"/>
      <c r="F389" s="54"/>
      <c r="G389" s="54"/>
      <c r="H389" s="54"/>
      <c r="I389" s="54"/>
      <c r="J389" s="165"/>
      <c r="K389" s="165"/>
      <c r="L389" s="165"/>
      <c r="M389" s="165"/>
      <c r="N389" s="165"/>
      <c r="O389" s="165"/>
      <c r="P389" s="165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</row>
    <row r="390">
      <c r="A390" s="165"/>
      <c r="B390" s="165"/>
      <c r="C390" s="165"/>
      <c r="D390" s="54"/>
      <c r="E390" s="165"/>
      <c r="F390" s="54"/>
      <c r="G390" s="54"/>
      <c r="H390" s="54"/>
      <c r="I390" s="54"/>
      <c r="J390" s="165"/>
      <c r="K390" s="165"/>
      <c r="L390" s="165"/>
      <c r="M390" s="165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</row>
    <row r="391">
      <c r="A391" s="165"/>
      <c r="B391" s="165"/>
      <c r="C391" s="165"/>
      <c r="D391" s="54"/>
      <c r="E391" s="165"/>
      <c r="F391" s="54"/>
      <c r="G391" s="54"/>
      <c r="H391" s="54"/>
      <c r="I391" s="54"/>
      <c r="J391" s="165"/>
      <c r="K391" s="165"/>
      <c r="L391" s="165"/>
      <c r="M391" s="165"/>
      <c r="N391" s="165"/>
      <c r="O391" s="165"/>
      <c r="P391" s="165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</row>
    <row r="392">
      <c r="A392" s="165"/>
      <c r="B392" s="165"/>
      <c r="C392" s="165"/>
      <c r="D392" s="54"/>
      <c r="E392" s="165"/>
      <c r="F392" s="54"/>
      <c r="G392" s="54"/>
      <c r="H392" s="54"/>
      <c r="I392" s="54"/>
      <c r="J392" s="165"/>
      <c r="K392" s="165"/>
      <c r="L392" s="165"/>
      <c r="M392" s="165"/>
      <c r="N392" s="165"/>
      <c r="O392" s="165"/>
      <c r="P392" s="165"/>
      <c r="Q392" s="165"/>
      <c r="R392" s="165"/>
      <c r="S392" s="165"/>
      <c r="T392" s="165"/>
      <c r="U392" s="165"/>
      <c r="V392" s="165"/>
      <c r="W392" s="165"/>
      <c r="X392" s="165"/>
      <c r="Y392" s="165"/>
      <c r="Z392" s="165"/>
    </row>
    <row r="393">
      <c r="A393" s="165"/>
      <c r="B393" s="165"/>
      <c r="C393" s="165"/>
      <c r="D393" s="54"/>
      <c r="E393" s="165"/>
      <c r="F393" s="54"/>
      <c r="G393" s="54"/>
      <c r="H393" s="54"/>
      <c r="I393" s="54"/>
      <c r="J393" s="165"/>
      <c r="K393" s="165"/>
      <c r="L393" s="165"/>
      <c r="M393" s="165"/>
      <c r="N393" s="165"/>
      <c r="O393" s="165"/>
      <c r="P393" s="165"/>
      <c r="Q393" s="165"/>
      <c r="R393" s="165"/>
      <c r="S393" s="165"/>
      <c r="T393" s="165"/>
      <c r="U393" s="165"/>
      <c r="V393" s="165"/>
      <c r="W393" s="165"/>
      <c r="X393" s="165"/>
      <c r="Y393" s="165"/>
      <c r="Z393" s="165"/>
    </row>
    <row r="394">
      <c r="A394" s="165"/>
      <c r="B394" s="165"/>
      <c r="C394" s="165"/>
      <c r="D394" s="54"/>
      <c r="E394" s="165"/>
      <c r="F394" s="54"/>
      <c r="G394" s="54"/>
      <c r="H394" s="54"/>
      <c r="I394" s="54"/>
      <c r="J394" s="165"/>
      <c r="K394" s="165"/>
      <c r="L394" s="165"/>
      <c r="M394" s="165"/>
      <c r="N394" s="165"/>
      <c r="O394" s="165"/>
      <c r="P394" s="165"/>
      <c r="Q394" s="165"/>
      <c r="R394" s="165"/>
      <c r="S394" s="165"/>
      <c r="T394" s="165"/>
      <c r="U394" s="165"/>
      <c r="V394" s="165"/>
      <c r="W394" s="165"/>
      <c r="X394" s="165"/>
      <c r="Y394" s="165"/>
      <c r="Z394" s="165"/>
    </row>
    <row r="395">
      <c r="A395" s="165"/>
      <c r="B395" s="165"/>
      <c r="C395" s="165"/>
      <c r="D395" s="54"/>
      <c r="E395" s="165"/>
      <c r="F395" s="54"/>
      <c r="G395" s="54"/>
      <c r="H395" s="54"/>
      <c r="I395" s="54"/>
      <c r="J395" s="165"/>
      <c r="K395" s="165"/>
      <c r="L395" s="165"/>
      <c r="M395" s="165"/>
      <c r="N395" s="165"/>
      <c r="O395" s="165"/>
      <c r="P395" s="165"/>
      <c r="Q395" s="165"/>
      <c r="R395" s="165"/>
      <c r="S395" s="165"/>
      <c r="T395" s="165"/>
      <c r="U395" s="165"/>
      <c r="V395" s="165"/>
      <c r="W395" s="165"/>
      <c r="X395" s="165"/>
      <c r="Y395" s="165"/>
      <c r="Z395" s="165"/>
    </row>
    <row r="396">
      <c r="A396" s="165"/>
      <c r="B396" s="165"/>
      <c r="C396" s="165"/>
      <c r="D396" s="54"/>
      <c r="E396" s="165"/>
      <c r="F396" s="54"/>
      <c r="G396" s="54"/>
      <c r="H396" s="54"/>
      <c r="I396" s="54"/>
      <c r="J396" s="165"/>
      <c r="K396" s="165"/>
      <c r="L396" s="165"/>
      <c r="M396" s="165"/>
      <c r="N396" s="165"/>
      <c r="O396" s="165"/>
      <c r="P396" s="165"/>
      <c r="Q396" s="165"/>
      <c r="R396" s="165"/>
      <c r="S396" s="165"/>
      <c r="T396" s="165"/>
      <c r="U396" s="165"/>
      <c r="V396" s="165"/>
      <c r="W396" s="165"/>
      <c r="X396" s="165"/>
      <c r="Y396" s="165"/>
      <c r="Z396" s="165"/>
    </row>
    <row r="397">
      <c r="A397" s="165"/>
      <c r="B397" s="165"/>
      <c r="C397" s="165"/>
      <c r="D397" s="54"/>
      <c r="E397" s="165"/>
      <c r="F397" s="54"/>
      <c r="G397" s="54"/>
      <c r="H397" s="54"/>
      <c r="I397" s="54"/>
      <c r="J397" s="165"/>
      <c r="K397" s="165"/>
      <c r="L397" s="165"/>
      <c r="M397" s="165"/>
      <c r="N397" s="165"/>
      <c r="O397" s="165"/>
      <c r="P397" s="165"/>
      <c r="Q397" s="165"/>
      <c r="R397" s="165"/>
      <c r="S397" s="165"/>
      <c r="T397" s="165"/>
      <c r="U397" s="165"/>
      <c r="V397" s="165"/>
      <c r="W397" s="165"/>
      <c r="X397" s="165"/>
      <c r="Y397" s="165"/>
      <c r="Z397" s="165"/>
    </row>
    <row r="398">
      <c r="A398" s="165"/>
      <c r="B398" s="165"/>
      <c r="C398" s="165"/>
      <c r="D398" s="54"/>
      <c r="E398" s="165"/>
      <c r="F398" s="54"/>
      <c r="G398" s="54"/>
      <c r="H398" s="54"/>
      <c r="I398" s="54"/>
      <c r="J398" s="165"/>
      <c r="K398" s="165"/>
      <c r="L398" s="165"/>
      <c r="M398" s="165"/>
      <c r="N398" s="165"/>
      <c r="O398" s="165"/>
      <c r="P398" s="165"/>
      <c r="Q398" s="165"/>
      <c r="R398" s="165"/>
      <c r="S398" s="165"/>
      <c r="T398" s="165"/>
      <c r="U398" s="165"/>
      <c r="V398" s="165"/>
      <c r="W398" s="165"/>
      <c r="X398" s="165"/>
      <c r="Y398" s="165"/>
      <c r="Z398" s="165"/>
    </row>
    <row r="399">
      <c r="A399" s="165"/>
      <c r="B399" s="165"/>
      <c r="C399" s="165"/>
      <c r="D399" s="54"/>
      <c r="E399" s="165"/>
      <c r="F399" s="54"/>
      <c r="G399" s="54"/>
      <c r="H399" s="54"/>
      <c r="I399" s="54"/>
      <c r="J399" s="165"/>
      <c r="K399" s="165"/>
      <c r="L399" s="165"/>
      <c r="M399" s="165"/>
      <c r="N399" s="165"/>
      <c r="O399" s="165"/>
      <c r="P399" s="165"/>
      <c r="Q399" s="165"/>
      <c r="R399" s="165"/>
      <c r="S399" s="165"/>
      <c r="T399" s="165"/>
      <c r="U399" s="165"/>
      <c r="V399" s="165"/>
      <c r="W399" s="165"/>
      <c r="X399" s="165"/>
      <c r="Y399" s="165"/>
      <c r="Z399" s="165"/>
    </row>
    <row r="400">
      <c r="A400" s="165"/>
      <c r="B400" s="165"/>
      <c r="C400" s="165"/>
      <c r="D400" s="54"/>
      <c r="E400" s="165"/>
      <c r="F400" s="54"/>
      <c r="G400" s="54"/>
      <c r="H400" s="54"/>
      <c r="I400" s="54"/>
      <c r="J400" s="165"/>
      <c r="K400" s="165"/>
      <c r="L400" s="165"/>
      <c r="M400" s="165"/>
      <c r="N400" s="165"/>
      <c r="O400" s="165"/>
      <c r="P400" s="165"/>
      <c r="Q400" s="165"/>
      <c r="R400" s="165"/>
      <c r="S400" s="165"/>
      <c r="T400" s="165"/>
      <c r="U400" s="165"/>
      <c r="V400" s="165"/>
      <c r="W400" s="165"/>
      <c r="X400" s="165"/>
      <c r="Y400" s="165"/>
      <c r="Z400" s="165"/>
    </row>
    <row r="401">
      <c r="A401" s="165"/>
      <c r="B401" s="165"/>
      <c r="C401" s="165"/>
      <c r="D401" s="54"/>
      <c r="E401" s="165"/>
      <c r="F401" s="54"/>
      <c r="G401" s="54"/>
      <c r="H401" s="54"/>
      <c r="I401" s="54"/>
      <c r="J401" s="165"/>
      <c r="K401" s="165"/>
      <c r="L401" s="165"/>
      <c r="M401" s="165"/>
      <c r="N401" s="165"/>
      <c r="O401" s="165"/>
      <c r="P401" s="165"/>
      <c r="Q401" s="165"/>
      <c r="R401" s="165"/>
      <c r="S401" s="165"/>
      <c r="T401" s="165"/>
      <c r="U401" s="165"/>
      <c r="V401" s="165"/>
      <c r="W401" s="165"/>
      <c r="X401" s="165"/>
      <c r="Y401" s="165"/>
      <c r="Z401" s="165"/>
    </row>
    <row r="402">
      <c r="A402" s="165"/>
      <c r="B402" s="165"/>
      <c r="C402" s="165"/>
      <c r="D402" s="54"/>
      <c r="E402" s="165"/>
      <c r="F402" s="54"/>
      <c r="G402" s="54"/>
      <c r="H402" s="54"/>
      <c r="I402" s="54"/>
      <c r="J402" s="165"/>
      <c r="K402" s="165"/>
      <c r="L402" s="165"/>
      <c r="M402" s="165"/>
      <c r="N402" s="165"/>
      <c r="O402" s="165"/>
      <c r="P402" s="165"/>
      <c r="Q402" s="165"/>
      <c r="R402" s="165"/>
      <c r="S402" s="165"/>
      <c r="T402" s="165"/>
      <c r="U402" s="165"/>
      <c r="V402" s="165"/>
      <c r="W402" s="165"/>
      <c r="X402" s="165"/>
      <c r="Y402" s="165"/>
      <c r="Z402" s="165"/>
    </row>
    <row r="403">
      <c r="A403" s="165"/>
      <c r="B403" s="165"/>
      <c r="C403" s="165"/>
      <c r="D403" s="54"/>
      <c r="E403" s="165"/>
      <c r="F403" s="54"/>
      <c r="G403" s="54"/>
      <c r="H403" s="54"/>
      <c r="I403" s="54"/>
      <c r="J403" s="165"/>
      <c r="K403" s="165"/>
      <c r="L403" s="165"/>
      <c r="M403" s="165"/>
      <c r="N403" s="165"/>
      <c r="O403" s="165"/>
      <c r="P403" s="165"/>
      <c r="Q403" s="165"/>
      <c r="R403" s="165"/>
      <c r="S403" s="165"/>
      <c r="T403" s="165"/>
      <c r="U403" s="165"/>
      <c r="V403" s="165"/>
      <c r="W403" s="165"/>
      <c r="X403" s="165"/>
      <c r="Y403" s="165"/>
      <c r="Z403" s="165"/>
    </row>
    <row r="404">
      <c r="A404" s="165"/>
      <c r="B404" s="165"/>
      <c r="C404" s="165"/>
      <c r="D404" s="54"/>
      <c r="E404" s="165"/>
      <c r="F404" s="54"/>
      <c r="G404" s="54"/>
      <c r="H404" s="54"/>
      <c r="I404" s="54"/>
      <c r="J404" s="165"/>
      <c r="K404" s="165"/>
      <c r="L404" s="165"/>
      <c r="M404" s="165"/>
      <c r="N404" s="165"/>
      <c r="O404" s="165"/>
      <c r="P404" s="165"/>
      <c r="Q404" s="165"/>
      <c r="R404" s="165"/>
      <c r="S404" s="165"/>
      <c r="T404" s="165"/>
      <c r="U404" s="165"/>
      <c r="V404" s="165"/>
      <c r="W404" s="165"/>
      <c r="X404" s="165"/>
      <c r="Y404" s="165"/>
      <c r="Z404" s="165"/>
    </row>
    <row r="405">
      <c r="A405" s="165"/>
      <c r="B405" s="165"/>
      <c r="C405" s="165"/>
      <c r="D405" s="54"/>
      <c r="E405" s="165"/>
      <c r="F405" s="54"/>
      <c r="G405" s="54"/>
      <c r="H405" s="54"/>
      <c r="I405" s="54"/>
      <c r="J405" s="165"/>
      <c r="K405" s="165"/>
      <c r="L405" s="165"/>
      <c r="M405" s="165"/>
      <c r="N405" s="165"/>
      <c r="O405" s="165"/>
      <c r="P405" s="165"/>
      <c r="Q405" s="165"/>
      <c r="R405" s="165"/>
      <c r="S405" s="165"/>
      <c r="T405" s="165"/>
      <c r="U405" s="165"/>
      <c r="V405" s="165"/>
      <c r="W405" s="165"/>
      <c r="X405" s="165"/>
      <c r="Y405" s="165"/>
      <c r="Z405" s="165"/>
    </row>
    <row r="406">
      <c r="A406" s="165"/>
      <c r="B406" s="165"/>
      <c r="C406" s="165"/>
      <c r="D406" s="54"/>
      <c r="E406" s="165"/>
      <c r="F406" s="54"/>
      <c r="G406" s="54"/>
      <c r="H406" s="54"/>
      <c r="I406" s="54"/>
      <c r="J406" s="165"/>
      <c r="K406" s="165"/>
      <c r="L406" s="165"/>
      <c r="M406" s="165"/>
      <c r="N406" s="165"/>
      <c r="O406" s="165"/>
      <c r="P406" s="165"/>
      <c r="Q406" s="165"/>
      <c r="R406" s="165"/>
      <c r="S406" s="165"/>
      <c r="T406" s="165"/>
      <c r="U406" s="165"/>
      <c r="V406" s="165"/>
      <c r="W406" s="165"/>
      <c r="X406" s="165"/>
      <c r="Y406" s="165"/>
      <c r="Z406" s="165"/>
    </row>
    <row r="407">
      <c r="A407" s="165"/>
      <c r="B407" s="165"/>
      <c r="C407" s="165"/>
      <c r="D407" s="54"/>
      <c r="E407" s="165"/>
      <c r="F407" s="54"/>
      <c r="G407" s="54"/>
      <c r="H407" s="54"/>
      <c r="I407" s="54"/>
      <c r="J407" s="165"/>
      <c r="K407" s="165"/>
      <c r="L407" s="165"/>
      <c r="M407" s="165"/>
      <c r="N407" s="165"/>
      <c r="O407" s="165"/>
      <c r="P407" s="165"/>
      <c r="Q407" s="165"/>
      <c r="R407" s="165"/>
      <c r="S407" s="165"/>
      <c r="T407" s="165"/>
      <c r="U407" s="165"/>
      <c r="V407" s="165"/>
      <c r="W407" s="165"/>
      <c r="X407" s="165"/>
      <c r="Y407" s="165"/>
      <c r="Z407" s="165"/>
    </row>
    <row r="408">
      <c r="A408" s="165"/>
      <c r="B408" s="165"/>
      <c r="C408" s="165"/>
      <c r="D408" s="54"/>
      <c r="E408" s="165"/>
      <c r="F408" s="54"/>
      <c r="G408" s="54"/>
      <c r="H408" s="54"/>
      <c r="I408" s="54"/>
      <c r="J408" s="165"/>
      <c r="K408" s="165"/>
      <c r="L408" s="165"/>
      <c r="M408" s="165"/>
      <c r="N408" s="165"/>
      <c r="O408" s="165"/>
      <c r="P408" s="165"/>
      <c r="Q408" s="165"/>
      <c r="R408" s="165"/>
      <c r="S408" s="165"/>
      <c r="T408" s="165"/>
      <c r="U408" s="165"/>
      <c r="V408" s="165"/>
      <c r="W408" s="165"/>
      <c r="X408" s="165"/>
      <c r="Y408" s="165"/>
      <c r="Z408" s="165"/>
    </row>
    <row r="409">
      <c r="A409" s="165"/>
      <c r="B409" s="165"/>
      <c r="C409" s="165"/>
      <c r="D409" s="54"/>
      <c r="E409" s="165"/>
      <c r="F409" s="54"/>
      <c r="G409" s="54"/>
      <c r="H409" s="54"/>
      <c r="I409" s="54"/>
      <c r="J409" s="165"/>
      <c r="K409" s="165"/>
      <c r="L409" s="165"/>
      <c r="M409" s="165"/>
      <c r="N409" s="165"/>
      <c r="O409" s="165"/>
      <c r="P409" s="165"/>
      <c r="Q409" s="165"/>
      <c r="R409" s="165"/>
      <c r="S409" s="165"/>
      <c r="T409" s="165"/>
      <c r="U409" s="165"/>
      <c r="V409" s="165"/>
      <c r="W409" s="165"/>
      <c r="X409" s="165"/>
      <c r="Y409" s="165"/>
      <c r="Z409" s="165"/>
    </row>
    <row r="410">
      <c r="A410" s="165"/>
      <c r="B410" s="165"/>
      <c r="C410" s="165"/>
      <c r="D410" s="54"/>
      <c r="E410" s="165"/>
      <c r="F410" s="54"/>
      <c r="G410" s="54"/>
      <c r="H410" s="54"/>
      <c r="I410" s="54"/>
      <c r="J410" s="165"/>
      <c r="K410" s="165"/>
      <c r="L410" s="165"/>
      <c r="M410" s="165"/>
      <c r="N410" s="165"/>
      <c r="O410" s="165"/>
      <c r="P410" s="165"/>
      <c r="Q410" s="165"/>
      <c r="R410" s="165"/>
      <c r="S410" s="165"/>
      <c r="T410" s="165"/>
      <c r="U410" s="165"/>
      <c r="V410" s="165"/>
      <c r="W410" s="165"/>
      <c r="X410" s="165"/>
      <c r="Y410" s="165"/>
      <c r="Z410" s="165"/>
    </row>
    <row r="411">
      <c r="A411" s="165"/>
      <c r="B411" s="165"/>
      <c r="C411" s="165"/>
      <c r="D411" s="54"/>
      <c r="E411" s="165"/>
      <c r="F411" s="54"/>
      <c r="G411" s="54"/>
      <c r="H411" s="54"/>
      <c r="I411" s="54"/>
      <c r="J411" s="165"/>
      <c r="K411" s="165"/>
      <c r="L411" s="165"/>
      <c r="M411" s="165"/>
      <c r="N411" s="165"/>
      <c r="O411" s="165"/>
      <c r="P411" s="165"/>
      <c r="Q411" s="165"/>
      <c r="R411" s="165"/>
      <c r="S411" s="165"/>
      <c r="T411" s="165"/>
      <c r="U411" s="165"/>
      <c r="V411" s="165"/>
      <c r="W411" s="165"/>
      <c r="X411" s="165"/>
      <c r="Y411" s="165"/>
      <c r="Z411" s="165"/>
    </row>
    <row r="412">
      <c r="A412" s="165"/>
      <c r="B412" s="165"/>
      <c r="C412" s="165"/>
      <c r="D412" s="54"/>
      <c r="E412" s="165"/>
      <c r="F412" s="54"/>
      <c r="G412" s="54"/>
      <c r="H412" s="54"/>
      <c r="I412" s="54"/>
      <c r="J412" s="165"/>
      <c r="K412" s="165"/>
      <c r="L412" s="165"/>
      <c r="M412" s="165"/>
      <c r="N412" s="165"/>
      <c r="O412" s="165"/>
      <c r="P412" s="165"/>
      <c r="Q412" s="165"/>
      <c r="R412" s="165"/>
      <c r="S412" s="165"/>
      <c r="T412" s="165"/>
      <c r="U412" s="165"/>
      <c r="V412" s="165"/>
      <c r="W412" s="165"/>
      <c r="X412" s="165"/>
      <c r="Y412" s="165"/>
      <c r="Z412" s="165"/>
    </row>
    <row r="413">
      <c r="A413" s="165"/>
      <c r="B413" s="165"/>
      <c r="C413" s="165"/>
      <c r="D413" s="54"/>
      <c r="E413" s="165"/>
      <c r="F413" s="54"/>
      <c r="G413" s="54"/>
      <c r="H413" s="54"/>
      <c r="I413" s="54"/>
      <c r="J413" s="165"/>
      <c r="K413" s="165"/>
      <c r="L413" s="165"/>
      <c r="M413" s="165"/>
      <c r="N413" s="165"/>
      <c r="O413" s="165"/>
      <c r="P413" s="165"/>
      <c r="Q413" s="165"/>
      <c r="R413" s="165"/>
      <c r="S413" s="165"/>
      <c r="T413" s="165"/>
      <c r="U413" s="165"/>
      <c r="V413" s="165"/>
      <c r="W413" s="165"/>
      <c r="X413" s="165"/>
      <c r="Y413" s="165"/>
      <c r="Z413" s="165"/>
    </row>
    <row r="414">
      <c r="A414" s="165"/>
      <c r="B414" s="165"/>
      <c r="C414" s="165"/>
      <c r="D414" s="54"/>
      <c r="E414" s="165"/>
      <c r="F414" s="54"/>
      <c r="G414" s="54"/>
      <c r="H414" s="54"/>
      <c r="I414" s="54"/>
      <c r="J414" s="165"/>
      <c r="K414" s="165"/>
      <c r="L414" s="165"/>
      <c r="M414" s="165"/>
      <c r="N414" s="165"/>
      <c r="O414" s="165"/>
      <c r="P414" s="165"/>
      <c r="Q414" s="165"/>
      <c r="R414" s="165"/>
      <c r="S414" s="165"/>
      <c r="T414" s="165"/>
      <c r="U414" s="165"/>
      <c r="V414" s="165"/>
      <c r="W414" s="165"/>
      <c r="X414" s="165"/>
      <c r="Y414" s="165"/>
      <c r="Z414" s="165"/>
    </row>
    <row r="415">
      <c r="A415" s="165"/>
      <c r="B415" s="165"/>
      <c r="C415" s="165"/>
      <c r="D415" s="54"/>
      <c r="E415" s="165"/>
      <c r="F415" s="54"/>
      <c r="G415" s="54"/>
      <c r="H415" s="54"/>
      <c r="I415" s="54"/>
      <c r="J415" s="165"/>
      <c r="K415" s="165"/>
      <c r="L415" s="165"/>
      <c r="M415" s="165"/>
      <c r="N415" s="165"/>
      <c r="O415" s="165"/>
      <c r="P415" s="165"/>
      <c r="Q415" s="165"/>
      <c r="R415" s="165"/>
      <c r="S415" s="165"/>
      <c r="T415" s="165"/>
      <c r="U415" s="165"/>
      <c r="V415" s="165"/>
      <c r="W415" s="165"/>
      <c r="X415" s="165"/>
      <c r="Y415" s="165"/>
      <c r="Z415" s="165"/>
    </row>
    <row r="416">
      <c r="A416" s="165"/>
      <c r="B416" s="165"/>
      <c r="C416" s="165"/>
      <c r="D416" s="54"/>
      <c r="E416" s="165"/>
      <c r="F416" s="54"/>
      <c r="G416" s="54"/>
      <c r="H416" s="54"/>
      <c r="I416" s="54"/>
      <c r="J416" s="165"/>
      <c r="K416" s="165"/>
      <c r="L416" s="165"/>
      <c r="M416" s="165"/>
      <c r="N416" s="165"/>
      <c r="O416" s="165"/>
      <c r="P416" s="165"/>
      <c r="Q416" s="165"/>
      <c r="R416" s="165"/>
      <c r="S416" s="165"/>
      <c r="T416" s="165"/>
      <c r="U416" s="165"/>
      <c r="V416" s="165"/>
      <c r="W416" s="165"/>
      <c r="X416" s="165"/>
      <c r="Y416" s="165"/>
      <c r="Z416" s="165"/>
    </row>
    <row r="417">
      <c r="A417" s="165"/>
      <c r="B417" s="165"/>
      <c r="C417" s="165"/>
      <c r="D417" s="54"/>
      <c r="E417" s="165"/>
      <c r="F417" s="54"/>
      <c r="G417" s="54"/>
      <c r="H417" s="54"/>
      <c r="I417" s="54"/>
      <c r="J417" s="165"/>
      <c r="K417" s="165"/>
      <c r="L417" s="165"/>
      <c r="M417" s="165"/>
      <c r="N417" s="165"/>
      <c r="O417" s="165"/>
      <c r="P417" s="165"/>
      <c r="Q417" s="165"/>
      <c r="R417" s="165"/>
      <c r="S417" s="165"/>
      <c r="T417" s="165"/>
      <c r="U417" s="165"/>
      <c r="V417" s="165"/>
      <c r="W417" s="165"/>
      <c r="X417" s="165"/>
      <c r="Y417" s="165"/>
      <c r="Z417" s="165"/>
    </row>
    <row r="418">
      <c r="A418" s="165"/>
      <c r="B418" s="165"/>
      <c r="C418" s="165"/>
      <c r="D418" s="54"/>
      <c r="E418" s="165"/>
      <c r="F418" s="54"/>
      <c r="G418" s="54"/>
      <c r="H418" s="54"/>
      <c r="I418" s="54"/>
      <c r="J418" s="165"/>
      <c r="K418" s="165"/>
      <c r="L418" s="165"/>
      <c r="M418" s="165"/>
      <c r="N418" s="165"/>
      <c r="O418" s="165"/>
      <c r="P418" s="165"/>
      <c r="Q418" s="165"/>
      <c r="R418" s="165"/>
      <c r="S418" s="165"/>
      <c r="T418" s="165"/>
      <c r="U418" s="165"/>
      <c r="V418" s="165"/>
      <c r="W418" s="165"/>
      <c r="X418" s="165"/>
      <c r="Y418" s="165"/>
      <c r="Z418" s="165"/>
    </row>
    <row r="419">
      <c r="A419" s="165"/>
      <c r="B419" s="165"/>
      <c r="C419" s="165"/>
      <c r="D419" s="54"/>
      <c r="E419" s="165"/>
      <c r="F419" s="54"/>
      <c r="G419" s="54"/>
      <c r="H419" s="54"/>
      <c r="I419" s="54"/>
      <c r="J419" s="165"/>
      <c r="K419" s="165"/>
      <c r="L419" s="165"/>
      <c r="M419" s="165"/>
      <c r="N419" s="165"/>
      <c r="O419" s="165"/>
      <c r="P419" s="165"/>
      <c r="Q419" s="165"/>
      <c r="R419" s="165"/>
      <c r="S419" s="165"/>
      <c r="T419" s="165"/>
      <c r="U419" s="165"/>
      <c r="V419" s="165"/>
      <c r="W419" s="165"/>
      <c r="X419" s="165"/>
      <c r="Y419" s="165"/>
      <c r="Z419" s="165"/>
    </row>
    <row r="420">
      <c r="A420" s="165"/>
      <c r="B420" s="165"/>
      <c r="C420" s="165"/>
      <c r="D420" s="54"/>
      <c r="E420" s="165"/>
      <c r="F420" s="54"/>
      <c r="G420" s="54"/>
      <c r="H420" s="54"/>
      <c r="I420" s="54"/>
      <c r="J420" s="165"/>
      <c r="K420" s="165"/>
      <c r="L420" s="165"/>
      <c r="M420" s="165"/>
      <c r="N420" s="165"/>
      <c r="O420" s="165"/>
      <c r="P420" s="165"/>
      <c r="Q420" s="165"/>
      <c r="R420" s="165"/>
      <c r="S420" s="165"/>
      <c r="T420" s="165"/>
      <c r="U420" s="165"/>
      <c r="V420" s="165"/>
      <c r="W420" s="165"/>
      <c r="X420" s="165"/>
      <c r="Y420" s="165"/>
      <c r="Z420" s="165"/>
    </row>
    <row r="421">
      <c r="A421" s="165"/>
      <c r="B421" s="165"/>
      <c r="C421" s="165"/>
      <c r="D421" s="54"/>
      <c r="E421" s="165"/>
      <c r="F421" s="54"/>
      <c r="G421" s="54"/>
      <c r="H421" s="54"/>
      <c r="I421" s="54"/>
      <c r="J421" s="165"/>
      <c r="K421" s="165"/>
      <c r="L421" s="165"/>
      <c r="M421" s="165"/>
      <c r="N421" s="165"/>
      <c r="O421" s="165"/>
      <c r="P421" s="165"/>
      <c r="Q421" s="165"/>
      <c r="R421" s="165"/>
      <c r="S421" s="165"/>
      <c r="T421" s="165"/>
      <c r="U421" s="165"/>
      <c r="V421" s="165"/>
      <c r="W421" s="165"/>
      <c r="X421" s="165"/>
      <c r="Y421" s="165"/>
      <c r="Z421" s="165"/>
    </row>
    <row r="422">
      <c r="A422" s="165"/>
      <c r="B422" s="165"/>
      <c r="C422" s="165"/>
      <c r="D422" s="54"/>
      <c r="E422" s="165"/>
      <c r="F422" s="54"/>
      <c r="G422" s="54"/>
      <c r="H422" s="54"/>
      <c r="I422" s="54"/>
      <c r="J422" s="165"/>
      <c r="K422" s="165"/>
      <c r="L422" s="165"/>
      <c r="M422" s="165"/>
      <c r="N422" s="165"/>
      <c r="O422" s="165"/>
      <c r="P422" s="165"/>
      <c r="Q422" s="165"/>
      <c r="R422" s="165"/>
      <c r="S422" s="165"/>
      <c r="T422" s="165"/>
      <c r="U422" s="165"/>
      <c r="V422" s="165"/>
      <c r="W422" s="165"/>
      <c r="X422" s="165"/>
      <c r="Y422" s="165"/>
      <c r="Z422" s="165"/>
    </row>
    <row r="423">
      <c r="A423" s="165"/>
      <c r="B423" s="165"/>
      <c r="C423" s="165"/>
      <c r="D423" s="54"/>
      <c r="E423" s="165"/>
      <c r="F423" s="54"/>
      <c r="G423" s="54"/>
      <c r="H423" s="54"/>
      <c r="I423" s="54"/>
      <c r="J423" s="165"/>
      <c r="K423" s="165"/>
      <c r="L423" s="165"/>
      <c r="M423" s="165"/>
      <c r="N423" s="165"/>
      <c r="O423" s="165"/>
      <c r="P423" s="165"/>
      <c r="Q423" s="165"/>
      <c r="R423" s="165"/>
      <c r="S423" s="165"/>
      <c r="T423" s="165"/>
      <c r="U423" s="165"/>
      <c r="V423" s="165"/>
      <c r="W423" s="165"/>
      <c r="X423" s="165"/>
      <c r="Y423" s="165"/>
      <c r="Z423" s="165"/>
    </row>
    <row r="424">
      <c r="A424" s="165"/>
      <c r="B424" s="165"/>
      <c r="C424" s="165"/>
      <c r="D424" s="54"/>
      <c r="E424" s="165"/>
      <c r="F424" s="54"/>
      <c r="G424" s="54"/>
      <c r="H424" s="54"/>
      <c r="I424" s="54"/>
      <c r="J424" s="165"/>
      <c r="K424" s="165"/>
      <c r="L424" s="165"/>
      <c r="M424" s="165"/>
      <c r="N424" s="165"/>
      <c r="O424" s="165"/>
      <c r="P424" s="165"/>
      <c r="Q424" s="165"/>
      <c r="R424" s="165"/>
      <c r="S424" s="165"/>
      <c r="T424" s="165"/>
      <c r="U424" s="165"/>
      <c r="V424" s="165"/>
      <c r="W424" s="165"/>
      <c r="X424" s="165"/>
      <c r="Y424" s="165"/>
      <c r="Z424" s="165"/>
    </row>
    <row r="425">
      <c r="A425" s="165"/>
      <c r="B425" s="165"/>
      <c r="C425" s="165"/>
      <c r="D425" s="54"/>
      <c r="E425" s="165"/>
      <c r="F425" s="54"/>
      <c r="G425" s="54"/>
      <c r="H425" s="54"/>
      <c r="I425" s="54"/>
      <c r="J425" s="165"/>
      <c r="K425" s="165"/>
      <c r="L425" s="165"/>
      <c r="M425" s="165"/>
      <c r="N425" s="165"/>
      <c r="O425" s="165"/>
      <c r="P425" s="165"/>
      <c r="Q425" s="165"/>
      <c r="R425" s="165"/>
      <c r="S425" s="165"/>
      <c r="T425" s="165"/>
      <c r="U425" s="165"/>
      <c r="V425" s="165"/>
      <c r="W425" s="165"/>
      <c r="X425" s="165"/>
      <c r="Y425" s="165"/>
      <c r="Z425" s="165"/>
    </row>
    <row r="426">
      <c r="A426" s="165"/>
      <c r="B426" s="165"/>
      <c r="C426" s="165"/>
      <c r="D426" s="54"/>
      <c r="E426" s="165"/>
      <c r="F426" s="54"/>
      <c r="G426" s="54"/>
      <c r="H426" s="54"/>
      <c r="I426" s="54"/>
      <c r="J426" s="165"/>
      <c r="K426" s="165"/>
      <c r="L426" s="165"/>
      <c r="M426" s="165"/>
      <c r="N426" s="165"/>
      <c r="O426" s="165"/>
      <c r="P426" s="165"/>
      <c r="Q426" s="165"/>
      <c r="R426" s="165"/>
      <c r="S426" s="165"/>
      <c r="T426" s="165"/>
      <c r="U426" s="165"/>
      <c r="V426" s="165"/>
      <c r="W426" s="165"/>
      <c r="X426" s="165"/>
      <c r="Y426" s="165"/>
      <c r="Z426" s="165"/>
    </row>
    <row r="427">
      <c r="A427" s="165"/>
      <c r="B427" s="165"/>
      <c r="C427" s="165"/>
      <c r="D427" s="54"/>
      <c r="E427" s="165"/>
      <c r="F427" s="54"/>
      <c r="G427" s="54"/>
      <c r="H427" s="54"/>
      <c r="I427" s="54"/>
      <c r="J427" s="165"/>
      <c r="K427" s="165"/>
      <c r="L427" s="165"/>
      <c r="M427" s="165"/>
      <c r="N427" s="165"/>
      <c r="O427" s="165"/>
      <c r="P427" s="165"/>
      <c r="Q427" s="165"/>
      <c r="R427" s="165"/>
      <c r="S427" s="165"/>
      <c r="T427" s="165"/>
      <c r="U427" s="165"/>
      <c r="V427" s="165"/>
      <c r="W427" s="165"/>
      <c r="X427" s="165"/>
      <c r="Y427" s="165"/>
      <c r="Z427" s="165"/>
    </row>
    <row r="428">
      <c r="A428" s="165"/>
      <c r="B428" s="165"/>
      <c r="C428" s="165"/>
      <c r="D428" s="54"/>
      <c r="E428" s="165"/>
      <c r="F428" s="54"/>
      <c r="G428" s="54"/>
      <c r="H428" s="54"/>
      <c r="I428" s="54"/>
      <c r="J428" s="165"/>
      <c r="K428" s="165"/>
      <c r="L428" s="165"/>
      <c r="M428" s="165"/>
      <c r="N428" s="165"/>
      <c r="O428" s="165"/>
      <c r="P428" s="165"/>
      <c r="Q428" s="165"/>
      <c r="R428" s="165"/>
      <c r="S428" s="165"/>
      <c r="T428" s="165"/>
      <c r="U428" s="165"/>
      <c r="V428" s="165"/>
      <c r="W428" s="165"/>
      <c r="X428" s="165"/>
      <c r="Y428" s="165"/>
      <c r="Z428" s="165"/>
    </row>
    <row r="429">
      <c r="A429" s="165"/>
      <c r="B429" s="165"/>
      <c r="C429" s="165"/>
      <c r="D429" s="54"/>
      <c r="E429" s="165"/>
      <c r="F429" s="54"/>
      <c r="G429" s="54"/>
      <c r="H429" s="54"/>
      <c r="I429" s="54"/>
      <c r="J429" s="165"/>
      <c r="K429" s="165"/>
      <c r="L429" s="165"/>
      <c r="M429" s="165"/>
      <c r="N429" s="165"/>
      <c r="O429" s="165"/>
      <c r="P429" s="165"/>
      <c r="Q429" s="165"/>
      <c r="R429" s="165"/>
      <c r="S429" s="165"/>
      <c r="T429" s="165"/>
      <c r="U429" s="165"/>
      <c r="V429" s="165"/>
      <c r="W429" s="165"/>
      <c r="X429" s="165"/>
      <c r="Y429" s="165"/>
      <c r="Z429" s="165"/>
    </row>
    <row r="430">
      <c r="A430" s="165"/>
      <c r="B430" s="165"/>
      <c r="C430" s="165"/>
      <c r="D430" s="54"/>
      <c r="E430" s="165"/>
      <c r="F430" s="54"/>
      <c r="G430" s="54"/>
      <c r="H430" s="54"/>
      <c r="I430" s="54"/>
      <c r="J430" s="165"/>
      <c r="K430" s="165"/>
      <c r="L430" s="165"/>
      <c r="M430" s="165"/>
      <c r="N430" s="165"/>
      <c r="O430" s="165"/>
      <c r="P430" s="165"/>
      <c r="Q430" s="165"/>
      <c r="R430" s="165"/>
      <c r="S430" s="165"/>
      <c r="T430" s="165"/>
      <c r="U430" s="165"/>
      <c r="V430" s="165"/>
      <c r="W430" s="165"/>
      <c r="X430" s="165"/>
      <c r="Y430" s="165"/>
      <c r="Z430" s="165"/>
    </row>
    <row r="431">
      <c r="A431" s="165"/>
      <c r="B431" s="165"/>
      <c r="C431" s="165"/>
      <c r="D431" s="54"/>
      <c r="E431" s="165"/>
      <c r="F431" s="54"/>
      <c r="G431" s="54"/>
      <c r="H431" s="54"/>
      <c r="I431" s="54"/>
      <c r="J431" s="165"/>
      <c r="K431" s="165"/>
      <c r="L431" s="165"/>
      <c r="M431" s="165"/>
      <c r="N431" s="165"/>
      <c r="O431" s="165"/>
      <c r="P431" s="165"/>
      <c r="Q431" s="165"/>
      <c r="R431" s="165"/>
      <c r="S431" s="165"/>
      <c r="T431" s="165"/>
      <c r="U431" s="165"/>
      <c r="V431" s="165"/>
      <c r="W431" s="165"/>
      <c r="X431" s="165"/>
      <c r="Y431" s="165"/>
      <c r="Z431" s="165"/>
    </row>
    <row r="432">
      <c r="A432" s="165"/>
      <c r="B432" s="165"/>
      <c r="C432" s="165"/>
      <c r="D432" s="54"/>
      <c r="E432" s="165"/>
      <c r="F432" s="54"/>
      <c r="G432" s="54"/>
      <c r="H432" s="54"/>
      <c r="I432" s="54"/>
      <c r="J432" s="165"/>
      <c r="K432" s="165"/>
      <c r="L432" s="165"/>
      <c r="M432" s="165"/>
      <c r="N432" s="165"/>
      <c r="O432" s="165"/>
      <c r="P432" s="165"/>
      <c r="Q432" s="165"/>
      <c r="R432" s="165"/>
      <c r="S432" s="165"/>
      <c r="T432" s="165"/>
      <c r="U432" s="165"/>
      <c r="V432" s="165"/>
      <c r="W432" s="165"/>
      <c r="X432" s="165"/>
      <c r="Y432" s="165"/>
      <c r="Z432" s="165"/>
    </row>
    <row r="433">
      <c r="A433" s="165"/>
      <c r="B433" s="165"/>
      <c r="C433" s="165"/>
      <c r="D433" s="54"/>
      <c r="E433" s="165"/>
      <c r="F433" s="54"/>
      <c r="G433" s="54"/>
      <c r="H433" s="54"/>
      <c r="I433" s="54"/>
      <c r="J433" s="165"/>
      <c r="K433" s="165"/>
      <c r="L433" s="165"/>
      <c r="M433" s="165"/>
      <c r="N433" s="165"/>
      <c r="O433" s="165"/>
      <c r="P433" s="165"/>
      <c r="Q433" s="165"/>
      <c r="R433" s="165"/>
      <c r="S433" s="165"/>
      <c r="T433" s="165"/>
      <c r="U433" s="165"/>
      <c r="V433" s="165"/>
      <c r="W433" s="165"/>
      <c r="X433" s="165"/>
      <c r="Y433" s="165"/>
      <c r="Z433" s="165"/>
    </row>
    <row r="434">
      <c r="A434" s="165"/>
      <c r="B434" s="165"/>
      <c r="C434" s="165"/>
      <c r="D434" s="54"/>
      <c r="E434" s="165"/>
      <c r="F434" s="54"/>
      <c r="G434" s="54"/>
      <c r="H434" s="54"/>
      <c r="I434" s="54"/>
      <c r="J434" s="165"/>
      <c r="K434" s="165"/>
      <c r="L434" s="165"/>
      <c r="M434" s="165"/>
      <c r="N434" s="165"/>
      <c r="O434" s="165"/>
      <c r="P434" s="165"/>
      <c r="Q434" s="165"/>
      <c r="R434" s="165"/>
      <c r="S434" s="165"/>
      <c r="T434" s="165"/>
      <c r="U434" s="165"/>
      <c r="V434" s="165"/>
      <c r="W434" s="165"/>
      <c r="X434" s="165"/>
      <c r="Y434" s="165"/>
      <c r="Z434" s="165"/>
    </row>
    <row r="435">
      <c r="A435" s="165"/>
      <c r="B435" s="165"/>
      <c r="C435" s="165"/>
      <c r="D435" s="54"/>
      <c r="E435" s="165"/>
      <c r="F435" s="54"/>
      <c r="G435" s="54"/>
      <c r="H435" s="54"/>
      <c r="I435" s="54"/>
      <c r="J435" s="165"/>
      <c r="K435" s="165"/>
      <c r="L435" s="165"/>
      <c r="M435" s="165"/>
      <c r="N435" s="165"/>
      <c r="O435" s="165"/>
      <c r="P435" s="165"/>
      <c r="Q435" s="165"/>
      <c r="R435" s="165"/>
      <c r="S435" s="165"/>
      <c r="T435" s="165"/>
      <c r="U435" s="165"/>
      <c r="V435" s="165"/>
      <c r="W435" s="165"/>
      <c r="X435" s="165"/>
      <c r="Y435" s="165"/>
      <c r="Z435" s="165"/>
    </row>
    <row r="436">
      <c r="A436" s="165"/>
      <c r="B436" s="165"/>
      <c r="C436" s="165"/>
      <c r="D436" s="54"/>
      <c r="E436" s="165"/>
      <c r="F436" s="54"/>
      <c r="G436" s="54"/>
      <c r="H436" s="54"/>
      <c r="I436" s="54"/>
      <c r="J436" s="165"/>
      <c r="K436" s="165"/>
      <c r="L436" s="165"/>
      <c r="M436" s="165"/>
      <c r="N436" s="165"/>
      <c r="O436" s="165"/>
      <c r="P436" s="165"/>
      <c r="Q436" s="165"/>
      <c r="R436" s="165"/>
      <c r="S436" s="165"/>
      <c r="T436" s="165"/>
      <c r="U436" s="165"/>
      <c r="V436" s="165"/>
      <c r="W436" s="165"/>
      <c r="X436" s="165"/>
      <c r="Y436" s="165"/>
      <c r="Z436" s="165"/>
    </row>
    <row r="437">
      <c r="A437" s="165"/>
      <c r="B437" s="165"/>
      <c r="C437" s="165"/>
      <c r="D437" s="54"/>
      <c r="E437" s="165"/>
      <c r="F437" s="54"/>
      <c r="G437" s="54"/>
      <c r="H437" s="54"/>
      <c r="I437" s="54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</row>
    <row r="438">
      <c r="A438" s="165"/>
      <c r="B438" s="165"/>
      <c r="C438" s="165"/>
      <c r="D438" s="54"/>
      <c r="E438" s="165"/>
      <c r="F438" s="54"/>
      <c r="G438" s="54"/>
      <c r="H438" s="54"/>
      <c r="I438" s="54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</row>
    <row r="439">
      <c r="A439" s="165"/>
      <c r="B439" s="165"/>
      <c r="C439" s="165"/>
      <c r="D439" s="54"/>
      <c r="E439" s="165"/>
      <c r="F439" s="54"/>
      <c r="G439" s="54"/>
      <c r="H439" s="54"/>
      <c r="I439" s="54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</row>
    <row r="440">
      <c r="A440" s="165"/>
      <c r="B440" s="165"/>
      <c r="C440" s="165"/>
      <c r="D440" s="54"/>
      <c r="E440" s="165"/>
      <c r="F440" s="54"/>
      <c r="G440" s="54"/>
      <c r="H440" s="54"/>
      <c r="I440" s="54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</row>
    <row r="441">
      <c r="A441" s="165"/>
      <c r="B441" s="165"/>
      <c r="C441" s="165"/>
      <c r="D441" s="54"/>
      <c r="E441" s="165"/>
      <c r="F441" s="54"/>
      <c r="G441" s="54"/>
      <c r="H441" s="54"/>
      <c r="I441" s="54"/>
      <c r="J441" s="165"/>
      <c r="K441" s="165"/>
      <c r="L441" s="165"/>
      <c r="M441" s="165"/>
      <c r="N441" s="165"/>
      <c r="O441" s="165"/>
      <c r="P441" s="165"/>
      <c r="Q441" s="165"/>
      <c r="R441" s="165"/>
      <c r="S441" s="165"/>
      <c r="T441" s="165"/>
      <c r="U441" s="165"/>
      <c r="V441" s="165"/>
      <c r="W441" s="165"/>
      <c r="X441" s="165"/>
      <c r="Y441" s="165"/>
      <c r="Z441" s="165"/>
    </row>
    <row r="442">
      <c r="A442" s="165"/>
      <c r="B442" s="165"/>
      <c r="C442" s="165"/>
      <c r="D442" s="54"/>
      <c r="E442" s="165"/>
      <c r="F442" s="54"/>
      <c r="G442" s="54"/>
      <c r="H442" s="54"/>
      <c r="I442" s="54"/>
      <c r="J442" s="165"/>
      <c r="K442" s="165"/>
      <c r="L442" s="165"/>
      <c r="M442" s="165"/>
      <c r="N442" s="165"/>
      <c r="O442" s="165"/>
      <c r="P442" s="165"/>
      <c r="Q442" s="165"/>
      <c r="R442" s="165"/>
      <c r="S442" s="165"/>
      <c r="T442" s="165"/>
      <c r="U442" s="165"/>
      <c r="V442" s="165"/>
      <c r="W442" s="165"/>
      <c r="X442" s="165"/>
      <c r="Y442" s="165"/>
      <c r="Z442" s="165"/>
    </row>
    <row r="443">
      <c r="A443" s="165"/>
      <c r="B443" s="165"/>
      <c r="C443" s="165"/>
      <c r="D443" s="54"/>
      <c r="E443" s="165"/>
      <c r="F443" s="54"/>
      <c r="G443" s="54"/>
      <c r="H443" s="54"/>
      <c r="I443" s="54"/>
      <c r="J443" s="165"/>
      <c r="K443" s="165"/>
      <c r="L443" s="165"/>
      <c r="M443" s="165"/>
      <c r="N443" s="165"/>
      <c r="O443" s="165"/>
      <c r="P443" s="165"/>
      <c r="Q443" s="165"/>
      <c r="R443" s="165"/>
      <c r="S443" s="165"/>
      <c r="T443" s="165"/>
      <c r="U443" s="165"/>
      <c r="V443" s="165"/>
      <c r="W443" s="165"/>
      <c r="X443" s="165"/>
      <c r="Y443" s="165"/>
      <c r="Z443" s="165"/>
    </row>
    <row r="444">
      <c r="A444" s="165"/>
      <c r="B444" s="165"/>
      <c r="C444" s="165"/>
      <c r="D444" s="54"/>
      <c r="E444" s="165"/>
      <c r="F444" s="54"/>
      <c r="G444" s="54"/>
      <c r="H444" s="54"/>
      <c r="I444" s="54"/>
      <c r="J444" s="165"/>
      <c r="K444" s="165"/>
      <c r="L444" s="165"/>
      <c r="M444" s="165"/>
      <c r="N444" s="165"/>
      <c r="O444" s="165"/>
      <c r="P444" s="165"/>
      <c r="Q444" s="165"/>
      <c r="R444" s="165"/>
      <c r="S444" s="165"/>
      <c r="T444" s="165"/>
      <c r="U444" s="165"/>
      <c r="V444" s="165"/>
      <c r="W444" s="165"/>
      <c r="X444" s="165"/>
      <c r="Y444" s="165"/>
      <c r="Z444" s="165"/>
    </row>
    <row r="445">
      <c r="A445" s="165"/>
      <c r="B445" s="165"/>
      <c r="C445" s="165"/>
      <c r="D445" s="54"/>
      <c r="E445" s="165"/>
      <c r="F445" s="54"/>
      <c r="G445" s="54"/>
      <c r="H445" s="54"/>
      <c r="I445" s="54"/>
      <c r="J445" s="165"/>
      <c r="K445" s="165"/>
      <c r="L445" s="165"/>
      <c r="M445" s="165"/>
      <c r="N445" s="165"/>
      <c r="O445" s="165"/>
      <c r="P445" s="165"/>
      <c r="Q445" s="165"/>
      <c r="R445" s="165"/>
      <c r="S445" s="165"/>
      <c r="T445" s="165"/>
      <c r="U445" s="165"/>
      <c r="V445" s="165"/>
      <c r="W445" s="165"/>
      <c r="X445" s="165"/>
      <c r="Y445" s="165"/>
      <c r="Z445" s="165"/>
    </row>
    <row r="446">
      <c r="A446" s="165"/>
      <c r="B446" s="165"/>
      <c r="C446" s="165"/>
      <c r="D446" s="54"/>
      <c r="E446" s="165"/>
      <c r="F446" s="54"/>
      <c r="G446" s="54"/>
      <c r="H446" s="54"/>
      <c r="I446" s="54"/>
      <c r="J446" s="165"/>
      <c r="K446" s="165"/>
      <c r="L446" s="165"/>
      <c r="M446" s="165"/>
      <c r="N446" s="165"/>
      <c r="O446" s="165"/>
      <c r="P446" s="165"/>
      <c r="Q446" s="165"/>
      <c r="R446" s="165"/>
      <c r="S446" s="165"/>
      <c r="T446" s="165"/>
      <c r="U446" s="165"/>
      <c r="V446" s="165"/>
      <c r="W446" s="165"/>
      <c r="X446" s="165"/>
      <c r="Y446" s="165"/>
      <c r="Z446" s="165"/>
    </row>
    <row r="447">
      <c r="A447" s="165"/>
      <c r="B447" s="165"/>
      <c r="C447" s="165"/>
      <c r="D447" s="54"/>
      <c r="E447" s="165"/>
      <c r="F447" s="54"/>
      <c r="G447" s="54"/>
      <c r="H447" s="54"/>
      <c r="I447" s="54"/>
      <c r="J447" s="165"/>
      <c r="K447" s="165"/>
      <c r="L447" s="165"/>
      <c r="M447" s="165"/>
      <c r="N447" s="165"/>
      <c r="O447" s="165"/>
      <c r="P447" s="165"/>
      <c r="Q447" s="165"/>
      <c r="R447" s="165"/>
      <c r="S447" s="165"/>
      <c r="T447" s="165"/>
      <c r="U447" s="165"/>
      <c r="V447" s="165"/>
      <c r="W447" s="165"/>
      <c r="X447" s="165"/>
      <c r="Y447" s="165"/>
      <c r="Z447" s="165"/>
    </row>
    <row r="448">
      <c r="A448" s="165"/>
      <c r="B448" s="165"/>
      <c r="C448" s="165"/>
      <c r="D448" s="54"/>
      <c r="E448" s="165"/>
      <c r="F448" s="54"/>
      <c r="G448" s="54"/>
      <c r="H448" s="54"/>
      <c r="I448" s="54"/>
      <c r="J448" s="165"/>
      <c r="K448" s="165"/>
      <c r="L448" s="165"/>
      <c r="M448" s="165"/>
      <c r="N448" s="165"/>
      <c r="O448" s="165"/>
      <c r="P448" s="165"/>
      <c r="Q448" s="165"/>
      <c r="R448" s="165"/>
      <c r="S448" s="165"/>
      <c r="T448" s="165"/>
      <c r="U448" s="165"/>
      <c r="V448" s="165"/>
      <c r="W448" s="165"/>
      <c r="X448" s="165"/>
      <c r="Y448" s="165"/>
      <c r="Z448" s="165"/>
    </row>
    <row r="449">
      <c r="A449" s="165"/>
      <c r="B449" s="165"/>
      <c r="C449" s="165"/>
      <c r="D449" s="54"/>
      <c r="E449" s="165"/>
      <c r="F449" s="54"/>
      <c r="G449" s="54"/>
      <c r="H449" s="54"/>
      <c r="I449" s="54"/>
      <c r="J449" s="165"/>
      <c r="K449" s="165"/>
      <c r="L449" s="165"/>
      <c r="M449" s="165"/>
      <c r="N449" s="165"/>
      <c r="O449" s="165"/>
      <c r="P449" s="165"/>
      <c r="Q449" s="165"/>
      <c r="R449" s="165"/>
      <c r="S449" s="165"/>
      <c r="T449" s="165"/>
      <c r="U449" s="165"/>
      <c r="V449" s="165"/>
      <c r="W449" s="165"/>
      <c r="X449" s="165"/>
      <c r="Y449" s="165"/>
      <c r="Z449" s="165"/>
    </row>
    <row r="450">
      <c r="A450" s="165"/>
      <c r="B450" s="165"/>
      <c r="C450" s="165"/>
      <c r="D450" s="54"/>
      <c r="E450" s="165"/>
      <c r="F450" s="54"/>
      <c r="G450" s="54"/>
      <c r="H450" s="54"/>
      <c r="I450" s="54"/>
      <c r="J450" s="165"/>
      <c r="K450" s="165"/>
      <c r="L450" s="165"/>
      <c r="M450" s="165"/>
      <c r="N450" s="165"/>
      <c r="O450" s="165"/>
      <c r="P450" s="165"/>
      <c r="Q450" s="165"/>
      <c r="R450" s="165"/>
      <c r="S450" s="165"/>
      <c r="T450" s="165"/>
      <c r="U450" s="165"/>
      <c r="V450" s="165"/>
      <c r="W450" s="165"/>
      <c r="X450" s="165"/>
      <c r="Y450" s="165"/>
      <c r="Z450" s="165"/>
    </row>
    <row r="451">
      <c r="A451" s="165"/>
      <c r="B451" s="165"/>
      <c r="C451" s="165"/>
      <c r="D451" s="54"/>
      <c r="E451" s="165"/>
      <c r="F451" s="54"/>
      <c r="G451" s="54"/>
      <c r="H451" s="54"/>
      <c r="I451" s="54"/>
      <c r="J451" s="165"/>
      <c r="K451" s="165"/>
      <c r="L451" s="165"/>
      <c r="M451" s="165"/>
      <c r="N451" s="165"/>
      <c r="O451" s="165"/>
      <c r="P451" s="165"/>
      <c r="Q451" s="165"/>
      <c r="R451" s="165"/>
      <c r="S451" s="165"/>
      <c r="T451" s="165"/>
      <c r="U451" s="165"/>
      <c r="V451" s="165"/>
      <c r="W451" s="165"/>
      <c r="X451" s="165"/>
      <c r="Y451" s="165"/>
      <c r="Z451" s="165"/>
    </row>
    <row r="452">
      <c r="A452" s="165"/>
      <c r="B452" s="165"/>
      <c r="C452" s="165"/>
      <c r="D452" s="54"/>
      <c r="E452" s="165"/>
      <c r="F452" s="54"/>
      <c r="G452" s="54"/>
      <c r="H452" s="54"/>
      <c r="I452" s="54"/>
      <c r="J452" s="165"/>
      <c r="K452" s="165"/>
      <c r="L452" s="165"/>
      <c r="M452" s="165"/>
      <c r="N452" s="165"/>
      <c r="O452" s="165"/>
      <c r="P452" s="165"/>
      <c r="Q452" s="165"/>
      <c r="R452" s="165"/>
      <c r="S452" s="165"/>
      <c r="T452" s="165"/>
      <c r="U452" s="165"/>
      <c r="V452" s="165"/>
      <c r="W452" s="165"/>
      <c r="X452" s="165"/>
      <c r="Y452" s="165"/>
      <c r="Z452" s="165"/>
    </row>
    <row r="453">
      <c r="A453" s="165"/>
      <c r="B453" s="165"/>
      <c r="C453" s="165"/>
      <c r="D453" s="54"/>
      <c r="E453" s="165"/>
      <c r="F453" s="54"/>
      <c r="G453" s="54"/>
      <c r="H453" s="54"/>
      <c r="I453" s="54"/>
      <c r="J453" s="165"/>
      <c r="K453" s="165"/>
      <c r="L453" s="165"/>
      <c r="M453" s="165"/>
      <c r="N453" s="165"/>
      <c r="O453" s="165"/>
      <c r="P453" s="165"/>
      <c r="Q453" s="165"/>
      <c r="R453" s="165"/>
      <c r="S453" s="165"/>
      <c r="T453" s="165"/>
      <c r="U453" s="165"/>
      <c r="V453" s="165"/>
      <c r="W453" s="165"/>
      <c r="X453" s="165"/>
      <c r="Y453" s="165"/>
      <c r="Z453" s="165"/>
    </row>
    <row r="454">
      <c r="A454" s="165"/>
      <c r="B454" s="165"/>
      <c r="C454" s="165"/>
      <c r="D454" s="54"/>
      <c r="E454" s="165"/>
      <c r="F454" s="54"/>
      <c r="G454" s="54"/>
      <c r="H454" s="54"/>
      <c r="I454" s="54"/>
      <c r="J454" s="165"/>
      <c r="K454" s="165"/>
      <c r="L454" s="165"/>
      <c r="M454" s="165"/>
      <c r="N454" s="165"/>
      <c r="O454" s="165"/>
      <c r="P454" s="165"/>
      <c r="Q454" s="165"/>
      <c r="R454" s="165"/>
      <c r="S454" s="165"/>
      <c r="T454" s="165"/>
      <c r="U454" s="165"/>
      <c r="V454" s="165"/>
      <c r="W454" s="165"/>
      <c r="X454" s="165"/>
      <c r="Y454" s="165"/>
      <c r="Z454" s="165"/>
    </row>
    <row r="455">
      <c r="A455" s="165"/>
      <c r="B455" s="165"/>
      <c r="C455" s="165"/>
      <c r="D455" s="54"/>
      <c r="E455" s="165"/>
      <c r="F455" s="54"/>
      <c r="G455" s="54"/>
      <c r="H455" s="54"/>
      <c r="I455" s="54"/>
      <c r="J455" s="165"/>
      <c r="K455" s="165"/>
      <c r="L455" s="165"/>
      <c r="M455" s="165"/>
      <c r="N455" s="165"/>
      <c r="O455" s="165"/>
      <c r="P455" s="165"/>
      <c r="Q455" s="165"/>
      <c r="R455" s="165"/>
      <c r="S455" s="165"/>
      <c r="T455" s="165"/>
      <c r="U455" s="165"/>
      <c r="V455" s="165"/>
      <c r="W455" s="165"/>
      <c r="X455" s="165"/>
      <c r="Y455" s="165"/>
      <c r="Z455" s="165"/>
    </row>
    <row r="456">
      <c r="A456" s="165"/>
      <c r="B456" s="165"/>
      <c r="C456" s="165"/>
      <c r="D456" s="54"/>
      <c r="E456" s="165"/>
      <c r="F456" s="54"/>
      <c r="G456" s="54"/>
      <c r="H456" s="54"/>
      <c r="I456" s="54"/>
      <c r="J456" s="165"/>
      <c r="K456" s="165"/>
      <c r="L456" s="165"/>
      <c r="M456" s="165"/>
      <c r="N456" s="165"/>
      <c r="O456" s="165"/>
      <c r="P456" s="165"/>
      <c r="Q456" s="165"/>
      <c r="R456" s="165"/>
      <c r="S456" s="165"/>
      <c r="T456" s="165"/>
      <c r="U456" s="165"/>
      <c r="V456" s="165"/>
      <c r="W456" s="165"/>
      <c r="X456" s="165"/>
      <c r="Y456" s="165"/>
      <c r="Z456" s="165"/>
    </row>
    <row r="457">
      <c r="A457" s="165"/>
      <c r="B457" s="165"/>
      <c r="C457" s="165"/>
      <c r="D457" s="54"/>
      <c r="E457" s="165"/>
      <c r="F457" s="54"/>
      <c r="G457" s="54"/>
      <c r="H457" s="54"/>
      <c r="I457" s="54"/>
      <c r="J457" s="165"/>
      <c r="K457" s="165"/>
      <c r="L457" s="165"/>
      <c r="M457" s="165"/>
      <c r="N457" s="165"/>
      <c r="O457" s="165"/>
      <c r="P457" s="165"/>
      <c r="Q457" s="165"/>
      <c r="R457" s="165"/>
      <c r="S457" s="165"/>
      <c r="T457" s="165"/>
      <c r="U457" s="165"/>
      <c r="V457" s="165"/>
      <c r="W457" s="165"/>
      <c r="X457" s="165"/>
      <c r="Y457" s="165"/>
      <c r="Z457" s="165"/>
    </row>
    <row r="458">
      <c r="A458" s="165"/>
      <c r="B458" s="165"/>
      <c r="C458" s="165"/>
      <c r="D458" s="54"/>
      <c r="E458" s="165"/>
      <c r="F458" s="54"/>
      <c r="G458" s="54"/>
      <c r="H458" s="54"/>
      <c r="I458" s="54"/>
      <c r="J458" s="165"/>
      <c r="K458" s="165"/>
      <c r="L458" s="165"/>
      <c r="M458" s="165"/>
      <c r="N458" s="165"/>
      <c r="O458" s="165"/>
      <c r="P458" s="165"/>
      <c r="Q458" s="165"/>
      <c r="R458" s="165"/>
      <c r="S458" s="165"/>
      <c r="T458" s="165"/>
      <c r="U458" s="165"/>
      <c r="V458" s="165"/>
      <c r="W458" s="165"/>
      <c r="X458" s="165"/>
      <c r="Y458" s="165"/>
      <c r="Z458" s="165"/>
    </row>
    <row r="459">
      <c r="A459" s="165"/>
      <c r="B459" s="165"/>
      <c r="C459" s="165"/>
      <c r="D459" s="54"/>
      <c r="E459" s="165"/>
      <c r="F459" s="54"/>
      <c r="G459" s="54"/>
      <c r="H459" s="54"/>
      <c r="I459" s="54"/>
      <c r="J459" s="165"/>
      <c r="K459" s="165"/>
      <c r="L459" s="165"/>
      <c r="M459" s="165"/>
      <c r="N459" s="165"/>
      <c r="O459" s="165"/>
      <c r="P459" s="165"/>
      <c r="Q459" s="165"/>
      <c r="R459" s="165"/>
      <c r="S459" s="165"/>
      <c r="T459" s="165"/>
      <c r="U459" s="165"/>
      <c r="V459" s="165"/>
      <c r="W459" s="165"/>
      <c r="X459" s="165"/>
      <c r="Y459" s="165"/>
      <c r="Z459" s="165"/>
    </row>
    <row r="460">
      <c r="A460" s="165"/>
      <c r="B460" s="165"/>
      <c r="C460" s="165"/>
      <c r="D460" s="54"/>
      <c r="E460" s="165"/>
      <c r="F460" s="54"/>
      <c r="G460" s="54"/>
      <c r="H460" s="54"/>
      <c r="I460" s="54"/>
      <c r="J460" s="165"/>
      <c r="K460" s="165"/>
      <c r="L460" s="165"/>
      <c r="M460" s="165"/>
      <c r="N460" s="165"/>
      <c r="O460" s="165"/>
      <c r="P460" s="165"/>
      <c r="Q460" s="165"/>
      <c r="R460" s="165"/>
      <c r="S460" s="165"/>
      <c r="T460" s="165"/>
      <c r="U460" s="165"/>
      <c r="V460" s="165"/>
      <c r="W460" s="165"/>
      <c r="X460" s="165"/>
      <c r="Y460" s="165"/>
      <c r="Z460" s="165"/>
    </row>
    <row r="461">
      <c r="A461" s="165"/>
      <c r="B461" s="165"/>
      <c r="C461" s="165"/>
      <c r="D461" s="54"/>
      <c r="E461" s="165"/>
      <c r="F461" s="54"/>
      <c r="G461" s="54"/>
      <c r="H461" s="54"/>
      <c r="I461" s="54"/>
      <c r="J461" s="165"/>
      <c r="K461" s="165"/>
      <c r="L461" s="165"/>
      <c r="M461" s="165"/>
      <c r="N461" s="165"/>
      <c r="O461" s="165"/>
      <c r="P461" s="165"/>
      <c r="Q461" s="165"/>
      <c r="R461" s="165"/>
      <c r="S461" s="165"/>
      <c r="T461" s="165"/>
      <c r="U461" s="165"/>
      <c r="V461" s="165"/>
      <c r="W461" s="165"/>
      <c r="X461" s="165"/>
      <c r="Y461" s="165"/>
      <c r="Z461" s="165"/>
    </row>
    <row r="462">
      <c r="A462" s="165"/>
      <c r="B462" s="165"/>
      <c r="C462" s="165"/>
      <c r="D462" s="54"/>
      <c r="E462" s="165"/>
      <c r="F462" s="54"/>
      <c r="G462" s="54"/>
      <c r="H462" s="54"/>
      <c r="I462" s="54"/>
      <c r="J462" s="165"/>
      <c r="K462" s="165"/>
      <c r="L462" s="165"/>
      <c r="M462" s="165"/>
      <c r="N462" s="165"/>
      <c r="O462" s="165"/>
      <c r="P462" s="165"/>
      <c r="Q462" s="165"/>
      <c r="R462" s="165"/>
      <c r="S462" s="165"/>
      <c r="T462" s="165"/>
      <c r="U462" s="165"/>
      <c r="V462" s="165"/>
      <c r="W462" s="165"/>
      <c r="X462" s="165"/>
      <c r="Y462" s="165"/>
      <c r="Z462" s="165"/>
    </row>
    <row r="463">
      <c r="A463" s="165"/>
      <c r="B463" s="165"/>
      <c r="C463" s="165"/>
      <c r="D463" s="54"/>
      <c r="E463" s="165"/>
      <c r="F463" s="54"/>
      <c r="G463" s="54"/>
      <c r="H463" s="54"/>
      <c r="I463" s="54"/>
      <c r="J463" s="165"/>
      <c r="K463" s="165"/>
      <c r="L463" s="165"/>
      <c r="M463" s="165"/>
      <c r="N463" s="165"/>
      <c r="O463" s="165"/>
      <c r="P463" s="165"/>
      <c r="Q463" s="165"/>
      <c r="R463" s="165"/>
      <c r="S463" s="165"/>
      <c r="T463" s="165"/>
      <c r="U463" s="165"/>
      <c r="V463" s="165"/>
      <c r="W463" s="165"/>
      <c r="X463" s="165"/>
      <c r="Y463" s="165"/>
      <c r="Z463" s="165"/>
    </row>
    <row r="464">
      <c r="A464" s="165"/>
      <c r="B464" s="165"/>
      <c r="C464" s="165"/>
      <c r="D464" s="54"/>
      <c r="E464" s="165"/>
      <c r="F464" s="54"/>
      <c r="G464" s="54"/>
      <c r="H464" s="54"/>
      <c r="I464" s="54"/>
      <c r="J464" s="165"/>
      <c r="K464" s="165"/>
      <c r="L464" s="165"/>
      <c r="M464" s="165"/>
      <c r="N464" s="165"/>
      <c r="O464" s="165"/>
      <c r="P464" s="165"/>
      <c r="Q464" s="165"/>
      <c r="R464" s="165"/>
      <c r="S464" s="165"/>
      <c r="T464" s="165"/>
      <c r="U464" s="165"/>
      <c r="V464" s="165"/>
      <c r="W464" s="165"/>
      <c r="X464" s="165"/>
      <c r="Y464" s="165"/>
      <c r="Z464" s="165"/>
    </row>
    <row r="465">
      <c r="A465" s="165"/>
      <c r="B465" s="165"/>
      <c r="C465" s="165"/>
      <c r="D465" s="54"/>
      <c r="E465" s="165"/>
      <c r="F465" s="54"/>
      <c r="G465" s="54"/>
      <c r="H465" s="54"/>
      <c r="I465" s="54"/>
      <c r="J465" s="165"/>
      <c r="K465" s="165"/>
      <c r="L465" s="165"/>
      <c r="M465" s="165"/>
      <c r="N465" s="165"/>
      <c r="O465" s="165"/>
      <c r="P465" s="165"/>
      <c r="Q465" s="165"/>
      <c r="R465" s="165"/>
      <c r="S465" s="165"/>
      <c r="T465" s="165"/>
      <c r="U465" s="165"/>
      <c r="V465" s="165"/>
      <c r="W465" s="165"/>
      <c r="X465" s="165"/>
      <c r="Y465" s="165"/>
      <c r="Z465" s="165"/>
    </row>
    <row r="466">
      <c r="A466" s="165"/>
      <c r="B466" s="165"/>
      <c r="C466" s="165"/>
      <c r="D466" s="54"/>
      <c r="E466" s="165"/>
      <c r="F466" s="54"/>
      <c r="G466" s="54"/>
      <c r="H466" s="54"/>
      <c r="I466" s="54"/>
      <c r="J466" s="165"/>
      <c r="K466" s="165"/>
      <c r="L466" s="165"/>
      <c r="M466" s="165"/>
      <c r="N466" s="165"/>
      <c r="O466" s="165"/>
      <c r="P466" s="165"/>
      <c r="Q466" s="165"/>
      <c r="R466" s="165"/>
      <c r="S466" s="165"/>
      <c r="T466" s="165"/>
      <c r="U466" s="165"/>
      <c r="V466" s="165"/>
      <c r="W466" s="165"/>
      <c r="X466" s="165"/>
      <c r="Y466" s="165"/>
      <c r="Z466" s="165"/>
    </row>
    <row r="467">
      <c r="A467" s="165"/>
      <c r="B467" s="165"/>
      <c r="C467" s="165"/>
      <c r="D467" s="54"/>
      <c r="E467" s="165"/>
      <c r="F467" s="54"/>
      <c r="G467" s="54"/>
      <c r="H467" s="54"/>
      <c r="I467" s="54"/>
      <c r="J467" s="165"/>
      <c r="K467" s="165"/>
      <c r="L467" s="165"/>
      <c r="M467" s="165"/>
      <c r="N467" s="165"/>
      <c r="O467" s="165"/>
      <c r="P467" s="165"/>
      <c r="Q467" s="165"/>
      <c r="R467" s="165"/>
      <c r="S467" s="165"/>
      <c r="T467" s="165"/>
      <c r="U467" s="165"/>
      <c r="V467" s="165"/>
      <c r="W467" s="165"/>
      <c r="X467" s="165"/>
      <c r="Y467" s="165"/>
      <c r="Z467" s="165"/>
    </row>
    <row r="468">
      <c r="A468" s="165"/>
      <c r="B468" s="165"/>
      <c r="C468" s="165"/>
      <c r="D468" s="54"/>
      <c r="E468" s="165"/>
      <c r="F468" s="54"/>
      <c r="G468" s="54"/>
      <c r="H468" s="54"/>
      <c r="I468" s="54"/>
      <c r="J468" s="165"/>
      <c r="K468" s="165"/>
      <c r="L468" s="165"/>
      <c r="M468" s="165"/>
      <c r="N468" s="165"/>
      <c r="O468" s="165"/>
      <c r="P468" s="165"/>
      <c r="Q468" s="165"/>
      <c r="R468" s="165"/>
      <c r="S468" s="165"/>
      <c r="T468" s="165"/>
      <c r="U468" s="165"/>
      <c r="V468" s="165"/>
      <c r="W468" s="165"/>
      <c r="X468" s="165"/>
      <c r="Y468" s="165"/>
      <c r="Z468" s="165"/>
    </row>
    <row r="469">
      <c r="A469" s="165"/>
      <c r="B469" s="165"/>
      <c r="C469" s="165"/>
      <c r="D469" s="54"/>
      <c r="E469" s="165"/>
      <c r="F469" s="54"/>
      <c r="G469" s="54"/>
      <c r="H469" s="54"/>
      <c r="I469" s="54"/>
      <c r="J469" s="165"/>
      <c r="K469" s="165"/>
      <c r="L469" s="165"/>
      <c r="M469" s="165"/>
      <c r="N469" s="165"/>
      <c r="O469" s="165"/>
      <c r="P469" s="165"/>
      <c r="Q469" s="165"/>
      <c r="R469" s="165"/>
      <c r="S469" s="165"/>
      <c r="T469" s="165"/>
      <c r="U469" s="165"/>
      <c r="V469" s="165"/>
      <c r="W469" s="165"/>
      <c r="X469" s="165"/>
      <c r="Y469" s="165"/>
      <c r="Z469" s="165"/>
    </row>
    <row r="470">
      <c r="A470" s="165"/>
      <c r="B470" s="165"/>
      <c r="C470" s="165"/>
      <c r="D470" s="54"/>
      <c r="E470" s="165"/>
      <c r="F470" s="54"/>
      <c r="G470" s="54"/>
      <c r="H470" s="54"/>
      <c r="I470" s="54"/>
      <c r="J470" s="165"/>
      <c r="K470" s="165"/>
      <c r="L470" s="165"/>
      <c r="M470" s="165"/>
      <c r="N470" s="165"/>
      <c r="O470" s="165"/>
      <c r="P470" s="165"/>
      <c r="Q470" s="165"/>
      <c r="R470" s="165"/>
      <c r="S470" s="165"/>
      <c r="T470" s="165"/>
      <c r="U470" s="165"/>
      <c r="V470" s="165"/>
      <c r="W470" s="165"/>
      <c r="X470" s="165"/>
      <c r="Y470" s="165"/>
      <c r="Z470" s="165"/>
    </row>
    <row r="471">
      <c r="A471" s="165"/>
      <c r="B471" s="165"/>
      <c r="C471" s="165"/>
      <c r="D471" s="54"/>
      <c r="E471" s="165"/>
      <c r="F471" s="54"/>
      <c r="G471" s="54"/>
      <c r="H471" s="54"/>
      <c r="I471" s="54"/>
      <c r="J471" s="165"/>
      <c r="K471" s="165"/>
      <c r="L471" s="165"/>
      <c r="M471" s="165"/>
      <c r="N471" s="165"/>
      <c r="O471" s="165"/>
      <c r="P471" s="165"/>
      <c r="Q471" s="165"/>
      <c r="R471" s="165"/>
      <c r="S471" s="165"/>
      <c r="T471" s="165"/>
      <c r="U471" s="165"/>
      <c r="V471" s="165"/>
      <c r="W471" s="165"/>
      <c r="X471" s="165"/>
      <c r="Y471" s="165"/>
      <c r="Z471" s="165"/>
    </row>
    <row r="472">
      <c r="A472" s="165"/>
      <c r="B472" s="165"/>
      <c r="C472" s="165"/>
      <c r="D472" s="54"/>
      <c r="E472" s="165"/>
      <c r="F472" s="54"/>
      <c r="G472" s="54"/>
      <c r="H472" s="54"/>
      <c r="I472" s="54"/>
      <c r="J472" s="165"/>
      <c r="K472" s="165"/>
      <c r="L472" s="165"/>
      <c r="M472" s="165"/>
      <c r="N472" s="165"/>
      <c r="O472" s="165"/>
      <c r="P472" s="165"/>
      <c r="Q472" s="165"/>
      <c r="R472" s="165"/>
      <c r="S472" s="165"/>
      <c r="T472" s="165"/>
      <c r="U472" s="165"/>
      <c r="V472" s="165"/>
      <c r="W472" s="165"/>
      <c r="X472" s="165"/>
      <c r="Y472" s="165"/>
      <c r="Z472" s="165"/>
    </row>
    <row r="473">
      <c r="A473" s="165"/>
      <c r="B473" s="165"/>
      <c r="C473" s="165"/>
      <c r="D473" s="54"/>
      <c r="E473" s="165"/>
      <c r="F473" s="54"/>
      <c r="G473" s="54"/>
      <c r="H473" s="54"/>
      <c r="I473" s="54"/>
      <c r="J473" s="165"/>
      <c r="K473" s="165"/>
      <c r="L473" s="165"/>
      <c r="M473" s="165"/>
      <c r="N473" s="165"/>
      <c r="O473" s="165"/>
      <c r="P473" s="165"/>
      <c r="Q473" s="165"/>
      <c r="R473" s="165"/>
      <c r="S473" s="165"/>
      <c r="T473" s="165"/>
      <c r="U473" s="165"/>
      <c r="V473" s="165"/>
      <c r="W473" s="165"/>
      <c r="X473" s="165"/>
      <c r="Y473" s="165"/>
      <c r="Z473" s="165"/>
    </row>
    <row r="474">
      <c r="A474" s="165"/>
      <c r="B474" s="165"/>
      <c r="C474" s="165"/>
      <c r="D474" s="54"/>
      <c r="E474" s="165"/>
      <c r="F474" s="54"/>
      <c r="G474" s="54"/>
      <c r="H474" s="54"/>
      <c r="I474" s="54"/>
      <c r="J474" s="165"/>
      <c r="K474" s="165"/>
      <c r="L474" s="165"/>
      <c r="M474" s="165"/>
      <c r="N474" s="165"/>
      <c r="O474" s="165"/>
      <c r="P474" s="165"/>
      <c r="Q474" s="165"/>
      <c r="R474" s="165"/>
      <c r="S474" s="165"/>
      <c r="T474" s="165"/>
      <c r="U474" s="165"/>
      <c r="V474" s="165"/>
      <c r="W474" s="165"/>
      <c r="X474" s="165"/>
      <c r="Y474" s="165"/>
      <c r="Z474" s="165"/>
    </row>
    <row r="475">
      <c r="A475" s="165"/>
      <c r="B475" s="165"/>
      <c r="C475" s="165"/>
      <c r="D475" s="54"/>
      <c r="E475" s="165"/>
      <c r="F475" s="54"/>
      <c r="G475" s="54"/>
      <c r="H475" s="54"/>
      <c r="I475" s="54"/>
      <c r="J475" s="165"/>
      <c r="K475" s="165"/>
      <c r="L475" s="165"/>
      <c r="M475" s="165"/>
      <c r="N475" s="165"/>
      <c r="O475" s="165"/>
      <c r="P475" s="165"/>
      <c r="Q475" s="165"/>
      <c r="R475" s="165"/>
      <c r="S475" s="165"/>
      <c r="T475" s="165"/>
      <c r="U475" s="165"/>
      <c r="V475" s="165"/>
      <c r="W475" s="165"/>
      <c r="X475" s="165"/>
      <c r="Y475" s="165"/>
      <c r="Z475" s="165"/>
    </row>
    <row r="476">
      <c r="A476" s="165"/>
      <c r="B476" s="165"/>
      <c r="C476" s="165"/>
      <c r="D476" s="54"/>
      <c r="E476" s="165"/>
      <c r="F476" s="54"/>
      <c r="G476" s="54"/>
      <c r="H476" s="54"/>
      <c r="I476" s="54"/>
      <c r="J476" s="165"/>
      <c r="K476" s="165"/>
      <c r="L476" s="165"/>
      <c r="M476" s="165"/>
      <c r="N476" s="165"/>
      <c r="O476" s="165"/>
      <c r="P476" s="165"/>
      <c r="Q476" s="165"/>
      <c r="R476" s="165"/>
      <c r="S476" s="165"/>
      <c r="T476" s="165"/>
      <c r="U476" s="165"/>
      <c r="V476" s="165"/>
      <c r="W476" s="165"/>
      <c r="X476" s="165"/>
      <c r="Y476" s="165"/>
      <c r="Z476" s="165"/>
    </row>
    <row r="477">
      <c r="A477" s="165"/>
      <c r="B477" s="165"/>
      <c r="C477" s="165"/>
      <c r="D477" s="54"/>
      <c r="E477" s="165"/>
      <c r="F477" s="54"/>
      <c r="G477" s="54"/>
      <c r="H477" s="54"/>
      <c r="I477" s="54"/>
      <c r="J477" s="165"/>
      <c r="K477" s="165"/>
      <c r="L477" s="165"/>
      <c r="M477" s="165"/>
      <c r="N477" s="165"/>
      <c r="O477" s="165"/>
      <c r="P477" s="165"/>
      <c r="Q477" s="165"/>
      <c r="R477" s="165"/>
      <c r="S477" s="165"/>
      <c r="T477" s="165"/>
      <c r="U477" s="165"/>
      <c r="V477" s="165"/>
      <c r="W477" s="165"/>
      <c r="X477" s="165"/>
      <c r="Y477" s="165"/>
      <c r="Z477" s="165"/>
    </row>
    <row r="478">
      <c r="A478" s="165"/>
      <c r="B478" s="165"/>
      <c r="C478" s="165"/>
      <c r="D478" s="54"/>
      <c r="E478" s="165"/>
      <c r="F478" s="54"/>
      <c r="G478" s="54"/>
      <c r="H478" s="54"/>
      <c r="I478" s="54"/>
      <c r="J478" s="165"/>
      <c r="K478" s="165"/>
      <c r="L478" s="165"/>
      <c r="M478" s="165"/>
      <c r="N478" s="165"/>
      <c r="O478" s="165"/>
      <c r="P478" s="165"/>
      <c r="Q478" s="165"/>
      <c r="R478" s="165"/>
      <c r="S478" s="165"/>
      <c r="T478" s="165"/>
      <c r="U478" s="165"/>
      <c r="V478" s="165"/>
      <c r="W478" s="165"/>
      <c r="X478" s="165"/>
      <c r="Y478" s="165"/>
      <c r="Z478" s="165"/>
    </row>
    <row r="479">
      <c r="A479" s="165"/>
      <c r="B479" s="165"/>
      <c r="C479" s="165"/>
      <c r="D479" s="54"/>
      <c r="E479" s="165"/>
      <c r="F479" s="54"/>
      <c r="G479" s="54"/>
      <c r="H479" s="54"/>
      <c r="I479" s="54"/>
      <c r="J479" s="165"/>
      <c r="K479" s="165"/>
      <c r="L479" s="165"/>
      <c r="M479" s="165"/>
      <c r="N479" s="165"/>
      <c r="O479" s="165"/>
      <c r="P479" s="165"/>
      <c r="Q479" s="165"/>
      <c r="R479" s="165"/>
      <c r="S479" s="165"/>
      <c r="T479" s="165"/>
      <c r="U479" s="165"/>
      <c r="V479" s="165"/>
      <c r="W479" s="165"/>
      <c r="X479" s="165"/>
      <c r="Y479" s="165"/>
      <c r="Z479" s="165"/>
    </row>
    <row r="480">
      <c r="A480" s="165"/>
      <c r="B480" s="165"/>
      <c r="C480" s="165"/>
      <c r="D480" s="54"/>
      <c r="E480" s="165"/>
      <c r="F480" s="54"/>
      <c r="G480" s="54"/>
      <c r="H480" s="54"/>
      <c r="I480" s="54"/>
      <c r="J480" s="165"/>
      <c r="K480" s="165"/>
      <c r="L480" s="165"/>
      <c r="M480" s="165"/>
      <c r="N480" s="165"/>
      <c r="O480" s="165"/>
      <c r="P480" s="165"/>
      <c r="Q480" s="165"/>
      <c r="R480" s="165"/>
      <c r="S480" s="165"/>
      <c r="T480" s="165"/>
      <c r="U480" s="165"/>
      <c r="V480" s="165"/>
      <c r="W480" s="165"/>
      <c r="X480" s="165"/>
      <c r="Y480" s="165"/>
      <c r="Z480" s="165"/>
    </row>
    <row r="481">
      <c r="A481" s="165"/>
      <c r="B481" s="165"/>
      <c r="C481" s="165"/>
      <c r="D481" s="54"/>
      <c r="E481" s="165"/>
      <c r="F481" s="54"/>
      <c r="G481" s="54"/>
      <c r="H481" s="54"/>
      <c r="I481" s="54"/>
      <c r="J481" s="165"/>
      <c r="K481" s="165"/>
      <c r="L481" s="165"/>
      <c r="M481" s="165"/>
      <c r="N481" s="165"/>
      <c r="O481" s="165"/>
      <c r="P481" s="165"/>
      <c r="Q481" s="165"/>
      <c r="R481" s="165"/>
      <c r="S481" s="165"/>
      <c r="T481" s="165"/>
      <c r="U481" s="165"/>
      <c r="V481" s="165"/>
      <c r="W481" s="165"/>
      <c r="X481" s="165"/>
      <c r="Y481" s="165"/>
      <c r="Z481" s="165"/>
    </row>
    <row r="482">
      <c r="A482" s="165"/>
      <c r="B482" s="165"/>
      <c r="C482" s="165"/>
      <c r="D482" s="54"/>
      <c r="E482" s="165"/>
      <c r="F482" s="54"/>
      <c r="G482" s="54"/>
      <c r="H482" s="54"/>
      <c r="I482" s="54"/>
      <c r="J482" s="165"/>
      <c r="K482" s="165"/>
      <c r="L482" s="165"/>
      <c r="M482" s="165"/>
      <c r="N482" s="165"/>
      <c r="O482" s="165"/>
      <c r="P482" s="165"/>
      <c r="Q482" s="165"/>
      <c r="R482" s="165"/>
      <c r="S482" s="165"/>
      <c r="T482" s="165"/>
      <c r="U482" s="165"/>
      <c r="V482" s="165"/>
      <c r="W482" s="165"/>
      <c r="X482" s="165"/>
      <c r="Y482" s="165"/>
      <c r="Z482" s="165"/>
    </row>
    <row r="483">
      <c r="A483" s="165"/>
      <c r="B483" s="165"/>
      <c r="C483" s="165"/>
      <c r="D483" s="54"/>
      <c r="E483" s="165"/>
      <c r="F483" s="54"/>
      <c r="G483" s="54"/>
      <c r="H483" s="54"/>
      <c r="I483" s="54"/>
      <c r="J483" s="165"/>
      <c r="K483" s="165"/>
      <c r="L483" s="165"/>
      <c r="M483" s="165"/>
      <c r="N483" s="165"/>
      <c r="O483" s="165"/>
      <c r="P483" s="165"/>
      <c r="Q483" s="165"/>
      <c r="R483" s="165"/>
      <c r="S483" s="165"/>
      <c r="T483" s="165"/>
      <c r="U483" s="165"/>
      <c r="V483" s="165"/>
      <c r="W483" s="165"/>
      <c r="X483" s="165"/>
      <c r="Y483" s="165"/>
      <c r="Z483" s="165"/>
    </row>
    <row r="484">
      <c r="A484" s="165"/>
      <c r="B484" s="165"/>
      <c r="C484" s="165"/>
      <c r="D484" s="54"/>
      <c r="E484" s="165"/>
      <c r="F484" s="54"/>
      <c r="G484" s="54"/>
      <c r="H484" s="54"/>
      <c r="I484" s="54"/>
      <c r="J484" s="165"/>
      <c r="K484" s="165"/>
      <c r="L484" s="165"/>
      <c r="M484" s="165"/>
      <c r="N484" s="165"/>
      <c r="O484" s="165"/>
      <c r="P484" s="165"/>
      <c r="Q484" s="165"/>
      <c r="R484" s="165"/>
      <c r="S484" s="165"/>
      <c r="T484" s="165"/>
      <c r="U484" s="165"/>
      <c r="V484" s="165"/>
      <c r="W484" s="165"/>
      <c r="X484" s="165"/>
      <c r="Y484" s="165"/>
      <c r="Z484" s="165"/>
    </row>
    <row r="485">
      <c r="A485" s="165"/>
      <c r="B485" s="165"/>
      <c r="C485" s="165"/>
      <c r="D485" s="54"/>
      <c r="E485" s="165"/>
      <c r="F485" s="54"/>
      <c r="G485" s="54"/>
      <c r="H485" s="54"/>
      <c r="I485" s="54"/>
      <c r="J485" s="165"/>
      <c r="K485" s="165"/>
      <c r="L485" s="165"/>
      <c r="M485" s="165"/>
      <c r="N485" s="165"/>
      <c r="O485" s="165"/>
      <c r="P485" s="165"/>
      <c r="Q485" s="165"/>
      <c r="R485" s="165"/>
      <c r="S485" s="165"/>
      <c r="T485" s="165"/>
      <c r="U485" s="165"/>
      <c r="V485" s="165"/>
      <c r="W485" s="165"/>
      <c r="X485" s="165"/>
      <c r="Y485" s="165"/>
      <c r="Z485" s="165"/>
    </row>
    <row r="486">
      <c r="A486" s="165"/>
      <c r="B486" s="165"/>
      <c r="C486" s="165"/>
      <c r="D486" s="54"/>
      <c r="E486" s="165"/>
      <c r="F486" s="54"/>
      <c r="G486" s="54"/>
      <c r="H486" s="54"/>
      <c r="I486" s="54"/>
      <c r="J486" s="165"/>
      <c r="K486" s="165"/>
      <c r="L486" s="165"/>
      <c r="M486" s="165"/>
      <c r="N486" s="165"/>
      <c r="O486" s="165"/>
      <c r="P486" s="165"/>
      <c r="Q486" s="165"/>
      <c r="R486" s="165"/>
      <c r="S486" s="165"/>
      <c r="T486" s="165"/>
      <c r="U486" s="165"/>
      <c r="V486" s="165"/>
      <c r="W486" s="165"/>
      <c r="X486" s="165"/>
      <c r="Y486" s="165"/>
      <c r="Z486" s="165"/>
    </row>
    <row r="487">
      <c r="A487" s="165"/>
      <c r="B487" s="165"/>
      <c r="C487" s="165"/>
      <c r="D487" s="54"/>
      <c r="E487" s="165"/>
      <c r="F487" s="54"/>
      <c r="G487" s="54"/>
      <c r="H487" s="54"/>
      <c r="I487" s="54"/>
      <c r="J487" s="165"/>
      <c r="K487" s="165"/>
      <c r="L487" s="165"/>
      <c r="M487" s="165"/>
      <c r="N487" s="165"/>
      <c r="O487" s="165"/>
      <c r="P487" s="165"/>
      <c r="Q487" s="165"/>
      <c r="R487" s="165"/>
      <c r="S487" s="165"/>
      <c r="T487" s="165"/>
      <c r="U487" s="165"/>
      <c r="V487" s="165"/>
      <c r="W487" s="165"/>
      <c r="X487" s="165"/>
      <c r="Y487" s="165"/>
      <c r="Z487" s="165"/>
    </row>
    <row r="488">
      <c r="A488" s="165"/>
      <c r="B488" s="165"/>
      <c r="C488" s="165"/>
      <c r="D488" s="54"/>
      <c r="E488" s="165"/>
      <c r="F488" s="54"/>
      <c r="G488" s="54"/>
      <c r="H488" s="54"/>
      <c r="I488" s="54"/>
      <c r="J488" s="165"/>
      <c r="K488" s="165"/>
      <c r="L488" s="165"/>
      <c r="M488" s="165"/>
      <c r="N488" s="165"/>
      <c r="O488" s="165"/>
      <c r="P488" s="165"/>
      <c r="Q488" s="165"/>
      <c r="R488" s="165"/>
      <c r="S488" s="165"/>
      <c r="T488" s="165"/>
      <c r="U488" s="165"/>
      <c r="V488" s="165"/>
      <c r="W488" s="165"/>
      <c r="X488" s="165"/>
      <c r="Y488" s="165"/>
      <c r="Z488" s="165"/>
    </row>
    <row r="489">
      <c r="A489" s="165"/>
      <c r="B489" s="165"/>
      <c r="C489" s="165"/>
      <c r="D489" s="54"/>
      <c r="E489" s="165"/>
      <c r="F489" s="54"/>
      <c r="G489" s="54"/>
      <c r="H489" s="54"/>
      <c r="I489" s="54"/>
      <c r="J489" s="165"/>
      <c r="K489" s="165"/>
      <c r="L489" s="165"/>
      <c r="M489" s="165"/>
      <c r="N489" s="165"/>
      <c r="O489" s="165"/>
      <c r="P489" s="165"/>
      <c r="Q489" s="165"/>
      <c r="R489" s="165"/>
      <c r="S489" s="165"/>
      <c r="T489" s="165"/>
      <c r="U489" s="165"/>
      <c r="V489" s="165"/>
      <c r="W489" s="165"/>
      <c r="X489" s="165"/>
      <c r="Y489" s="165"/>
      <c r="Z489" s="165"/>
    </row>
    <row r="490">
      <c r="A490" s="165"/>
      <c r="B490" s="165"/>
      <c r="C490" s="165"/>
      <c r="D490" s="54"/>
      <c r="E490" s="165"/>
      <c r="F490" s="54"/>
      <c r="G490" s="54"/>
      <c r="H490" s="54"/>
      <c r="I490" s="54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</row>
    <row r="491">
      <c r="A491" s="165"/>
      <c r="B491" s="165"/>
      <c r="C491" s="165"/>
      <c r="D491" s="54"/>
      <c r="E491" s="165"/>
      <c r="F491" s="54"/>
      <c r="G491" s="54"/>
      <c r="H491" s="54"/>
      <c r="I491" s="54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</row>
    <row r="492">
      <c r="A492" s="165"/>
      <c r="B492" s="165"/>
      <c r="C492" s="165"/>
      <c r="D492" s="54"/>
      <c r="E492" s="165"/>
      <c r="F492" s="54"/>
      <c r="G492" s="54"/>
      <c r="H492" s="54"/>
      <c r="I492" s="54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</row>
    <row r="493">
      <c r="A493" s="165"/>
      <c r="B493" s="165"/>
      <c r="C493" s="165"/>
      <c r="D493" s="54"/>
      <c r="E493" s="165"/>
      <c r="F493" s="54"/>
      <c r="G493" s="54"/>
      <c r="H493" s="54"/>
      <c r="I493" s="54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</row>
    <row r="494">
      <c r="A494" s="165"/>
      <c r="B494" s="165"/>
      <c r="C494" s="165"/>
      <c r="D494" s="54"/>
      <c r="E494" s="165"/>
      <c r="F494" s="54"/>
      <c r="G494" s="54"/>
      <c r="H494" s="54"/>
      <c r="I494" s="54"/>
      <c r="J494" s="165"/>
      <c r="K494" s="165"/>
      <c r="L494" s="165"/>
      <c r="M494" s="165"/>
      <c r="N494" s="165"/>
      <c r="O494" s="165"/>
      <c r="P494" s="165"/>
      <c r="Q494" s="165"/>
      <c r="R494" s="165"/>
      <c r="S494" s="165"/>
      <c r="T494" s="165"/>
      <c r="U494" s="165"/>
      <c r="V494" s="165"/>
      <c r="W494" s="165"/>
      <c r="X494" s="165"/>
      <c r="Y494" s="165"/>
      <c r="Z494" s="165"/>
    </row>
    <row r="495">
      <c r="A495" s="165"/>
      <c r="B495" s="165"/>
      <c r="C495" s="165"/>
      <c r="D495" s="54"/>
      <c r="E495" s="165"/>
      <c r="F495" s="54"/>
      <c r="G495" s="54"/>
      <c r="H495" s="54"/>
      <c r="I495" s="54"/>
      <c r="J495" s="165"/>
      <c r="K495" s="165"/>
      <c r="L495" s="165"/>
      <c r="M495" s="165"/>
      <c r="N495" s="165"/>
      <c r="O495" s="165"/>
      <c r="P495" s="165"/>
      <c r="Q495" s="165"/>
      <c r="R495" s="165"/>
      <c r="S495" s="165"/>
      <c r="T495" s="165"/>
      <c r="U495" s="165"/>
      <c r="V495" s="165"/>
      <c r="W495" s="165"/>
      <c r="X495" s="165"/>
      <c r="Y495" s="165"/>
      <c r="Z495" s="165"/>
    </row>
    <row r="496">
      <c r="A496" s="165"/>
      <c r="B496" s="165"/>
      <c r="C496" s="165"/>
      <c r="D496" s="54"/>
      <c r="E496" s="165"/>
      <c r="F496" s="54"/>
      <c r="G496" s="54"/>
      <c r="H496" s="54"/>
      <c r="I496" s="54"/>
      <c r="J496" s="165"/>
      <c r="K496" s="165"/>
      <c r="L496" s="165"/>
      <c r="M496" s="165"/>
      <c r="N496" s="165"/>
      <c r="O496" s="165"/>
      <c r="P496" s="165"/>
      <c r="Q496" s="165"/>
      <c r="R496" s="165"/>
      <c r="S496" s="165"/>
      <c r="T496" s="165"/>
      <c r="U496" s="165"/>
      <c r="V496" s="165"/>
      <c r="W496" s="165"/>
      <c r="X496" s="165"/>
      <c r="Y496" s="165"/>
      <c r="Z496" s="165"/>
    </row>
    <row r="497">
      <c r="A497" s="165"/>
      <c r="B497" s="165"/>
      <c r="C497" s="165"/>
      <c r="D497" s="54"/>
      <c r="E497" s="165"/>
      <c r="F497" s="54"/>
      <c r="G497" s="54"/>
      <c r="H497" s="54"/>
      <c r="I497" s="54"/>
      <c r="J497" s="165"/>
      <c r="K497" s="165"/>
      <c r="L497" s="165"/>
      <c r="M497" s="165"/>
      <c r="N497" s="165"/>
      <c r="O497" s="165"/>
      <c r="P497" s="165"/>
      <c r="Q497" s="165"/>
      <c r="R497" s="165"/>
      <c r="S497" s="165"/>
      <c r="T497" s="165"/>
      <c r="U497" s="165"/>
      <c r="V497" s="165"/>
      <c r="W497" s="165"/>
      <c r="X497" s="165"/>
      <c r="Y497" s="165"/>
      <c r="Z497" s="165"/>
    </row>
    <row r="498">
      <c r="A498" s="165"/>
      <c r="B498" s="165"/>
      <c r="C498" s="165"/>
      <c r="D498" s="54"/>
      <c r="E498" s="165"/>
      <c r="F498" s="54"/>
      <c r="G498" s="54"/>
      <c r="H498" s="54"/>
      <c r="I498" s="54"/>
      <c r="J498" s="165"/>
      <c r="K498" s="165"/>
      <c r="L498" s="165"/>
      <c r="M498" s="165"/>
      <c r="N498" s="165"/>
      <c r="O498" s="165"/>
      <c r="P498" s="165"/>
      <c r="Q498" s="165"/>
      <c r="R498" s="165"/>
      <c r="S498" s="165"/>
      <c r="T498" s="165"/>
      <c r="U498" s="165"/>
      <c r="V498" s="165"/>
      <c r="W498" s="165"/>
      <c r="X498" s="165"/>
      <c r="Y498" s="165"/>
      <c r="Z498" s="165"/>
    </row>
    <row r="499">
      <c r="A499" s="165"/>
      <c r="B499" s="165"/>
      <c r="C499" s="165"/>
      <c r="D499" s="54"/>
      <c r="E499" s="165"/>
      <c r="F499" s="54"/>
      <c r="G499" s="54"/>
      <c r="H499" s="54"/>
      <c r="I499" s="54"/>
      <c r="J499" s="165"/>
      <c r="K499" s="165"/>
      <c r="L499" s="165"/>
      <c r="M499" s="165"/>
      <c r="N499" s="165"/>
      <c r="O499" s="165"/>
      <c r="P499" s="165"/>
      <c r="Q499" s="165"/>
      <c r="R499" s="165"/>
      <c r="S499" s="165"/>
      <c r="T499" s="165"/>
      <c r="U499" s="165"/>
      <c r="V499" s="165"/>
      <c r="W499" s="165"/>
      <c r="X499" s="165"/>
      <c r="Y499" s="165"/>
      <c r="Z499" s="165"/>
    </row>
    <row r="500">
      <c r="A500" s="165"/>
      <c r="B500" s="165"/>
      <c r="C500" s="165"/>
      <c r="D500" s="54"/>
      <c r="E500" s="165"/>
      <c r="F500" s="54"/>
      <c r="G500" s="54"/>
      <c r="H500" s="54"/>
      <c r="I500" s="54"/>
      <c r="J500" s="165"/>
      <c r="K500" s="165"/>
      <c r="L500" s="165"/>
      <c r="M500" s="165"/>
      <c r="N500" s="165"/>
      <c r="O500" s="165"/>
      <c r="P500" s="165"/>
      <c r="Q500" s="165"/>
      <c r="R500" s="165"/>
      <c r="S500" s="165"/>
      <c r="T500" s="165"/>
      <c r="U500" s="165"/>
      <c r="V500" s="165"/>
      <c r="W500" s="165"/>
      <c r="X500" s="165"/>
      <c r="Y500" s="165"/>
      <c r="Z500" s="165"/>
    </row>
    <row r="501">
      <c r="A501" s="165"/>
      <c r="B501" s="165"/>
      <c r="C501" s="165"/>
      <c r="D501" s="54"/>
      <c r="E501" s="165"/>
      <c r="F501" s="54"/>
      <c r="G501" s="54"/>
      <c r="H501" s="54"/>
      <c r="I501" s="54"/>
      <c r="J501" s="165"/>
      <c r="K501" s="165"/>
      <c r="L501" s="165"/>
      <c r="M501" s="165"/>
      <c r="N501" s="165"/>
      <c r="O501" s="165"/>
      <c r="P501" s="165"/>
      <c r="Q501" s="165"/>
      <c r="R501" s="165"/>
      <c r="S501" s="165"/>
      <c r="T501" s="165"/>
      <c r="U501" s="165"/>
      <c r="V501" s="165"/>
      <c r="W501" s="165"/>
      <c r="X501" s="165"/>
      <c r="Y501" s="165"/>
      <c r="Z501" s="165"/>
    </row>
    <row r="502">
      <c r="A502" s="165"/>
      <c r="B502" s="165"/>
      <c r="C502" s="165"/>
      <c r="D502" s="54"/>
      <c r="E502" s="165"/>
      <c r="F502" s="54"/>
      <c r="G502" s="54"/>
      <c r="H502" s="54"/>
      <c r="I502" s="54"/>
      <c r="J502" s="165"/>
      <c r="K502" s="165"/>
      <c r="L502" s="165"/>
      <c r="M502" s="165"/>
      <c r="N502" s="165"/>
      <c r="O502" s="165"/>
      <c r="P502" s="165"/>
      <c r="Q502" s="165"/>
      <c r="R502" s="165"/>
      <c r="S502" s="165"/>
      <c r="T502" s="165"/>
      <c r="U502" s="165"/>
      <c r="V502" s="165"/>
      <c r="W502" s="165"/>
      <c r="X502" s="165"/>
      <c r="Y502" s="165"/>
      <c r="Z502" s="165"/>
    </row>
    <row r="503">
      <c r="A503" s="165"/>
      <c r="B503" s="165"/>
      <c r="C503" s="165"/>
      <c r="D503" s="54"/>
      <c r="E503" s="165"/>
      <c r="F503" s="54"/>
      <c r="G503" s="54"/>
      <c r="H503" s="54"/>
      <c r="I503" s="54"/>
      <c r="J503" s="165"/>
      <c r="K503" s="165"/>
      <c r="L503" s="165"/>
      <c r="M503" s="165"/>
      <c r="N503" s="165"/>
      <c r="O503" s="165"/>
      <c r="P503" s="165"/>
      <c r="Q503" s="165"/>
      <c r="R503" s="165"/>
      <c r="S503" s="165"/>
      <c r="T503" s="165"/>
      <c r="U503" s="165"/>
      <c r="V503" s="165"/>
      <c r="W503" s="165"/>
      <c r="X503" s="165"/>
      <c r="Y503" s="165"/>
      <c r="Z503" s="165"/>
    </row>
    <row r="504">
      <c r="A504" s="165"/>
      <c r="B504" s="165"/>
      <c r="C504" s="165"/>
      <c r="D504" s="54"/>
      <c r="E504" s="165"/>
      <c r="F504" s="54"/>
      <c r="G504" s="54"/>
      <c r="H504" s="54"/>
      <c r="I504" s="54"/>
      <c r="J504" s="165"/>
      <c r="K504" s="165"/>
      <c r="L504" s="165"/>
      <c r="M504" s="165"/>
      <c r="N504" s="165"/>
      <c r="O504" s="165"/>
      <c r="P504" s="165"/>
      <c r="Q504" s="165"/>
      <c r="R504" s="165"/>
      <c r="S504" s="165"/>
      <c r="T504" s="165"/>
      <c r="U504" s="165"/>
      <c r="V504" s="165"/>
      <c r="W504" s="165"/>
      <c r="X504" s="165"/>
      <c r="Y504" s="165"/>
      <c r="Z504" s="165"/>
    </row>
    <row r="505">
      <c r="A505" s="165"/>
      <c r="B505" s="165"/>
      <c r="C505" s="165"/>
      <c r="D505" s="54"/>
      <c r="E505" s="165"/>
      <c r="F505" s="54"/>
      <c r="G505" s="54"/>
      <c r="H505" s="54"/>
      <c r="I505" s="54"/>
      <c r="J505" s="165"/>
      <c r="K505" s="165"/>
      <c r="L505" s="165"/>
      <c r="M505" s="165"/>
      <c r="N505" s="165"/>
      <c r="O505" s="165"/>
      <c r="P505" s="165"/>
      <c r="Q505" s="165"/>
      <c r="R505" s="165"/>
      <c r="S505" s="165"/>
      <c r="T505" s="165"/>
      <c r="U505" s="165"/>
      <c r="V505" s="165"/>
      <c r="W505" s="165"/>
      <c r="X505" s="165"/>
      <c r="Y505" s="165"/>
      <c r="Z505" s="165"/>
    </row>
    <row r="506">
      <c r="A506" s="165"/>
      <c r="B506" s="165"/>
      <c r="C506" s="165"/>
      <c r="D506" s="54"/>
      <c r="E506" s="165"/>
      <c r="F506" s="54"/>
      <c r="G506" s="54"/>
      <c r="H506" s="54"/>
      <c r="I506" s="54"/>
      <c r="J506" s="165"/>
      <c r="K506" s="165"/>
      <c r="L506" s="165"/>
      <c r="M506" s="165"/>
      <c r="N506" s="165"/>
      <c r="O506" s="165"/>
      <c r="P506" s="165"/>
      <c r="Q506" s="165"/>
      <c r="R506" s="165"/>
      <c r="S506" s="165"/>
      <c r="T506" s="165"/>
      <c r="U506" s="165"/>
      <c r="V506" s="165"/>
      <c r="W506" s="165"/>
      <c r="X506" s="165"/>
      <c r="Y506" s="165"/>
      <c r="Z506" s="165"/>
    </row>
    <row r="507">
      <c r="A507" s="165"/>
      <c r="B507" s="165"/>
      <c r="C507" s="165"/>
      <c r="D507" s="54"/>
      <c r="E507" s="165"/>
      <c r="F507" s="54"/>
      <c r="G507" s="54"/>
      <c r="H507" s="54"/>
      <c r="I507" s="54"/>
      <c r="J507" s="165"/>
      <c r="K507" s="165"/>
      <c r="L507" s="165"/>
      <c r="M507" s="165"/>
      <c r="N507" s="165"/>
      <c r="O507" s="165"/>
      <c r="P507" s="165"/>
      <c r="Q507" s="165"/>
      <c r="R507" s="165"/>
      <c r="S507" s="165"/>
      <c r="T507" s="165"/>
      <c r="U507" s="165"/>
      <c r="V507" s="165"/>
      <c r="W507" s="165"/>
      <c r="X507" s="165"/>
      <c r="Y507" s="165"/>
      <c r="Z507" s="165"/>
    </row>
    <row r="508">
      <c r="A508" s="165"/>
      <c r="B508" s="165"/>
      <c r="C508" s="165"/>
      <c r="D508" s="54"/>
      <c r="E508" s="165"/>
      <c r="F508" s="54"/>
      <c r="G508" s="54"/>
      <c r="H508" s="54"/>
      <c r="I508" s="54"/>
      <c r="J508" s="165"/>
      <c r="K508" s="165"/>
      <c r="L508" s="165"/>
      <c r="M508" s="165"/>
      <c r="N508" s="165"/>
      <c r="O508" s="165"/>
      <c r="P508" s="165"/>
      <c r="Q508" s="165"/>
      <c r="R508" s="165"/>
      <c r="S508" s="165"/>
      <c r="T508" s="165"/>
      <c r="U508" s="165"/>
      <c r="V508" s="165"/>
      <c r="W508" s="165"/>
      <c r="X508" s="165"/>
      <c r="Y508" s="165"/>
      <c r="Z508" s="165"/>
    </row>
    <row r="509">
      <c r="A509" s="165"/>
      <c r="B509" s="165"/>
      <c r="C509" s="165"/>
      <c r="D509" s="54"/>
      <c r="E509" s="165"/>
      <c r="F509" s="54"/>
      <c r="G509" s="54"/>
      <c r="H509" s="54"/>
      <c r="I509" s="54"/>
      <c r="J509" s="165"/>
      <c r="K509" s="165"/>
      <c r="L509" s="165"/>
      <c r="M509" s="165"/>
      <c r="N509" s="165"/>
      <c r="O509" s="165"/>
      <c r="P509" s="165"/>
      <c r="Q509" s="165"/>
      <c r="R509" s="165"/>
      <c r="S509" s="165"/>
      <c r="T509" s="165"/>
      <c r="U509" s="165"/>
      <c r="V509" s="165"/>
      <c r="W509" s="165"/>
      <c r="X509" s="165"/>
      <c r="Y509" s="165"/>
      <c r="Z509" s="165"/>
    </row>
    <row r="510">
      <c r="A510" s="165"/>
      <c r="B510" s="165"/>
      <c r="C510" s="165"/>
      <c r="D510" s="54"/>
      <c r="E510" s="165"/>
      <c r="F510" s="54"/>
      <c r="G510" s="54"/>
      <c r="H510" s="54"/>
      <c r="I510" s="54"/>
      <c r="J510" s="165"/>
      <c r="K510" s="165"/>
      <c r="L510" s="165"/>
      <c r="M510" s="165"/>
      <c r="N510" s="165"/>
      <c r="O510" s="165"/>
      <c r="P510" s="165"/>
      <c r="Q510" s="165"/>
      <c r="R510" s="165"/>
      <c r="S510" s="165"/>
      <c r="T510" s="165"/>
      <c r="U510" s="165"/>
      <c r="V510" s="165"/>
      <c r="W510" s="165"/>
      <c r="X510" s="165"/>
      <c r="Y510" s="165"/>
      <c r="Z510" s="165"/>
    </row>
    <row r="511">
      <c r="A511" s="165"/>
      <c r="B511" s="165"/>
      <c r="C511" s="165"/>
      <c r="D511" s="54"/>
      <c r="E511" s="165"/>
      <c r="F511" s="54"/>
      <c r="G511" s="54"/>
      <c r="H511" s="54"/>
      <c r="I511" s="54"/>
      <c r="J511" s="165"/>
      <c r="K511" s="165"/>
      <c r="L511" s="165"/>
      <c r="M511" s="165"/>
      <c r="N511" s="165"/>
      <c r="O511" s="165"/>
      <c r="P511" s="165"/>
      <c r="Q511" s="165"/>
      <c r="R511" s="165"/>
      <c r="S511" s="165"/>
      <c r="T511" s="165"/>
      <c r="U511" s="165"/>
      <c r="V511" s="165"/>
      <c r="W511" s="165"/>
      <c r="X511" s="165"/>
      <c r="Y511" s="165"/>
      <c r="Z511" s="165"/>
    </row>
    <row r="512">
      <c r="A512" s="165"/>
      <c r="B512" s="165"/>
      <c r="C512" s="165"/>
      <c r="D512" s="54"/>
      <c r="E512" s="165"/>
      <c r="F512" s="54"/>
      <c r="G512" s="54"/>
      <c r="H512" s="54"/>
      <c r="I512" s="54"/>
      <c r="J512" s="165"/>
      <c r="K512" s="165"/>
      <c r="L512" s="165"/>
      <c r="M512" s="165"/>
      <c r="N512" s="165"/>
      <c r="O512" s="165"/>
      <c r="P512" s="165"/>
      <c r="Q512" s="165"/>
      <c r="R512" s="165"/>
      <c r="S512" s="165"/>
      <c r="T512" s="165"/>
      <c r="U512" s="165"/>
      <c r="V512" s="165"/>
      <c r="W512" s="165"/>
      <c r="X512" s="165"/>
      <c r="Y512" s="165"/>
      <c r="Z512" s="165"/>
    </row>
    <row r="513">
      <c r="A513" s="165"/>
      <c r="B513" s="165"/>
      <c r="C513" s="165"/>
      <c r="D513" s="54"/>
      <c r="E513" s="165"/>
      <c r="F513" s="54"/>
      <c r="G513" s="54"/>
      <c r="H513" s="54"/>
      <c r="I513" s="54"/>
      <c r="J513" s="165"/>
      <c r="K513" s="165"/>
      <c r="L513" s="165"/>
      <c r="M513" s="165"/>
      <c r="N513" s="165"/>
      <c r="O513" s="165"/>
      <c r="P513" s="165"/>
      <c r="Q513" s="165"/>
      <c r="R513" s="165"/>
      <c r="S513" s="165"/>
      <c r="T513" s="165"/>
      <c r="U513" s="165"/>
      <c r="V513" s="165"/>
      <c r="W513" s="165"/>
      <c r="X513" s="165"/>
      <c r="Y513" s="165"/>
      <c r="Z513" s="165"/>
    </row>
    <row r="514">
      <c r="A514" s="165"/>
      <c r="B514" s="165"/>
      <c r="C514" s="165"/>
      <c r="D514" s="54"/>
      <c r="E514" s="165"/>
      <c r="F514" s="54"/>
      <c r="G514" s="54"/>
      <c r="H514" s="54"/>
      <c r="I514" s="54"/>
      <c r="J514" s="165"/>
      <c r="K514" s="165"/>
      <c r="L514" s="165"/>
      <c r="M514" s="165"/>
      <c r="N514" s="165"/>
      <c r="O514" s="165"/>
      <c r="P514" s="165"/>
      <c r="Q514" s="165"/>
      <c r="R514" s="165"/>
      <c r="S514" s="165"/>
      <c r="T514" s="165"/>
      <c r="U514" s="165"/>
      <c r="V514" s="165"/>
      <c r="W514" s="165"/>
      <c r="X514" s="165"/>
      <c r="Y514" s="165"/>
      <c r="Z514" s="165"/>
    </row>
    <row r="515">
      <c r="A515" s="165"/>
      <c r="B515" s="165"/>
      <c r="C515" s="165"/>
      <c r="D515" s="54"/>
      <c r="E515" s="165"/>
      <c r="F515" s="54"/>
      <c r="G515" s="54"/>
      <c r="H515" s="54"/>
      <c r="I515" s="54"/>
      <c r="J515" s="165"/>
      <c r="K515" s="165"/>
      <c r="L515" s="165"/>
      <c r="M515" s="165"/>
      <c r="N515" s="165"/>
      <c r="O515" s="165"/>
      <c r="P515" s="165"/>
      <c r="Q515" s="165"/>
      <c r="R515" s="165"/>
      <c r="S515" s="165"/>
      <c r="T515" s="165"/>
      <c r="U515" s="165"/>
      <c r="V515" s="165"/>
      <c r="W515" s="165"/>
      <c r="X515" s="165"/>
      <c r="Y515" s="165"/>
      <c r="Z515" s="165"/>
    </row>
    <row r="516">
      <c r="A516" s="165"/>
      <c r="B516" s="165"/>
      <c r="C516" s="165"/>
      <c r="D516" s="54"/>
      <c r="E516" s="165"/>
      <c r="F516" s="54"/>
      <c r="G516" s="54"/>
      <c r="H516" s="54"/>
      <c r="I516" s="54"/>
      <c r="J516" s="165"/>
      <c r="K516" s="165"/>
      <c r="L516" s="165"/>
      <c r="M516" s="165"/>
      <c r="N516" s="165"/>
      <c r="O516" s="165"/>
      <c r="P516" s="165"/>
      <c r="Q516" s="165"/>
      <c r="R516" s="165"/>
      <c r="S516" s="165"/>
      <c r="T516" s="165"/>
      <c r="U516" s="165"/>
      <c r="V516" s="165"/>
      <c r="W516" s="165"/>
      <c r="X516" s="165"/>
      <c r="Y516" s="165"/>
      <c r="Z516" s="165"/>
    </row>
    <row r="517">
      <c r="A517" s="165"/>
      <c r="B517" s="165"/>
      <c r="C517" s="165"/>
      <c r="D517" s="54"/>
      <c r="E517" s="165"/>
      <c r="F517" s="54"/>
      <c r="G517" s="54"/>
      <c r="H517" s="54"/>
      <c r="I517" s="54"/>
      <c r="J517" s="165"/>
      <c r="K517" s="165"/>
      <c r="L517" s="165"/>
      <c r="M517" s="165"/>
      <c r="N517" s="165"/>
      <c r="O517" s="165"/>
      <c r="P517" s="165"/>
      <c r="Q517" s="165"/>
      <c r="R517" s="165"/>
      <c r="S517" s="165"/>
      <c r="T517" s="165"/>
      <c r="U517" s="165"/>
      <c r="V517" s="165"/>
      <c r="W517" s="165"/>
      <c r="X517" s="165"/>
      <c r="Y517" s="165"/>
      <c r="Z517" s="165"/>
    </row>
    <row r="518">
      <c r="A518" s="165"/>
      <c r="B518" s="165"/>
      <c r="C518" s="165"/>
      <c r="D518" s="54"/>
      <c r="E518" s="165"/>
      <c r="F518" s="54"/>
      <c r="G518" s="54"/>
      <c r="H518" s="54"/>
      <c r="I518" s="54"/>
      <c r="J518" s="165"/>
      <c r="K518" s="165"/>
      <c r="L518" s="165"/>
      <c r="M518" s="165"/>
      <c r="N518" s="165"/>
      <c r="O518" s="165"/>
      <c r="P518" s="165"/>
      <c r="Q518" s="165"/>
      <c r="R518" s="165"/>
      <c r="S518" s="165"/>
      <c r="T518" s="165"/>
      <c r="U518" s="165"/>
      <c r="V518" s="165"/>
      <c r="W518" s="165"/>
      <c r="X518" s="165"/>
      <c r="Y518" s="165"/>
      <c r="Z518" s="165"/>
    </row>
    <row r="519">
      <c r="A519" s="165"/>
      <c r="B519" s="165"/>
      <c r="C519" s="165"/>
      <c r="D519" s="54"/>
      <c r="E519" s="165"/>
      <c r="F519" s="54"/>
      <c r="G519" s="54"/>
      <c r="H519" s="54"/>
      <c r="I519" s="54"/>
      <c r="J519" s="165"/>
      <c r="K519" s="165"/>
      <c r="L519" s="165"/>
      <c r="M519" s="165"/>
      <c r="N519" s="165"/>
      <c r="O519" s="165"/>
      <c r="P519" s="165"/>
      <c r="Q519" s="165"/>
      <c r="R519" s="165"/>
      <c r="S519" s="165"/>
      <c r="T519" s="165"/>
      <c r="U519" s="165"/>
      <c r="V519" s="165"/>
      <c r="W519" s="165"/>
      <c r="X519" s="165"/>
      <c r="Y519" s="165"/>
      <c r="Z519" s="165"/>
    </row>
    <row r="520">
      <c r="A520" s="165"/>
      <c r="B520" s="165"/>
      <c r="C520" s="165"/>
      <c r="D520" s="54"/>
      <c r="E520" s="165"/>
      <c r="F520" s="54"/>
      <c r="G520" s="54"/>
      <c r="H520" s="54"/>
      <c r="I520" s="54"/>
      <c r="J520" s="165"/>
      <c r="K520" s="165"/>
      <c r="L520" s="165"/>
      <c r="M520" s="165"/>
      <c r="N520" s="165"/>
      <c r="O520" s="165"/>
      <c r="P520" s="165"/>
      <c r="Q520" s="165"/>
      <c r="R520" s="165"/>
      <c r="S520" s="165"/>
      <c r="T520" s="165"/>
      <c r="U520" s="165"/>
      <c r="V520" s="165"/>
      <c r="W520" s="165"/>
      <c r="X520" s="165"/>
      <c r="Y520" s="165"/>
      <c r="Z520" s="165"/>
    </row>
    <row r="521">
      <c r="A521" s="165"/>
      <c r="B521" s="165"/>
      <c r="C521" s="165"/>
      <c r="D521" s="54"/>
      <c r="E521" s="165"/>
      <c r="F521" s="54"/>
      <c r="G521" s="54"/>
      <c r="H521" s="54"/>
      <c r="I521" s="54"/>
      <c r="J521" s="165"/>
      <c r="K521" s="165"/>
      <c r="L521" s="165"/>
      <c r="M521" s="165"/>
      <c r="N521" s="165"/>
      <c r="O521" s="165"/>
      <c r="P521" s="165"/>
      <c r="Q521" s="165"/>
      <c r="R521" s="165"/>
      <c r="S521" s="165"/>
      <c r="T521" s="165"/>
      <c r="U521" s="165"/>
      <c r="V521" s="165"/>
      <c r="W521" s="165"/>
      <c r="X521" s="165"/>
      <c r="Y521" s="165"/>
      <c r="Z521" s="165"/>
    </row>
    <row r="522">
      <c r="A522" s="165"/>
      <c r="B522" s="165"/>
      <c r="C522" s="165"/>
      <c r="D522" s="54"/>
      <c r="E522" s="165"/>
      <c r="F522" s="54"/>
      <c r="G522" s="54"/>
      <c r="H522" s="54"/>
      <c r="I522" s="54"/>
      <c r="J522" s="165"/>
      <c r="K522" s="165"/>
      <c r="L522" s="165"/>
      <c r="M522" s="165"/>
      <c r="N522" s="165"/>
      <c r="O522" s="165"/>
      <c r="P522" s="165"/>
      <c r="Q522" s="165"/>
      <c r="R522" s="165"/>
      <c r="S522" s="165"/>
      <c r="T522" s="165"/>
      <c r="U522" s="165"/>
      <c r="V522" s="165"/>
      <c r="W522" s="165"/>
      <c r="X522" s="165"/>
      <c r="Y522" s="165"/>
      <c r="Z522" s="165"/>
    </row>
    <row r="523">
      <c r="A523" s="165"/>
      <c r="B523" s="165"/>
      <c r="C523" s="165"/>
      <c r="D523" s="54"/>
      <c r="E523" s="165"/>
      <c r="F523" s="54"/>
      <c r="G523" s="54"/>
      <c r="H523" s="54"/>
      <c r="I523" s="54"/>
      <c r="J523" s="165"/>
      <c r="K523" s="165"/>
      <c r="L523" s="165"/>
      <c r="M523" s="165"/>
      <c r="N523" s="165"/>
      <c r="O523" s="165"/>
      <c r="P523" s="165"/>
      <c r="Q523" s="165"/>
      <c r="R523" s="165"/>
      <c r="S523" s="165"/>
      <c r="T523" s="165"/>
      <c r="U523" s="165"/>
      <c r="V523" s="165"/>
      <c r="W523" s="165"/>
      <c r="X523" s="165"/>
      <c r="Y523" s="165"/>
      <c r="Z523" s="165"/>
    </row>
    <row r="524">
      <c r="A524" s="165"/>
      <c r="B524" s="165"/>
      <c r="C524" s="165"/>
      <c r="D524" s="54"/>
      <c r="E524" s="165"/>
      <c r="F524" s="54"/>
      <c r="G524" s="54"/>
      <c r="H524" s="54"/>
      <c r="I524" s="54"/>
      <c r="J524" s="165"/>
      <c r="K524" s="165"/>
      <c r="L524" s="165"/>
      <c r="M524" s="165"/>
      <c r="N524" s="165"/>
      <c r="O524" s="165"/>
      <c r="P524" s="165"/>
      <c r="Q524" s="165"/>
      <c r="R524" s="165"/>
      <c r="S524" s="165"/>
      <c r="T524" s="165"/>
      <c r="U524" s="165"/>
      <c r="V524" s="165"/>
      <c r="W524" s="165"/>
      <c r="X524" s="165"/>
      <c r="Y524" s="165"/>
      <c r="Z524" s="165"/>
    </row>
    <row r="525">
      <c r="A525" s="165"/>
      <c r="B525" s="165"/>
      <c r="C525" s="165"/>
      <c r="D525" s="54"/>
      <c r="E525" s="165"/>
      <c r="F525" s="54"/>
      <c r="G525" s="54"/>
      <c r="H525" s="54"/>
      <c r="I525" s="54"/>
      <c r="J525" s="165"/>
      <c r="K525" s="165"/>
      <c r="L525" s="165"/>
      <c r="M525" s="165"/>
      <c r="N525" s="165"/>
      <c r="O525" s="165"/>
      <c r="P525" s="165"/>
      <c r="Q525" s="165"/>
      <c r="R525" s="165"/>
      <c r="S525" s="165"/>
      <c r="T525" s="165"/>
      <c r="U525" s="165"/>
      <c r="V525" s="165"/>
      <c r="W525" s="165"/>
      <c r="X525" s="165"/>
      <c r="Y525" s="165"/>
      <c r="Z525" s="165"/>
    </row>
    <row r="526">
      <c r="A526" s="165"/>
      <c r="B526" s="165"/>
      <c r="C526" s="165"/>
      <c r="D526" s="54"/>
      <c r="E526" s="165"/>
      <c r="F526" s="54"/>
      <c r="G526" s="54"/>
      <c r="H526" s="54"/>
      <c r="I526" s="54"/>
      <c r="J526" s="165"/>
      <c r="K526" s="165"/>
      <c r="L526" s="165"/>
      <c r="M526" s="165"/>
      <c r="N526" s="165"/>
      <c r="O526" s="165"/>
      <c r="P526" s="165"/>
      <c r="Q526" s="165"/>
      <c r="R526" s="165"/>
      <c r="S526" s="165"/>
      <c r="T526" s="165"/>
      <c r="U526" s="165"/>
      <c r="V526" s="165"/>
      <c r="W526" s="165"/>
      <c r="X526" s="165"/>
      <c r="Y526" s="165"/>
      <c r="Z526" s="165"/>
    </row>
    <row r="527">
      <c r="A527" s="165"/>
      <c r="B527" s="165"/>
      <c r="C527" s="165"/>
      <c r="D527" s="54"/>
      <c r="E527" s="165"/>
      <c r="F527" s="54"/>
      <c r="G527" s="54"/>
      <c r="H527" s="54"/>
      <c r="I527" s="54"/>
      <c r="J527" s="165"/>
      <c r="K527" s="165"/>
      <c r="L527" s="165"/>
      <c r="M527" s="165"/>
      <c r="N527" s="165"/>
      <c r="O527" s="165"/>
      <c r="P527" s="165"/>
      <c r="Q527" s="165"/>
      <c r="R527" s="165"/>
      <c r="S527" s="165"/>
      <c r="T527" s="165"/>
      <c r="U527" s="165"/>
      <c r="V527" s="165"/>
      <c r="W527" s="165"/>
      <c r="X527" s="165"/>
      <c r="Y527" s="165"/>
      <c r="Z527" s="165"/>
    </row>
    <row r="528">
      <c r="A528" s="165"/>
      <c r="B528" s="165"/>
      <c r="C528" s="165"/>
      <c r="D528" s="54"/>
      <c r="E528" s="165"/>
      <c r="F528" s="54"/>
      <c r="G528" s="54"/>
      <c r="H528" s="54"/>
      <c r="I528" s="54"/>
      <c r="J528" s="165"/>
      <c r="K528" s="165"/>
      <c r="L528" s="165"/>
      <c r="M528" s="165"/>
      <c r="N528" s="165"/>
      <c r="O528" s="165"/>
      <c r="P528" s="165"/>
      <c r="Q528" s="165"/>
      <c r="R528" s="165"/>
      <c r="S528" s="165"/>
      <c r="T528" s="165"/>
      <c r="U528" s="165"/>
      <c r="V528" s="165"/>
      <c r="W528" s="165"/>
      <c r="X528" s="165"/>
      <c r="Y528" s="165"/>
      <c r="Z528" s="165"/>
    </row>
    <row r="529">
      <c r="A529" s="165"/>
      <c r="B529" s="165"/>
      <c r="C529" s="165"/>
      <c r="D529" s="54"/>
      <c r="E529" s="165"/>
      <c r="F529" s="54"/>
      <c r="G529" s="54"/>
      <c r="H529" s="54"/>
      <c r="I529" s="54"/>
      <c r="J529" s="165"/>
      <c r="K529" s="165"/>
      <c r="L529" s="165"/>
      <c r="M529" s="165"/>
      <c r="N529" s="165"/>
      <c r="O529" s="165"/>
      <c r="P529" s="165"/>
      <c r="Q529" s="165"/>
      <c r="R529" s="165"/>
      <c r="S529" s="165"/>
      <c r="T529" s="165"/>
      <c r="U529" s="165"/>
      <c r="V529" s="165"/>
      <c r="W529" s="165"/>
      <c r="X529" s="165"/>
      <c r="Y529" s="165"/>
      <c r="Z529" s="165"/>
    </row>
    <row r="530">
      <c r="A530" s="165"/>
      <c r="B530" s="165"/>
      <c r="C530" s="165"/>
      <c r="D530" s="54"/>
      <c r="E530" s="165"/>
      <c r="F530" s="54"/>
      <c r="G530" s="54"/>
      <c r="H530" s="54"/>
      <c r="I530" s="54"/>
      <c r="J530" s="165"/>
      <c r="K530" s="165"/>
      <c r="L530" s="165"/>
      <c r="M530" s="165"/>
      <c r="N530" s="165"/>
      <c r="O530" s="165"/>
      <c r="P530" s="165"/>
      <c r="Q530" s="165"/>
      <c r="R530" s="165"/>
      <c r="S530" s="165"/>
      <c r="T530" s="165"/>
      <c r="U530" s="165"/>
      <c r="V530" s="165"/>
      <c r="W530" s="165"/>
      <c r="X530" s="165"/>
      <c r="Y530" s="165"/>
      <c r="Z530" s="165"/>
    </row>
    <row r="531">
      <c r="A531" s="165"/>
      <c r="B531" s="165"/>
      <c r="C531" s="165"/>
      <c r="D531" s="54"/>
      <c r="E531" s="165"/>
      <c r="F531" s="54"/>
      <c r="G531" s="54"/>
      <c r="H531" s="54"/>
      <c r="I531" s="54"/>
      <c r="J531" s="165"/>
      <c r="K531" s="165"/>
      <c r="L531" s="165"/>
      <c r="M531" s="165"/>
      <c r="N531" s="165"/>
      <c r="O531" s="165"/>
      <c r="P531" s="165"/>
      <c r="Q531" s="165"/>
      <c r="R531" s="165"/>
      <c r="S531" s="165"/>
      <c r="T531" s="165"/>
      <c r="U531" s="165"/>
      <c r="V531" s="165"/>
      <c r="W531" s="165"/>
      <c r="X531" s="165"/>
      <c r="Y531" s="165"/>
      <c r="Z531" s="165"/>
    </row>
    <row r="532">
      <c r="A532" s="165"/>
      <c r="B532" s="165"/>
      <c r="C532" s="165"/>
      <c r="D532" s="54"/>
      <c r="E532" s="165"/>
      <c r="F532" s="54"/>
      <c r="G532" s="54"/>
      <c r="H532" s="54"/>
      <c r="I532" s="54"/>
      <c r="J532" s="165"/>
      <c r="K532" s="165"/>
      <c r="L532" s="165"/>
      <c r="M532" s="165"/>
      <c r="N532" s="165"/>
      <c r="O532" s="165"/>
      <c r="P532" s="165"/>
      <c r="Q532" s="165"/>
      <c r="R532" s="165"/>
      <c r="S532" s="165"/>
      <c r="T532" s="165"/>
      <c r="U532" s="165"/>
      <c r="V532" s="165"/>
      <c r="W532" s="165"/>
      <c r="X532" s="165"/>
      <c r="Y532" s="165"/>
      <c r="Z532" s="165"/>
    </row>
    <row r="533">
      <c r="A533" s="165"/>
      <c r="B533" s="165"/>
      <c r="C533" s="165"/>
      <c r="D533" s="54"/>
      <c r="E533" s="165"/>
      <c r="F533" s="54"/>
      <c r="G533" s="54"/>
      <c r="H533" s="54"/>
      <c r="I533" s="54"/>
      <c r="J533" s="165"/>
      <c r="K533" s="165"/>
      <c r="L533" s="165"/>
      <c r="M533" s="165"/>
      <c r="N533" s="165"/>
      <c r="O533" s="165"/>
      <c r="P533" s="165"/>
      <c r="Q533" s="165"/>
      <c r="R533" s="165"/>
      <c r="S533" s="165"/>
      <c r="T533" s="165"/>
      <c r="U533" s="165"/>
      <c r="V533" s="165"/>
      <c r="W533" s="165"/>
      <c r="X533" s="165"/>
      <c r="Y533" s="165"/>
      <c r="Z533" s="165"/>
    </row>
    <row r="534">
      <c r="A534" s="165"/>
      <c r="B534" s="165"/>
      <c r="C534" s="165"/>
      <c r="D534" s="54"/>
      <c r="E534" s="165"/>
      <c r="F534" s="54"/>
      <c r="G534" s="54"/>
      <c r="H534" s="54"/>
      <c r="I534" s="54"/>
      <c r="J534" s="165"/>
      <c r="K534" s="165"/>
      <c r="L534" s="165"/>
      <c r="M534" s="165"/>
      <c r="N534" s="165"/>
      <c r="O534" s="165"/>
      <c r="P534" s="165"/>
      <c r="Q534" s="165"/>
      <c r="R534" s="165"/>
      <c r="S534" s="165"/>
      <c r="T534" s="165"/>
      <c r="U534" s="165"/>
      <c r="V534" s="165"/>
      <c r="W534" s="165"/>
      <c r="X534" s="165"/>
      <c r="Y534" s="165"/>
      <c r="Z534" s="165"/>
    </row>
    <row r="535">
      <c r="A535" s="165"/>
      <c r="B535" s="165"/>
      <c r="C535" s="165"/>
      <c r="D535" s="54"/>
      <c r="E535" s="165"/>
      <c r="F535" s="54"/>
      <c r="G535" s="54"/>
      <c r="H535" s="54"/>
      <c r="I535" s="54"/>
      <c r="J535" s="165"/>
      <c r="K535" s="165"/>
      <c r="L535" s="165"/>
      <c r="M535" s="165"/>
      <c r="N535" s="165"/>
      <c r="O535" s="165"/>
      <c r="P535" s="165"/>
      <c r="Q535" s="165"/>
      <c r="R535" s="165"/>
      <c r="S535" s="165"/>
      <c r="T535" s="165"/>
      <c r="U535" s="165"/>
      <c r="V535" s="165"/>
      <c r="W535" s="165"/>
      <c r="X535" s="165"/>
      <c r="Y535" s="165"/>
      <c r="Z535" s="165"/>
    </row>
    <row r="536">
      <c r="A536" s="165"/>
      <c r="B536" s="165"/>
      <c r="C536" s="165"/>
      <c r="D536" s="54"/>
      <c r="E536" s="165"/>
      <c r="F536" s="54"/>
      <c r="G536" s="54"/>
      <c r="H536" s="54"/>
      <c r="I536" s="54"/>
      <c r="J536" s="165"/>
      <c r="K536" s="165"/>
      <c r="L536" s="165"/>
      <c r="M536" s="165"/>
      <c r="N536" s="165"/>
      <c r="O536" s="165"/>
      <c r="P536" s="165"/>
      <c r="Q536" s="165"/>
      <c r="R536" s="165"/>
      <c r="S536" s="165"/>
      <c r="T536" s="165"/>
      <c r="U536" s="165"/>
      <c r="V536" s="165"/>
      <c r="W536" s="165"/>
      <c r="X536" s="165"/>
      <c r="Y536" s="165"/>
      <c r="Z536" s="165"/>
    </row>
    <row r="537">
      <c r="A537" s="165"/>
      <c r="B537" s="165"/>
      <c r="C537" s="165"/>
      <c r="D537" s="54"/>
      <c r="E537" s="165"/>
      <c r="F537" s="54"/>
      <c r="G537" s="54"/>
      <c r="H537" s="54"/>
      <c r="I537" s="54"/>
      <c r="J537" s="165"/>
      <c r="K537" s="165"/>
      <c r="L537" s="165"/>
      <c r="M537" s="165"/>
      <c r="N537" s="165"/>
      <c r="O537" s="165"/>
      <c r="P537" s="165"/>
      <c r="Q537" s="165"/>
      <c r="R537" s="165"/>
      <c r="S537" s="165"/>
      <c r="T537" s="165"/>
      <c r="U537" s="165"/>
      <c r="V537" s="165"/>
      <c r="W537" s="165"/>
      <c r="X537" s="165"/>
      <c r="Y537" s="165"/>
      <c r="Z537" s="165"/>
    </row>
    <row r="538">
      <c r="A538" s="165"/>
      <c r="B538" s="165"/>
      <c r="C538" s="165"/>
      <c r="D538" s="54"/>
      <c r="E538" s="165"/>
      <c r="F538" s="54"/>
      <c r="G538" s="54"/>
      <c r="H538" s="54"/>
      <c r="I538" s="54"/>
      <c r="J538" s="165"/>
      <c r="K538" s="165"/>
      <c r="L538" s="165"/>
      <c r="M538" s="165"/>
      <c r="N538" s="165"/>
      <c r="O538" s="165"/>
      <c r="P538" s="165"/>
      <c r="Q538" s="165"/>
      <c r="R538" s="165"/>
      <c r="S538" s="165"/>
      <c r="T538" s="165"/>
      <c r="U538" s="165"/>
      <c r="V538" s="165"/>
      <c r="W538" s="165"/>
      <c r="X538" s="165"/>
      <c r="Y538" s="165"/>
      <c r="Z538" s="165"/>
    </row>
    <row r="539">
      <c r="A539" s="165"/>
      <c r="B539" s="165"/>
      <c r="C539" s="165"/>
      <c r="D539" s="54"/>
      <c r="E539" s="165"/>
      <c r="F539" s="54"/>
      <c r="G539" s="54"/>
      <c r="H539" s="54"/>
      <c r="I539" s="54"/>
      <c r="J539" s="165"/>
      <c r="K539" s="165"/>
      <c r="L539" s="165"/>
      <c r="M539" s="165"/>
      <c r="N539" s="165"/>
      <c r="O539" s="165"/>
      <c r="P539" s="165"/>
      <c r="Q539" s="165"/>
      <c r="R539" s="165"/>
      <c r="S539" s="165"/>
      <c r="T539" s="165"/>
      <c r="U539" s="165"/>
      <c r="V539" s="165"/>
      <c r="W539" s="165"/>
      <c r="X539" s="165"/>
      <c r="Y539" s="165"/>
      <c r="Z539" s="165"/>
    </row>
    <row r="540">
      <c r="A540" s="165"/>
      <c r="B540" s="165"/>
      <c r="C540" s="165"/>
      <c r="D540" s="54"/>
      <c r="E540" s="165"/>
      <c r="F540" s="54"/>
      <c r="G540" s="54"/>
      <c r="H540" s="54"/>
      <c r="I540" s="54"/>
      <c r="J540" s="165"/>
      <c r="K540" s="165"/>
      <c r="L540" s="165"/>
      <c r="M540" s="165"/>
      <c r="N540" s="165"/>
      <c r="O540" s="165"/>
      <c r="P540" s="165"/>
      <c r="Q540" s="165"/>
      <c r="R540" s="165"/>
      <c r="S540" s="165"/>
      <c r="T540" s="165"/>
      <c r="U540" s="165"/>
      <c r="V540" s="165"/>
      <c r="W540" s="165"/>
      <c r="X540" s="165"/>
      <c r="Y540" s="165"/>
      <c r="Z540" s="165"/>
    </row>
    <row r="541">
      <c r="A541" s="165"/>
      <c r="B541" s="165"/>
      <c r="C541" s="165"/>
      <c r="D541" s="54"/>
      <c r="E541" s="165"/>
      <c r="F541" s="54"/>
      <c r="G541" s="54"/>
      <c r="H541" s="54"/>
      <c r="I541" s="54"/>
      <c r="J541" s="165"/>
      <c r="K541" s="165"/>
      <c r="L541" s="165"/>
      <c r="M541" s="165"/>
      <c r="N541" s="165"/>
      <c r="O541" s="165"/>
      <c r="P541" s="165"/>
      <c r="Q541" s="165"/>
      <c r="R541" s="165"/>
      <c r="S541" s="165"/>
      <c r="T541" s="165"/>
      <c r="U541" s="165"/>
      <c r="V541" s="165"/>
      <c r="W541" s="165"/>
      <c r="X541" s="165"/>
      <c r="Y541" s="165"/>
      <c r="Z541" s="165"/>
    </row>
    <row r="542">
      <c r="A542" s="165"/>
      <c r="B542" s="165"/>
      <c r="C542" s="165"/>
      <c r="D542" s="54"/>
      <c r="E542" s="165"/>
      <c r="F542" s="54"/>
      <c r="G542" s="54"/>
      <c r="H542" s="54"/>
      <c r="I542" s="54"/>
      <c r="J542" s="165"/>
      <c r="K542" s="165"/>
      <c r="L542" s="165"/>
      <c r="M542" s="165"/>
      <c r="N542" s="165"/>
      <c r="O542" s="165"/>
      <c r="P542" s="165"/>
      <c r="Q542" s="165"/>
      <c r="R542" s="165"/>
      <c r="S542" s="165"/>
      <c r="T542" s="165"/>
      <c r="U542" s="165"/>
      <c r="V542" s="165"/>
      <c r="W542" s="165"/>
      <c r="X542" s="165"/>
      <c r="Y542" s="165"/>
      <c r="Z542" s="165"/>
    </row>
    <row r="543">
      <c r="A543" s="165"/>
      <c r="B543" s="165"/>
      <c r="C543" s="165"/>
      <c r="D543" s="54"/>
      <c r="E543" s="165"/>
      <c r="F543" s="54"/>
      <c r="G543" s="54"/>
      <c r="H543" s="54"/>
      <c r="I543" s="54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</row>
    <row r="544">
      <c r="A544" s="165"/>
      <c r="B544" s="165"/>
      <c r="C544" s="165"/>
      <c r="D544" s="54"/>
      <c r="E544" s="165"/>
      <c r="F544" s="54"/>
      <c r="G544" s="54"/>
      <c r="H544" s="54"/>
      <c r="I544" s="54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</row>
    <row r="545">
      <c r="A545" s="165"/>
      <c r="B545" s="165"/>
      <c r="C545" s="165"/>
      <c r="D545" s="54"/>
      <c r="E545" s="165"/>
      <c r="F545" s="54"/>
      <c r="G545" s="54"/>
      <c r="H545" s="54"/>
      <c r="I545" s="54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</row>
    <row r="546">
      <c r="A546" s="165"/>
      <c r="B546" s="165"/>
      <c r="C546" s="165"/>
      <c r="D546" s="54"/>
      <c r="E546" s="165"/>
      <c r="F546" s="54"/>
      <c r="G546" s="54"/>
      <c r="H546" s="54"/>
      <c r="I546" s="54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</row>
    <row r="547">
      <c r="A547" s="165"/>
      <c r="B547" s="165"/>
      <c r="C547" s="165"/>
      <c r="D547" s="54"/>
      <c r="E547" s="165"/>
      <c r="F547" s="54"/>
      <c r="G547" s="54"/>
      <c r="H547" s="54"/>
      <c r="I547" s="54"/>
      <c r="J547" s="165"/>
      <c r="K547" s="165"/>
      <c r="L547" s="165"/>
      <c r="M547" s="165"/>
      <c r="N547" s="165"/>
      <c r="O547" s="165"/>
      <c r="P547" s="165"/>
      <c r="Q547" s="165"/>
      <c r="R547" s="165"/>
      <c r="S547" s="165"/>
      <c r="T547" s="165"/>
      <c r="U547" s="165"/>
      <c r="V547" s="165"/>
      <c r="W547" s="165"/>
      <c r="X547" s="165"/>
      <c r="Y547" s="165"/>
      <c r="Z547" s="165"/>
    </row>
    <row r="548">
      <c r="A548" s="165"/>
      <c r="B548" s="165"/>
      <c r="C548" s="165"/>
      <c r="D548" s="54"/>
      <c r="E548" s="165"/>
      <c r="F548" s="54"/>
      <c r="G548" s="54"/>
      <c r="H548" s="54"/>
      <c r="I548" s="54"/>
      <c r="J548" s="165"/>
      <c r="K548" s="165"/>
      <c r="L548" s="165"/>
      <c r="M548" s="165"/>
      <c r="N548" s="165"/>
      <c r="O548" s="165"/>
      <c r="P548" s="165"/>
      <c r="Q548" s="165"/>
      <c r="R548" s="165"/>
      <c r="S548" s="165"/>
      <c r="T548" s="165"/>
      <c r="U548" s="165"/>
      <c r="V548" s="165"/>
      <c r="W548" s="165"/>
      <c r="X548" s="165"/>
      <c r="Y548" s="165"/>
      <c r="Z548" s="165"/>
    </row>
    <row r="549">
      <c r="A549" s="165"/>
      <c r="B549" s="165"/>
      <c r="C549" s="165"/>
      <c r="D549" s="54"/>
      <c r="E549" s="165"/>
      <c r="F549" s="54"/>
      <c r="G549" s="54"/>
      <c r="H549" s="54"/>
      <c r="I549" s="54"/>
      <c r="J549" s="165"/>
      <c r="K549" s="165"/>
      <c r="L549" s="165"/>
      <c r="M549" s="165"/>
      <c r="N549" s="165"/>
      <c r="O549" s="165"/>
      <c r="P549" s="165"/>
      <c r="Q549" s="165"/>
      <c r="R549" s="165"/>
      <c r="S549" s="165"/>
      <c r="T549" s="165"/>
      <c r="U549" s="165"/>
      <c r="V549" s="165"/>
      <c r="W549" s="165"/>
      <c r="X549" s="165"/>
      <c r="Y549" s="165"/>
      <c r="Z549" s="165"/>
    </row>
    <row r="550">
      <c r="A550" s="165"/>
      <c r="B550" s="165"/>
      <c r="C550" s="165"/>
      <c r="D550" s="54"/>
      <c r="E550" s="165"/>
      <c r="F550" s="54"/>
      <c r="G550" s="54"/>
      <c r="H550" s="54"/>
      <c r="I550" s="54"/>
      <c r="J550" s="165"/>
      <c r="K550" s="165"/>
      <c r="L550" s="165"/>
      <c r="M550" s="165"/>
      <c r="N550" s="165"/>
      <c r="O550" s="165"/>
      <c r="P550" s="165"/>
      <c r="Q550" s="165"/>
      <c r="R550" s="165"/>
      <c r="S550" s="165"/>
      <c r="T550" s="165"/>
      <c r="U550" s="165"/>
      <c r="V550" s="165"/>
      <c r="W550" s="165"/>
      <c r="X550" s="165"/>
      <c r="Y550" s="165"/>
      <c r="Z550" s="165"/>
    </row>
    <row r="551">
      <c r="A551" s="165"/>
      <c r="B551" s="165"/>
      <c r="C551" s="165"/>
      <c r="D551" s="54"/>
      <c r="E551" s="165"/>
      <c r="F551" s="54"/>
      <c r="G551" s="54"/>
      <c r="H551" s="54"/>
      <c r="I551" s="54"/>
      <c r="J551" s="165"/>
      <c r="K551" s="165"/>
      <c r="L551" s="165"/>
      <c r="M551" s="165"/>
      <c r="N551" s="165"/>
      <c r="O551" s="165"/>
      <c r="P551" s="165"/>
      <c r="Q551" s="165"/>
      <c r="R551" s="165"/>
      <c r="S551" s="165"/>
      <c r="T551" s="165"/>
      <c r="U551" s="165"/>
      <c r="V551" s="165"/>
      <c r="W551" s="165"/>
      <c r="X551" s="165"/>
      <c r="Y551" s="165"/>
      <c r="Z551" s="165"/>
    </row>
    <row r="552">
      <c r="A552" s="165"/>
      <c r="B552" s="165"/>
      <c r="C552" s="165"/>
      <c r="D552" s="54"/>
      <c r="E552" s="165"/>
      <c r="F552" s="54"/>
      <c r="G552" s="54"/>
      <c r="H552" s="54"/>
      <c r="I552" s="54"/>
      <c r="J552" s="165"/>
      <c r="K552" s="165"/>
      <c r="L552" s="165"/>
      <c r="M552" s="165"/>
      <c r="N552" s="165"/>
      <c r="O552" s="165"/>
      <c r="P552" s="165"/>
      <c r="Q552" s="165"/>
      <c r="R552" s="165"/>
      <c r="S552" s="165"/>
      <c r="T552" s="165"/>
      <c r="U552" s="165"/>
      <c r="V552" s="165"/>
      <c r="W552" s="165"/>
      <c r="X552" s="165"/>
      <c r="Y552" s="165"/>
      <c r="Z552" s="165"/>
    </row>
    <row r="553">
      <c r="A553" s="165"/>
      <c r="B553" s="165"/>
      <c r="C553" s="165"/>
      <c r="D553" s="54"/>
      <c r="E553" s="165"/>
      <c r="F553" s="54"/>
      <c r="G553" s="54"/>
      <c r="H553" s="54"/>
      <c r="I553" s="54"/>
      <c r="J553" s="165"/>
      <c r="K553" s="165"/>
      <c r="L553" s="165"/>
      <c r="M553" s="165"/>
      <c r="N553" s="165"/>
      <c r="O553" s="165"/>
      <c r="P553" s="165"/>
      <c r="Q553" s="165"/>
      <c r="R553" s="165"/>
      <c r="S553" s="165"/>
      <c r="T553" s="165"/>
      <c r="U553" s="165"/>
      <c r="V553" s="165"/>
      <c r="W553" s="165"/>
      <c r="X553" s="165"/>
      <c r="Y553" s="165"/>
      <c r="Z553" s="165"/>
    </row>
    <row r="554">
      <c r="A554" s="165"/>
      <c r="B554" s="165"/>
      <c r="C554" s="165"/>
      <c r="D554" s="54"/>
      <c r="E554" s="165"/>
      <c r="F554" s="54"/>
      <c r="G554" s="54"/>
      <c r="H554" s="54"/>
      <c r="I554" s="54"/>
      <c r="J554" s="165"/>
      <c r="K554" s="165"/>
      <c r="L554" s="165"/>
      <c r="M554" s="165"/>
      <c r="N554" s="165"/>
      <c r="O554" s="165"/>
      <c r="P554" s="165"/>
      <c r="Q554" s="165"/>
      <c r="R554" s="165"/>
      <c r="S554" s="165"/>
      <c r="T554" s="165"/>
      <c r="U554" s="165"/>
      <c r="V554" s="165"/>
      <c r="W554" s="165"/>
      <c r="X554" s="165"/>
      <c r="Y554" s="165"/>
      <c r="Z554" s="165"/>
    </row>
    <row r="555">
      <c r="A555" s="165"/>
      <c r="B555" s="165"/>
      <c r="C555" s="165"/>
      <c r="D555" s="54"/>
      <c r="E555" s="165"/>
      <c r="F555" s="54"/>
      <c r="G555" s="54"/>
      <c r="H555" s="54"/>
      <c r="I555" s="54"/>
      <c r="J555" s="165"/>
      <c r="K555" s="165"/>
      <c r="L555" s="165"/>
      <c r="M555" s="165"/>
      <c r="N555" s="165"/>
      <c r="O555" s="165"/>
      <c r="P555" s="165"/>
      <c r="Q555" s="165"/>
      <c r="R555" s="165"/>
      <c r="S555" s="165"/>
      <c r="T555" s="165"/>
      <c r="U555" s="165"/>
      <c r="V555" s="165"/>
      <c r="W555" s="165"/>
      <c r="X555" s="165"/>
      <c r="Y555" s="165"/>
      <c r="Z555" s="165"/>
    </row>
    <row r="556">
      <c r="A556" s="165"/>
      <c r="B556" s="165"/>
      <c r="C556" s="165"/>
      <c r="D556" s="54"/>
      <c r="E556" s="165"/>
      <c r="F556" s="54"/>
      <c r="G556" s="54"/>
      <c r="H556" s="54"/>
      <c r="I556" s="54"/>
      <c r="J556" s="165"/>
      <c r="K556" s="165"/>
      <c r="L556" s="165"/>
      <c r="M556" s="165"/>
      <c r="N556" s="165"/>
      <c r="O556" s="165"/>
      <c r="P556" s="165"/>
      <c r="Q556" s="165"/>
      <c r="R556" s="165"/>
      <c r="S556" s="165"/>
      <c r="T556" s="165"/>
      <c r="U556" s="165"/>
      <c r="V556" s="165"/>
      <c r="W556" s="165"/>
      <c r="X556" s="165"/>
      <c r="Y556" s="165"/>
      <c r="Z556" s="165"/>
    </row>
    <row r="557">
      <c r="A557" s="165"/>
      <c r="B557" s="165"/>
      <c r="C557" s="165"/>
      <c r="D557" s="54"/>
      <c r="E557" s="165"/>
      <c r="F557" s="54"/>
      <c r="G557" s="54"/>
      <c r="H557" s="54"/>
      <c r="I557" s="54"/>
      <c r="J557" s="165"/>
      <c r="K557" s="165"/>
      <c r="L557" s="165"/>
      <c r="M557" s="165"/>
      <c r="N557" s="165"/>
      <c r="O557" s="165"/>
      <c r="P557" s="165"/>
      <c r="Q557" s="165"/>
      <c r="R557" s="165"/>
      <c r="S557" s="165"/>
      <c r="T557" s="165"/>
      <c r="U557" s="165"/>
      <c r="V557" s="165"/>
      <c r="W557" s="165"/>
      <c r="X557" s="165"/>
      <c r="Y557" s="165"/>
      <c r="Z557" s="165"/>
    </row>
    <row r="558">
      <c r="A558" s="165"/>
      <c r="B558" s="165"/>
      <c r="C558" s="165"/>
      <c r="D558" s="54"/>
      <c r="E558" s="165"/>
      <c r="F558" s="54"/>
      <c r="G558" s="54"/>
      <c r="H558" s="54"/>
      <c r="I558" s="54"/>
      <c r="J558" s="165"/>
      <c r="K558" s="165"/>
      <c r="L558" s="165"/>
      <c r="M558" s="165"/>
      <c r="N558" s="165"/>
      <c r="O558" s="165"/>
      <c r="P558" s="165"/>
      <c r="Q558" s="165"/>
      <c r="R558" s="165"/>
      <c r="S558" s="165"/>
      <c r="T558" s="165"/>
      <c r="U558" s="165"/>
      <c r="V558" s="165"/>
      <c r="W558" s="165"/>
      <c r="X558" s="165"/>
      <c r="Y558" s="165"/>
      <c r="Z558" s="165"/>
    </row>
    <row r="559">
      <c r="A559" s="165"/>
      <c r="B559" s="165"/>
      <c r="C559" s="165"/>
      <c r="D559" s="54"/>
      <c r="E559" s="165"/>
      <c r="F559" s="54"/>
      <c r="G559" s="54"/>
      <c r="H559" s="54"/>
      <c r="I559" s="54"/>
      <c r="J559" s="165"/>
      <c r="K559" s="165"/>
      <c r="L559" s="165"/>
      <c r="M559" s="165"/>
      <c r="N559" s="165"/>
      <c r="O559" s="165"/>
      <c r="P559" s="165"/>
      <c r="Q559" s="165"/>
      <c r="R559" s="165"/>
      <c r="S559" s="165"/>
      <c r="T559" s="165"/>
      <c r="U559" s="165"/>
      <c r="V559" s="165"/>
      <c r="W559" s="165"/>
      <c r="X559" s="165"/>
      <c r="Y559" s="165"/>
      <c r="Z559" s="165"/>
    </row>
    <row r="560">
      <c r="A560" s="165"/>
      <c r="B560" s="165"/>
      <c r="C560" s="165"/>
      <c r="D560" s="54"/>
      <c r="E560" s="165"/>
      <c r="F560" s="54"/>
      <c r="G560" s="54"/>
      <c r="H560" s="54"/>
      <c r="I560" s="54"/>
      <c r="J560" s="165"/>
      <c r="K560" s="165"/>
      <c r="L560" s="165"/>
      <c r="M560" s="165"/>
      <c r="N560" s="165"/>
      <c r="O560" s="165"/>
      <c r="P560" s="165"/>
      <c r="Q560" s="165"/>
      <c r="R560" s="165"/>
      <c r="S560" s="165"/>
      <c r="T560" s="165"/>
      <c r="U560" s="165"/>
      <c r="V560" s="165"/>
      <c r="W560" s="165"/>
      <c r="X560" s="165"/>
      <c r="Y560" s="165"/>
      <c r="Z560" s="165"/>
    </row>
    <row r="561">
      <c r="A561" s="165"/>
      <c r="B561" s="165"/>
      <c r="C561" s="165"/>
      <c r="D561" s="54"/>
      <c r="E561" s="165"/>
      <c r="F561" s="54"/>
      <c r="G561" s="54"/>
      <c r="H561" s="54"/>
      <c r="I561" s="54"/>
      <c r="J561" s="165"/>
      <c r="K561" s="165"/>
      <c r="L561" s="165"/>
      <c r="M561" s="165"/>
      <c r="N561" s="165"/>
      <c r="O561" s="165"/>
      <c r="P561" s="165"/>
      <c r="Q561" s="165"/>
      <c r="R561" s="165"/>
      <c r="S561" s="165"/>
      <c r="T561" s="165"/>
      <c r="U561" s="165"/>
      <c r="V561" s="165"/>
      <c r="W561" s="165"/>
      <c r="X561" s="165"/>
      <c r="Y561" s="165"/>
      <c r="Z561" s="165"/>
    </row>
    <row r="562">
      <c r="A562" s="165"/>
      <c r="B562" s="165"/>
      <c r="C562" s="165"/>
      <c r="D562" s="54"/>
      <c r="E562" s="165"/>
      <c r="F562" s="54"/>
      <c r="G562" s="54"/>
      <c r="H562" s="54"/>
      <c r="I562" s="54"/>
      <c r="J562" s="165"/>
      <c r="K562" s="165"/>
      <c r="L562" s="165"/>
      <c r="M562" s="165"/>
      <c r="N562" s="165"/>
      <c r="O562" s="165"/>
      <c r="P562" s="165"/>
      <c r="Q562" s="165"/>
      <c r="R562" s="165"/>
      <c r="S562" s="165"/>
      <c r="T562" s="165"/>
      <c r="U562" s="165"/>
      <c r="V562" s="165"/>
      <c r="W562" s="165"/>
      <c r="X562" s="165"/>
      <c r="Y562" s="165"/>
      <c r="Z562" s="165"/>
    </row>
    <row r="563">
      <c r="A563" s="165"/>
      <c r="B563" s="165"/>
      <c r="C563" s="165"/>
      <c r="D563" s="54"/>
      <c r="E563" s="165"/>
      <c r="F563" s="54"/>
      <c r="G563" s="54"/>
      <c r="H563" s="54"/>
      <c r="I563" s="54"/>
      <c r="J563" s="165"/>
      <c r="K563" s="165"/>
      <c r="L563" s="165"/>
      <c r="M563" s="165"/>
      <c r="N563" s="165"/>
      <c r="O563" s="165"/>
      <c r="P563" s="165"/>
      <c r="Q563" s="165"/>
      <c r="R563" s="165"/>
      <c r="S563" s="165"/>
      <c r="T563" s="165"/>
      <c r="U563" s="165"/>
      <c r="V563" s="165"/>
      <c r="W563" s="165"/>
      <c r="X563" s="165"/>
      <c r="Y563" s="165"/>
      <c r="Z563" s="165"/>
    </row>
    <row r="564">
      <c r="A564" s="165"/>
      <c r="B564" s="165"/>
      <c r="C564" s="165"/>
      <c r="D564" s="54"/>
      <c r="E564" s="165"/>
      <c r="F564" s="54"/>
      <c r="G564" s="54"/>
      <c r="H564" s="54"/>
      <c r="I564" s="54"/>
      <c r="J564" s="165"/>
      <c r="K564" s="165"/>
      <c r="L564" s="165"/>
      <c r="M564" s="165"/>
      <c r="N564" s="165"/>
      <c r="O564" s="165"/>
      <c r="P564" s="165"/>
      <c r="Q564" s="165"/>
      <c r="R564" s="165"/>
      <c r="S564" s="165"/>
      <c r="T564" s="165"/>
      <c r="U564" s="165"/>
      <c r="V564" s="165"/>
      <c r="W564" s="165"/>
      <c r="X564" s="165"/>
      <c r="Y564" s="165"/>
      <c r="Z564" s="165"/>
    </row>
    <row r="565">
      <c r="A565" s="165"/>
      <c r="B565" s="165"/>
      <c r="C565" s="165"/>
      <c r="D565" s="54"/>
      <c r="E565" s="165"/>
      <c r="F565" s="54"/>
      <c r="G565" s="54"/>
      <c r="H565" s="54"/>
      <c r="I565" s="54"/>
      <c r="J565" s="165"/>
      <c r="K565" s="165"/>
      <c r="L565" s="165"/>
      <c r="M565" s="165"/>
      <c r="N565" s="165"/>
      <c r="O565" s="165"/>
      <c r="P565" s="165"/>
      <c r="Q565" s="165"/>
      <c r="R565" s="165"/>
      <c r="S565" s="165"/>
      <c r="T565" s="165"/>
      <c r="U565" s="165"/>
      <c r="V565" s="165"/>
      <c r="W565" s="165"/>
      <c r="X565" s="165"/>
      <c r="Y565" s="165"/>
      <c r="Z565" s="165"/>
    </row>
    <row r="566">
      <c r="A566" s="165"/>
      <c r="B566" s="165"/>
      <c r="C566" s="165"/>
      <c r="D566" s="54"/>
      <c r="E566" s="165"/>
      <c r="F566" s="54"/>
      <c r="G566" s="54"/>
      <c r="H566" s="54"/>
      <c r="I566" s="54"/>
      <c r="J566" s="165"/>
      <c r="K566" s="165"/>
      <c r="L566" s="165"/>
      <c r="M566" s="165"/>
      <c r="N566" s="165"/>
      <c r="O566" s="165"/>
      <c r="P566" s="165"/>
      <c r="Q566" s="165"/>
      <c r="R566" s="165"/>
      <c r="S566" s="165"/>
      <c r="T566" s="165"/>
      <c r="U566" s="165"/>
      <c r="V566" s="165"/>
      <c r="W566" s="165"/>
      <c r="X566" s="165"/>
      <c r="Y566" s="165"/>
      <c r="Z566" s="165"/>
    </row>
    <row r="567">
      <c r="A567" s="165"/>
      <c r="B567" s="165"/>
      <c r="C567" s="165"/>
      <c r="D567" s="54"/>
      <c r="E567" s="165"/>
      <c r="F567" s="54"/>
      <c r="G567" s="54"/>
      <c r="H567" s="54"/>
      <c r="I567" s="54"/>
      <c r="J567" s="165"/>
      <c r="K567" s="165"/>
      <c r="L567" s="165"/>
      <c r="M567" s="165"/>
      <c r="N567" s="165"/>
      <c r="O567" s="165"/>
      <c r="P567" s="165"/>
      <c r="Q567" s="165"/>
      <c r="R567" s="165"/>
      <c r="S567" s="165"/>
      <c r="T567" s="165"/>
      <c r="U567" s="165"/>
      <c r="V567" s="165"/>
      <c r="W567" s="165"/>
      <c r="X567" s="165"/>
      <c r="Y567" s="165"/>
      <c r="Z567" s="165"/>
    </row>
    <row r="568">
      <c r="A568" s="165"/>
      <c r="B568" s="165"/>
      <c r="C568" s="165"/>
      <c r="D568" s="54"/>
      <c r="E568" s="165"/>
      <c r="F568" s="54"/>
      <c r="G568" s="54"/>
      <c r="H568" s="54"/>
      <c r="I568" s="54"/>
      <c r="J568" s="165"/>
      <c r="K568" s="165"/>
      <c r="L568" s="165"/>
      <c r="M568" s="165"/>
      <c r="N568" s="165"/>
      <c r="O568" s="165"/>
      <c r="P568" s="165"/>
      <c r="Q568" s="165"/>
      <c r="R568" s="165"/>
      <c r="S568" s="165"/>
      <c r="T568" s="165"/>
      <c r="U568" s="165"/>
      <c r="V568" s="165"/>
      <c r="W568" s="165"/>
      <c r="X568" s="165"/>
      <c r="Y568" s="165"/>
      <c r="Z568" s="165"/>
    </row>
    <row r="569">
      <c r="A569" s="165"/>
      <c r="B569" s="165"/>
      <c r="C569" s="165"/>
      <c r="D569" s="54"/>
      <c r="E569" s="165"/>
      <c r="F569" s="54"/>
      <c r="G569" s="54"/>
      <c r="H569" s="54"/>
      <c r="I569" s="54"/>
      <c r="J569" s="165"/>
      <c r="K569" s="165"/>
      <c r="L569" s="165"/>
      <c r="M569" s="165"/>
      <c r="N569" s="165"/>
      <c r="O569" s="165"/>
      <c r="P569" s="165"/>
      <c r="Q569" s="165"/>
      <c r="R569" s="165"/>
      <c r="S569" s="165"/>
      <c r="T569" s="165"/>
      <c r="U569" s="165"/>
      <c r="V569" s="165"/>
      <c r="W569" s="165"/>
      <c r="X569" s="165"/>
      <c r="Y569" s="165"/>
      <c r="Z569" s="165"/>
    </row>
    <row r="570">
      <c r="A570" s="165"/>
      <c r="B570" s="165"/>
      <c r="C570" s="165"/>
      <c r="D570" s="54"/>
      <c r="E570" s="165"/>
      <c r="F570" s="54"/>
      <c r="G570" s="54"/>
      <c r="H570" s="54"/>
      <c r="I570" s="54"/>
      <c r="J570" s="165"/>
      <c r="K570" s="165"/>
      <c r="L570" s="165"/>
      <c r="M570" s="165"/>
      <c r="N570" s="165"/>
      <c r="O570" s="165"/>
      <c r="P570" s="165"/>
      <c r="Q570" s="165"/>
      <c r="R570" s="165"/>
      <c r="S570" s="165"/>
      <c r="T570" s="165"/>
      <c r="U570" s="165"/>
      <c r="V570" s="165"/>
      <c r="W570" s="165"/>
      <c r="X570" s="165"/>
      <c r="Y570" s="165"/>
      <c r="Z570" s="165"/>
    </row>
    <row r="571">
      <c r="A571" s="165"/>
      <c r="B571" s="165"/>
      <c r="C571" s="165"/>
      <c r="D571" s="54"/>
      <c r="E571" s="165"/>
      <c r="F571" s="54"/>
      <c r="G571" s="54"/>
      <c r="H571" s="54"/>
      <c r="I571" s="54"/>
      <c r="J571" s="165"/>
      <c r="K571" s="165"/>
      <c r="L571" s="165"/>
      <c r="M571" s="165"/>
      <c r="N571" s="165"/>
      <c r="O571" s="165"/>
      <c r="P571" s="165"/>
      <c r="Q571" s="165"/>
      <c r="R571" s="165"/>
      <c r="S571" s="165"/>
      <c r="T571" s="165"/>
      <c r="U571" s="165"/>
      <c r="V571" s="165"/>
      <c r="W571" s="165"/>
      <c r="X571" s="165"/>
      <c r="Y571" s="165"/>
      <c r="Z571" s="165"/>
    </row>
    <row r="572">
      <c r="A572" s="165"/>
      <c r="B572" s="165"/>
      <c r="C572" s="165"/>
      <c r="D572" s="54"/>
      <c r="E572" s="165"/>
      <c r="F572" s="54"/>
      <c r="G572" s="54"/>
      <c r="H572" s="54"/>
      <c r="I572" s="54"/>
      <c r="J572" s="165"/>
      <c r="K572" s="165"/>
      <c r="L572" s="165"/>
      <c r="M572" s="165"/>
      <c r="N572" s="165"/>
      <c r="O572" s="165"/>
      <c r="P572" s="165"/>
      <c r="Q572" s="165"/>
      <c r="R572" s="165"/>
      <c r="S572" s="165"/>
      <c r="T572" s="165"/>
      <c r="U572" s="165"/>
      <c r="V572" s="165"/>
      <c r="W572" s="165"/>
      <c r="X572" s="165"/>
      <c r="Y572" s="165"/>
      <c r="Z572" s="165"/>
    </row>
    <row r="573">
      <c r="A573" s="165"/>
      <c r="B573" s="165"/>
      <c r="C573" s="165"/>
      <c r="D573" s="54"/>
      <c r="E573" s="165"/>
      <c r="F573" s="54"/>
      <c r="G573" s="54"/>
      <c r="H573" s="54"/>
      <c r="I573" s="54"/>
      <c r="J573" s="165"/>
      <c r="K573" s="165"/>
      <c r="L573" s="165"/>
      <c r="M573" s="165"/>
      <c r="N573" s="165"/>
      <c r="O573" s="165"/>
      <c r="P573" s="165"/>
      <c r="Q573" s="165"/>
      <c r="R573" s="165"/>
      <c r="S573" s="165"/>
      <c r="T573" s="165"/>
      <c r="U573" s="165"/>
      <c r="V573" s="165"/>
      <c r="W573" s="165"/>
      <c r="X573" s="165"/>
      <c r="Y573" s="165"/>
      <c r="Z573" s="165"/>
    </row>
    <row r="574">
      <c r="A574" s="165"/>
      <c r="B574" s="165"/>
      <c r="C574" s="165"/>
      <c r="D574" s="54"/>
      <c r="E574" s="165"/>
      <c r="F574" s="54"/>
      <c r="G574" s="54"/>
      <c r="H574" s="54"/>
      <c r="I574" s="54"/>
      <c r="J574" s="165"/>
      <c r="K574" s="165"/>
      <c r="L574" s="165"/>
      <c r="M574" s="165"/>
      <c r="N574" s="165"/>
      <c r="O574" s="165"/>
      <c r="P574" s="165"/>
      <c r="Q574" s="165"/>
      <c r="R574" s="165"/>
      <c r="S574" s="165"/>
      <c r="T574" s="165"/>
      <c r="U574" s="165"/>
      <c r="V574" s="165"/>
      <c r="W574" s="165"/>
      <c r="X574" s="165"/>
      <c r="Y574" s="165"/>
      <c r="Z574" s="165"/>
    </row>
    <row r="575">
      <c r="A575" s="165"/>
      <c r="B575" s="165"/>
      <c r="C575" s="165"/>
      <c r="D575" s="54"/>
      <c r="E575" s="165"/>
      <c r="F575" s="54"/>
      <c r="G575" s="54"/>
      <c r="H575" s="54"/>
      <c r="I575" s="54"/>
      <c r="J575" s="165"/>
      <c r="K575" s="165"/>
      <c r="L575" s="165"/>
      <c r="M575" s="165"/>
      <c r="N575" s="165"/>
      <c r="O575" s="165"/>
      <c r="P575" s="165"/>
      <c r="Q575" s="165"/>
      <c r="R575" s="165"/>
      <c r="S575" s="165"/>
      <c r="T575" s="165"/>
      <c r="U575" s="165"/>
      <c r="V575" s="165"/>
      <c r="W575" s="165"/>
      <c r="X575" s="165"/>
      <c r="Y575" s="165"/>
      <c r="Z575" s="165"/>
    </row>
    <row r="576">
      <c r="A576" s="165"/>
      <c r="B576" s="165"/>
      <c r="C576" s="165"/>
      <c r="D576" s="54"/>
      <c r="E576" s="165"/>
      <c r="F576" s="54"/>
      <c r="G576" s="54"/>
      <c r="H576" s="54"/>
      <c r="I576" s="54"/>
      <c r="J576" s="165"/>
      <c r="K576" s="165"/>
      <c r="L576" s="165"/>
      <c r="M576" s="165"/>
      <c r="N576" s="165"/>
      <c r="O576" s="165"/>
      <c r="P576" s="165"/>
      <c r="Q576" s="165"/>
      <c r="R576" s="165"/>
      <c r="S576" s="165"/>
      <c r="T576" s="165"/>
      <c r="U576" s="165"/>
      <c r="V576" s="165"/>
      <c r="W576" s="165"/>
      <c r="X576" s="165"/>
      <c r="Y576" s="165"/>
      <c r="Z576" s="165"/>
    </row>
    <row r="577">
      <c r="A577" s="165"/>
      <c r="B577" s="165"/>
      <c r="C577" s="165"/>
      <c r="D577" s="54"/>
      <c r="E577" s="165"/>
      <c r="F577" s="54"/>
      <c r="G577" s="54"/>
      <c r="H577" s="54"/>
      <c r="I577" s="54"/>
      <c r="J577" s="165"/>
      <c r="K577" s="165"/>
      <c r="L577" s="165"/>
      <c r="M577" s="165"/>
      <c r="N577" s="165"/>
      <c r="O577" s="165"/>
      <c r="P577" s="165"/>
      <c r="Q577" s="165"/>
      <c r="R577" s="165"/>
      <c r="S577" s="165"/>
      <c r="T577" s="165"/>
      <c r="U577" s="165"/>
      <c r="V577" s="165"/>
      <c r="W577" s="165"/>
      <c r="X577" s="165"/>
      <c r="Y577" s="165"/>
      <c r="Z577" s="165"/>
    </row>
    <row r="578">
      <c r="A578" s="165"/>
      <c r="B578" s="165"/>
      <c r="C578" s="165"/>
      <c r="D578" s="54"/>
      <c r="E578" s="165"/>
      <c r="F578" s="54"/>
      <c r="G578" s="54"/>
      <c r="H578" s="54"/>
      <c r="I578" s="54"/>
      <c r="J578" s="165"/>
      <c r="K578" s="165"/>
      <c r="L578" s="165"/>
      <c r="M578" s="165"/>
      <c r="N578" s="165"/>
      <c r="O578" s="165"/>
      <c r="P578" s="165"/>
      <c r="Q578" s="165"/>
      <c r="R578" s="165"/>
      <c r="S578" s="165"/>
      <c r="T578" s="165"/>
      <c r="U578" s="165"/>
      <c r="V578" s="165"/>
      <c r="W578" s="165"/>
      <c r="X578" s="165"/>
      <c r="Y578" s="165"/>
      <c r="Z578" s="165"/>
    </row>
    <row r="579">
      <c r="A579" s="165"/>
      <c r="B579" s="165"/>
      <c r="C579" s="165"/>
      <c r="D579" s="54"/>
      <c r="E579" s="165"/>
      <c r="F579" s="54"/>
      <c r="G579" s="54"/>
      <c r="H579" s="54"/>
      <c r="I579" s="54"/>
      <c r="J579" s="165"/>
      <c r="K579" s="165"/>
      <c r="L579" s="165"/>
      <c r="M579" s="165"/>
      <c r="N579" s="165"/>
      <c r="O579" s="165"/>
      <c r="P579" s="165"/>
      <c r="Q579" s="165"/>
      <c r="R579" s="165"/>
      <c r="S579" s="165"/>
      <c r="T579" s="165"/>
      <c r="U579" s="165"/>
      <c r="V579" s="165"/>
      <c r="W579" s="165"/>
      <c r="X579" s="165"/>
      <c r="Y579" s="165"/>
      <c r="Z579" s="165"/>
    </row>
    <row r="580">
      <c r="A580" s="165"/>
      <c r="B580" s="165"/>
      <c r="C580" s="165"/>
      <c r="D580" s="54"/>
      <c r="E580" s="165"/>
      <c r="F580" s="54"/>
      <c r="G580" s="54"/>
      <c r="H580" s="54"/>
      <c r="I580" s="54"/>
      <c r="J580" s="165"/>
      <c r="K580" s="165"/>
      <c r="L580" s="165"/>
      <c r="M580" s="165"/>
      <c r="N580" s="165"/>
      <c r="O580" s="165"/>
      <c r="P580" s="165"/>
      <c r="Q580" s="165"/>
      <c r="R580" s="165"/>
      <c r="S580" s="165"/>
      <c r="T580" s="165"/>
      <c r="U580" s="165"/>
      <c r="V580" s="165"/>
      <c r="W580" s="165"/>
      <c r="X580" s="165"/>
      <c r="Y580" s="165"/>
      <c r="Z580" s="165"/>
    </row>
    <row r="581">
      <c r="A581" s="165"/>
      <c r="B581" s="165"/>
      <c r="C581" s="165"/>
      <c r="D581" s="54"/>
      <c r="E581" s="165"/>
      <c r="F581" s="54"/>
      <c r="G581" s="54"/>
      <c r="H581" s="54"/>
      <c r="I581" s="54"/>
      <c r="J581" s="165"/>
      <c r="K581" s="165"/>
      <c r="L581" s="165"/>
      <c r="M581" s="165"/>
      <c r="N581" s="165"/>
      <c r="O581" s="165"/>
      <c r="P581" s="165"/>
      <c r="Q581" s="165"/>
      <c r="R581" s="165"/>
      <c r="S581" s="165"/>
      <c r="T581" s="165"/>
      <c r="U581" s="165"/>
      <c r="V581" s="165"/>
      <c r="W581" s="165"/>
      <c r="X581" s="165"/>
      <c r="Y581" s="165"/>
      <c r="Z581" s="165"/>
    </row>
    <row r="582">
      <c r="A582" s="165"/>
      <c r="B582" s="165"/>
      <c r="C582" s="165"/>
      <c r="D582" s="54"/>
      <c r="E582" s="165"/>
      <c r="F582" s="54"/>
      <c r="G582" s="54"/>
      <c r="H582" s="54"/>
      <c r="I582" s="54"/>
      <c r="J582" s="165"/>
      <c r="K582" s="165"/>
      <c r="L582" s="165"/>
      <c r="M582" s="165"/>
      <c r="N582" s="165"/>
      <c r="O582" s="165"/>
      <c r="P582" s="165"/>
      <c r="Q582" s="165"/>
      <c r="R582" s="165"/>
      <c r="S582" s="165"/>
      <c r="T582" s="165"/>
      <c r="U582" s="165"/>
      <c r="V582" s="165"/>
      <c r="W582" s="165"/>
      <c r="X582" s="165"/>
      <c r="Y582" s="165"/>
      <c r="Z582" s="165"/>
    </row>
    <row r="583">
      <c r="A583" s="165"/>
      <c r="B583" s="165"/>
      <c r="C583" s="165"/>
      <c r="D583" s="54"/>
      <c r="E583" s="165"/>
      <c r="F583" s="54"/>
      <c r="G583" s="54"/>
      <c r="H583" s="54"/>
      <c r="I583" s="54"/>
      <c r="J583" s="165"/>
      <c r="K583" s="165"/>
      <c r="L583" s="165"/>
      <c r="M583" s="165"/>
      <c r="N583" s="165"/>
      <c r="O583" s="165"/>
      <c r="P583" s="165"/>
      <c r="Q583" s="165"/>
      <c r="R583" s="165"/>
      <c r="S583" s="165"/>
      <c r="T583" s="165"/>
      <c r="U583" s="165"/>
      <c r="V583" s="165"/>
      <c r="W583" s="165"/>
      <c r="X583" s="165"/>
      <c r="Y583" s="165"/>
      <c r="Z583" s="165"/>
    </row>
    <row r="584">
      <c r="A584" s="165"/>
      <c r="B584" s="165"/>
      <c r="C584" s="165"/>
      <c r="D584" s="54"/>
      <c r="E584" s="165"/>
      <c r="F584" s="54"/>
      <c r="G584" s="54"/>
      <c r="H584" s="54"/>
      <c r="I584" s="54"/>
      <c r="J584" s="165"/>
      <c r="K584" s="165"/>
      <c r="L584" s="165"/>
      <c r="M584" s="165"/>
      <c r="N584" s="165"/>
      <c r="O584" s="165"/>
      <c r="P584" s="165"/>
      <c r="Q584" s="165"/>
      <c r="R584" s="165"/>
      <c r="S584" s="165"/>
      <c r="T584" s="165"/>
      <c r="U584" s="165"/>
      <c r="V584" s="165"/>
      <c r="W584" s="165"/>
      <c r="X584" s="165"/>
      <c r="Y584" s="165"/>
      <c r="Z584" s="165"/>
    </row>
    <row r="585">
      <c r="A585" s="165"/>
      <c r="B585" s="165"/>
      <c r="C585" s="165"/>
      <c r="D585" s="54"/>
      <c r="E585" s="165"/>
      <c r="F585" s="54"/>
      <c r="G585" s="54"/>
      <c r="H585" s="54"/>
      <c r="I585" s="54"/>
      <c r="J585" s="165"/>
      <c r="K585" s="165"/>
      <c r="L585" s="165"/>
      <c r="M585" s="165"/>
      <c r="N585" s="165"/>
      <c r="O585" s="165"/>
      <c r="P585" s="165"/>
      <c r="Q585" s="165"/>
      <c r="R585" s="165"/>
      <c r="S585" s="165"/>
      <c r="T585" s="165"/>
      <c r="U585" s="165"/>
      <c r="V585" s="165"/>
      <c r="W585" s="165"/>
      <c r="X585" s="165"/>
      <c r="Y585" s="165"/>
      <c r="Z585" s="165"/>
    </row>
    <row r="586">
      <c r="A586" s="165"/>
      <c r="B586" s="165"/>
      <c r="C586" s="165"/>
      <c r="D586" s="54"/>
      <c r="E586" s="165"/>
      <c r="F586" s="54"/>
      <c r="G586" s="54"/>
      <c r="H586" s="54"/>
      <c r="I586" s="54"/>
      <c r="J586" s="165"/>
      <c r="K586" s="165"/>
      <c r="L586" s="165"/>
      <c r="M586" s="165"/>
      <c r="N586" s="165"/>
      <c r="O586" s="165"/>
      <c r="P586" s="165"/>
      <c r="Q586" s="165"/>
      <c r="R586" s="165"/>
      <c r="S586" s="165"/>
      <c r="T586" s="165"/>
      <c r="U586" s="165"/>
      <c r="V586" s="165"/>
      <c r="W586" s="165"/>
      <c r="X586" s="165"/>
      <c r="Y586" s="165"/>
      <c r="Z586" s="165"/>
    </row>
    <row r="587">
      <c r="A587" s="165"/>
      <c r="B587" s="165"/>
      <c r="C587" s="165"/>
      <c r="D587" s="54"/>
      <c r="E587" s="165"/>
      <c r="F587" s="54"/>
      <c r="G587" s="54"/>
      <c r="H587" s="54"/>
      <c r="I587" s="54"/>
      <c r="J587" s="165"/>
      <c r="K587" s="165"/>
      <c r="L587" s="165"/>
      <c r="M587" s="165"/>
      <c r="N587" s="165"/>
      <c r="O587" s="165"/>
      <c r="P587" s="165"/>
      <c r="Q587" s="165"/>
      <c r="R587" s="165"/>
      <c r="S587" s="165"/>
      <c r="T587" s="165"/>
      <c r="U587" s="165"/>
      <c r="V587" s="165"/>
      <c r="W587" s="165"/>
      <c r="X587" s="165"/>
      <c r="Y587" s="165"/>
      <c r="Z587" s="165"/>
    </row>
    <row r="588">
      <c r="A588" s="165"/>
      <c r="B588" s="165"/>
      <c r="C588" s="165"/>
      <c r="D588" s="54"/>
      <c r="E588" s="165"/>
      <c r="F588" s="54"/>
      <c r="G588" s="54"/>
      <c r="H588" s="54"/>
      <c r="I588" s="54"/>
      <c r="J588" s="165"/>
      <c r="K588" s="165"/>
      <c r="L588" s="165"/>
      <c r="M588" s="165"/>
      <c r="N588" s="165"/>
      <c r="O588" s="165"/>
      <c r="P588" s="165"/>
      <c r="Q588" s="165"/>
      <c r="R588" s="165"/>
      <c r="S588" s="165"/>
      <c r="T588" s="165"/>
      <c r="U588" s="165"/>
      <c r="V588" s="165"/>
      <c r="W588" s="165"/>
      <c r="X588" s="165"/>
      <c r="Y588" s="165"/>
      <c r="Z588" s="165"/>
    </row>
    <row r="589">
      <c r="A589" s="165"/>
      <c r="B589" s="165"/>
      <c r="C589" s="165"/>
      <c r="D589" s="54"/>
      <c r="E589" s="165"/>
      <c r="F589" s="54"/>
      <c r="G589" s="54"/>
      <c r="H589" s="54"/>
      <c r="I589" s="54"/>
      <c r="J589" s="165"/>
      <c r="K589" s="165"/>
      <c r="L589" s="165"/>
      <c r="M589" s="165"/>
      <c r="N589" s="165"/>
      <c r="O589" s="165"/>
      <c r="P589" s="165"/>
      <c r="Q589" s="165"/>
      <c r="R589" s="165"/>
      <c r="S589" s="165"/>
      <c r="T589" s="165"/>
      <c r="U589" s="165"/>
      <c r="V589" s="165"/>
      <c r="W589" s="165"/>
      <c r="X589" s="165"/>
      <c r="Y589" s="165"/>
      <c r="Z589" s="165"/>
    </row>
    <row r="590">
      <c r="A590" s="165"/>
      <c r="B590" s="165"/>
      <c r="C590" s="165"/>
      <c r="D590" s="54"/>
      <c r="E590" s="165"/>
      <c r="F590" s="54"/>
      <c r="G590" s="54"/>
      <c r="H590" s="54"/>
      <c r="I590" s="54"/>
      <c r="J590" s="165"/>
      <c r="K590" s="165"/>
      <c r="L590" s="165"/>
      <c r="M590" s="165"/>
      <c r="N590" s="165"/>
      <c r="O590" s="165"/>
      <c r="P590" s="165"/>
      <c r="Q590" s="165"/>
      <c r="R590" s="165"/>
      <c r="S590" s="165"/>
      <c r="T590" s="165"/>
      <c r="U590" s="165"/>
      <c r="V590" s="165"/>
      <c r="W590" s="165"/>
      <c r="X590" s="165"/>
      <c r="Y590" s="165"/>
      <c r="Z590" s="165"/>
    </row>
    <row r="591">
      <c r="A591" s="165"/>
      <c r="B591" s="165"/>
      <c r="C591" s="165"/>
      <c r="D591" s="54"/>
      <c r="E591" s="165"/>
      <c r="F591" s="54"/>
      <c r="G591" s="54"/>
      <c r="H591" s="54"/>
      <c r="I591" s="54"/>
      <c r="J591" s="165"/>
      <c r="K591" s="165"/>
      <c r="L591" s="165"/>
      <c r="M591" s="165"/>
      <c r="N591" s="165"/>
      <c r="O591" s="165"/>
      <c r="P591" s="165"/>
      <c r="Q591" s="165"/>
      <c r="R591" s="165"/>
      <c r="S591" s="165"/>
      <c r="T591" s="165"/>
      <c r="U591" s="165"/>
      <c r="V591" s="165"/>
      <c r="W591" s="165"/>
      <c r="X591" s="165"/>
      <c r="Y591" s="165"/>
      <c r="Z591" s="165"/>
    </row>
    <row r="592">
      <c r="A592" s="165"/>
      <c r="B592" s="165"/>
      <c r="C592" s="165"/>
      <c r="D592" s="54"/>
      <c r="E592" s="165"/>
      <c r="F592" s="54"/>
      <c r="G592" s="54"/>
      <c r="H592" s="54"/>
      <c r="I592" s="54"/>
      <c r="J592" s="165"/>
      <c r="K592" s="165"/>
      <c r="L592" s="165"/>
      <c r="M592" s="165"/>
      <c r="N592" s="165"/>
      <c r="O592" s="165"/>
      <c r="P592" s="165"/>
      <c r="Q592" s="165"/>
      <c r="R592" s="165"/>
      <c r="S592" s="165"/>
      <c r="T592" s="165"/>
      <c r="U592" s="165"/>
      <c r="V592" s="165"/>
      <c r="W592" s="165"/>
      <c r="X592" s="165"/>
      <c r="Y592" s="165"/>
      <c r="Z592" s="165"/>
    </row>
    <row r="593">
      <c r="A593" s="165"/>
      <c r="B593" s="165"/>
      <c r="C593" s="165"/>
      <c r="D593" s="54"/>
      <c r="E593" s="165"/>
      <c r="F593" s="54"/>
      <c r="G593" s="54"/>
      <c r="H593" s="54"/>
      <c r="I593" s="54"/>
      <c r="J593" s="165"/>
      <c r="K593" s="165"/>
      <c r="L593" s="165"/>
      <c r="M593" s="165"/>
      <c r="N593" s="165"/>
      <c r="O593" s="165"/>
      <c r="P593" s="165"/>
      <c r="Q593" s="165"/>
      <c r="R593" s="165"/>
      <c r="S593" s="165"/>
      <c r="T593" s="165"/>
      <c r="U593" s="165"/>
      <c r="V593" s="165"/>
      <c r="W593" s="165"/>
      <c r="X593" s="165"/>
      <c r="Y593" s="165"/>
      <c r="Z593" s="165"/>
    </row>
    <row r="594">
      <c r="A594" s="165"/>
      <c r="B594" s="165"/>
      <c r="C594" s="165"/>
      <c r="D594" s="54"/>
      <c r="E594" s="165"/>
      <c r="F594" s="54"/>
      <c r="G594" s="54"/>
      <c r="H594" s="54"/>
      <c r="I594" s="54"/>
      <c r="J594" s="165"/>
      <c r="K594" s="165"/>
      <c r="L594" s="165"/>
      <c r="M594" s="165"/>
      <c r="N594" s="165"/>
      <c r="O594" s="165"/>
      <c r="P594" s="165"/>
      <c r="Q594" s="165"/>
      <c r="R594" s="165"/>
      <c r="S594" s="165"/>
      <c r="T594" s="165"/>
      <c r="U594" s="165"/>
      <c r="V594" s="165"/>
      <c r="W594" s="165"/>
      <c r="X594" s="165"/>
      <c r="Y594" s="165"/>
      <c r="Z594" s="165"/>
    </row>
    <row r="595">
      <c r="A595" s="165"/>
      <c r="B595" s="165"/>
      <c r="C595" s="165"/>
      <c r="D595" s="54"/>
      <c r="E595" s="165"/>
      <c r="F595" s="54"/>
      <c r="G595" s="54"/>
      <c r="H595" s="54"/>
      <c r="I595" s="54"/>
      <c r="J595" s="165"/>
      <c r="K595" s="165"/>
      <c r="L595" s="165"/>
      <c r="M595" s="165"/>
      <c r="N595" s="165"/>
      <c r="O595" s="165"/>
      <c r="P595" s="165"/>
      <c r="Q595" s="165"/>
      <c r="R595" s="165"/>
      <c r="S595" s="165"/>
      <c r="T595" s="165"/>
      <c r="U595" s="165"/>
      <c r="V595" s="165"/>
      <c r="W595" s="165"/>
      <c r="X595" s="165"/>
      <c r="Y595" s="165"/>
      <c r="Z595" s="165"/>
    </row>
    <row r="596">
      <c r="A596" s="165"/>
      <c r="B596" s="165"/>
      <c r="C596" s="165"/>
      <c r="D596" s="54"/>
      <c r="E596" s="165"/>
      <c r="F596" s="54"/>
      <c r="G596" s="54"/>
      <c r="H596" s="54"/>
      <c r="I596" s="54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</row>
    <row r="597">
      <c r="A597" s="165"/>
      <c r="B597" s="165"/>
      <c r="C597" s="165"/>
      <c r="D597" s="54"/>
      <c r="E597" s="165"/>
      <c r="F597" s="54"/>
      <c r="G597" s="54"/>
      <c r="H597" s="54"/>
      <c r="I597" s="54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</row>
    <row r="598">
      <c r="A598" s="165"/>
      <c r="B598" s="165"/>
      <c r="C598" s="165"/>
      <c r="D598" s="54"/>
      <c r="E598" s="165"/>
      <c r="F598" s="54"/>
      <c r="G598" s="54"/>
      <c r="H598" s="54"/>
      <c r="I598" s="54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</row>
    <row r="599">
      <c r="A599" s="165"/>
      <c r="B599" s="165"/>
      <c r="C599" s="165"/>
      <c r="D599" s="54"/>
      <c r="E599" s="165"/>
      <c r="F599" s="54"/>
      <c r="G599" s="54"/>
      <c r="H599" s="54"/>
      <c r="I599" s="54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</row>
    <row r="600">
      <c r="A600" s="165"/>
      <c r="B600" s="165"/>
      <c r="C600" s="165"/>
      <c r="D600" s="54"/>
      <c r="E600" s="165"/>
      <c r="F600" s="54"/>
      <c r="G600" s="54"/>
      <c r="H600" s="54"/>
      <c r="I600" s="54"/>
      <c r="J600" s="165"/>
      <c r="K600" s="165"/>
      <c r="L600" s="165"/>
      <c r="M600" s="165"/>
      <c r="N600" s="165"/>
      <c r="O600" s="165"/>
      <c r="P600" s="165"/>
      <c r="Q600" s="165"/>
      <c r="R600" s="165"/>
      <c r="S600" s="165"/>
      <c r="T600" s="165"/>
      <c r="U600" s="165"/>
      <c r="V600" s="165"/>
      <c r="W600" s="165"/>
      <c r="X600" s="165"/>
      <c r="Y600" s="165"/>
      <c r="Z600" s="165"/>
    </row>
    <row r="601">
      <c r="A601" s="165"/>
      <c r="B601" s="165"/>
      <c r="C601" s="165"/>
      <c r="D601" s="54"/>
      <c r="E601" s="165"/>
      <c r="F601" s="54"/>
      <c r="G601" s="54"/>
      <c r="H601" s="54"/>
      <c r="I601" s="54"/>
      <c r="J601" s="165"/>
      <c r="K601" s="165"/>
      <c r="L601" s="165"/>
      <c r="M601" s="165"/>
      <c r="N601" s="165"/>
      <c r="O601" s="165"/>
      <c r="P601" s="165"/>
      <c r="Q601" s="165"/>
      <c r="R601" s="165"/>
      <c r="S601" s="165"/>
      <c r="T601" s="165"/>
      <c r="U601" s="165"/>
      <c r="V601" s="165"/>
      <c r="W601" s="165"/>
      <c r="X601" s="165"/>
      <c r="Y601" s="165"/>
      <c r="Z601" s="165"/>
    </row>
    <row r="602">
      <c r="A602" s="165"/>
      <c r="B602" s="165"/>
      <c r="C602" s="165"/>
      <c r="D602" s="54"/>
      <c r="E602" s="165"/>
      <c r="F602" s="54"/>
      <c r="G602" s="54"/>
      <c r="H602" s="54"/>
      <c r="I602" s="54"/>
      <c r="J602" s="165"/>
      <c r="K602" s="165"/>
      <c r="L602" s="165"/>
      <c r="M602" s="165"/>
      <c r="N602" s="165"/>
      <c r="O602" s="165"/>
      <c r="P602" s="165"/>
      <c r="Q602" s="165"/>
      <c r="R602" s="165"/>
      <c r="S602" s="165"/>
      <c r="T602" s="165"/>
      <c r="U602" s="165"/>
      <c r="V602" s="165"/>
      <c r="W602" s="165"/>
      <c r="X602" s="165"/>
      <c r="Y602" s="165"/>
      <c r="Z602" s="165"/>
    </row>
    <row r="603">
      <c r="A603" s="165"/>
      <c r="B603" s="165"/>
      <c r="C603" s="165"/>
      <c r="D603" s="54"/>
      <c r="E603" s="165"/>
      <c r="F603" s="54"/>
      <c r="G603" s="54"/>
      <c r="H603" s="54"/>
      <c r="I603" s="54"/>
      <c r="J603" s="165"/>
      <c r="K603" s="165"/>
      <c r="L603" s="165"/>
      <c r="M603" s="165"/>
      <c r="N603" s="165"/>
      <c r="O603" s="165"/>
      <c r="P603" s="165"/>
      <c r="Q603" s="165"/>
      <c r="R603" s="165"/>
      <c r="S603" s="165"/>
      <c r="T603" s="165"/>
      <c r="U603" s="165"/>
      <c r="V603" s="165"/>
      <c r="W603" s="165"/>
      <c r="X603" s="165"/>
      <c r="Y603" s="165"/>
      <c r="Z603" s="165"/>
    </row>
    <row r="604">
      <c r="A604" s="165"/>
      <c r="B604" s="165"/>
      <c r="C604" s="165"/>
      <c r="D604" s="54"/>
      <c r="E604" s="165"/>
      <c r="F604" s="54"/>
      <c r="G604" s="54"/>
      <c r="H604" s="54"/>
      <c r="I604" s="54"/>
      <c r="J604" s="165"/>
      <c r="K604" s="165"/>
      <c r="L604" s="165"/>
      <c r="M604" s="165"/>
      <c r="N604" s="165"/>
      <c r="O604" s="165"/>
      <c r="P604" s="165"/>
      <c r="Q604" s="165"/>
      <c r="R604" s="165"/>
      <c r="S604" s="165"/>
      <c r="T604" s="165"/>
      <c r="U604" s="165"/>
      <c r="V604" s="165"/>
      <c r="W604" s="165"/>
      <c r="X604" s="165"/>
      <c r="Y604" s="165"/>
      <c r="Z604" s="165"/>
    </row>
    <row r="605">
      <c r="A605" s="165"/>
      <c r="B605" s="165"/>
      <c r="C605" s="165"/>
      <c r="D605" s="54"/>
      <c r="E605" s="165"/>
      <c r="F605" s="54"/>
      <c r="G605" s="54"/>
      <c r="H605" s="54"/>
      <c r="I605" s="54"/>
      <c r="J605" s="165"/>
      <c r="K605" s="165"/>
      <c r="L605" s="165"/>
      <c r="M605" s="165"/>
      <c r="N605" s="165"/>
      <c r="O605" s="165"/>
      <c r="P605" s="165"/>
      <c r="Q605" s="165"/>
      <c r="R605" s="165"/>
      <c r="S605" s="165"/>
      <c r="T605" s="165"/>
      <c r="U605" s="165"/>
      <c r="V605" s="165"/>
      <c r="W605" s="165"/>
      <c r="X605" s="165"/>
      <c r="Y605" s="165"/>
      <c r="Z605" s="165"/>
    </row>
    <row r="606">
      <c r="A606" s="165"/>
      <c r="B606" s="165"/>
      <c r="C606" s="165"/>
      <c r="D606" s="54"/>
      <c r="E606" s="165"/>
      <c r="F606" s="54"/>
      <c r="G606" s="54"/>
      <c r="H606" s="54"/>
      <c r="I606" s="54"/>
      <c r="J606" s="165"/>
      <c r="K606" s="165"/>
      <c r="L606" s="165"/>
      <c r="M606" s="165"/>
      <c r="N606" s="165"/>
      <c r="O606" s="165"/>
      <c r="P606" s="165"/>
      <c r="Q606" s="165"/>
      <c r="R606" s="165"/>
      <c r="S606" s="165"/>
      <c r="T606" s="165"/>
      <c r="U606" s="165"/>
      <c r="V606" s="165"/>
      <c r="W606" s="165"/>
      <c r="X606" s="165"/>
      <c r="Y606" s="165"/>
      <c r="Z606" s="165"/>
    </row>
    <row r="607">
      <c r="A607" s="165"/>
      <c r="B607" s="165"/>
      <c r="C607" s="165"/>
      <c r="D607" s="54"/>
      <c r="E607" s="165"/>
      <c r="F607" s="54"/>
      <c r="G607" s="54"/>
      <c r="H607" s="54"/>
      <c r="I607" s="54"/>
      <c r="J607" s="165"/>
      <c r="K607" s="165"/>
      <c r="L607" s="165"/>
      <c r="M607" s="165"/>
      <c r="N607" s="165"/>
      <c r="O607" s="165"/>
      <c r="P607" s="165"/>
      <c r="Q607" s="165"/>
      <c r="R607" s="165"/>
      <c r="S607" s="165"/>
      <c r="T607" s="165"/>
      <c r="U607" s="165"/>
      <c r="V607" s="165"/>
      <c r="W607" s="165"/>
      <c r="X607" s="165"/>
      <c r="Y607" s="165"/>
      <c r="Z607" s="165"/>
    </row>
    <row r="608">
      <c r="A608" s="165"/>
      <c r="B608" s="165"/>
      <c r="C608" s="165"/>
      <c r="D608" s="54"/>
      <c r="E608" s="165"/>
      <c r="F608" s="54"/>
      <c r="G608" s="54"/>
      <c r="H608" s="54"/>
      <c r="I608" s="54"/>
      <c r="J608" s="165"/>
      <c r="K608" s="165"/>
      <c r="L608" s="165"/>
      <c r="M608" s="165"/>
      <c r="N608" s="165"/>
      <c r="O608" s="165"/>
      <c r="P608" s="165"/>
      <c r="Q608" s="165"/>
      <c r="R608" s="165"/>
      <c r="S608" s="165"/>
      <c r="T608" s="165"/>
      <c r="U608" s="165"/>
      <c r="V608" s="165"/>
      <c r="W608" s="165"/>
      <c r="X608" s="165"/>
      <c r="Y608" s="165"/>
      <c r="Z608" s="165"/>
    </row>
    <row r="609">
      <c r="A609" s="165"/>
      <c r="B609" s="165"/>
      <c r="C609" s="165"/>
      <c r="D609" s="54"/>
      <c r="E609" s="165"/>
      <c r="F609" s="54"/>
      <c r="G609" s="54"/>
      <c r="H609" s="54"/>
      <c r="I609" s="54"/>
      <c r="J609" s="165"/>
      <c r="K609" s="165"/>
      <c r="L609" s="165"/>
      <c r="M609" s="165"/>
      <c r="N609" s="165"/>
      <c r="O609" s="165"/>
      <c r="P609" s="165"/>
      <c r="Q609" s="165"/>
      <c r="R609" s="165"/>
      <c r="S609" s="165"/>
      <c r="T609" s="165"/>
      <c r="U609" s="165"/>
      <c r="V609" s="165"/>
      <c r="W609" s="165"/>
      <c r="X609" s="165"/>
      <c r="Y609" s="165"/>
      <c r="Z609" s="165"/>
    </row>
    <row r="610">
      <c r="A610" s="165"/>
      <c r="B610" s="165"/>
      <c r="C610" s="165"/>
      <c r="D610" s="54"/>
      <c r="E610" s="165"/>
      <c r="F610" s="54"/>
      <c r="G610" s="54"/>
      <c r="H610" s="54"/>
      <c r="I610" s="54"/>
      <c r="J610" s="165"/>
      <c r="K610" s="165"/>
      <c r="L610" s="165"/>
      <c r="M610" s="165"/>
      <c r="N610" s="165"/>
      <c r="O610" s="165"/>
      <c r="P610" s="165"/>
      <c r="Q610" s="165"/>
      <c r="R610" s="165"/>
      <c r="S610" s="165"/>
      <c r="T610" s="165"/>
      <c r="U610" s="165"/>
      <c r="V610" s="165"/>
      <c r="W610" s="165"/>
      <c r="X610" s="165"/>
      <c r="Y610" s="165"/>
      <c r="Z610" s="165"/>
    </row>
    <row r="611">
      <c r="A611" s="165"/>
      <c r="B611" s="165"/>
      <c r="C611" s="165"/>
      <c r="D611" s="54"/>
      <c r="E611" s="165"/>
      <c r="F611" s="54"/>
      <c r="G611" s="54"/>
      <c r="H611" s="54"/>
      <c r="I611" s="54"/>
      <c r="J611" s="165"/>
      <c r="K611" s="165"/>
      <c r="L611" s="165"/>
      <c r="M611" s="165"/>
      <c r="N611" s="165"/>
      <c r="O611" s="165"/>
      <c r="P611" s="165"/>
      <c r="Q611" s="165"/>
      <c r="R611" s="165"/>
      <c r="S611" s="165"/>
      <c r="T611" s="165"/>
      <c r="U611" s="165"/>
      <c r="V611" s="165"/>
      <c r="W611" s="165"/>
      <c r="X611" s="165"/>
      <c r="Y611" s="165"/>
      <c r="Z611" s="165"/>
    </row>
    <row r="612">
      <c r="A612" s="165"/>
      <c r="B612" s="165"/>
      <c r="C612" s="165"/>
      <c r="D612" s="54"/>
      <c r="E612" s="165"/>
      <c r="F612" s="54"/>
      <c r="G612" s="54"/>
      <c r="H612" s="54"/>
      <c r="I612" s="54"/>
      <c r="J612" s="165"/>
      <c r="K612" s="165"/>
      <c r="L612" s="165"/>
      <c r="M612" s="165"/>
      <c r="N612" s="165"/>
      <c r="O612" s="165"/>
      <c r="P612" s="165"/>
      <c r="Q612" s="165"/>
      <c r="R612" s="165"/>
      <c r="S612" s="165"/>
      <c r="T612" s="165"/>
      <c r="U612" s="165"/>
      <c r="V612" s="165"/>
      <c r="W612" s="165"/>
      <c r="X612" s="165"/>
      <c r="Y612" s="165"/>
      <c r="Z612" s="165"/>
    </row>
    <row r="613">
      <c r="A613" s="165"/>
      <c r="B613" s="165"/>
      <c r="C613" s="165"/>
      <c r="D613" s="54"/>
      <c r="E613" s="165"/>
      <c r="F613" s="54"/>
      <c r="G613" s="54"/>
      <c r="H613" s="54"/>
      <c r="I613" s="54"/>
      <c r="J613" s="165"/>
      <c r="K613" s="165"/>
      <c r="L613" s="165"/>
      <c r="M613" s="165"/>
      <c r="N613" s="165"/>
      <c r="O613" s="165"/>
      <c r="P613" s="165"/>
      <c r="Q613" s="165"/>
      <c r="R613" s="165"/>
      <c r="S613" s="165"/>
      <c r="T613" s="165"/>
      <c r="U613" s="165"/>
      <c r="V613" s="165"/>
      <c r="W613" s="165"/>
      <c r="X613" s="165"/>
      <c r="Y613" s="165"/>
      <c r="Z613" s="165"/>
    </row>
    <row r="614">
      <c r="A614" s="165"/>
      <c r="B614" s="165"/>
      <c r="C614" s="165"/>
      <c r="D614" s="54"/>
      <c r="E614" s="165"/>
      <c r="F614" s="54"/>
      <c r="G614" s="54"/>
      <c r="H614" s="54"/>
      <c r="I614" s="54"/>
      <c r="J614" s="165"/>
      <c r="K614" s="165"/>
      <c r="L614" s="165"/>
      <c r="M614" s="165"/>
      <c r="N614" s="165"/>
      <c r="O614" s="165"/>
      <c r="P614" s="165"/>
      <c r="Q614" s="165"/>
      <c r="R614" s="165"/>
      <c r="S614" s="165"/>
      <c r="T614" s="165"/>
      <c r="U614" s="165"/>
      <c r="V614" s="165"/>
      <c r="W614" s="165"/>
      <c r="X614" s="165"/>
      <c r="Y614" s="165"/>
      <c r="Z614" s="165"/>
    </row>
    <row r="615">
      <c r="A615" s="165"/>
      <c r="B615" s="165"/>
      <c r="C615" s="165"/>
      <c r="D615" s="54"/>
      <c r="E615" s="165"/>
      <c r="F615" s="54"/>
      <c r="G615" s="54"/>
      <c r="H615" s="54"/>
      <c r="I615" s="54"/>
      <c r="J615" s="165"/>
      <c r="K615" s="165"/>
      <c r="L615" s="165"/>
      <c r="M615" s="165"/>
      <c r="N615" s="165"/>
      <c r="O615" s="165"/>
      <c r="P615" s="165"/>
      <c r="Q615" s="165"/>
      <c r="R615" s="165"/>
      <c r="S615" s="165"/>
      <c r="T615" s="165"/>
      <c r="U615" s="165"/>
      <c r="V615" s="165"/>
      <c r="W615" s="165"/>
      <c r="X615" s="165"/>
      <c r="Y615" s="165"/>
      <c r="Z615" s="165"/>
    </row>
    <row r="616">
      <c r="A616" s="165"/>
      <c r="B616" s="165"/>
      <c r="C616" s="165"/>
      <c r="D616" s="54"/>
      <c r="E616" s="165"/>
      <c r="F616" s="54"/>
      <c r="G616" s="54"/>
      <c r="H616" s="54"/>
      <c r="I616" s="54"/>
      <c r="J616" s="165"/>
      <c r="K616" s="165"/>
      <c r="L616" s="165"/>
      <c r="M616" s="165"/>
      <c r="N616" s="165"/>
      <c r="O616" s="165"/>
      <c r="P616" s="165"/>
      <c r="Q616" s="165"/>
      <c r="R616" s="165"/>
      <c r="S616" s="165"/>
      <c r="T616" s="165"/>
      <c r="U616" s="165"/>
      <c r="V616" s="165"/>
      <c r="W616" s="165"/>
      <c r="X616" s="165"/>
      <c r="Y616" s="165"/>
      <c r="Z616" s="165"/>
    </row>
    <row r="617">
      <c r="A617" s="165"/>
      <c r="B617" s="165"/>
      <c r="C617" s="165"/>
      <c r="D617" s="54"/>
      <c r="E617" s="165"/>
      <c r="F617" s="54"/>
      <c r="G617" s="54"/>
      <c r="H617" s="54"/>
      <c r="I617" s="54"/>
      <c r="J617" s="165"/>
      <c r="K617" s="165"/>
      <c r="L617" s="165"/>
      <c r="M617" s="165"/>
      <c r="N617" s="165"/>
      <c r="O617" s="165"/>
      <c r="P617" s="165"/>
      <c r="Q617" s="165"/>
      <c r="R617" s="165"/>
      <c r="S617" s="165"/>
      <c r="T617" s="165"/>
      <c r="U617" s="165"/>
      <c r="V617" s="165"/>
      <c r="W617" s="165"/>
      <c r="X617" s="165"/>
      <c r="Y617" s="165"/>
      <c r="Z617" s="165"/>
    </row>
    <row r="618">
      <c r="A618" s="165"/>
      <c r="B618" s="165"/>
      <c r="C618" s="165"/>
      <c r="D618" s="54"/>
      <c r="E618" s="165"/>
      <c r="F618" s="54"/>
      <c r="G618" s="54"/>
      <c r="H618" s="54"/>
      <c r="I618" s="54"/>
      <c r="J618" s="165"/>
      <c r="K618" s="165"/>
      <c r="L618" s="165"/>
      <c r="M618" s="165"/>
      <c r="N618" s="165"/>
      <c r="O618" s="165"/>
      <c r="P618" s="165"/>
      <c r="Q618" s="165"/>
      <c r="R618" s="165"/>
      <c r="S618" s="165"/>
      <c r="T618" s="165"/>
      <c r="U618" s="165"/>
      <c r="V618" s="165"/>
      <c r="W618" s="165"/>
      <c r="X618" s="165"/>
      <c r="Y618" s="165"/>
      <c r="Z618" s="165"/>
    </row>
    <row r="619">
      <c r="A619" s="165"/>
      <c r="B619" s="165"/>
      <c r="C619" s="165"/>
      <c r="D619" s="54"/>
      <c r="E619" s="165"/>
      <c r="F619" s="54"/>
      <c r="G619" s="54"/>
      <c r="H619" s="54"/>
      <c r="I619" s="54"/>
      <c r="J619" s="165"/>
      <c r="K619" s="165"/>
      <c r="L619" s="165"/>
      <c r="M619" s="165"/>
      <c r="N619" s="165"/>
      <c r="O619" s="165"/>
      <c r="P619" s="165"/>
      <c r="Q619" s="165"/>
      <c r="R619" s="165"/>
      <c r="S619" s="165"/>
      <c r="T619" s="165"/>
      <c r="U619" s="165"/>
      <c r="V619" s="165"/>
      <c r="W619" s="165"/>
      <c r="X619" s="165"/>
      <c r="Y619" s="165"/>
      <c r="Z619" s="165"/>
    </row>
    <row r="620">
      <c r="A620" s="165"/>
      <c r="B620" s="165"/>
      <c r="C620" s="165"/>
      <c r="D620" s="54"/>
      <c r="E620" s="165"/>
      <c r="F620" s="54"/>
      <c r="G620" s="54"/>
      <c r="H620" s="54"/>
      <c r="I620" s="54"/>
      <c r="J620" s="165"/>
      <c r="K620" s="165"/>
      <c r="L620" s="165"/>
      <c r="M620" s="165"/>
      <c r="N620" s="165"/>
      <c r="O620" s="165"/>
      <c r="P620" s="165"/>
      <c r="Q620" s="165"/>
      <c r="R620" s="165"/>
      <c r="S620" s="165"/>
      <c r="T620" s="165"/>
      <c r="U620" s="165"/>
      <c r="V620" s="165"/>
      <c r="W620" s="165"/>
      <c r="X620" s="165"/>
      <c r="Y620" s="165"/>
      <c r="Z620" s="165"/>
    </row>
    <row r="621">
      <c r="A621" s="165"/>
      <c r="B621" s="165"/>
      <c r="C621" s="165"/>
      <c r="D621" s="54"/>
      <c r="E621" s="165"/>
      <c r="F621" s="54"/>
      <c r="G621" s="54"/>
      <c r="H621" s="54"/>
      <c r="I621" s="54"/>
      <c r="J621" s="165"/>
      <c r="K621" s="165"/>
      <c r="L621" s="165"/>
      <c r="M621" s="165"/>
      <c r="N621" s="165"/>
      <c r="O621" s="165"/>
      <c r="P621" s="165"/>
      <c r="Q621" s="165"/>
      <c r="R621" s="165"/>
      <c r="S621" s="165"/>
      <c r="T621" s="165"/>
      <c r="U621" s="165"/>
      <c r="V621" s="165"/>
      <c r="W621" s="165"/>
      <c r="X621" s="165"/>
      <c r="Y621" s="165"/>
      <c r="Z621" s="165"/>
    </row>
    <row r="622">
      <c r="A622" s="165"/>
      <c r="B622" s="165"/>
      <c r="C622" s="165"/>
      <c r="D622" s="54"/>
      <c r="E622" s="165"/>
      <c r="F622" s="54"/>
      <c r="G622" s="54"/>
      <c r="H622" s="54"/>
      <c r="I622" s="54"/>
      <c r="J622" s="165"/>
      <c r="K622" s="165"/>
      <c r="L622" s="165"/>
      <c r="M622" s="165"/>
      <c r="N622" s="165"/>
      <c r="O622" s="165"/>
      <c r="P622" s="165"/>
      <c r="Q622" s="165"/>
      <c r="R622" s="165"/>
      <c r="S622" s="165"/>
      <c r="T622" s="165"/>
      <c r="U622" s="165"/>
      <c r="V622" s="165"/>
      <c r="W622" s="165"/>
      <c r="X622" s="165"/>
      <c r="Y622" s="165"/>
      <c r="Z622" s="165"/>
    </row>
    <row r="623">
      <c r="A623" s="165"/>
      <c r="B623" s="165"/>
      <c r="C623" s="165"/>
      <c r="D623" s="54"/>
      <c r="E623" s="165"/>
      <c r="F623" s="54"/>
      <c r="G623" s="54"/>
      <c r="H623" s="54"/>
      <c r="I623" s="54"/>
      <c r="J623" s="165"/>
      <c r="K623" s="165"/>
      <c r="L623" s="165"/>
      <c r="M623" s="165"/>
      <c r="N623" s="165"/>
      <c r="O623" s="165"/>
      <c r="P623" s="165"/>
      <c r="Q623" s="165"/>
      <c r="R623" s="165"/>
      <c r="S623" s="165"/>
      <c r="T623" s="165"/>
      <c r="U623" s="165"/>
      <c r="V623" s="165"/>
      <c r="W623" s="165"/>
      <c r="X623" s="165"/>
      <c r="Y623" s="165"/>
      <c r="Z623" s="165"/>
    </row>
    <row r="624">
      <c r="A624" s="165"/>
      <c r="B624" s="165"/>
      <c r="C624" s="165"/>
      <c r="D624" s="54"/>
      <c r="E624" s="165"/>
      <c r="F624" s="54"/>
      <c r="G624" s="54"/>
      <c r="H624" s="54"/>
      <c r="I624" s="54"/>
      <c r="J624" s="165"/>
      <c r="K624" s="165"/>
      <c r="L624" s="165"/>
      <c r="M624" s="165"/>
      <c r="N624" s="165"/>
      <c r="O624" s="165"/>
      <c r="P624" s="165"/>
      <c r="Q624" s="165"/>
      <c r="R624" s="165"/>
      <c r="S624" s="165"/>
      <c r="T624" s="165"/>
      <c r="U624" s="165"/>
      <c r="V624" s="165"/>
      <c r="W624" s="165"/>
      <c r="X624" s="165"/>
      <c r="Y624" s="165"/>
      <c r="Z624" s="165"/>
    </row>
    <row r="625">
      <c r="A625" s="165"/>
      <c r="B625" s="165"/>
      <c r="C625" s="165"/>
      <c r="D625" s="54"/>
      <c r="E625" s="165"/>
      <c r="F625" s="54"/>
      <c r="G625" s="54"/>
      <c r="H625" s="54"/>
      <c r="I625" s="54"/>
      <c r="J625" s="165"/>
      <c r="K625" s="165"/>
      <c r="L625" s="165"/>
      <c r="M625" s="165"/>
      <c r="N625" s="165"/>
      <c r="O625" s="165"/>
      <c r="P625" s="165"/>
      <c r="Q625" s="165"/>
      <c r="R625" s="165"/>
      <c r="S625" s="165"/>
      <c r="T625" s="165"/>
      <c r="U625" s="165"/>
      <c r="V625" s="165"/>
      <c r="W625" s="165"/>
      <c r="X625" s="165"/>
      <c r="Y625" s="165"/>
      <c r="Z625" s="165"/>
    </row>
    <row r="626">
      <c r="A626" s="165"/>
      <c r="B626" s="165"/>
      <c r="C626" s="165"/>
      <c r="D626" s="54"/>
      <c r="E626" s="165"/>
      <c r="F626" s="54"/>
      <c r="G626" s="54"/>
      <c r="H626" s="54"/>
      <c r="I626" s="54"/>
      <c r="J626" s="165"/>
      <c r="K626" s="165"/>
      <c r="L626" s="165"/>
      <c r="M626" s="165"/>
      <c r="N626" s="165"/>
      <c r="O626" s="165"/>
      <c r="P626" s="165"/>
      <c r="Q626" s="165"/>
      <c r="R626" s="165"/>
      <c r="S626" s="165"/>
      <c r="T626" s="165"/>
      <c r="U626" s="165"/>
      <c r="V626" s="165"/>
      <c r="W626" s="165"/>
      <c r="X626" s="165"/>
      <c r="Y626" s="165"/>
      <c r="Z626" s="165"/>
    </row>
    <row r="627">
      <c r="A627" s="165"/>
      <c r="B627" s="165"/>
      <c r="C627" s="165"/>
      <c r="D627" s="54"/>
      <c r="E627" s="165"/>
      <c r="F627" s="54"/>
      <c r="G627" s="54"/>
      <c r="H627" s="54"/>
      <c r="I627" s="54"/>
      <c r="J627" s="165"/>
      <c r="K627" s="165"/>
      <c r="L627" s="165"/>
      <c r="M627" s="165"/>
      <c r="N627" s="165"/>
      <c r="O627" s="165"/>
      <c r="P627" s="165"/>
      <c r="Q627" s="165"/>
      <c r="R627" s="165"/>
      <c r="S627" s="165"/>
      <c r="T627" s="165"/>
      <c r="U627" s="165"/>
      <c r="V627" s="165"/>
      <c r="W627" s="165"/>
      <c r="X627" s="165"/>
      <c r="Y627" s="165"/>
      <c r="Z627" s="165"/>
    </row>
    <row r="628">
      <c r="A628" s="165"/>
      <c r="B628" s="165"/>
      <c r="C628" s="165"/>
      <c r="D628" s="54"/>
      <c r="E628" s="165"/>
      <c r="F628" s="54"/>
      <c r="G628" s="54"/>
      <c r="H628" s="54"/>
      <c r="I628" s="54"/>
      <c r="J628" s="165"/>
      <c r="K628" s="165"/>
      <c r="L628" s="165"/>
      <c r="M628" s="165"/>
      <c r="N628" s="165"/>
      <c r="O628" s="165"/>
      <c r="P628" s="165"/>
      <c r="Q628" s="165"/>
      <c r="R628" s="165"/>
      <c r="S628" s="165"/>
      <c r="T628" s="165"/>
      <c r="U628" s="165"/>
      <c r="V628" s="165"/>
      <c r="W628" s="165"/>
      <c r="X628" s="165"/>
      <c r="Y628" s="165"/>
      <c r="Z628" s="165"/>
    </row>
    <row r="629">
      <c r="A629" s="165"/>
      <c r="B629" s="165"/>
      <c r="C629" s="165"/>
      <c r="D629" s="54"/>
      <c r="E629" s="165"/>
      <c r="F629" s="54"/>
      <c r="G629" s="54"/>
      <c r="H629" s="54"/>
      <c r="I629" s="54"/>
      <c r="J629" s="165"/>
      <c r="K629" s="165"/>
      <c r="L629" s="165"/>
      <c r="M629" s="165"/>
      <c r="N629" s="165"/>
      <c r="O629" s="165"/>
      <c r="P629" s="165"/>
      <c r="Q629" s="165"/>
      <c r="R629" s="165"/>
      <c r="S629" s="165"/>
      <c r="T629" s="165"/>
      <c r="U629" s="165"/>
      <c r="V629" s="165"/>
      <c r="W629" s="165"/>
      <c r="X629" s="165"/>
      <c r="Y629" s="165"/>
      <c r="Z629" s="165"/>
    </row>
    <row r="630">
      <c r="A630" s="165"/>
      <c r="B630" s="165"/>
      <c r="C630" s="165"/>
      <c r="D630" s="54"/>
      <c r="E630" s="165"/>
      <c r="F630" s="54"/>
      <c r="G630" s="54"/>
      <c r="H630" s="54"/>
      <c r="I630" s="54"/>
      <c r="J630" s="165"/>
      <c r="K630" s="165"/>
      <c r="L630" s="165"/>
      <c r="M630" s="165"/>
      <c r="N630" s="165"/>
      <c r="O630" s="165"/>
      <c r="P630" s="165"/>
      <c r="Q630" s="165"/>
      <c r="R630" s="165"/>
      <c r="S630" s="165"/>
      <c r="T630" s="165"/>
      <c r="U630" s="165"/>
      <c r="V630" s="165"/>
      <c r="W630" s="165"/>
      <c r="X630" s="165"/>
      <c r="Y630" s="165"/>
      <c r="Z630" s="165"/>
    </row>
    <row r="631">
      <c r="A631" s="165"/>
      <c r="B631" s="165"/>
      <c r="C631" s="165"/>
      <c r="D631" s="54"/>
      <c r="E631" s="165"/>
      <c r="F631" s="54"/>
      <c r="G631" s="54"/>
      <c r="H631" s="54"/>
      <c r="I631" s="54"/>
      <c r="J631" s="165"/>
      <c r="K631" s="165"/>
      <c r="L631" s="165"/>
      <c r="M631" s="165"/>
      <c r="N631" s="165"/>
      <c r="O631" s="165"/>
      <c r="P631" s="165"/>
      <c r="Q631" s="165"/>
      <c r="R631" s="165"/>
      <c r="S631" s="165"/>
      <c r="T631" s="165"/>
      <c r="U631" s="165"/>
      <c r="V631" s="165"/>
      <c r="W631" s="165"/>
      <c r="X631" s="165"/>
      <c r="Y631" s="165"/>
      <c r="Z631" s="165"/>
    </row>
    <row r="632">
      <c r="A632" s="165"/>
      <c r="B632" s="165"/>
      <c r="C632" s="165"/>
      <c r="D632" s="54"/>
      <c r="E632" s="165"/>
      <c r="F632" s="54"/>
      <c r="G632" s="54"/>
      <c r="H632" s="54"/>
      <c r="I632" s="54"/>
      <c r="J632" s="165"/>
      <c r="K632" s="165"/>
      <c r="L632" s="165"/>
      <c r="M632" s="165"/>
      <c r="N632" s="165"/>
      <c r="O632" s="165"/>
      <c r="P632" s="165"/>
      <c r="Q632" s="165"/>
      <c r="R632" s="165"/>
      <c r="S632" s="165"/>
      <c r="T632" s="165"/>
      <c r="U632" s="165"/>
      <c r="V632" s="165"/>
      <c r="W632" s="165"/>
      <c r="X632" s="165"/>
      <c r="Y632" s="165"/>
      <c r="Z632" s="165"/>
    </row>
    <row r="633">
      <c r="A633" s="165"/>
      <c r="B633" s="165"/>
      <c r="C633" s="165"/>
      <c r="D633" s="54"/>
      <c r="E633" s="165"/>
      <c r="F633" s="54"/>
      <c r="G633" s="54"/>
      <c r="H633" s="54"/>
      <c r="I633" s="54"/>
      <c r="J633" s="165"/>
      <c r="K633" s="165"/>
      <c r="L633" s="165"/>
      <c r="M633" s="165"/>
      <c r="N633" s="165"/>
      <c r="O633" s="165"/>
      <c r="P633" s="165"/>
      <c r="Q633" s="165"/>
      <c r="R633" s="165"/>
      <c r="S633" s="165"/>
      <c r="T633" s="165"/>
      <c r="U633" s="165"/>
      <c r="V633" s="165"/>
      <c r="W633" s="165"/>
      <c r="X633" s="165"/>
      <c r="Y633" s="165"/>
      <c r="Z633" s="165"/>
    </row>
    <row r="634">
      <c r="A634" s="165"/>
      <c r="B634" s="165"/>
      <c r="C634" s="165"/>
      <c r="D634" s="54"/>
      <c r="E634" s="165"/>
      <c r="F634" s="54"/>
      <c r="G634" s="54"/>
      <c r="H634" s="54"/>
      <c r="I634" s="54"/>
      <c r="J634" s="165"/>
      <c r="K634" s="165"/>
      <c r="L634" s="165"/>
      <c r="M634" s="165"/>
      <c r="N634" s="165"/>
      <c r="O634" s="165"/>
      <c r="P634" s="165"/>
      <c r="Q634" s="165"/>
      <c r="R634" s="165"/>
      <c r="S634" s="165"/>
      <c r="T634" s="165"/>
      <c r="U634" s="165"/>
      <c r="V634" s="165"/>
      <c r="W634" s="165"/>
      <c r="X634" s="165"/>
      <c r="Y634" s="165"/>
      <c r="Z634" s="165"/>
    </row>
    <row r="635">
      <c r="A635" s="165"/>
      <c r="B635" s="165"/>
      <c r="C635" s="165"/>
      <c r="D635" s="54"/>
      <c r="E635" s="165"/>
      <c r="F635" s="54"/>
      <c r="G635" s="54"/>
      <c r="H635" s="54"/>
      <c r="I635" s="54"/>
      <c r="J635" s="165"/>
      <c r="K635" s="165"/>
      <c r="L635" s="165"/>
      <c r="M635" s="165"/>
      <c r="N635" s="165"/>
      <c r="O635" s="165"/>
      <c r="P635" s="165"/>
      <c r="Q635" s="165"/>
      <c r="R635" s="165"/>
      <c r="S635" s="165"/>
      <c r="T635" s="165"/>
      <c r="U635" s="165"/>
      <c r="V635" s="165"/>
      <c r="W635" s="165"/>
      <c r="X635" s="165"/>
      <c r="Y635" s="165"/>
      <c r="Z635" s="165"/>
    </row>
    <row r="636">
      <c r="A636" s="165"/>
      <c r="B636" s="165"/>
      <c r="C636" s="165"/>
      <c r="D636" s="54"/>
      <c r="E636" s="165"/>
      <c r="F636" s="54"/>
      <c r="G636" s="54"/>
      <c r="H636" s="54"/>
      <c r="I636" s="54"/>
      <c r="J636" s="165"/>
      <c r="K636" s="165"/>
      <c r="L636" s="165"/>
      <c r="M636" s="165"/>
      <c r="N636" s="165"/>
      <c r="O636" s="165"/>
      <c r="P636" s="165"/>
      <c r="Q636" s="165"/>
      <c r="R636" s="165"/>
      <c r="S636" s="165"/>
      <c r="T636" s="165"/>
      <c r="U636" s="165"/>
      <c r="V636" s="165"/>
      <c r="W636" s="165"/>
      <c r="X636" s="165"/>
      <c r="Y636" s="165"/>
      <c r="Z636" s="165"/>
    </row>
    <row r="637">
      <c r="A637" s="165"/>
      <c r="B637" s="165"/>
      <c r="C637" s="165"/>
      <c r="D637" s="54"/>
      <c r="E637" s="165"/>
      <c r="F637" s="54"/>
      <c r="G637" s="54"/>
      <c r="H637" s="54"/>
      <c r="I637" s="54"/>
      <c r="J637" s="165"/>
      <c r="K637" s="165"/>
      <c r="L637" s="165"/>
      <c r="M637" s="165"/>
      <c r="N637" s="165"/>
      <c r="O637" s="165"/>
      <c r="P637" s="165"/>
      <c r="Q637" s="165"/>
      <c r="R637" s="165"/>
      <c r="S637" s="165"/>
      <c r="T637" s="165"/>
      <c r="U637" s="165"/>
      <c r="V637" s="165"/>
      <c r="W637" s="165"/>
      <c r="X637" s="165"/>
      <c r="Y637" s="165"/>
      <c r="Z637" s="165"/>
    </row>
    <row r="638">
      <c r="A638" s="165"/>
      <c r="B638" s="165"/>
      <c r="C638" s="165"/>
      <c r="D638" s="54"/>
      <c r="E638" s="165"/>
      <c r="F638" s="54"/>
      <c r="G638" s="54"/>
      <c r="H638" s="54"/>
      <c r="I638" s="54"/>
      <c r="J638" s="165"/>
      <c r="K638" s="165"/>
      <c r="L638" s="165"/>
      <c r="M638" s="165"/>
      <c r="N638" s="165"/>
      <c r="O638" s="165"/>
      <c r="P638" s="165"/>
      <c r="Q638" s="165"/>
      <c r="R638" s="165"/>
      <c r="S638" s="165"/>
      <c r="T638" s="165"/>
      <c r="U638" s="165"/>
      <c r="V638" s="165"/>
      <c r="W638" s="165"/>
      <c r="X638" s="165"/>
      <c r="Y638" s="165"/>
      <c r="Z638" s="165"/>
    </row>
    <row r="639">
      <c r="A639" s="165"/>
      <c r="B639" s="165"/>
      <c r="C639" s="165"/>
      <c r="D639" s="54"/>
      <c r="E639" s="165"/>
      <c r="F639" s="54"/>
      <c r="G639" s="54"/>
      <c r="H639" s="54"/>
      <c r="I639" s="54"/>
      <c r="J639" s="165"/>
      <c r="K639" s="165"/>
      <c r="L639" s="165"/>
      <c r="M639" s="165"/>
      <c r="N639" s="165"/>
      <c r="O639" s="165"/>
      <c r="P639" s="165"/>
      <c r="Q639" s="165"/>
      <c r="R639" s="165"/>
      <c r="S639" s="165"/>
      <c r="T639" s="165"/>
      <c r="U639" s="165"/>
      <c r="V639" s="165"/>
      <c r="W639" s="165"/>
      <c r="X639" s="165"/>
      <c r="Y639" s="165"/>
      <c r="Z639" s="165"/>
    </row>
    <row r="640">
      <c r="A640" s="165"/>
      <c r="B640" s="165"/>
      <c r="C640" s="165"/>
      <c r="D640" s="54"/>
      <c r="E640" s="165"/>
      <c r="F640" s="54"/>
      <c r="G640" s="54"/>
      <c r="H640" s="54"/>
      <c r="I640" s="54"/>
      <c r="J640" s="165"/>
      <c r="K640" s="165"/>
      <c r="L640" s="165"/>
      <c r="M640" s="165"/>
      <c r="N640" s="165"/>
      <c r="O640" s="165"/>
      <c r="P640" s="165"/>
      <c r="Q640" s="165"/>
      <c r="R640" s="165"/>
      <c r="S640" s="165"/>
      <c r="T640" s="165"/>
      <c r="U640" s="165"/>
      <c r="V640" s="165"/>
      <c r="W640" s="165"/>
      <c r="X640" s="165"/>
      <c r="Y640" s="165"/>
      <c r="Z640" s="165"/>
    </row>
    <row r="641">
      <c r="A641" s="165"/>
      <c r="B641" s="165"/>
      <c r="C641" s="165"/>
      <c r="D641" s="54"/>
      <c r="E641" s="165"/>
      <c r="F641" s="54"/>
      <c r="G641" s="54"/>
      <c r="H641" s="54"/>
      <c r="I641" s="54"/>
      <c r="J641" s="165"/>
      <c r="K641" s="165"/>
      <c r="L641" s="165"/>
      <c r="M641" s="165"/>
      <c r="N641" s="165"/>
      <c r="O641" s="165"/>
      <c r="P641" s="165"/>
      <c r="Q641" s="165"/>
      <c r="R641" s="165"/>
      <c r="S641" s="165"/>
      <c r="T641" s="165"/>
      <c r="U641" s="165"/>
      <c r="V641" s="165"/>
      <c r="W641" s="165"/>
      <c r="X641" s="165"/>
      <c r="Y641" s="165"/>
      <c r="Z641" s="165"/>
    </row>
    <row r="642">
      <c r="A642" s="165"/>
      <c r="B642" s="165"/>
      <c r="C642" s="165"/>
      <c r="D642" s="54"/>
      <c r="E642" s="165"/>
      <c r="F642" s="54"/>
      <c r="G642" s="54"/>
      <c r="H642" s="54"/>
      <c r="I642" s="54"/>
      <c r="J642" s="165"/>
      <c r="K642" s="165"/>
      <c r="L642" s="165"/>
      <c r="M642" s="165"/>
      <c r="N642" s="165"/>
      <c r="O642" s="165"/>
      <c r="P642" s="165"/>
      <c r="Q642" s="165"/>
      <c r="R642" s="165"/>
      <c r="S642" s="165"/>
      <c r="T642" s="165"/>
      <c r="U642" s="165"/>
      <c r="V642" s="165"/>
      <c r="W642" s="165"/>
      <c r="X642" s="165"/>
      <c r="Y642" s="165"/>
      <c r="Z642" s="165"/>
    </row>
    <row r="643">
      <c r="A643" s="165"/>
      <c r="B643" s="165"/>
      <c r="C643" s="165"/>
      <c r="D643" s="54"/>
      <c r="E643" s="165"/>
      <c r="F643" s="54"/>
      <c r="G643" s="54"/>
      <c r="H643" s="54"/>
      <c r="I643" s="54"/>
      <c r="J643" s="165"/>
      <c r="K643" s="165"/>
      <c r="L643" s="165"/>
      <c r="M643" s="165"/>
      <c r="N643" s="165"/>
      <c r="O643" s="165"/>
      <c r="P643" s="165"/>
      <c r="Q643" s="165"/>
      <c r="R643" s="165"/>
      <c r="S643" s="165"/>
      <c r="T643" s="165"/>
      <c r="U643" s="165"/>
      <c r="V643" s="165"/>
      <c r="W643" s="165"/>
      <c r="X643" s="165"/>
      <c r="Y643" s="165"/>
      <c r="Z643" s="165"/>
    </row>
    <row r="644">
      <c r="A644" s="165"/>
      <c r="B644" s="165"/>
      <c r="C644" s="165"/>
      <c r="D644" s="54"/>
      <c r="E644" s="165"/>
      <c r="F644" s="54"/>
      <c r="G644" s="54"/>
      <c r="H644" s="54"/>
      <c r="I644" s="54"/>
      <c r="J644" s="165"/>
      <c r="K644" s="165"/>
      <c r="L644" s="165"/>
      <c r="M644" s="165"/>
      <c r="N644" s="165"/>
      <c r="O644" s="165"/>
      <c r="P644" s="165"/>
      <c r="Q644" s="165"/>
      <c r="R644" s="165"/>
      <c r="S644" s="165"/>
      <c r="T644" s="165"/>
      <c r="U644" s="165"/>
      <c r="V644" s="165"/>
      <c r="W644" s="165"/>
      <c r="X644" s="165"/>
      <c r="Y644" s="165"/>
      <c r="Z644" s="165"/>
    </row>
    <row r="645">
      <c r="A645" s="165"/>
      <c r="B645" s="165"/>
      <c r="C645" s="165"/>
      <c r="D645" s="54"/>
      <c r="E645" s="165"/>
      <c r="F645" s="54"/>
      <c r="G645" s="54"/>
      <c r="H645" s="54"/>
      <c r="I645" s="54"/>
      <c r="J645" s="165"/>
      <c r="K645" s="165"/>
      <c r="L645" s="165"/>
      <c r="M645" s="165"/>
      <c r="N645" s="165"/>
      <c r="O645" s="165"/>
      <c r="P645" s="165"/>
      <c r="Q645" s="165"/>
      <c r="R645" s="165"/>
      <c r="S645" s="165"/>
      <c r="T645" s="165"/>
      <c r="U645" s="165"/>
      <c r="V645" s="165"/>
      <c r="W645" s="165"/>
      <c r="X645" s="165"/>
      <c r="Y645" s="165"/>
      <c r="Z645" s="165"/>
    </row>
    <row r="646">
      <c r="A646" s="165"/>
      <c r="B646" s="165"/>
      <c r="C646" s="165"/>
      <c r="D646" s="54"/>
      <c r="E646" s="165"/>
      <c r="F646" s="54"/>
      <c r="G646" s="54"/>
      <c r="H646" s="54"/>
      <c r="I646" s="54"/>
      <c r="J646" s="165"/>
      <c r="K646" s="165"/>
      <c r="L646" s="165"/>
      <c r="M646" s="165"/>
      <c r="N646" s="165"/>
      <c r="O646" s="165"/>
      <c r="P646" s="165"/>
      <c r="Q646" s="165"/>
      <c r="R646" s="165"/>
      <c r="S646" s="165"/>
      <c r="T646" s="165"/>
      <c r="U646" s="165"/>
      <c r="V646" s="165"/>
      <c r="W646" s="165"/>
      <c r="X646" s="165"/>
      <c r="Y646" s="165"/>
      <c r="Z646" s="165"/>
    </row>
    <row r="647">
      <c r="A647" s="165"/>
      <c r="B647" s="165"/>
      <c r="C647" s="165"/>
      <c r="D647" s="54"/>
      <c r="E647" s="165"/>
      <c r="F647" s="54"/>
      <c r="G647" s="54"/>
      <c r="H647" s="54"/>
      <c r="I647" s="54"/>
      <c r="J647" s="165"/>
      <c r="K647" s="165"/>
      <c r="L647" s="165"/>
      <c r="M647" s="165"/>
      <c r="N647" s="165"/>
      <c r="O647" s="165"/>
      <c r="P647" s="165"/>
      <c r="Q647" s="165"/>
      <c r="R647" s="165"/>
      <c r="S647" s="165"/>
      <c r="T647" s="165"/>
      <c r="U647" s="165"/>
      <c r="V647" s="165"/>
      <c r="W647" s="165"/>
      <c r="X647" s="165"/>
      <c r="Y647" s="165"/>
      <c r="Z647" s="165"/>
    </row>
    <row r="648">
      <c r="A648" s="165"/>
      <c r="B648" s="165"/>
      <c r="C648" s="165"/>
      <c r="D648" s="54"/>
      <c r="E648" s="165"/>
      <c r="F648" s="54"/>
      <c r="G648" s="54"/>
      <c r="H648" s="54"/>
      <c r="I648" s="54"/>
      <c r="J648" s="165"/>
      <c r="K648" s="165"/>
      <c r="L648" s="165"/>
      <c r="M648" s="165"/>
      <c r="N648" s="165"/>
      <c r="O648" s="165"/>
      <c r="P648" s="165"/>
      <c r="Q648" s="165"/>
      <c r="R648" s="165"/>
      <c r="S648" s="165"/>
      <c r="T648" s="165"/>
      <c r="U648" s="165"/>
      <c r="V648" s="165"/>
      <c r="W648" s="165"/>
      <c r="X648" s="165"/>
      <c r="Y648" s="165"/>
      <c r="Z648" s="165"/>
    </row>
    <row r="649">
      <c r="A649" s="165"/>
      <c r="B649" s="165"/>
      <c r="C649" s="165"/>
      <c r="D649" s="54"/>
      <c r="E649" s="165"/>
      <c r="F649" s="54"/>
      <c r="G649" s="54"/>
      <c r="H649" s="54"/>
      <c r="I649" s="54"/>
      <c r="J649" s="165"/>
      <c r="K649" s="165"/>
      <c r="L649" s="165"/>
      <c r="M649" s="165"/>
      <c r="N649" s="165"/>
      <c r="O649" s="165"/>
      <c r="P649" s="165"/>
      <c r="Q649" s="165"/>
      <c r="R649" s="165"/>
      <c r="S649" s="165"/>
      <c r="T649" s="165"/>
      <c r="U649" s="165"/>
      <c r="V649" s="165"/>
      <c r="W649" s="165"/>
      <c r="X649" s="165"/>
      <c r="Y649" s="165"/>
      <c r="Z649" s="165"/>
    </row>
    <row r="650">
      <c r="A650" s="165"/>
      <c r="B650" s="165"/>
      <c r="C650" s="165"/>
      <c r="D650" s="54"/>
      <c r="E650" s="165"/>
      <c r="F650" s="54"/>
      <c r="G650" s="54"/>
      <c r="H650" s="54"/>
      <c r="I650" s="54"/>
      <c r="J650" s="165"/>
      <c r="K650" s="165"/>
      <c r="L650" s="165"/>
      <c r="M650" s="165"/>
      <c r="N650" s="165"/>
      <c r="O650" s="165"/>
      <c r="P650" s="165"/>
      <c r="Q650" s="165"/>
      <c r="R650" s="165"/>
      <c r="S650" s="165"/>
      <c r="T650" s="165"/>
      <c r="U650" s="165"/>
      <c r="V650" s="165"/>
      <c r="W650" s="165"/>
      <c r="X650" s="165"/>
      <c r="Y650" s="165"/>
      <c r="Z650" s="165"/>
    </row>
    <row r="651">
      <c r="A651" s="165"/>
      <c r="B651" s="165"/>
      <c r="C651" s="165"/>
      <c r="D651" s="54"/>
      <c r="E651" s="165"/>
      <c r="F651" s="54"/>
      <c r="G651" s="54"/>
      <c r="H651" s="54"/>
      <c r="I651" s="54"/>
      <c r="J651" s="165"/>
      <c r="K651" s="165"/>
      <c r="L651" s="165"/>
      <c r="M651" s="165"/>
      <c r="N651" s="165"/>
      <c r="O651" s="165"/>
      <c r="P651" s="165"/>
      <c r="Q651" s="165"/>
      <c r="R651" s="165"/>
      <c r="S651" s="165"/>
      <c r="T651" s="165"/>
      <c r="U651" s="165"/>
      <c r="V651" s="165"/>
      <c r="W651" s="165"/>
      <c r="X651" s="165"/>
      <c r="Y651" s="165"/>
      <c r="Z651" s="165"/>
    </row>
    <row r="652">
      <c r="A652" s="165"/>
      <c r="B652" s="165"/>
      <c r="C652" s="165"/>
      <c r="D652" s="54"/>
      <c r="E652" s="165"/>
      <c r="F652" s="54"/>
      <c r="G652" s="54"/>
      <c r="H652" s="54"/>
      <c r="I652" s="54"/>
      <c r="J652" s="165"/>
      <c r="K652" s="165"/>
      <c r="L652" s="165"/>
      <c r="M652" s="165"/>
      <c r="N652" s="165"/>
      <c r="O652" s="165"/>
      <c r="P652" s="165"/>
      <c r="Q652" s="165"/>
      <c r="R652" s="165"/>
      <c r="S652" s="165"/>
      <c r="T652" s="165"/>
      <c r="U652" s="165"/>
      <c r="V652" s="165"/>
      <c r="W652" s="165"/>
      <c r="X652" s="165"/>
      <c r="Y652" s="165"/>
      <c r="Z652" s="165"/>
    </row>
    <row r="653">
      <c r="A653" s="165"/>
      <c r="B653" s="165"/>
      <c r="C653" s="165"/>
      <c r="D653" s="54"/>
      <c r="E653" s="165"/>
      <c r="F653" s="54"/>
      <c r="G653" s="54"/>
      <c r="H653" s="54"/>
      <c r="I653" s="54"/>
      <c r="J653" s="165"/>
      <c r="K653" s="165"/>
      <c r="L653" s="165"/>
      <c r="M653" s="165"/>
      <c r="N653" s="165"/>
      <c r="O653" s="165"/>
      <c r="P653" s="165"/>
      <c r="Q653" s="165"/>
      <c r="R653" s="165"/>
      <c r="S653" s="165"/>
      <c r="T653" s="165"/>
      <c r="U653" s="165"/>
      <c r="V653" s="165"/>
      <c r="W653" s="165"/>
      <c r="X653" s="165"/>
      <c r="Y653" s="165"/>
      <c r="Z653" s="165"/>
    </row>
    <row r="654">
      <c r="A654" s="165"/>
      <c r="B654" s="165"/>
      <c r="C654" s="165"/>
      <c r="D654" s="54"/>
      <c r="E654" s="165"/>
      <c r="F654" s="54"/>
      <c r="G654" s="54"/>
      <c r="H654" s="54"/>
      <c r="I654" s="54"/>
      <c r="J654" s="165"/>
      <c r="K654" s="165"/>
      <c r="L654" s="165"/>
      <c r="M654" s="165"/>
      <c r="N654" s="165"/>
      <c r="O654" s="165"/>
      <c r="P654" s="165"/>
      <c r="Q654" s="165"/>
      <c r="R654" s="165"/>
      <c r="S654" s="165"/>
      <c r="T654" s="165"/>
      <c r="U654" s="165"/>
      <c r="V654" s="165"/>
      <c r="W654" s="165"/>
      <c r="X654" s="165"/>
      <c r="Y654" s="165"/>
      <c r="Z654" s="165"/>
    </row>
    <row r="655">
      <c r="A655" s="165"/>
      <c r="B655" s="165"/>
      <c r="C655" s="165"/>
      <c r="D655" s="54"/>
      <c r="E655" s="165"/>
      <c r="F655" s="54"/>
      <c r="G655" s="54"/>
      <c r="H655" s="54"/>
      <c r="I655" s="54"/>
      <c r="J655" s="165"/>
      <c r="K655" s="165"/>
      <c r="L655" s="165"/>
      <c r="M655" s="165"/>
      <c r="N655" s="165"/>
      <c r="O655" s="165"/>
      <c r="P655" s="165"/>
      <c r="Q655" s="165"/>
      <c r="R655" s="165"/>
      <c r="S655" s="165"/>
      <c r="T655" s="165"/>
      <c r="U655" s="165"/>
      <c r="V655" s="165"/>
      <c r="W655" s="165"/>
      <c r="X655" s="165"/>
      <c r="Y655" s="165"/>
      <c r="Z655" s="165"/>
    </row>
    <row r="656">
      <c r="A656" s="165"/>
      <c r="B656" s="165"/>
      <c r="C656" s="165"/>
      <c r="D656" s="54"/>
      <c r="E656" s="165"/>
      <c r="F656" s="54"/>
      <c r="G656" s="54"/>
      <c r="H656" s="54"/>
      <c r="I656" s="54"/>
      <c r="J656" s="165"/>
      <c r="K656" s="165"/>
      <c r="L656" s="165"/>
      <c r="M656" s="165"/>
      <c r="N656" s="165"/>
      <c r="O656" s="165"/>
      <c r="P656" s="165"/>
      <c r="Q656" s="165"/>
      <c r="R656" s="165"/>
      <c r="S656" s="165"/>
      <c r="T656" s="165"/>
      <c r="U656" s="165"/>
      <c r="V656" s="165"/>
      <c r="W656" s="165"/>
      <c r="X656" s="165"/>
      <c r="Y656" s="165"/>
      <c r="Z656" s="165"/>
    </row>
    <row r="657">
      <c r="A657" s="165"/>
      <c r="B657" s="165"/>
      <c r="C657" s="165"/>
      <c r="D657" s="54"/>
      <c r="E657" s="165"/>
      <c r="F657" s="54"/>
      <c r="G657" s="54"/>
      <c r="H657" s="54"/>
      <c r="I657" s="54"/>
      <c r="J657" s="165"/>
      <c r="K657" s="165"/>
      <c r="L657" s="165"/>
      <c r="M657" s="165"/>
      <c r="N657" s="165"/>
      <c r="O657" s="165"/>
      <c r="P657" s="165"/>
      <c r="Q657" s="165"/>
      <c r="R657" s="165"/>
      <c r="S657" s="165"/>
      <c r="T657" s="165"/>
      <c r="U657" s="165"/>
      <c r="V657" s="165"/>
      <c r="W657" s="165"/>
      <c r="X657" s="165"/>
      <c r="Y657" s="165"/>
      <c r="Z657" s="165"/>
    </row>
    <row r="658">
      <c r="A658" s="165"/>
      <c r="B658" s="165"/>
      <c r="C658" s="165"/>
      <c r="D658" s="54"/>
      <c r="E658" s="165"/>
      <c r="F658" s="54"/>
      <c r="G658" s="54"/>
      <c r="H658" s="54"/>
      <c r="I658" s="54"/>
      <c r="J658" s="165"/>
      <c r="K658" s="165"/>
      <c r="L658" s="165"/>
      <c r="M658" s="165"/>
      <c r="N658" s="165"/>
      <c r="O658" s="165"/>
      <c r="P658" s="165"/>
      <c r="Q658" s="165"/>
      <c r="R658" s="165"/>
      <c r="S658" s="165"/>
      <c r="T658" s="165"/>
      <c r="U658" s="165"/>
      <c r="V658" s="165"/>
      <c r="W658" s="165"/>
      <c r="X658" s="165"/>
      <c r="Y658" s="165"/>
      <c r="Z658" s="165"/>
    </row>
    <row r="659">
      <c r="A659" s="165"/>
      <c r="B659" s="165"/>
      <c r="C659" s="165"/>
      <c r="D659" s="54"/>
      <c r="E659" s="165"/>
      <c r="F659" s="54"/>
      <c r="G659" s="54"/>
      <c r="H659" s="54"/>
      <c r="I659" s="54"/>
      <c r="J659" s="165"/>
      <c r="K659" s="165"/>
      <c r="L659" s="165"/>
      <c r="M659" s="165"/>
      <c r="N659" s="165"/>
      <c r="O659" s="165"/>
      <c r="P659" s="165"/>
      <c r="Q659" s="165"/>
      <c r="R659" s="165"/>
      <c r="S659" s="165"/>
      <c r="T659" s="165"/>
      <c r="U659" s="165"/>
      <c r="V659" s="165"/>
      <c r="W659" s="165"/>
      <c r="X659" s="165"/>
      <c r="Y659" s="165"/>
      <c r="Z659" s="165"/>
    </row>
    <row r="660">
      <c r="A660" s="165"/>
      <c r="B660" s="165"/>
      <c r="C660" s="165"/>
      <c r="D660" s="54"/>
      <c r="E660" s="165"/>
      <c r="F660" s="54"/>
      <c r="G660" s="54"/>
      <c r="H660" s="54"/>
      <c r="I660" s="54"/>
      <c r="J660" s="165"/>
      <c r="K660" s="165"/>
      <c r="L660" s="165"/>
      <c r="M660" s="165"/>
      <c r="N660" s="165"/>
      <c r="O660" s="165"/>
      <c r="P660" s="165"/>
      <c r="Q660" s="165"/>
      <c r="R660" s="165"/>
      <c r="S660" s="165"/>
      <c r="T660" s="165"/>
      <c r="U660" s="165"/>
      <c r="V660" s="165"/>
      <c r="W660" s="165"/>
      <c r="X660" s="165"/>
      <c r="Y660" s="165"/>
      <c r="Z660" s="165"/>
    </row>
    <row r="661">
      <c r="A661" s="165"/>
      <c r="B661" s="165"/>
      <c r="C661" s="165"/>
      <c r="D661" s="54"/>
      <c r="E661" s="165"/>
      <c r="F661" s="54"/>
      <c r="G661" s="54"/>
      <c r="H661" s="54"/>
      <c r="I661" s="54"/>
      <c r="J661" s="165"/>
      <c r="K661" s="165"/>
      <c r="L661" s="165"/>
      <c r="M661" s="165"/>
      <c r="N661" s="165"/>
      <c r="O661" s="165"/>
      <c r="P661" s="165"/>
      <c r="Q661" s="165"/>
      <c r="R661" s="165"/>
      <c r="S661" s="165"/>
      <c r="T661" s="165"/>
      <c r="U661" s="165"/>
      <c r="V661" s="165"/>
      <c r="W661" s="165"/>
      <c r="X661" s="165"/>
      <c r="Y661" s="165"/>
      <c r="Z661" s="165"/>
    </row>
    <row r="662">
      <c r="A662" s="165"/>
      <c r="B662" s="165"/>
      <c r="C662" s="165"/>
      <c r="D662" s="54"/>
      <c r="E662" s="165"/>
      <c r="F662" s="54"/>
      <c r="G662" s="54"/>
      <c r="H662" s="54"/>
      <c r="I662" s="54"/>
      <c r="J662" s="165"/>
      <c r="K662" s="165"/>
      <c r="L662" s="165"/>
      <c r="M662" s="165"/>
      <c r="N662" s="165"/>
      <c r="O662" s="165"/>
      <c r="P662" s="165"/>
      <c r="Q662" s="165"/>
      <c r="R662" s="165"/>
      <c r="S662" s="165"/>
      <c r="T662" s="165"/>
      <c r="U662" s="165"/>
      <c r="V662" s="165"/>
      <c r="W662" s="165"/>
      <c r="X662" s="165"/>
      <c r="Y662" s="165"/>
      <c r="Z662" s="165"/>
    </row>
    <row r="663">
      <c r="A663" s="165"/>
      <c r="B663" s="165"/>
      <c r="C663" s="165"/>
      <c r="D663" s="54"/>
      <c r="E663" s="165"/>
      <c r="F663" s="54"/>
      <c r="G663" s="54"/>
      <c r="H663" s="54"/>
      <c r="I663" s="54"/>
      <c r="J663" s="165"/>
      <c r="K663" s="165"/>
      <c r="L663" s="165"/>
      <c r="M663" s="165"/>
      <c r="N663" s="165"/>
      <c r="O663" s="165"/>
      <c r="P663" s="165"/>
      <c r="Q663" s="165"/>
      <c r="R663" s="165"/>
      <c r="S663" s="165"/>
      <c r="T663" s="165"/>
      <c r="U663" s="165"/>
      <c r="V663" s="165"/>
      <c r="W663" s="165"/>
      <c r="X663" s="165"/>
      <c r="Y663" s="165"/>
      <c r="Z663" s="165"/>
    </row>
    <row r="664">
      <c r="A664" s="165"/>
      <c r="B664" s="165"/>
      <c r="C664" s="165"/>
      <c r="D664" s="54"/>
      <c r="E664" s="165"/>
      <c r="F664" s="54"/>
      <c r="G664" s="54"/>
      <c r="H664" s="54"/>
      <c r="I664" s="54"/>
      <c r="J664" s="165"/>
      <c r="K664" s="165"/>
      <c r="L664" s="165"/>
      <c r="M664" s="165"/>
      <c r="N664" s="165"/>
      <c r="O664" s="165"/>
      <c r="P664" s="165"/>
      <c r="Q664" s="165"/>
      <c r="R664" s="165"/>
      <c r="S664" s="165"/>
      <c r="T664" s="165"/>
      <c r="U664" s="165"/>
      <c r="V664" s="165"/>
      <c r="W664" s="165"/>
      <c r="X664" s="165"/>
      <c r="Y664" s="165"/>
      <c r="Z664" s="165"/>
    </row>
    <row r="665">
      <c r="A665" s="165"/>
      <c r="B665" s="165"/>
      <c r="C665" s="165"/>
      <c r="D665" s="54"/>
      <c r="E665" s="165"/>
      <c r="F665" s="54"/>
      <c r="G665" s="54"/>
      <c r="H665" s="54"/>
      <c r="I665" s="54"/>
      <c r="J665" s="165"/>
      <c r="K665" s="165"/>
      <c r="L665" s="165"/>
      <c r="M665" s="165"/>
      <c r="N665" s="165"/>
      <c r="O665" s="165"/>
      <c r="P665" s="165"/>
      <c r="Q665" s="165"/>
      <c r="R665" s="165"/>
      <c r="S665" s="165"/>
      <c r="T665" s="165"/>
      <c r="U665" s="165"/>
      <c r="V665" s="165"/>
      <c r="W665" s="165"/>
      <c r="X665" s="165"/>
      <c r="Y665" s="165"/>
      <c r="Z665" s="165"/>
    </row>
    <row r="666">
      <c r="A666" s="165"/>
      <c r="B666" s="165"/>
      <c r="C666" s="165"/>
      <c r="D666" s="54"/>
      <c r="E666" s="165"/>
      <c r="F666" s="54"/>
      <c r="G666" s="54"/>
      <c r="H666" s="54"/>
      <c r="I666" s="54"/>
      <c r="J666" s="165"/>
      <c r="K666" s="165"/>
      <c r="L666" s="165"/>
      <c r="M666" s="165"/>
      <c r="N666" s="165"/>
      <c r="O666" s="165"/>
      <c r="P666" s="165"/>
      <c r="Q666" s="165"/>
      <c r="R666" s="165"/>
      <c r="S666" s="165"/>
      <c r="T666" s="165"/>
      <c r="U666" s="165"/>
      <c r="V666" s="165"/>
      <c r="W666" s="165"/>
      <c r="X666" s="165"/>
      <c r="Y666" s="165"/>
      <c r="Z666" s="165"/>
    </row>
    <row r="667">
      <c r="A667" s="165"/>
      <c r="B667" s="165"/>
      <c r="C667" s="165"/>
      <c r="D667" s="54"/>
      <c r="E667" s="165"/>
      <c r="F667" s="54"/>
      <c r="G667" s="54"/>
      <c r="H667" s="54"/>
      <c r="I667" s="54"/>
      <c r="J667" s="165"/>
      <c r="K667" s="165"/>
      <c r="L667" s="165"/>
      <c r="M667" s="165"/>
      <c r="N667" s="165"/>
      <c r="O667" s="165"/>
      <c r="P667" s="165"/>
      <c r="Q667" s="165"/>
      <c r="R667" s="165"/>
      <c r="S667" s="165"/>
      <c r="T667" s="165"/>
      <c r="U667" s="165"/>
      <c r="V667" s="165"/>
      <c r="W667" s="165"/>
      <c r="X667" s="165"/>
      <c r="Y667" s="165"/>
      <c r="Z667" s="165"/>
    </row>
    <row r="668">
      <c r="A668" s="165"/>
      <c r="B668" s="165"/>
      <c r="C668" s="165"/>
      <c r="D668" s="54"/>
      <c r="E668" s="165"/>
      <c r="F668" s="54"/>
      <c r="G668" s="54"/>
      <c r="H668" s="54"/>
      <c r="I668" s="54"/>
      <c r="J668" s="165"/>
      <c r="K668" s="165"/>
      <c r="L668" s="165"/>
      <c r="M668" s="165"/>
      <c r="N668" s="165"/>
      <c r="O668" s="165"/>
      <c r="P668" s="165"/>
      <c r="Q668" s="165"/>
      <c r="R668" s="165"/>
      <c r="S668" s="165"/>
      <c r="T668" s="165"/>
      <c r="U668" s="165"/>
      <c r="V668" s="165"/>
      <c r="W668" s="165"/>
      <c r="X668" s="165"/>
      <c r="Y668" s="165"/>
      <c r="Z668" s="165"/>
    </row>
    <row r="669">
      <c r="A669" s="165"/>
      <c r="B669" s="165"/>
      <c r="C669" s="165"/>
      <c r="D669" s="54"/>
      <c r="E669" s="165"/>
      <c r="F669" s="54"/>
      <c r="G669" s="54"/>
      <c r="H669" s="54"/>
      <c r="I669" s="54"/>
      <c r="J669" s="165"/>
      <c r="K669" s="165"/>
      <c r="L669" s="165"/>
      <c r="M669" s="165"/>
      <c r="N669" s="165"/>
      <c r="O669" s="165"/>
      <c r="P669" s="165"/>
      <c r="Q669" s="165"/>
      <c r="R669" s="165"/>
      <c r="S669" s="165"/>
      <c r="T669" s="165"/>
      <c r="U669" s="165"/>
      <c r="V669" s="165"/>
      <c r="W669" s="165"/>
      <c r="X669" s="165"/>
      <c r="Y669" s="165"/>
      <c r="Z669" s="165"/>
    </row>
    <row r="670">
      <c r="A670" s="165"/>
      <c r="B670" s="165"/>
      <c r="C670" s="165"/>
      <c r="D670" s="54"/>
      <c r="E670" s="165"/>
      <c r="F670" s="54"/>
      <c r="G670" s="54"/>
      <c r="H670" s="54"/>
      <c r="I670" s="54"/>
      <c r="J670" s="165"/>
      <c r="K670" s="165"/>
      <c r="L670" s="165"/>
      <c r="M670" s="165"/>
      <c r="N670" s="165"/>
      <c r="O670" s="165"/>
      <c r="P670" s="165"/>
      <c r="Q670" s="165"/>
      <c r="R670" s="165"/>
      <c r="S670" s="165"/>
      <c r="T670" s="165"/>
      <c r="U670" s="165"/>
      <c r="V670" s="165"/>
      <c r="W670" s="165"/>
      <c r="X670" s="165"/>
      <c r="Y670" s="165"/>
      <c r="Z670" s="165"/>
    </row>
    <row r="671">
      <c r="A671" s="165"/>
      <c r="B671" s="165"/>
      <c r="C671" s="165"/>
      <c r="D671" s="54"/>
      <c r="E671" s="165"/>
      <c r="F671" s="54"/>
      <c r="G671" s="54"/>
      <c r="H671" s="54"/>
      <c r="I671" s="54"/>
      <c r="J671" s="165"/>
      <c r="K671" s="165"/>
      <c r="L671" s="165"/>
      <c r="M671" s="165"/>
      <c r="N671" s="165"/>
      <c r="O671" s="165"/>
      <c r="P671" s="165"/>
      <c r="Q671" s="165"/>
      <c r="R671" s="165"/>
      <c r="S671" s="165"/>
      <c r="T671" s="165"/>
      <c r="U671" s="165"/>
      <c r="V671" s="165"/>
      <c r="W671" s="165"/>
      <c r="X671" s="165"/>
      <c r="Y671" s="165"/>
      <c r="Z671" s="165"/>
    </row>
    <row r="672">
      <c r="A672" s="165"/>
      <c r="B672" s="165"/>
      <c r="C672" s="165"/>
      <c r="D672" s="54"/>
      <c r="E672" s="165"/>
      <c r="F672" s="54"/>
      <c r="G672" s="54"/>
      <c r="H672" s="54"/>
      <c r="I672" s="54"/>
      <c r="J672" s="165"/>
      <c r="K672" s="165"/>
      <c r="L672" s="165"/>
      <c r="M672" s="165"/>
      <c r="N672" s="165"/>
      <c r="O672" s="165"/>
      <c r="P672" s="165"/>
      <c r="Q672" s="165"/>
      <c r="R672" s="165"/>
      <c r="S672" s="165"/>
      <c r="T672" s="165"/>
      <c r="U672" s="165"/>
      <c r="V672" s="165"/>
      <c r="W672" s="165"/>
      <c r="X672" s="165"/>
      <c r="Y672" s="165"/>
      <c r="Z672" s="165"/>
    </row>
    <row r="673">
      <c r="A673" s="165"/>
      <c r="B673" s="165"/>
      <c r="C673" s="165"/>
      <c r="D673" s="54"/>
      <c r="E673" s="165"/>
      <c r="F673" s="54"/>
      <c r="G673" s="54"/>
      <c r="H673" s="54"/>
      <c r="I673" s="54"/>
      <c r="J673" s="165"/>
      <c r="K673" s="165"/>
      <c r="L673" s="165"/>
      <c r="M673" s="165"/>
      <c r="N673" s="165"/>
      <c r="O673" s="165"/>
      <c r="P673" s="165"/>
      <c r="Q673" s="165"/>
      <c r="R673" s="165"/>
      <c r="S673" s="165"/>
      <c r="T673" s="165"/>
      <c r="U673" s="165"/>
      <c r="V673" s="165"/>
      <c r="W673" s="165"/>
      <c r="X673" s="165"/>
      <c r="Y673" s="165"/>
      <c r="Z673" s="165"/>
    </row>
    <row r="674">
      <c r="A674" s="165"/>
      <c r="B674" s="165"/>
      <c r="C674" s="165"/>
      <c r="D674" s="54"/>
      <c r="E674" s="165"/>
      <c r="F674" s="54"/>
      <c r="G674" s="54"/>
      <c r="H674" s="54"/>
      <c r="I674" s="54"/>
      <c r="J674" s="165"/>
      <c r="K674" s="165"/>
      <c r="L674" s="165"/>
      <c r="M674" s="165"/>
      <c r="N674" s="165"/>
      <c r="O674" s="165"/>
      <c r="P674" s="165"/>
      <c r="Q674" s="165"/>
      <c r="R674" s="165"/>
      <c r="S674" s="165"/>
      <c r="T674" s="165"/>
      <c r="U674" s="165"/>
      <c r="V674" s="165"/>
      <c r="W674" s="165"/>
      <c r="X674" s="165"/>
      <c r="Y674" s="165"/>
      <c r="Z674" s="165"/>
    </row>
    <row r="675">
      <c r="A675" s="165"/>
      <c r="B675" s="165"/>
      <c r="C675" s="165"/>
      <c r="D675" s="54"/>
      <c r="E675" s="165"/>
      <c r="F675" s="54"/>
      <c r="G675" s="54"/>
      <c r="H675" s="54"/>
      <c r="I675" s="54"/>
      <c r="J675" s="165"/>
      <c r="K675" s="165"/>
      <c r="L675" s="165"/>
      <c r="M675" s="165"/>
      <c r="N675" s="165"/>
      <c r="O675" s="165"/>
      <c r="P675" s="165"/>
      <c r="Q675" s="165"/>
      <c r="R675" s="165"/>
      <c r="S675" s="165"/>
      <c r="T675" s="165"/>
      <c r="U675" s="165"/>
      <c r="V675" s="165"/>
      <c r="W675" s="165"/>
      <c r="X675" s="165"/>
      <c r="Y675" s="165"/>
      <c r="Z675" s="165"/>
    </row>
    <row r="676">
      <c r="A676" s="165"/>
      <c r="B676" s="165"/>
      <c r="C676" s="165"/>
      <c r="D676" s="54"/>
      <c r="E676" s="165"/>
      <c r="F676" s="54"/>
      <c r="G676" s="54"/>
      <c r="H676" s="54"/>
      <c r="I676" s="54"/>
      <c r="J676" s="165"/>
      <c r="K676" s="165"/>
      <c r="L676" s="165"/>
      <c r="M676" s="165"/>
      <c r="N676" s="165"/>
      <c r="O676" s="165"/>
      <c r="P676" s="165"/>
      <c r="Q676" s="165"/>
      <c r="R676" s="165"/>
      <c r="S676" s="165"/>
      <c r="T676" s="165"/>
      <c r="U676" s="165"/>
      <c r="V676" s="165"/>
      <c r="W676" s="165"/>
      <c r="X676" s="165"/>
      <c r="Y676" s="165"/>
      <c r="Z676" s="165"/>
    </row>
    <row r="677">
      <c r="A677" s="165"/>
      <c r="B677" s="165"/>
      <c r="C677" s="165"/>
      <c r="D677" s="54"/>
      <c r="E677" s="165"/>
      <c r="F677" s="54"/>
      <c r="G677" s="54"/>
      <c r="H677" s="54"/>
      <c r="I677" s="54"/>
      <c r="J677" s="165"/>
      <c r="K677" s="165"/>
      <c r="L677" s="165"/>
      <c r="M677" s="165"/>
      <c r="N677" s="165"/>
      <c r="O677" s="165"/>
      <c r="P677" s="165"/>
      <c r="Q677" s="165"/>
      <c r="R677" s="165"/>
      <c r="S677" s="165"/>
      <c r="T677" s="165"/>
      <c r="U677" s="165"/>
      <c r="V677" s="165"/>
      <c r="W677" s="165"/>
      <c r="X677" s="165"/>
      <c r="Y677" s="165"/>
      <c r="Z677" s="165"/>
    </row>
    <row r="678">
      <c r="A678" s="165"/>
      <c r="B678" s="165"/>
      <c r="C678" s="165"/>
      <c r="D678" s="54"/>
      <c r="E678" s="165"/>
      <c r="F678" s="54"/>
      <c r="G678" s="54"/>
      <c r="H678" s="54"/>
      <c r="I678" s="54"/>
      <c r="J678" s="165"/>
      <c r="K678" s="165"/>
      <c r="L678" s="165"/>
      <c r="M678" s="165"/>
      <c r="N678" s="165"/>
      <c r="O678" s="165"/>
      <c r="P678" s="165"/>
      <c r="Q678" s="165"/>
      <c r="R678" s="165"/>
      <c r="S678" s="165"/>
      <c r="T678" s="165"/>
      <c r="U678" s="165"/>
      <c r="V678" s="165"/>
      <c r="W678" s="165"/>
      <c r="X678" s="165"/>
      <c r="Y678" s="165"/>
      <c r="Z678" s="165"/>
    </row>
    <row r="679">
      <c r="A679" s="165"/>
      <c r="B679" s="165"/>
      <c r="C679" s="165"/>
      <c r="D679" s="54"/>
      <c r="E679" s="165"/>
      <c r="F679" s="54"/>
      <c r="G679" s="54"/>
      <c r="H679" s="54"/>
      <c r="I679" s="54"/>
      <c r="J679" s="165"/>
      <c r="K679" s="165"/>
      <c r="L679" s="165"/>
      <c r="M679" s="165"/>
      <c r="N679" s="165"/>
      <c r="O679" s="165"/>
      <c r="P679" s="165"/>
      <c r="Q679" s="165"/>
      <c r="R679" s="165"/>
      <c r="S679" s="165"/>
      <c r="T679" s="165"/>
      <c r="U679" s="165"/>
      <c r="V679" s="165"/>
      <c r="W679" s="165"/>
      <c r="X679" s="165"/>
      <c r="Y679" s="165"/>
      <c r="Z679" s="165"/>
    </row>
    <row r="680">
      <c r="A680" s="165"/>
      <c r="B680" s="165"/>
      <c r="C680" s="165"/>
      <c r="D680" s="54"/>
      <c r="E680" s="165"/>
      <c r="F680" s="54"/>
      <c r="G680" s="54"/>
      <c r="H680" s="54"/>
      <c r="I680" s="54"/>
      <c r="J680" s="165"/>
      <c r="K680" s="165"/>
      <c r="L680" s="165"/>
      <c r="M680" s="165"/>
      <c r="N680" s="165"/>
      <c r="O680" s="165"/>
      <c r="P680" s="165"/>
      <c r="Q680" s="165"/>
      <c r="R680" s="165"/>
      <c r="S680" s="165"/>
      <c r="T680" s="165"/>
      <c r="U680" s="165"/>
      <c r="V680" s="165"/>
      <c r="W680" s="165"/>
      <c r="X680" s="165"/>
      <c r="Y680" s="165"/>
      <c r="Z680" s="165"/>
    </row>
    <row r="681">
      <c r="A681" s="165"/>
      <c r="B681" s="165"/>
      <c r="C681" s="165"/>
      <c r="D681" s="54"/>
      <c r="E681" s="165"/>
      <c r="F681" s="54"/>
      <c r="G681" s="54"/>
      <c r="H681" s="54"/>
      <c r="I681" s="54"/>
      <c r="J681" s="165"/>
      <c r="K681" s="165"/>
      <c r="L681" s="165"/>
      <c r="M681" s="165"/>
      <c r="N681" s="165"/>
      <c r="O681" s="165"/>
      <c r="P681" s="165"/>
      <c r="Q681" s="165"/>
      <c r="R681" s="165"/>
      <c r="S681" s="165"/>
      <c r="T681" s="165"/>
      <c r="U681" s="165"/>
      <c r="V681" s="165"/>
      <c r="W681" s="165"/>
      <c r="X681" s="165"/>
      <c r="Y681" s="165"/>
      <c r="Z681" s="165"/>
    </row>
    <row r="682">
      <c r="A682" s="165"/>
      <c r="B682" s="165"/>
      <c r="C682" s="165"/>
      <c r="D682" s="54"/>
      <c r="E682" s="165"/>
      <c r="F682" s="54"/>
      <c r="G682" s="54"/>
      <c r="H682" s="54"/>
      <c r="I682" s="54"/>
      <c r="J682" s="165"/>
      <c r="K682" s="165"/>
      <c r="L682" s="165"/>
      <c r="M682" s="165"/>
      <c r="N682" s="165"/>
      <c r="O682" s="165"/>
      <c r="P682" s="165"/>
      <c r="Q682" s="165"/>
      <c r="R682" s="165"/>
      <c r="S682" s="165"/>
      <c r="T682" s="165"/>
      <c r="U682" s="165"/>
      <c r="V682" s="165"/>
      <c r="W682" s="165"/>
      <c r="X682" s="165"/>
      <c r="Y682" s="165"/>
      <c r="Z682" s="165"/>
    </row>
    <row r="683">
      <c r="A683" s="165"/>
      <c r="B683" s="165"/>
      <c r="C683" s="165"/>
      <c r="D683" s="54"/>
      <c r="E683" s="165"/>
      <c r="F683" s="54"/>
      <c r="G683" s="54"/>
      <c r="H683" s="54"/>
      <c r="I683" s="54"/>
      <c r="J683" s="165"/>
      <c r="K683" s="165"/>
      <c r="L683" s="165"/>
      <c r="M683" s="165"/>
      <c r="N683" s="165"/>
      <c r="O683" s="165"/>
      <c r="P683" s="165"/>
      <c r="Q683" s="165"/>
      <c r="R683" s="165"/>
      <c r="S683" s="165"/>
      <c r="T683" s="165"/>
      <c r="U683" s="165"/>
      <c r="V683" s="165"/>
      <c r="W683" s="165"/>
      <c r="X683" s="165"/>
      <c r="Y683" s="165"/>
      <c r="Z683" s="165"/>
    </row>
    <row r="684">
      <c r="A684" s="165"/>
      <c r="B684" s="165"/>
      <c r="C684" s="165"/>
      <c r="D684" s="54"/>
      <c r="E684" s="165"/>
      <c r="F684" s="54"/>
      <c r="G684" s="54"/>
      <c r="H684" s="54"/>
      <c r="I684" s="54"/>
      <c r="J684" s="165"/>
      <c r="K684" s="165"/>
      <c r="L684" s="165"/>
      <c r="M684" s="165"/>
      <c r="N684" s="165"/>
      <c r="O684" s="165"/>
      <c r="P684" s="165"/>
      <c r="Q684" s="165"/>
      <c r="R684" s="165"/>
      <c r="S684" s="165"/>
      <c r="T684" s="165"/>
      <c r="U684" s="165"/>
      <c r="V684" s="165"/>
      <c r="W684" s="165"/>
      <c r="X684" s="165"/>
      <c r="Y684" s="165"/>
      <c r="Z684" s="165"/>
    </row>
    <row r="685">
      <c r="A685" s="165"/>
      <c r="B685" s="165"/>
      <c r="C685" s="165"/>
      <c r="D685" s="54"/>
      <c r="E685" s="165"/>
      <c r="F685" s="54"/>
      <c r="G685" s="54"/>
      <c r="H685" s="54"/>
      <c r="I685" s="54"/>
      <c r="J685" s="165"/>
      <c r="K685" s="165"/>
      <c r="L685" s="165"/>
      <c r="M685" s="165"/>
      <c r="N685" s="165"/>
      <c r="O685" s="165"/>
      <c r="P685" s="165"/>
      <c r="Q685" s="165"/>
      <c r="R685" s="165"/>
      <c r="S685" s="165"/>
      <c r="T685" s="165"/>
      <c r="U685" s="165"/>
      <c r="V685" s="165"/>
      <c r="W685" s="165"/>
      <c r="X685" s="165"/>
      <c r="Y685" s="165"/>
      <c r="Z685" s="165"/>
    </row>
    <row r="686">
      <c r="A686" s="165"/>
      <c r="B686" s="165"/>
      <c r="C686" s="165"/>
      <c r="D686" s="54"/>
      <c r="E686" s="165"/>
      <c r="F686" s="54"/>
      <c r="G686" s="54"/>
      <c r="H686" s="54"/>
      <c r="I686" s="54"/>
      <c r="J686" s="165"/>
      <c r="K686" s="165"/>
      <c r="L686" s="165"/>
      <c r="M686" s="165"/>
      <c r="N686" s="165"/>
      <c r="O686" s="165"/>
      <c r="P686" s="165"/>
      <c r="Q686" s="165"/>
      <c r="R686" s="165"/>
      <c r="S686" s="165"/>
      <c r="T686" s="165"/>
      <c r="U686" s="165"/>
      <c r="V686" s="165"/>
      <c r="W686" s="165"/>
      <c r="X686" s="165"/>
      <c r="Y686" s="165"/>
      <c r="Z686" s="165"/>
    </row>
    <row r="687">
      <c r="A687" s="165"/>
      <c r="B687" s="165"/>
      <c r="C687" s="165"/>
      <c r="D687" s="54"/>
      <c r="E687" s="165"/>
      <c r="F687" s="54"/>
      <c r="G687" s="54"/>
      <c r="H687" s="54"/>
      <c r="I687" s="54"/>
      <c r="J687" s="165"/>
      <c r="K687" s="165"/>
      <c r="L687" s="165"/>
      <c r="M687" s="165"/>
      <c r="N687" s="165"/>
      <c r="O687" s="165"/>
      <c r="P687" s="165"/>
      <c r="Q687" s="165"/>
      <c r="R687" s="165"/>
      <c r="S687" s="165"/>
      <c r="T687" s="165"/>
      <c r="U687" s="165"/>
      <c r="V687" s="165"/>
      <c r="W687" s="165"/>
      <c r="X687" s="165"/>
      <c r="Y687" s="165"/>
      <c r="Z687" s="165"/>
    </row>
    <row r="688">
      <c r="A688" s="165"/>
      <c r="B688" s="165"/>
      <c r="C688" s="165"/>
      <c r="D688" s="54"/>
      <c r="E688" s="165"/>
      <c r="F688" s="54"/>
      <c r="G688" s="54"/>
      <c r="H688" s="54"/>
      <c r="I688" s="54"/>
      <c r="J688" s="165"/>
      <c r="K688" s="165"/>
      <c r="L688" s="165"/>
      <c r="M688" s="165"/>
      <c r="N688" s="165"/>
      <c r="O688" s="165"/>
      <c r="P688" s="165"/>
      <c r="Q688" s="165"/>
      <c r="R688" s="165"/>
      <c r="S688" s="165"/>
      <c r="T688" s="165"/>
      <c r="U688" s="165"/>
      <c r="V688" s="165"/>
      <c r="W688" s="165"/>
      <c r="X688" s="165"/>
      <c r="Y688" s="165"/>
      <c r="Z688" s="165"/>
    </row>
    <row r="689">
      <c r="A689" s="165"/>
      <c r="B689" s="165"/>
      <c r="C689" s="165"/>
      <c r="D689" s="54"/>
      <c r="E689" s="165"/>
      <c r="F689" s="54"/>
      <c r="G689" s="54"/>
      <c r="H689" s="54"/>
      <c r="I689" s="54"/>
      <c r="J689" s="165"/>
      <c r="K689" s="165"/>
      <c r="L689" s="165"/>
      <c r="M689" s="165"/>
      <c r="N689" s="165"/>
      <c r="O689" s="165"/>
      <c r="P689" s="165"/>
      <c r="Q689" s="165"/>
      <c r="R689" s="165"/>
      <c r="S689" s="165"/>
      <c r="T689" s="165"/>
      <c r="U689" s="165"/>
      <c r="V689" s="165"/>
      <c r="W689" s="165"/>
      <c r="X689" s="165"/>
      <c r="Y689" s="165"/>
      <c r="Z689" s="165"/>
    </row>
    <row r="690">
      <c r="A690" s="165"/>
      <c r="B690" s="165"/>
      <c r="C690" s="165"/>
      <c r="D690" s="54"/>
      <c r="E690" s="165"/>
      <c r="F690" s="54"/>
      <c r="G690" s="54"/>
      <c r="H690" s="54"/>
      <c r="I690" s="54"/>
      <c r="J690" s="165"/>
      <c r="K690" s="165"/>
      <c r="L690" s="165"/>
      <c r="M690" s="165"/>
      <c r="N690" s="165"/>
      <c r="O690" s="165"/>
      <c r="P690" s="165"/>
      <c r="Q690" s="165"/>
      <c r="R690" s="165"/>
      <c r="S690" s="165"/>
      <c r="T690" s="165"/>
      <c r="U690" s="165"/>
      <c r="V690" s="165"/>
      <c r="W690" s="165"/>
      <c r="X690" s="165"/>
      <c r="Y690" s="165"/>
      <c r="Z690" s="165"/>
    </row>
    <row r="691">
      <c r="A691" s="165"/>
      <c r="B691" s="165"/>
      <c r="C691" s="165"/>
      <c r="D691" s="54"/>
      <c r="E691" s="165"/>
      <c r="F691" s="54"/>
      <c r="G691" s="54"/>
      <c r="H691" s="54"/>
      <c r="I691" s="54"/>
      <c r="J691" s="165"/>
      <c r="K691" s="165"/>
      <c r="L691" s="165"/>
      <c r="M691" s="165"/>
      <c r="N691" s="165"/>
      <c r="O691" s="165"/>
      <c r="P691" s="165"/>
      <c r="Q691" s="165"/>
      <c r="R691" s="165"/>
      <c r="S691" s="165"/>
      <c r="T691" s="165"/>
      <c r="U691" s="165"/>
      <c r="V691" s="165"/>
      <c r="W691" s="165"/>
      <c r="X691" s="165"/>
      <c r="Y691" s="165"/>
      <c r="Z691" s="165"/>
    </row>
    <row r="692">
      <c r="A692" s="165"/>
      <c r="B692" s="165"/>
      <c r="C692" s="165"/>
      <c r="D692" s="54"/>
      <c r="E692" s="165"/>
      <c r="F692" s="54"/>
      <c r="G692" s="54"/>
      <c r="H692" s="54"/>
      <c r="I692" s="54"/>
      <c r="J692" s="165"/>
      <c r="K692" s="165"/>
      <c r="L692" s="165"/>
      <c r="M692" s="165"/>
      <c r="N692" s="165"/>
      <c r="O692" s="165"/>
      <c r="P692" s="165"/>
      <c r="Q692" s="165"/>
      <c r="R692" s="165"/>
      <c r="S692" s="165"/>
      <c r="T692" s="165"/>
      <c r="U692" s="165"/>
      <c r="V692" s="165"/>
      <c r="W692" s="165"/>
      <c r="X692" s="165"/>
      <c r="Y692" s="165"/>
      <c r="Z692" s="165"/>
    </row>
    <row r="693">
      <c r="A693" s="165"/>
      <c r="B693" s="165"/>
      <c r="C693" s="165"/>
      <c r="D693" s="54"/>
      <c r="E693" s="165"/>
      <c r="F693" s="54"/>
      <c r="G693" s="54"/>
      <c r="H693" s="54"/>
      <c r="I693" s="54"/>
      <c r="J693" s="165"/>
      <c r="K693" s="165"/>
      <c r="L693" s="165"/>
      <c r="M693" s="165"/>
      <c r="N693" s="165"/>
      <c r="O693" s="165"/>
      <c r="P693" s="165"/>
      <c r="Q693" s="165"/>
      <c r="R693" s="165"/>
      <c r="S693" s="165"/>
      <c r="T693" s="165"/>
      <c r="U693" s="165"/>
      <c r="V693" s="165"/>
      <c r="W693" s="165"/>
      <c r="X693" s="165"/>
      <c r="Y693" s="165"/>
      <c r="Z693" s="165"/>
    </row>
    <row r="694">
      <c r="A694" s="165"/>
      <c r="B694" s="165"/>
      <c r="C694" s="165"/>
      <c r="D694" s="54"/>
      <c r="E694" s="165"/>
      <c r="F694" s="54"/>
      <c r="G694" s="54"/>
      <c r="H694" s="54"/>
      <c r="I694" s="54"/>
      <c r="J694" s="165"/>
      <c r="K694" s="165"/>
      <c r="L694" s="165"/>
      <c r="M694" s="165"/>
      <c r="N694" s="165"/>
      <c r="O694" s="165"/>
      <c r="P694" s="165"/>
      <c r="Q694" s="165"/>
      <c r="R694" s="165"/>
      <c r="S694" s="165"/>
      <c r="T694" s="165"/>
      <c r="U694" s="165"/>
      <c r="V694" s="165"/>
      <c r="W694" s="165"/>
      <c r="X694" s="165"/>
      <c r="Y694" s="165"/>
      <c r="Z694" s="165"/>
    </row>
    <row r="695">
      <c r="A695" s="165"/>
      <c r="B695" s="165"/>
      <c r="C695" s="165"/>
      <c r="D695" s="54"/>
      <c r="E695" s="165"/>
      <c r="F695" s="54"/>
      <c r="G695" s="54"/>
      <c r="H695" s="54"/>
      <c r="I695" s="54"/>
      <c r="J695" s="165"/>
      <c r="K695" s="165"/>
      <c r="L695" s="165"/>
      <c r="M695" s="165"/>
      <c r="N695" s="165"/>
      <c r="O695" s="165"/>
      <c r="P695" s="165"/>
      <c r="Q695" s="165"/>
      <c r="R695" s="165"/>
      <c r="S695" s="165"/>
      <c r="T695" s="165"/>
      <c r="U695" s="165"/>
      <c r="V695" s="165"/>
      <c r="W695" s="165"/>
      <c r="X695" s="165"/>
      <c r="Y695" s="165"/>
      <c r="Z695" s="165"/>
    </row>
    <row r="696">
      <c r="A696" s="165"/>
      <c r="B696" s="165"/>
      <c r="C696" s="165"/>
      <c r="D696" s="54"/>
      <c r="E696" s="165"/>
      <c r="F696" s="54"/>
      <c r="G696" s="54"/>
      <c r="H696" s="54"/>
      <c r="I696" s="54"/>
      <c r="J696" s="165"/>
      <c r="K696" s="165"/>
      <c r="L696" s="165"/>
      <c r="M696" s="165"/>
      <c r="N696" s="165"/>
      <c r="O696" s="165"/>
      <c r="P696" s="165"/>
      <c r="Q696" s="165"/>
      <c r="R696" s="165"/>
      <c r="S696" s="165"/>
      <c r="T696" s="165"/>
      <c r="U696" s="165"/>
      <c r="V696" s="165"/>
      <c r="W696" s="165"/>
      <c r="X696" s="165"/>
      <c r="Y696" s="165"/>
      <c r="Z696" s="165"/>
    </row>
    <row r="697">
      <c r="A697" s="165"/>
      <c r="B697" s="165"/>
      <c r="C697" s="165"/>
      <c r="D697" s="54"/>
      <c r="E697" s="165"/>
      <c r="F697" s="54"/>
      <c r="G697" s="54"/>
      <c r="H697" s="54"/>
      <c r="I697" s="54"/>
      <c r="J697" s="165"/>
      <c r="K697" s="165"/>
      <c r="L697" s="165"/>
      <c r="M697" s="165"/>
      <c r="N697" s="165"/>
      <c r="O697" s="165"/>
      <c r="P697" s="165"/>
      <c r="Q697" s="165"/>
      <c r="R697" s="165"/>
      <c r="S697" s="165"/>
      <c r="T697" s="165"/>
      <c r="U697" s="165"/>
      <c r="V697" s="165"/>
      <c r="W697" s="165"/>
      <c r="X697" s="165"/>
      <c r="Y697" s="165"/>
      <c r="Z697" s="165"/>
    </row>
    <row r="698">
      <c r="A698" s="165"/>
      <c r="B698" s="165"/>
      <c r="C698" s="165"/>
      <c r="D698" s="54"/>
      <c r="E698" s="165"/>
      <c r="F698" s="54"/>
      <c r="G698" s="54"/>
      <c r="H698" s="54"/>
      <c r="I698" s="54"/>
      <c r="J698" s="165"/>
      <c r="K698" s="165"/>
      <c r="L698" s="165"/>
      <c r="M698" s="165"/>
      <c r="N698" s="165"/>
      <c r="O698" s="165"/>
      <c r="P698" s="165"/>
      <c r="Q698" s="165"/>
      <c r="R698" s="165"/>
      <c r="S698" s="165"/>
      <c r="T698" s="165"/>
      <c r="U698" s="165"/>
      <c r="V698" s="165"/>
      <c r="W698" s="165"/>
      <c r="X698" s="165"/>
      <c r="Y698" s="165"/>
      <c r="Z698" s="165"/>
    </row>
    <row r="699">
      <c r="A699" s="165"/>
      <c r="B699" s="165"/>
      <c r="C699" s="165"/>
      <c r="D699" s="54"/>
      <c r="E699" s="165"/>
      <c r="F699" s="54"/>
      <c r="G699" s="54"/>
      <c r="H699" s="54"/>
      <c r="I699" s="54"/>
      <c r="J699" s="165"/>
      <c r="K699" s="165"/>
      <c r="L699" s="165"/>
      <c r="M699" s="165"/>
      <c r="N699" s="165"/>
      <c r="O699" s="165"/>
      <c r="P699" s="165"/>
      <c r="Q699" s="165"/>
      <c r="R699" s="165"/>
      <c r="S699" s="165"/>
      <c r="T699" s="165"/>
      <c r="U699" s="165"/>
      <c r="V699" s="165"/>
      <c r="W699" s="165"/>
      <c r="X699" s="165"/>
      <c r="Y699" s="165"/>
      <c r="Z699" s="165"/>
    </row>
    <row r="700">
      <c r="A700" s="165"/>
      <c r="B700" s="165"/>
      <c r="C700" s="165"/>
      <c r="D700" s="54"/>
      <c r="E700" s="165"/>
      <c r="F700" s="54"/>
      <c r="G700" s="54"/>
      <c r="H700" s="54"/>
      <c r="I700" s="54"/>
      <c r="J700" s="165"/>
      <c r="K700" s="165"/>
      <c r="L700" s="165"/>
      <c r="M700" s="165"/>
      <c r="N700" s="165"/>
      <c r="O700" s="165"/>
      <c r="P700" s="165"/>
      <c r="Q700" s="165"/>
      <c r="R700" s="165"/>
      <c r="S700" s="165"/>
      <c r="T700" s="165"/>
      <c r="U700" s="165"/>
      <c r="V700" s="165"/>
      <c r="W700" s="165"/>
      <c r="X700" s="165"/>
      <c r="Y700" s="165"/>
      <c r="Z700" s="165"/>
    </row>
    <row r="701">
      <c r="A701" s="165"/>
      <c r="B701" s="165"/>
      <c r="C701" s="165"/>
      <c r="D701" s="54"/>
      <c r="E701" s="165"/>
      <c r="F701" s="54"/>
      <c r="G701" s="54"/>
      <c r="H701" s="54"/>
      <c r="I701" s="54"/>
      <c r="J701" s="165"/>
      <c r="K701" s="165"/>
      <c r="L701" s="165"/>
      <c r="M701" s="165"/>
      <c r="N701" s="165"/>
      <c r="O701" s="165"/>
      <c r="P701" s="165"/>
      <c r="Q701" s="165"/>
      <c r="R701" s="165"/>
      <c r="S701" s="165"/>
      <c r="T701" s="165"/>
      <c r="U701" s="165"/>
      <c r="V701" s="165"/>
      <c r="W701" s="165"/>
      <c r="X701" s="165"/>
      <c r="Y701" s="165"/>
      <c r="Z701" s="165"/>
    </row>
    <row r="702">
      <c r="A702" s="165"/>
      <c r="B702" s="165"/>
      <c r="C702" s="165"/>
      <c r="D702" s="54"/>
      <c r="E702" s="165"/>
      <c r="F702" s="54"/>
      <c r="G702" s="54"/>
      <c r="H702" s="54"/>
      <c r="I702" s="54"/>
      <c r="J702" s="165"/>
      <c r="K702" s="165"/>
      <c r="L702" s="165"/>
      <c r="M702" s="165"/>
      <c r="N702" s="165"/>
      <c r="O702" s="165"/>
      <c r="P702" s="165"/>
      <c r="Q702" s="165"/>
      <c r="R702" s="165"/>
      <c r="S702" s="165"/>
      <c r="T702" s="165"/>
      <c r="U702" s="165"/>
      <c r="V702" s="165"/>
      <c r="W702" s="165"/>
      <c r="X702" s="165"/>
      <c r="Y702" s="165"/>
      <c r="Z702" s="165"/>
    </row>
    <row r="703">
      <c r="A703" s="165"/>
      <c r="B703" s="165"/>
      <c r="C703" s="165"/>
      <c r="D703" s="54"/>
      <c r="E703" s="165"/>
      <c r="F703" s="54"/>
      <c r="G703" s="54"/>
      <c r="H703" s="54"/>
      <c r="I703" s="54"/>
      <c r="J703" s="165"/>
      <c r="K703" s="165"/>
      <c r="L703" s="165"/>
      <c r="M703" s="165"/>
      <c r="N703" s="165"/>
      <c r="O703" s="165"/>
      <c r="P703" s="165"/>
      <c r="Q703" s="165"/>
      <c r="R703" s="165"/>
      <c r="S703" s="165"/>
      <c r="T703" s="165"/>
      <c r="U703" s="165"/>
      <c r="V703" s="165"/>
      <c r="W703" s="165"/>
      <c r="X703" s="165"/>
      <c r="Y703" s="165"/>
      <c r="Z703" s="165"/>
    </row>
    <row r="704">
      <c r="A704" s="165"/>
      <c r="B704" s="165"/>
      <c r="C704" s="165"/>
      <c r="D704" s="54"/>
      <c r="E704" s="165"/>
      <c r="F704" s="54"/>
      <c r="G704" s="54"/>
      <c r="H704" s="54"/>
      <c r="I704" s="54"/>
      <c r="J704" s="165"/>
      <c r="K704" s="165"/>
      <c r="L704" s="165"/>
      <c r="M704" s="165"/>
      <c r="N704" s="165"/>
      <c r="O704" s="165"/>
      <c r="P704" s="165"/>
      <c r="Q704" s="165"/>
      <c r="R704" s="165"/>
      <c r="S704" s="165"/>
      <c r="T704" s="165"/>
      <c r="U704" s="165"/>
      <c r="V704" s="165"/>
      <c r="W704" s="165"/>
      <c r="X704" s="165"/>
      <c r="Y704" s="165"/>
      <c r="Z704" s="165"/>
    </row>
    <row r="705">
      <c r="A705" s="165"/>
      <c r="B705" s="165"/>
      <c r="C705" s="165"/>
      <c r="D705" s="54"/>
      <c r="E705" s="165"/>
      <c r="F705" s="54"/>
      <c r="G705" s="54"/>
      <c r="H705" s="54"/>
      <c r="I705" s="54"/>
      <c r="J705" s="165"/>
      <c r="K705" s="165"/>
      <c r="L705" s="165"/>
      <c r="M705" s="165"/>
      <c r="N705" s="165"/>
      <c r="O705" s="165"/>
      <c r="P705" s="165"/>
      <c r="Q705" s="165"/>
      <c r="R705" s="165"/>
      <c r="S705" s="165"/>
      <c r="T705" s="165"/>
      <c r="U705" s="165"/>
      <c r="V705" s="165"/>
      <c r="W705" s="165"/>
      <c r="X705" s="165"/>
      <c r="Y705" s="165"/>
      <c r="Z705" s="165"/>
    </row>
    <row r="706">
      <c r="A706" s="165"/>
      <c r="B706" s="165"/>
      <c r="C706" s="165"/>
      <c r="D706" s="54"/>
      <c r="E706" s="165"/>
      <c r="F706" s="54"/>
      <c r="G706" s="54"/>
      <c r="H706" s="54"/>
      <c r="I706" s="54"/>
      <c r="J706" s="165"/>
      <c r="K706" s="165"/>
      <c r="L706" s="165"/>
      <c r="M706" s="165"/>
      <c r="N706" s="165"/>
      <c r="O706" s="165"/>
      <c r="P706" s="165"/>
      <c r="Q706" s="165"/>
      <c r="R706" s="165"/>
      <c r="S706" s="165"/>
      <c r="T706" s="165"/>
      <c r="U706" s="165"/>
      <c r="V706" s="165"/>
      <c r="W706" s="165"/>
      <c r="X706" s="165"/>
      <c r="Y706" s="165"/>
      <c r="Z706" s="165"/>
    </row>
    <row r="707">
      <c r="A707" s="165"/>
      <c r="B707" s="165"/>
      <c r="C707" s="165"/>
      <c r="D707" s="54"/>
      <c r="E707" s="165"/>
      <c r="F707" s="54"/>
      <c r="G707" s="54"/>
      <c r="H707" s="54"/>
      <c r="I707" s="54"/>
      <c r="J707" s="165"/>
      <c r="K707" s="165"/>
      <c r="L707" s="165"/>
      <c r="M707" s="165"/>
      <c r="N707" s="165"/>
      <c r="O707" s="165"/>
      <c r="P707" s="165"/>
      <c r="Q707" s="165"/>
      <c r="R707" s="165"/>
      <c r="S707" s="165"/>
      <c r="T707" s="165"/>
      <c r="U707" s="165"/>
      <c r="V707" s="165"/>
      <c r="W707" s="165"/>
      <c r="X707" s="165"/>
      <c r="Y707" s="165"/>
      <c r="Z707" s="165"/>
    </row>
    <row r="708">
      <c r="A708" s="165"/>
      <c r="B708" s="165"/>
      <c r="C708" s="165"/>
      <c r="D708" s="54"/>
      <c r="E708" s="165"/>
      <c r="F708" s="54"/>
      <c r="G708" s="54"/>
      <c r="H708" s="54"/>
      <c r="I708" s="54"/>
      <c r="J708" s="165"/>
      <c r="K708" s="165"/>
      <c r="L708" s="165"/>
      <c r="M708" s="165"/>
      <c r="N708" s="165"/>
      <c r="O708" s="165"/>
      <c r="P708" s="165"/>
      <c r="Q708" s="165"/>
      <c r="R708" s="165"/>
      <c r="S708" s="165"/>
      <c r="T708" s="165"/>
      <c r="U708" s="165"/>
      <c r="V708" s="165"/>
      <c r="W708" s="165"/>
      <c r="X708" s="165"/>
      <c r="Y708" s="165"/>
      <c r="Z708" s="165"/>
    </row>
    <row r="709">
      <c r="A709" s="165"/>
      <c r="B709" s="165"/>
      <c r="C709" s="165"/>
      <c r="D709" s="54"/>
      <c r="E709" s="165"/>
      <c r="F709" s="54"/>
      <c r="G709" s="54"/>
      <c r="H709" s="54"/>
      <c r="I709" s="54"/>
      <c r="J709" s="165"/>
      <c r="K709" s="165"/>
      <c r="L709" s="165"/>
      <c r="M709" s="165"/>
      <c r="N709" s="165"/>
      <c r="O709" s="165"/>
      <c r="P709" s="165"/>
      <c r="Q709" s="165"/>
      <c r="R709" s="165"/>
      <c r="S709" s="165"/>
      <c r="T709" s="165"/>
      <c r="U709" s="165"/>
      <c r="V709" s="165"/>
      <c r="W709" s="165"/>
      <c r="X709" s="165"/>
      <c r="Y709" s="165"/>
      <c r="Z709" s="165"/>
    </row>
    <row r="710">
      <c r="A710" s="165"/>
      <c r="B710" s="165"/>
      <c r="C710" s="165"/>
      <c r="D710" s="54"/>
      <c r="E710" s="165"/>
      <c r="F710" s="54"/>
      <c r="G710" s="54"/>
      <c r="H710" s="54"/>
      <c r="I710" s="54"/>
      <c r="J710" s="165"/>
      <c r="K710" s="165"/>
      <c r="L710" s="165"/>
      <c r="M710" s="165"/>
      <c r="N710" s="165"/>
      <c r="O710" s="165"/>
      <c r="P710" s="165"/>
      <c r="Q710" s="165"/>
      <c r="R710" s="165"/>
      <c r="S710" s="165"/>
      <c r="T710" s="165"/>
      <c r="U710" s="165"/>
      <c r="V710" s="165"/>
      <c r="W710" s="165"/>
      <c r="X710" s="165"/>
      <c r="Y710" s="165"/>
      <c r="Z710" s="165"/>
    </row>
    <row r="711">
      <c r="A711" s="165"/>
      <c r="B711" s="165"/>
      <c r="C711" s="165"/>
      <c r="D711" s="54"/>
      <c r="E711" s="165"/>
      <c r="F711" s="54"/>
      <c r="G711" s="54"/>
      <c r="H711" s="54"/>
      <c r="I711" s="54"/>
      <c r="J711" s="165"/>
      <c r="K711" s="165"/>
      <c r="L711" s="165"/>
      <c r="M711" s="165"/>
      <c r="N711" s="165"/>
      <c r="O711" s="165"/>
      <c r="P711" s="165"/>
      <c r="Q711" s="165"/>
      <c r="R711" s="165"/>
      <c r="S711" s="165"/>
      <c r="T711" s="165"/>
      <c r="U711" s="165"/>
      <c r="V711" s="165"/>
      <c r="W711" s="165"/>
      <c r="X711" s="165"/>
      <c r="Y711" s="165"/>
      <c r="Z711" s="165"/>
    </row>
    <row r="712">
      <c r="A712" s="165"/>
      <c r="B712" s="165"/>
      <c r="C712" s="165"/>
      <c r="D712" s="54"/>
      <c r="E712" s="165"/>
      <c r="F712" s="54"/>
      <c r="G712" s="54"/>
      <c r="H712" s="54"/>
      <c r="I712" s="54"/>
      <c r="J712" s="165"/>
      <c r="K712" s="165"/>
      <c r="L712" s="165"/>
      <c r="M712" s="165"/>
      <c r="N712" s="165"/>
      <c r="O712" s="165"/>
      <c r="P712" s="165"/>
      <c r="Q712" s="165"/>
      <c r="R712" s="165"/>
      <c r="S712" s="165"/>
      <c r="T712" s="165"/>
      <c r="U712" s="165"/>
      <c r="V712" s="165"/>
      <c r="W712" s="165"/>
      <c r="X712" s="165"/>
      <c r="Y712" s="165"/>
      <c r="Z712" s="165"/>
    </row>
    <row r="713">
      <c r="A713" s="165"/>
      <c r="B713" s="165"/>
      <c r="C713" s="165"/>
      <c r="D713" s="54"/>
      <c r="E713" s="165"/>
      <c r="F713" s="54"/>
      <c r="G713" s="54"/>
      <c r="H713" s="54"/>
      <c r="I713" s="54"/>
      <c r="J713" s="165"/>
      <c r="K713" s="165"/>
      <c r="L713" s="165"/>
      <c r="M713" s="165"/>
      <c r="N713" s="165"/>
      <c r="O713" s="165"/>
      <c r="P713" s="165"/>
      <c r="Q713" s="165"/>
      <c r="R713" s="165"/>
      <c r="S713" s="165"/>
      <c r="T713" s="165"/>
      <c r="U713" s="165"/>
      <c r="V713" s="165"/>
      <c r="W713" s="165"/>
      <c r="X713" s="165"/>
      <c r="Y713" s="165"/>
      <c r="Z713" s="165"/>
    </row>
    <row r="714">
      <c r="A714" s="165"/>
      <c r="B714" s="165"/>
      <c r="C714" s="165"/>
      <c r="D714" s="54"/>
      <c r="E714" s="165"/>
      <c r="F714" s="54"/>
      <c r="G714" s="54"/>
      <c r="H714" s="54"/>
      <c r="I714" s="54"/>
      <c r="J714" s="165"/>
      <c r="K714" s="165"/>
      <c r="L714" s="165"/>
      <c r="M714" s="165"/>
      <c r="N714" s="165"/>
      <c r="O714" s="165"/>
      <c r="P714" s="165"/>
      <c r="Q714" s="165"/>
      <c r="R714" s="165"/>
      <c r="S714" s="165"/>
      <c r="T714" s="165"/>
      <c r="U714" s="165"/>
      <c r="V714" s="165"/>
      <c r="W714" s="165"/>
      <c r="X714" s="165"/>
      <c r="Y714" s="165"/>
      <c r="Z714" s="165"/>
    </row>
    <row r="715">
      <c r="A715" s="165"/>
      <c r="B715" s="165"/>
      <c r="C715" s="165"/>
      <c r="D715" s="54"/>
      <c r="E715" s="165"/>
      <c r="F715" s="54"/>
      <c r="G715" s="54"/>
      <c r="H715" s="54"/>
      <c r="I715" s="54"/>
      <c r="J715" s="165"/>
      <c r="K715" s="165"/>
      <c r="L715" s="165"/>
      <c r="M715" s="165"/>
      <c r="N715" s="165"/>
      <c r="O715" s="165"/>
      <c r="P715" s="165"/>
      <c r="Q715" s="165"/>
      <c r="R715" s="165"/>
      <c r="S715" s="165"/>
      <c r="T715" s="165"/>
      <c r="U715" s="165"/>
      <c r="V715" s="165"/>
      <c r="W715" s="165"/>
      <c r="X715" s="165"/>
      <c r="Y715" s="165"/>
      <c r="Z715" s="165"/>
    </row>
    <row r="716">
      <c r="A716" s="165"/>
      <c r="B716" s="165"/>
      <c r="C716" s="165"/>
      <c r="D716" s="54"/>
      <c r="E716" s="165"/>
      <c r="F716" s="54"/>
      <c r="G716" s="54"/>
      <c r="H716" s="54"/>
      <c r="I716" s="54"/>
      <c r="J716" s="165"/>
      <c r="K716" s="165"/>
      <c r="L716" s="165"/>
      <c r="M716" s="165"/>
      <c r="N716" s="165"/>
      <c r="O716" s="165"/>
      <c r="P716" s="165"/>
      <c r="Q716" s="165"/>
      <c r="R716" s="165"/>
      <c r="S716" s="165"/>
      <c r="T716" s="165"/>
      <c r="U716" s="165"/>
      <c r="V716" s="165"/>
      <c r="W716" s="165"/>
      <c r="X716" s="165"/>
      <c r="Y716" s="165"/>
      <c r="Z716" s="165"/>
    </row>
    <row r="717">
      <c r="A717" s="165"/>
      <c r="B717" s="165"/>
      <c r="C717" s="165"/>
      <c r="D717" s="54"/>
      <c r="E717" s="165"/>
      <c r="F717" s="54"/>
      <c r="G717" s="54"/>
      <c r="H717" s="54"/>
      <c r="I717" s="54"/>
      <c r="J717" s="165"/>
      <c r="K717" s="165"/>
      <c r="L717" s="165"/>
      <c r="M717" s="165"/>
      <c r="N717" s="165"/>
      <c r="O717" s="165"/>
      <c r="P717" s="165"/>
      <c r="Q717" s="165"/>
      <c r="R717" s="165"/>
      <c r="S717" s="165"/>
      <c r="T717" s="165"/>
      <c r="U717" s="165"/>
      <c r="V717" s="165"/>
      <c r="W717" s="165"/>
      <c r="X717" s="165"/>
      <c r="Y717" s="165"/>
      <c r="Z717" s="165"/>
    </row>
    <row r="718">
      <c r="A718" s="165"/>
      <c r="B718" s="165"/>
      <c r="C718" s="165"/>
      <c r="D718" s="54"/>
      <c r="E718" s="165"/>
      <c r="F718" s="54"/>
      <c r="G718" s="54"/>
      <c r="H718" s="54"/>
      <c r="I718" s="54"/>
      <c r="J718" s="165"/>
      <c r="K718" s="165"/>
      <c r="L718" s="165"/>
      <c r="M718" s="165"/>
      <c r="N718" s="165"/>
      <c r="O718" s="165"/>
      <c r="P718" s="165"/>
      <c r="Q718" s="165"/>
      <c r="R718" s="165"/>
      <c r="S718" s="165"/>
      <c r="T718" s="165"/>
      <c r="U718" s="165"/>
      <c r="V718" s="165"/>
      <c r="W718" s="165"/>
      <c r="X718" s="165"/>
      <c r="Y718" s="165"/>
      <c r="Z718" s="165"/>
    </row>
    <row r="719">
      <c r="A719" s="165"/>
      <c r="B719" s="165"/>
      <c r="C719" s="165"/>
      <c r="D719" s="54"/>
      <c r="E719" s="165"/>
      <c r="F719" s="54"/>
      <c r="G719" s="54"/>
      <c r="H719" s="54"/>
      <c r="I719" s="54"/>
      <c r="J719" s="165"/>
      <c r="K719" s="165"/>
      <c r="L719" s="165"/>
      <c r="M719" s="165"/>
      <c r="N719" s="165"/>
      <c r="O719" s="165"/>
      <c r="P719" s="165"/>
      <c r="Q719" s="165"/>
      <c r="R719" s="165"/>
      <c r="S719" s="165"/>
      <c r="T719" s="165"/>
      <c r="U719" s="165"/>
      <c r="V719" s="165"/>
      <c r="W719" s="165"/>
      <c r="X719" s="165"/>
      <c r="Y719" s="165"/>
      <c r="Z719" s="165"/>
    </row>
    <row r="720">
      <c r="A720" s="165"/>
      <c r="B720" s="165"/>
      <c r="C720" s="165"/>
      <c r="D720" s="54"/>
      <c r="E720" s="165"/>
      <c r="F720" s="54"/>
      <c r="G720" s="54"/>
      <c r="H720" s="54"/>
      <c r="I720" s="54"/>
      <c r="J720" s="165"/>
      <c r="K720" s="165"/>
      <c r="L720" s="165"/>
      <c r="M720" s="165"/>
      <c r="N720" s="165"/>
      <c r="O720" s="165"/>
      <c r="P720" s="165"/>
      <c r="Q720" s="165"/>
      <c r="R720" s="165"/>
      <c r="S720" s="165"/>
      <c r="T720" s="165"/>
      <c r="U720" s="165"/>
      <c r="V720" s="165"/>
      <c r="W720" s="165"/>
      <c r="X720" s="165"/>
      <c r="Y720" s="165"/>
      <c r="Z720" s="165"/>
    </row>
    <row r="721">
      <c r="A721" s="165"/>
      <c r="B721" s="165"/>
      <c r="C721" s="165"/>
      <c r="D721" s="54"/>
      <c r="E721" s="165"/>
      <c r="F721" s="54"/>
      <c r="G721" s="54"/>
      <c r="H721" s="54"/>
      <c r="I721" s="54"/>
      <c r="J721" s="165"/>
      <c r="K721" s="165"/>
      <c r="L721" s="165"/>
      <c r="M721" s="165"/>
      <c r="N721" s="165"/>
      <c r="O721" s="165"/>
      <c r="P721" s="165"/>
      <c r="Q721" s="165"/>
      <c r="R721" s="165"/>
      <c r="S721" s="165"/>
      <c r="T721" s="165"/>
      <c r="U721" s="165"/>
      <c r="V721" s="165"/>
      <c r="W721" s="165"/>
      <c r="X721" s="165"/>
      <c r="Y721" s="165"/>
      <c r="Z721" s="165"/>
    </row>
    <row r="722">
      <c r="A722" s="165"/>
      <c r="B722" s="165"/>
      <c r="C722" s="165"/>
      <c r="D722" s="54"/>
      <c r="E722" s="165"/>
      <c r="F722" s="54"/>
      <c r="G722" s="54"/>
      <c r="H722" s="54"/>
      <c r="I722" s="54"/>
      <c r="J722" s="165"/>
      <c r="K722" s="165"/>
      <c r="L722" s="165"/>
      <c r="M722" s="165"/>
      <c r="N722" s="165"/>
      <c r="O722" s="165"/>
      <c r="P722" s="165"/>
      <c r="Q722" s="165"/>
      <c r="R722" s="165"/>
      <c r="S722" s="165"/>
      <c r="T722" s="165"/>
      <c r="U722" s="165"/>
      <c r="V722" s="165"/>
      <c r="W722" s="165"/>
      <c r="X722" s="165"/>
      <c r="Y722" s="165"/>
      <c r="Z722" s="165"/>
    </row>
    <row r="723">
      <c r="A723" s="165"/>
      <c r="B723" s="165"/>
      <c r="C723" s="165"/>
      <c r="D723" s="54"/>
      <c r="E723" s="165"/>
      <c r="F723" s="54"/>
      <c r="G723" s="54"/>
      <c r="H723" s="54"/>
      <c r="I723" s="54"/>
      <c r="J723" s="165"/>
      <c r="K723" s="165"/>
      <c r="L723" s="165"/>
      <c r="M723" s="165"/>
      <c r="N723" s="165"/>
      <c r="O723" s="165"/>
      <c r="P723" s="165"/>
      <c r="Q723" s="165"/>
      <c r="R723" s="165"/>
      <c r="S723" s="165"/>
      <c r="T723" s="165"/>
      <c r="U723" s="165"/>
      <c r="V723" s="165"/>
      <c r="W723" s="165"/>
      <c r="X723" s="165"/>
      <c r="Y723" s="165"/>
      <c r="Z723" s="165"/>
    </row>
    <row r="724">
      <c r="A724" s="165"/>
      <c r="B724" s="165"/>
      <c r="C724" s="165"/>
      <c r="D724" s="54"/>
      <c r="E724" s="165"/>
      <c r="F724" s="54"/>
      <c r="G724" s="54"/>
      <c r="H724" s="54"/>
      <c r="I724" s="54"/>
      <c r="J724" s="165"/>
      <c r="K724" s="165"/>
      <c r="L724" s="165"/>
      <c r="M724" s="165"/>
      <c r="N724" s="165"/>
      <c r="O724" s="165"/>
      <c r="P724" s="165"/>
      <c r="Q724" s="165"/>
      <c r="R724" s="165"/>
      <c r="S724" s="165"/>
      <c r="T724" s="165"/>
      <c r="U724" s="165"/>
      <c r="V724" s="165"/>
      <c r="W724" s="165"/>
      <c r="X724" s="165"/>
      <c r="Y724" s="165"/>
      <c r="Z724" s="165"/>
    </row>
    <row r="725">
      <c r="A725" s="165"/>
      <c r="B725" s="165"/>
      <c r="C725" s="165"/>
      <c r="D725" s="54"/>
      <c r="E725" s="165"/>
      <c r="F725" s="54"/>
      <c r="G725" s="54"/>
      <c r="H725" s="54"/>
      <c r="I725" s="54"/>
      <c r="J725" s="165"/>
      <c r="K725" s="165"/>
      <c r="L725" s="165"/>
      <c r="M725" s="165"/>
      <c r="N725" s="165"/>
      <c r="O725" s="165"/>
      <c r="P725" s="165"/>
      <c r="Q725" s="165"/>
      <c r="R725" s="165"/>
      <c r="S725" s="165"/>
      <c r="T725" s="165"/>
      <c r="U725" s="165"/>
      <c r="V725" s="165"/>
      <c r="W725" s="165"/>
      <c r="X725" s="165"/>
      <c r="Y725" s="165"/>
      <c r="Z725" s="165"/>
    </row>
    <row r="726">
      <c r="A726" s="165"/>
      <c r="B726" s="165"/>
      <c r="C726" s="165"/>
      <c r="D726" s="54"/>
      <c r="E726" s="165"/>
      <c r="F726" s="54"/>
      <c r="G726" s="54"/>
      <c r="H726" s="54"/>
      <c r="I726" s="54"/>
      <c r="J726" s="165"/>
      <c r="K726" s="165"/>
      <c r="L726" s="165"/>
      <c r="M726" s="165"/>
      <c r="N726" s="165"/>
      <c r="O726" s="165"/>
      <c r="P726" s="165"/>
      <c r="Q726" s="165"/>
      <c r="R726" s="165"/>
      <c r="S726" s="165"/>
      <c r="T726" s="165"/>
      <c r="U726" s="165"/>
      <c r="V726" s="165"/>
      <c r="W726" s="165"/>
      <c r="X726" s="165"/>
      <c r="Y726" s="165"/>
      <c r="Z726" s="165"/>
    </row>
    <row r="727">
      <c r="A727" s="165"/>
      <c r="B727" s="165"/>
      <c r="C727" s="165"/>
      <c r="D727" s="54"/>
      <c r="E727" s="165"/>
      <c r="F727" s="54"/>
      <c r="G727" s="54"/>
      <c r="H727" s="54"/>
      <c r="I727" s="54"/>
      <c r="J727" s="165"/>
      <c r="K727" s="165"/>
      <c r="L727" s="165"/>
      <c r="M727" s="165"/>
      <c r="N727" s="165"/>
      <c r="O727" s="165"/>
      <c r="P727" s="165"/>
      <c r="Q727" s="165"/>
      <c r="R727" s="165"/>
      <c r="S727" s="165"/>
      <c r="T727" s="165"/>
      <c r="U727" s="165"/>
      <c r="V727" s="165"/>
      <c r="W727" s="165"/>
      <c r="X727" s="165"/>
      <c r="Y727" s="165"/>
      <c r="Z727" s="165"/>
    </row>
    <row r="728">
      <c r="A728" s="165"/>
      <c r="B728" s="165"/>
      <c r="C728" s="165"/>
      <c r="D728" s="54"/>
      <c r="E728" s="165"/>
      <c r="F728" s="54"/>
      <c r="G728" s="54"/>
      <c r="H728" s="54"/>
      <c r="I728" s="54"/>
      <c r="J728" s="165"/>
      <c r="K728" s="165"/>
      <c r="L728" s="165"/>
      <c r="M728" s="165"/>
      <c r="N728" s="165"/>
      <c r="O728" s="165"/>
      <c r="P728" s="165"/>
      <c r="Q728" s="165"/>
      <c r="R728" s="165"/>
      <c r="S728" s="165"/>
      <c r="T728" s="165"/>
      <c r="U728" s="165"/>
      <c r="V728" s="165"/>
      <c r="W728" s="165"/>
      <c r="X728" s="165"/>
      <c r="Y728" s="165"/>
      <c r="Z728" s="165"/>
    </row>
    <row r="729">
      <c r="A729" s="165"/>
      <c r="B729" s="165"/>
      <c r="C729" s="165"/>
      <c r="D729" s="54"/>
      <c r="E729" s="165"/>
      <c r="F729" s="54"/>
      <c r="G729" s="54"/>
      <c r="H729" s="54"/>
      <c r="I729" s="54"/>
      <c r="J729" s="165"/>
      <c r="K729" s="165"/>
      <c r="L729" s="165"/>
      <c r="M729" s="165"/>
      <c r="N729" s="165"/>
      <c r="O729" s="165"/>
      <c r="P729" s="165"/>
      <c r="Q729" s="165"/>
      <c r="R729" s="165"/>
      <c r="S729" s="165"/>
      <c r="T729" s="165"/>
      <c r="U729" s="165"/>
      <c r="V729" s="165"/>
      <c r="W729" s="165"/>
      <c r="X729" s="165"/>
      <c r="Y729" s="165"/>
      <c r="Z729" s="165"/>
    </row>
    <row r="730">
      <c r="A730" s="165"/>
      <c r="B730" s="165"/>
      <c r="C730" s="165"/>
      <c r="D730" s="54"/>
      <c r="E730" s="165"/>
      <c r="F730" s="54"/>
      <c r="G730" s="54"/>
      <c r="H730" s="54"/>
      <c r="I730" s="54"/>
      <c r="J730" s="165"/>
      <c r="K730" s="165"/>
      <c r="L730" s="165"/>
      <c r="M730" s="165"/>
      <c r="N730" s="165"/>
      <c r="O730" s="165"/>
      <c r="P730" s="165"/>
      <c r="Q730" s="165"/>
      <c r="R730" s="165"/>
      <c r="S730" s="165"/>
      <c r="T730" s="165"/>
      <c r="U730" s="165"/>
      <c r="V730" s="165"/>
      <c r="W730" s="165"/>
      <c r="X730" s="165"/>
      <c r="Y730" s="165"/>
      <c r="Z730" s="165"/>
    </row>
    <row r="731">
      <c r="A731" s="165"/>
      <c r="B731" s="165"/>
      <c r="C731" s="165"/>
      <c r="D731" s="54"/>
      <c r="E731" s="165"/>
      <c r="F731" s="54"/>
      <c r="G731" s="54"/>
      <c r="H731" s="54"/>
      <c r="I731" s="54"/>
      <c r="J731" s="165"/>
      <c r="K731" s="165"/>
      <c r="L731" s="165"/>
      <c r="M731" s="165"/>
      <c r="N731" s="165"/>
      <c r="O731" s="165"/>
      <c r="P731" s="165"/>
      <c r="Q731" s="165"/>
      <c r="R731" s="165"/>
      <c r="S731" s="165"/>
      <c r="T731" s="165"/>
      <c r="U731" s="165"/>
      <c r="V731" s="165"/>
      <c r="W731" s="165"/>
      <c r="X731" s="165"/>
      <c r="Y731" s="165"/>
      <c r="Z731" s="165"/>
    </row>
    <row r="732">
      <c r="A732" s="165"/>
      <c r="B732" s="165"/>
      <c r="C732" s="165"/>
      <c r="D732" s="54"/>
      <c r="E732" s="165"/>
      <c r="F732" s="54"/>
      <c r="G732" s="54"/>
      <c r="H732" s="54"/>
      <c r="I732" s="54"/>
      <c r="J732" s="165"/>
      <c r="K732" s="165"/>
      <c r="L732" s="165"/>
      <c r="M732" s="165"/>
      <c r="N732" s="165"/>
      <c r="O732" s="165"/>
      <c r="P732" s="165"/>
      <c r="Q732" s="165"/>
      <c r="R732" s="165"/>
      <c r="S732" s="165"/>
      <c r="T732" s="165"/>
      <c r="U732" s="165"/>
      <c r="V732" s="165"/>
      <c r="W732" s="165"/>
      <c r="X732" s="165"/>
      <c r="Y732" s="165"/>
      <c r="Z732" s="165"/>
    </row>
    <row r="733">
      <c r="A733" s="165"/>
      <c r="B733" s="165"/>
      <c r="C733" s="165"/>
      <c r="D733" s="54"/>
      <c r="E733" s="165"/>
      <c r="F733" s="54"/>
      <c r="G733" s="54"/>
      <c r="H733" s="54"/>
      <c r="I733" s="54"/>
      <c r="J733" s="165"/>
      <c r="K733" s="165"/>
      <c r="L733" s="165"/>
      <c r="M733" s="165"/>
      <c r="N733" s="165"/>
      <c r="O733" s="165"/>
      <c r="P733" s="165"/>
      <c r="Q733" s="165"/>
      <c r="R733" s="165"/>
      <c r="S733" s="165"/>
      <c r="T733" s="165"/>
      <c r="U733" s="165"/>
      <c r="V733" s="165"/>
      <c r="W733" s="165"/>
      <c r="X733" s="165"/>
      <c r="Y733" s="165"/>
      <c r="Z733" s="165"/>
    </row>
    <row r="734">
      <c r="A734" s="165"/>
      <c r="B734" s="165"/>
      <c r="C734" s="165"/>
      <c r="D734" s="54"/>
      <c r="E734" s="165"/>
      <c r="F734" s="54"/>
      <c r="G734" s="54"/>
      <c r="H734" s="54"/>
      <c r="I734" s="54"/>
      <c r="J734" s="165"/>
      <c r="K734" s="165"/>
      <c r="L734" s="165"/>
      <c r="M734" s="165"/>
      <c r="N734" s="165"/>
      <c r="O734" s="165"/>
      <c r="P734" s="165"/>
      <c r="Q734" s="165"/>
      <c r="R734" s="165"/>
      <c r="S734" s="165"/>
      <c r="T734" s="165"/>
      <c r="U734" s="165"/>
      <c r="V734" s="165"/>
      <c r="W734" s="165"/>
      <c r="X734" s="165"/>
      <c r="Y734" s="165"/>
      <c r="Z734" s="165"/>
    </row>
    <row r="735">
      <c r="A735" s="165"/>
      <c r="B735" s="165"/>
      <c r="C735" s="165"/>
      <c r="D735" s="54"/>
      <c r="E735" s="165"/>
      <c r="F735" s="54"/>
      <c r="G735" s="54"/>
      <c r="H735" s="54"/>
      <c r="I735" s="54"/>
      <c r="J735" s="165"/>
      <c r="K735" s="165"/>
      <c r="L735" s="165"/>
      <c r="M735" s="165"/>
      <c r="N735" s="165"/>
      <c r="O735" s="165"/>
      <c r="P735" s="165"/>
      <c r="Q735" s="165"/>
      <c r="R735" s="165"/>
      <c r="S735" s="165"/>
      <c r="T735" s="165"/>
      <c r="U735" s="165"/>
      <c r="V735" s="165"/>
      <c r="W735" s="165"/>
      <c r="X735" s="165"/>
      <c r="Y735" s="165"/>
      <c r="Z735" s="165"/>
    </row>
    <row r="736">
      <c r="A736" s="165"/>
      <c r="B736" s="165"/>
      <c r="C736" s="165"/>
      <c r="D736" s="54"/>
      <c r="E736" s="165"/>
      <c r="F736" s="54"/>
      <c r="G736" s="54"/>
      <c r="H736" s="54"/>
      <c r="I736" s="54"/>
      <c r="J736" s="165"/>
      <c r="K736" s="165"/>
      <c r="L736" s="165"/>
      <c r="M736" s="165"/>
      <c r="N736" s="165"/>
      <c r="O736" s="165"/>
      <c r="P736" s="165"/>
      <c r="Q736" s="165"/>
      <c r="R736" s="165"/>
      <c r="S736" s="165"/>
      <c r="T736" s="165"/>
      <c r="U736" s="165"/>
      <c r="V736" s="165"/>
      <c r="W736" s="165"/>
      <c r="X736" s="165"/>
      <c r="Y736" s="165"/>
      <c r="Z736" s="165"/>
    </row>
    <row r="737">
      <c r="A737" s="165"/>
      <c r="B737" s="165"/>
      <c r="C737" s="165"/>
      <c r="D737" s="54"/>
      <c r="E737" s="165"/>
      <c r="F737" s="54"/>
      <c r="G737" s="54"/>
      <c r="H737" s="54"/>
      <c r="I737" s="54"/>
      <c r="J737" s="165"/>
      <c r="K737" s="165"/>
      <c r="L737" s="165"/>
      <c r="M737" s="165"/>
      <c r="N737" s="165"/>
      <c r="O737" s="165"/>
      <c r="P737" s="165"/>
      <c r="Q737" s="165"/>
      <c r="R737" s="165"/>
      <c r="S737" s="165"/>
      <c r="T737" s="165"/>
      <c r="U737" s="165"/>
      <c r="V737" s="165"/>
      <c r="W737" s="165"/>
      <c r="X737" s="165"/>
      <c r="Y737" s="165"/>
      <c r="Z737" s="165"/>
    </row>
    <row r="738">
      <c r="A738" s="165"/>
      <c r="B738" s="165"/>
      <c r="C738" s="165"/>
      <c r="D738" s="54"/>
      <c r="E738" s="165"/>
      <c r="F738" s="54"/>
      <c r="G738" s="54"/>
      <c r="H738" s="54"/>
      <c r="I738" s="54"/>
      <c r="J738" s="165"/>
      <c r="K738" s="165"/>
      <c r="L738" s="165"/>
      <c r="M738" s="165"/>
      <c r="N738" s="165"/>
      <c r="O738" s="165"/>
      <c r="P738" s="165"/>
      <c r="Q738" s="165"/>
      <c r="R738" s="165"/>
      <c r="S738" s="165"/>
      <c r="T738" s="165"/>
      <c r="U738" s="165"/>
      <c r="V738" s="165"/>
      <c r="W738" s="165"/>
      <c r="X738" s="165"/>
      <c r="Y738" s="165"/>
      <c r="Z738" s="165"/>
    </row>
    <row r="739">
      <c r="A739" s="165"/>
      <c r="B739" s="165"/>
      <c r="C739" s="165"/>
      <c r="D739" s="54"/>
      <c r="E739" s="165"/>
      <c r="F739" s="54"/>
      <c r="G739" s="54"/>
      <c r="H739" s="54"/>
      <c r="I739" s="54"/>
      <c r="J739" s="165"/>
      <c r="K739" s="165"/>
      <c r="L739" s="165"/>
      <c r="M739" s="165"/>
      <c r="N739" s="165"/>
      <c r="O739" s="165"/>
      <c r="P739" s="165"/>
      <c r="Q739" s="165"/>
      <c r="R739" s="165"/>
      <c r="S739" s="165"/>
      <c r="T739" s="165"/>
      <c r="U739" s="165"/>
      <c r="V739" s="165"/>
      <c r="W739" s="165"/>
      <c r="X739" s="165"/>
      <c r="Y739" s="165"/>
      <c r="Z739" s="165"/>
    </row>
    <row r="740">
      <c r="A740" s="165"/>
      <c r="B740" s="165"/>
      <c r="C740" s="165"/>
      <c r="D740" s="54"/>
      <c r="E740" s="165"/>
      <c r="F740" s="54"/>
      <c r="G740" s="54"/>
      <c r="H740" s="54"/>
      <c r="I740" s="54"/>
      <c r="J740" s="165"/>
      <c r="K740" s="165"/>
      <c r="L740" s="165"/>
      <c r="M740" s="165"/>
      <c r="N740" s="165"/>
      <c r="O740" s="165"/>
      <c r="P740" s="165"/>
      <c r="Q740" s="165"/>
      <c r="R740" s="165"/>
      <c r="S740" s="165"/>
      <c r="T740" s="165"/>
      <c r="U740" s="165"/>
      <c r="V740" s="165"/>
      <c r="W740" s="165"/>
      <c r="X740" s="165"/>
      <c r="Y740" s="165"/>
      <c r="Z740" s="165"/>
    </row>
    <row r="741">
      <c r="A741" s="165"/>
      <c r="B741" s="165"/>
      <c r="C741" s="165"/>
      <c r="D741" s="54"/>
      <c r="E741" s="165"/>
      <c r="F741" s="54"/>
      <c r="G741" s="54"/>
      <c r="H741" s="54"/>
      <c r="I741" s="54"/>
      <c r="J741" s="165"/>
      <c r="K741" s="165"/>
      <c r="L741" s="165"/>
      <c r="M741" s="165"/>
      <c r="N741" s="165"/>
      <c r="O741" s="165"/>
      <c r="P741" s="165"/>
      <c r="Q741" s="165"/>
      <c r="R741" s="165"/>
      <c r="S741" s="165"/>
      <c r="T741" s="165"/>
      <c r="U741" s="165"/>
      <c r="V741" s="165"/>
      <c r="W741" s="165"/>
      <c r="X741" s="165"/>
      <c r="Y741" s="165"/>
      <c r="Z741" s="165"/>
    </row>
    <row r="742">
      <c r="A742" s="165"/>
      <c r="B742" s="165"/>
      <c r="C742" s="165"/>
      <c r="D742" s="54"/>
      <c r="E742" s="165"/>
      <c r="F742" s="54"/>
      <c r="G742" s="54"/>
      <c r="H742" s="54"/>
      <c r="I742" s="54"/>
      <c r="J742" s="165"/>
      <c r="K742" s="165"/>
      <c r="L742" s="165"/>
      <c r="M742" s="165"/>
      <c r="N742" s="165"/>
      <c r="O742" s="165"/>
      <c r="P742" s="165"/>
      <c r="Q742" s="165"/>
      <c r="R742" s="165"/>
      <c r="S742" s="165"/>
      <c r="T742" s="165"/>
      <c r="U742" s="165"/>
      <c r="V742" s="165"/>
      <c r="W742" s="165"/>
      <c r="X742" s="165"/>
      <c r="Y742" s="165"/>
      <c r="Z742" s="165"/>
    </row>
    <row r="743">
      <c r="A743" s="165"/>
      <c r="B743" s="165"/>
      <c r="C743" s="165"/>
      <c r="D743" s="54"/>
      <c r="E743" s="165"/>
      <c r="F743" s="54"/>
      <c r="G743" s="54"/>
      <c r="H743" s="54"/>
      <c r="I743" s="54"/>
      <c r="J743" s="165"/>
      <c r="K743" s="165"/>
      <c r="L743" s="165"/>
      <c r="M743" s="165"/>
      <c r="N743" s="165"/>
      <c r="O743" s="165"/>
      <c r="P743" s="165"/>
      <c r="Q743" s="165"/>
      <c r="R743" s="165"/>
      <c r="S743" s="165"/>
      <c r="T743" s="165"/>
      <c r="U743" s="165"/>
      <c r="V743" s="165"/>
      <c r="W743" s="165"/>
      <c r="X743" s="165"/>
      <c r="Y743" s="165"/>
      <c r="Z743" s="165"/>
    </row>
    <row r="744">
      <c r="A744" s="165"/>
      <c r="B744" s="165"/>
      <c r="C744" s="165"/>
      <c r="D744" s="54"/>
      <c r="E744" s="165"/>
      <c r="F744" s="54"/>
      <c r="G744" s="54"/>
      <c r="H744" s="54"/>
      <c r="I744" s="54"/>
      <c r="J744" s="165"/>
      <c r="K744" s="165"/>
      <c r="L744" s="165"/>
      <c r="M744" s="165"/>
      <c r="N744" s="165"/>
      <c r="O744" s="165"/>
      <c r="P744" s="165"/>
      <c r="Q744" s="165"/>
      <c r="R744" s="165"/>
      <c r="S744" s="165"/>
      <c r="T744" s="165"/>
      <c r="U744" s="165"/>
      <c r="V744" s="165"/>
      <c r="W744" s="165"/>
      <c r="X744" s="165"/>
      <c r="Y744" s="165"/>
      <c r="Z744" s="165"/>
    </row>
    <row r="745">
      <c r="A745" s="165"/>
      <c r="B745" s="165"/>
      <c r="C745" s="165"/>
      <c r="D745" s="54"/>
      <c r="E745" s="165"/>
      <c r="F745" s="54"/>
      <c r="G745" s="54"/>
      <c r="H745" s="54"/>
      <c r="I745" s="54"/>
      <c r="J745" s="165"/>
      <c r="K745" s="165"/>
      <c r="L745" s="165"/>
      <c r="M745" s="165"/>
      <c r="N745" s="165"/>
      <c r="O745" s="165"/>
      <c r="P745" s="165"/>
      <c r="Q745" s="165"/>
      <c r="R745" s="165"/>
      <c r="S745" s="165"/>
      <c r="T745" s="165"/>
      <c r="U745" s="165"/>
      <c r="V745" s="165"/>
      <c r="W745" s="165"/>
      <c r="X745" s="165"/>
      <c r="Y745" s="165"/>
      <c r="Z745" s="165"/>
    </row>
    <row r="746">
      <c r="A746" s="165"/>
      <c r="B746" s="165"/>
      <c r="C746" s="165"/>
      <c r="D746" s="54"/>
      <c r="E746" s="165"/>
      <c r="F746" s="54"/>
      <c r="G746" s="54"/>
      <c r="H746" s="54"/>
      <c r="I746" s="54"/>
      <c r="J746" s="165"/>
      <c r="K746" s="165"/>
      <c r="L746" s="165"/>
      <c r="M746" s="165"/>
      <c r="N746" s="165"/>
      <c r="O746" s="165"/>
      <c r="P746" s="165"/>
      <c r="Q746" s="165"/>
      <c r="R746" s="165"/>
      <c r="S746" s="165"/>
      <c r="T746" s="165"/>
      <c r="U746" s="165"/>
      <c r="V746" s="165"/>
      <c r="W746" s="165"/>
      <c r="X746" s="165"/>
      <c r="Y746" s="165"/>
      <c r="Z746" s="165"/>
    </row>
    <row r="747">
      <c r="A747" s="165"/>
      <c r="B747" s="165"/>
      <c r="C747" s="165"/>
      <c r="D747" s="54"/>
      <c r="E747" s="165"/>
      <c r="F747" s="54"/>
      <c r="G747" s="54"/>
      <c r="H747" s="54"/>
      <c r="I747" s="54"/>
      <c r="J747" s="165"/>
      <c r="K747" s="165"/>
      <c r="L747" s="165"/>
      <c r="M747" s="165"/>
      <c r="N747" s="165"/>
      <c r="O747" s="165"/>
      <c r="P747" s="165"/>
      <c r="Q747" s="165"/>
      <c r="R747" s="165"/>
      <c r="S747" s="165"/>
      <c r="T747" s="165"/>
      <c r="U747" s="165"/>
      <c r="V747" s="165"/>
      <c r="W747" s="165"/>
      <c r="X747" s="165"/>
      <c r="Y747" s="165"/>
      <c r="Z747" s="165"/>
    </row>
    <row r="748">
      <c r="A748" s="165"/>
      <c r="B748" s="165"/>
      <c r="C748" s="165"/>
      <c r="D748" s="54"/>
      <c r="E748" s="165"/>
      <c r="F748" s="54"/>
      <c r="G748" s="54"/>
      <c r="H748" s="54"/>
      <c r="I748" s="54"/>
      <c r="J748" s="165"/>
      <c r="K748" s="165"/>
      <c r="L748" s="165"/>
      <c r="M748" s="165"/>
      <c r="N748" s="165"/>
      <c r="O748" s="165"/>
      <c r="P748" s="165"/>
      <c r="Q748" s="165"/>
      <c r="R748" s="165"/>
      <c r="S748" s="165"/>
      <c r="T748" s="165"/>
      <c r="U748" s="165"/>
      <c r="V748" s="165"/>
      <c r="W748" s="165"/>
      <c r="X748" s="165"/>
      <c r="Y748" s="165"/>
      <c r="Z748" s="165"/>
    </row>
    <row r="749">
      <c r="A749" s="165"/>
      <c r="B749" s="165"/>
      <c r="C749" s="165"/>
      <c r="D749" s="54"/>
      <c r="E749" s="165"/>
      <c r="F749" s="54"/>
      <c r="G749" s="54"/>
      <c r="H749" s="54"/>
      <c r="I749" s="54"/>
      <c r="J749" s="165"/>
      <c r="K749" s="165"/>
      <c r="L749" s="165"/>
      <c r="M749" s="165"/>
      <c r="N749" s="165"/>
      <c r="O749" s="165"/>
      <c r="P749" s="165"/>
      <c r="Q749" s="165"/>
      <c r="R749" s="165"/>
      <c r="S749" s="165"/>
      <c r="T749" s="165"/>
      <c r="U749" s="165"/>
      <c r="V749" s="165"/>
      <c r="W749" s="165"/>
      <c r="X749" s="165"/>
      <c r="Y749" s="165"/>
      <c r="Z749" s="165"/>
    </row>
    <row r="750">
      <c r="A750" s="165"/>
      <c r="B750" s="165"/>
      <c r="C750" s="165"/>
      <c r="D750" s="54"/>
      <c r="E750" s="165"/>
      <c r="F750" s="54"/>
      <c r="G750" s="54"/>
      <c r="H750" s="54"/>
      <c r="I750" s="54"/>
      <c r="J750" s="165"/>
      <c r="K750" s="165"/>
      <c r="L750" s="165"/>
      <c r="M750" s="165"/>
      <c r="N750" s="165"/>
      <c r="O750" s="165"/>
      <c r="P750" s="165"/>
      <c r="Q750" s="165"/>
      <c r="R750" s="165"/>
      <c r="S750" s="165"/>
      <c r="T750" s="165"/>
      <c r="U750" s="165"/>
      <c r="V750" s="165"/>
      <c r="W750" s="165"/>
      <c r="X750" s="165"/>
      <c r="Y750" s="165"/>
      <c r="Z750" s="165"/>
    </row>
    <row r="751">
      <c r="A751" s="165"/>
      <c r="B751" s="165"/>
      <c r="C751" s="165"/>
      <c r="D751" s="54"/>
      <c r="E751" s="165"/>
      <c r="F751" s="54"/>
      <c r="G751" s="54"/>
      <c r="H751" s="54"/>
      <c r="I751" s="54"/>
      <c r="J751" s="165"/>
      <c r="K751" s="165"/>
      <c r="L751" s="165"/>
      <c r="M751" s="165"/>
      <c r="N751" s="165"/>
      <c r="O751" s="165"/>
      <c r="P751" s="165"/>
      <c r="Q751" s="165"/>
      <c r="R751" s="165"/>
      <c r="S751" s="165"/>
      <c r="T751" s="165"/>
      <c r="U751" s="165"/>
      <c r="V751" s="165"/>
      <c r="W751" s="165"/>
      <c r="X751" s="165"/>
      <c r="Y751" s="165"/>
      <c r="Z751" s="165"/>
    </row>
    <row r="752">
      <c r="A752" s="165"/>
      <c r="B752" s="165"/>
      <c r="C752" s="165"/>
      <c r="D752" s="54"/>
      <c r="E752" s="165"/>
      <c r="F752" s="54"/>
      <c r="G752" s="54"/>
      <c r="H752" s="54"/>
      <c r="I752" s="54"/>
      <c r="J752" s="165"/>
      <c r="K752" s="165"/>
      <c r="L752" s="165"/>
      <c r="M752" s="165"/>
      <c r="N752" s="165"/>
      <c r="O752" s="165"/>
      <c r="P752" s="165"/>
      <c r="Q752" s="165"/>
      <c r="R752" s="165"/>
      <c r="S752" s="165"/>
      <c r="T752" s="165"/>
      <c r="U752" s="165"/>
      <c r="V752" s="165"/>
      <c r="W752" s="165"/>
      <c r="X752" s="165"/>
      <c r="Y752" s="165"/>
      <c r="Z752" s="165"/>
    </row>
    <row r="753">
      <c r="A753" s="165"/>
      <c r="B753" s="165"/>
      <c r="C753" s="165"/>
      <c r="D753" s="54"/>
      <c r="E753" s="165"/>
      <c r="F753" s="54"/>
      <c r="G753" s="54"/>
      <c r="H753" s="54"/>
      <c r="I753" s="54"/>
      <c r="J753" s="165"/>
      <c r="K753" s="165"/>
      <c r="L753" s="165"/>
      <c r="M753" s="165"/>
      <c r="N753" s="165"/>
      <c r="O753" s="165"/>
      <c r="P753" s="165"/>
      <c r="Q753" s="165"/>
      <c r="R753" s="165"/>
      <c r="S753" s="165"/>
      <c r="T753" s="165"/>
      <c r="U753" s="165"/>
      <c r="V753" s="165"/>
      <c r="W753" s="165"/>
      <c r="X753" s="165"/>
      <c r="Y753" s="165"/>
      <c r="Z753" s="165"/>
    </row>
    <row r="754">
      <c r="A754" s="165"/>
      <c r="B754" s="165"/>
      <c r="C754" s="165"/>
      <c r="D754" s="54"/>
      <c r="E754" s="165"/>
      <c r="F754" s="54"/>
      <c r="G754" s="54"/>
      <c r="H754" s="54"/>
      <c r="I754" s="54"/>
      <c r="J754" s="165"/>
      <c r="K754" s="165"/>
      <c r="L754" s="165"/>
      <c r="M754" s="165"/>
      <c r="N754" s="165"/>
      <c r="O754" s="165"/>
      <c r="P754" s="165"/>
      <c r="Q754" s="165"/>
      <c r="R754" s="165"/>
      <c r="S754" s="165"/>
      <c r="T754" s="165"/>
      <c r="U754" s="165"/>
      <c r="V754" s="165"/>
      <c r="W754" s="165"/>
      <c r="X754" s="165"/>
      <c r="Y754" s="165"/>
      <c r="Z754" s="165"/>
    </row>
    <row r="755">
      <c r="A755" s="165"/>
      <c r="B755" s="165"/>
      <c r="C755" s="165"/>
      <c r="D755" s="54"/>
      <c r="E755" s="165"/>
      <c r="F755" s="54"/>
      <c r="G755" s="54"/>
      <c r="H755" s="54"/>
      <c r="I755" s="54"/>
      <c r="J755" s="165"/>
      <c r="K755" s="165"/>
      <c r="L755" s="165"/>
      <c r="M755" s="165"/>
      <c r="N755" s="165"/>
      <c r="O755" s="165"/>
      <c r="P755" s="165"/>
      <c r="Q755" s="165"/>
      <c r="R755" s="165"/>
      <c r="S755" s="165"/>
      <c r="T755" s="165"/>
      <c r="U755" s="165"/>
      <c r="V755" s="165"/>
      <c r="W755" s="165"/>
      <c r="X755" s="165"/>
      <c r="Y755" s="165"/>
      <c r="Z755" s="165"/>
    </row>
    <row r="756">
      <c r="A756" s="165"/>
      <c r="B756" s="165"/>
      <c r="C756" s="165"/>
      <c r="D756" s="54"/>
      <c r="E756" s="165"/>
      <c r="F756" s="54"/>
      <c r="G756" s="54"/>
      <c r="H756" s="54"/>
      <c r="I756" s="54"/>
      <c r="J756" s="165"/>
      <c r="K756" s="165"/>
      <c r="L756" s="165"/>
      <c r="M756" s="165"/>
      <c r="N756" s="165"/>
      <c r="O756" s="165"/>
      <c r="P756" s="165"/>
      <c r="Q756" s="165"/>
      <c r="R756" s="165"/>
      <c r="S756" s="165"/>
      <c r="T756" s="165"/>
      <c r="U756" s="165"/>
      <c r="V756" s="165"/>
      <c r="W756" s="165"/>
      <c r="X756" s="165"/>
      <c r="Y756" s="165"/>
      <c r="Z756" s="165"/>
    </row>
    <row r="757">
      <c r="A757" s="165"/>
      <c r="B757" s="165"/>
      <c r="C757" s="165"/>
      <c r="D757" s="54"/>
      <c r="E757" s="165"/>
      <c r="F757" s="54"/>
      <c r="G757" s="54"/>
      <c r="H757" s="54"/>
      <c r="I757" s="54"/>
      <c r="J757" s="165"/>
      <c r="K757" s="165"/>
      <c r="L757" s="165"/>
      <c r="M757" s="165"/>
      <c r="N757" s="165"/>
      <c r="O757" s="165"/>
      <c r="P757" s="165"/>
      <c r="Q757" s="165"/>
      <c r="R757" s="165"/>
      <c r="S757" s="165"/>
      <c r="T757" s="165"/>
      <c r="U757" s="165"/>
      <c r="V757" s="165"/>
      <c r="W757" s="165"/>
      <c r="X757" s="165"/>
      <c r="Y757" s="165"/>
      <c r="Z757" s="165"/>
    </row>
    <row r="758">
      <c r="A758" s="165"/>
      <c r="B758" s="165"/>
      <c r="C758" s="165"/>
      <c r="D758" s="54"/>
      <c r="E758" s="165"/>
      <c r="F758" s="54"/>
      <c r="G758" s="54"/>
      <c r="H758" s="54"/>
      <c r="I758" s="54"/>
      <c r="J758" s="165"/>
      <c r="K758" s="165"/>
      <c r="L758" s="165"/>
      <c r="M758" s="165"/>
      <c r="N758" s="165"/>
      <c r="O758" s="165"/>
      <c r="P758" s="165"/>
      <c r="Q758" s="165"/>
      <c r="R758" s="165"/>
      <c r="S758" s="165"/>
      <c r="T758" s="165"/>
      <c r="U758" s="165"/>
      <c r="V758" s="165"/>
      <c r="W758" s="165"/>
      <c r="X758" s="165"/>
      <c r="Y758" s="165"/>
      <c r="Z758" s="165"/>
    </row>
    <row r="759">
      <c r="A759" s="165"/>
      <c r="B759" s="165"/>
      <c r="C759" s="165"/>
      <c r="D759" s="54"/>
      <c r="E759" s="165"/>
      <c r="F759" s="54"/>
      <c r="G759" s="54"/>
      <c r="H759" s="54"/>
      <c r="I759" s="54"/>
      <c r="J759" s="165"/>
      <c r="K759" s="165"/>
      <c r="L759" s="165"/>
      <c r="M759" s="165"/>
      <c r="N759" s="165"/>
      <c r="O759" s="165"/>
      <c r="P759" s="165"/>
      <c r="Q759" s="165"/>
      <c r="R759" s="165"/>
      <c r="S759" s="165"/>
      <c r="T759" s="165"/>
      <c r="U759" s="165"/>
      <c r="V759" s="165"/>
      <c r="W759" s="165"/>
      <c r="X759" s="165"/>
      <c r="Y759" s="165"/>
      <c r="Z759" s="165"/>
    </row>
    <row r="760">
      <c r="A760" s="165"/>
      <c r="B760" s="165"/>
      <c r="C760" s="165"/>
      <c r="D760" s="54"/>
      <c r="E760" s="165"/>
      <c r="F760" s="54"/>
      <c r="G760" s="54"/>
      <c r="H760" s="54"/>
      <c r="I760" s="54"/>
      <c r="J760" s="165"/>
      <c r="K760" s="165"/>
      <c r="L760" s="165"/>
      <c r="M760" s="165"/>
      <c r="N760" s="165"/>
      <c r="O760" s="165"/>
      <c r="P760" s="165"/>
      <c r="Q760" s="165"/>
      <c r="R760" s="165"/>
      <c r="S760" s="165"/>
      <c r="T760" s="165"/>
      <c r="U760" s="165"/>
      <c r="V760" s="165"/>
      <c r="W760" s="165"/>
      <c r="X760" s="165"/>
      <c r="Y760" s="165"/>
      <c r="Z760" s="165"/>
    </row>
    <row r="761">
      <c r="A761" s="165"/>
      <c r="B761" s="165"/>
      <c r="C761" s="165"/>
      <c r="D761" s="54"/>
      <c r="E761" s="165"/>
      <c r="F761" s="54"/>
      <c r="G761" s="54"/>
      <c r="H761" s="54"/>
      <c r="I761" s="54"/>
      <c r="J761" s="165"/>
      <c r="K761" s="165"/>
      <c r="L761" s="165"/>
      <c r="M761" s="165"/>
      <c r="N761" s="165"/>
      <c r="O761" s="165"/>
      <c r="P761" s="165"/>
      <c r="Q761" s="165"/>
      <c r="R761" s="165"/>
      <c r="S761" s="165"/>
      <c r="T761" s="165"/>
      <c r="U761" s="165"/>
      <c r="V761" s="165"/>
      <c r="W761" s="165"/>
      <c r="X761" s="165"/>
      <c r="Y761" s="165"/>
      <c r="Z761" s="165"/>
    </row>
    <row r="762">
      <c r="A762" s="165"/>
      <c r="B762" s="165"/>
      <c r="C762" s="165"/>
      <c r="D762" s="54"/>
      <c r="E762" s="165"/>
      <c r="F762" s="54"/>
      <c r="G762" s="54"/>
      <c r="H762" s="54"/>
      <c r="I762" s="54"/>
      <c r="J762" s="165"/>
      <c r="K762" s="165"/>
      <c r="L762" s="165"/>
      <c r="M762" s="165"/>
      <c r="N762" s="165"/>
      <c r="O762" s="165"/>
      <c r="P762" s="165"/>
      <c r="Q762" s="165"/>
      <c r="R762" s="165"/>
      <c r="S762" s="165"/>
      <c r="T762" s="165"/>
      <c r="U762" s="165"/>
      <c r="V762" s="165"/>
      <c r="W762" s="165"/>
      <c r="X762" s="165"/>
      <c r="Y762" s="165"/>
      <c r="Z762" s="165"/>
    </row>
    <row r="763">
      <c r="A763" s="165"/>
      <c r="B763" s="165"/>
      <c r="C763" s="165"/>
      <c r="D763" s="54"/>
      <c r="E763" s="165"/>
      <c r="F763" s="54"/>
      <c r="G763" s="54"/>
      <c r="H763" s="54"/>
      <c r="I763" s="54"/>
      <c r="J763" s="165"/>
      <c r="K763" s="165"/>
      <c r="L763" s="165"/>
      <c r="M763" s="165"/>
      <c r="N763" s="165"/>
      <c r="O763" s="165"/>
      <c r="P763" s="165"/>
      <c r="Q763" s="165"/>
      <c r="R763" s="165"/>
      <c r="S763" s="165"/>
      <c r="T763" s="165"/>
      <c r="U763" s="165"/>
      <c r="V763" s="165"/>
      <c r="W763" s="165"/>
      <c r="X763" s="165"/>
      <c r="Y763" s="165"/>
      <c r="Z763" s="165"/>
    </row>
    <row r="764">
      <c r="A764" s="165"/>
      <c r="B764" s="165"/>
      <c r="C764" s="165"/>
      <c r="D764" s="54"/>
      <c r="E764" s="165"/>
      <c r="F764" s="54"/>
      <c r="G764" s="54"/>
      <c r="H764" s="54"/>
      <c r="I764" s="54"/>
      <c r="J764" s="165"/>
      <c r="K764" s="165"/>
      <c r="L764" s="165"/>
      <c r="M764" s="165"/>
      <c r="N764" s="165"/>
      <c r="O764" s="165"/>
      <c r="P764" s="165"/>
      <c r="Q764" s="165"/>
      <c r="R764" s="165"/>
      <c r="S764" s="165"/>
      <c r="T764" s="165"/>
      <c r="U764" s="165"/>
      <c r="V764" s="165"/>
      <c r="W764" s="165"/>
      <c r="X764" s="165"/>
      <c r="Y764" s="165"/>
      <c r="Z764" s="165"/>
    </row>
    <row r="765">
      <c r="A765" s="165"/>
      <c r="B765" s="165"/>
      <c r="C765" s="165"/>
      <c r="D765" s="54"/>
      <c r="E765" s="165"/>
      <c r="F765" s="54"/>
      <c r="G765" s="54"/>
      <c r="H765" s="54"/>
      <c r="I765" s="54"/>
      <c r="J765" s="165"/>
      <c r="K765" s="165"/>
      <c r="L765" s="165"/>
      <c r="M765" s="165"/>
      <c r="N765" s="165"/>
      <c r="O765" s="165"/>
      <c r="P765" s="165"/>
      <c r="Q765" s="165"/>
      <c r="R765" s="165"/>
      <c r="S765" s="165"/>
      <c r="T765" s="165"/>
      <c r="U765" s="165"/>
      <c r="V765" s="165"/>
      <c r="W765" s="165"/>
      <c r="X765" s="165"/>
      <c r="Y765" s="165"/>
      <c r="Z765" s="165"/>
    </row>
    <row r="766">
      <c r="A766" s="165"/>
      <c r="B766" s="165"/>
      <c r="C766" s="165"/>
      <c r="D766" s="54"/>
      <c r="E766" s="165"/>
      <c r="F766" s="54"/>
      <c r="G766" s="54"/>
      <c r="H766" s="54"/>
      <c r="I766" s="54"/>
      <c r="J766" s="165"/>
      <c r="K766" s="165"/>
      <c r="L766" s="165"/>
      <c r="M766" s="165"/>
      <c r="N766" s="165"/>
      <c r="O766" s="165"/>
      <c r="P766" s="165"/>
      <c r="Q766" s="165"/>
      <c r="R766" s="165"/>
      <c r="S766" s="165"/>
      <c r="T766" s="165"/>
      <c r="U766" s="165"/>
      <c r="V766" s="165"/>
      <c r="W766" s="165"/>
      <c r="X766" s="165"/>
      <c r="Y766" s="165"/>
      <c r="Z766" s="165"/>
    </row>
    <row r="767">
      <c r="A767" s="165"/>
      <c r="B767" s="165"/>
      <c r="C767" s="165"/>
      <c r="D767" s="54"/>
      <c r="E767" s="165"/>
      <c r="F767" s="54"/>
      <c r="G767" s="54"/>
      <c r="H767" s="54"/>
      <c r="I767" s="54"/>
      <c r="J767" s="165"/>
      <c r="K767" s="165"/>
      <c r="L767" s="165"/>
      <c r="M767" s="165"/>
      <c r="N767" s="165"/>
      <c r="O767" s="165"/>
      <c r="P767" s="165"/>
      <c r="Q767" s="165"/>
      <c r="R767" s="165"/>
      <c r="S767" s="165"/>
      <c r="T767" s="165"/>
      <c r="U767" s="165"/>
      <c r="V767" s="165"/>
      <c r="W767" s="165"/>
      <c r="X767" s="165"/>
      <c r="Y767" s="165"/>
      <c r="Z767" s="165"/>
    </row>
    <row r="768">
      <c r="A768" s="165"/>
      <c r="B768" s="165"/>
      <c r="C768" s="165"/>
      <c r="D768" s="54"/>
      <c r="E768" s="165"/>
      <c r="F768" s="54"/>
      <c r="G768" s="54"/>
      <c r="H768" s="54"/>
      <c r="I768" s="54"/>
      <c r="J768" s="165"/>
      <c r="K768" s="165"/>
      <c r="L768" s="165"/>
      <c r="M768" s="165"/>
      <c r="N768" s="165"/>
      <c r="O768" s="165"/>
      <c r="P768" s="165"/>
      <c r="Q768" s="165"/>
      <c r="R768" s="165"/>
      <c r="S768" s="165"/>
      <c r="T768" s="165"/>
      <c r="U768" s="165"/>
      <c r="V768" s="165"/>
      <c r="W768" s="165"/>
      <c r="X768" s="165"/>
      <c r="Y768" s="165"/>
      <c r="Z768" s="165"/>
    </row>
    <row r="769">
      <c r="A769" s="165"/>
      <c r="B769" s="165"/>
      <c r="C769" s="165"/>
      <c r="D769" s="54"/>
      <c r="E769" s="165"/>
      <c r="F769" s="54"/>
      <c r="G769" s="54"/>
      <c r="H769" s="54"/>
      <c r="I769" s="54"/>
      <c r="J769" s="165"/>
      <c r="K769" s="165"/>
      <c r="L769" s="165"/>
      <c r="M769" s="165"/>
      <c r="N769" s="165"/>
      <c r="O769" s="165"/>
      <c r="P769" s="165"/>
      <c r="Q769" s="165"/>
      <c r="R769" s="165"/>
      <c r="S769" s="165"/>
      <c r="T769" s="165"/>
      <c r="U769" s="165"/>
      <c r="V769" s="165"/>
      <c r="W769" s="165"/>
      <c r="X769" s="165"/>
      <c r="Y769" s="165"/>
      <c r="Z769" s="165"/>
    </row>
    <row r="770">
      <c r="A770" s="165"/>
      <c r="B770" s="165"/>
      <c r="C770" s="165"/>
      <c r="D770" s="54"/>
      <c r="E770" s="165"/>
      <c r="F770" s="54"/>
      <c r="G770" s="54"/>
      <c r="H770" s="54"/>
      <c r="I770" s="54"/>
      <c r="J770" s="165"/>
      <c r="K770" s="165"/>
      <c r="L770" s="165"/>
      <c r="M770" s="165"/>
      <c r="N770" s="165"/>
      <c r="O770" s="165"/>
      <c r="P770" s="165"/>
      <c r="Q770" s="165"/>
      <c r="R770" s="165"/>
      <c r="S770" s="165"/>
      <c r="T770" s="165"/>
      <c r="U770" s="165"/>
      <c r="V770" s="165"/>
      <c r="W770" s="165"/>
      <c r="X770" s="165"/>
      <c r="Y770" s="165"/>
      <c r="Z770" s="165"/>
    </row>
    <row r="771">
      <c r="A771" s="165"/>
      <c r="B771" s="165"/>
      <c r="C771" s="165"/>
      <c r="D771" s="54"/>
      <c r="E771" s="165"/>
      <c r="F771" s="54"/>
      <c r="G771" s="54"/>
      <c r="H771" s="54"/>
      <c r="I771" s="54"/>
      <c r="J771" s="165"/>
      <c r="K771" s="165"/>
      <c r="L771" s="165"/>
      <c r="M771" s="165"/>
      <c r="N771" s="165"/>
      <c r="O771" s="165"/>
      <c r="P771" s="165"/>
      <c r="Q771" s="165"/>
      <c r="R771" s="165"/>
      <c r="S771" s="165"/>
      <c r="T771" s="165"/>
      <c r="U771" s="165"/>
      <c r="V771" s="165"/>
      <c r="W771" s="165"/>
      <c r="X771" s="165"/>
      <c r="Y771" s="165"/>
      <c r="Z771" s="165"/>
    </row>
    <row r="772">
      <c r="A772" s="165"/>
      <c r="B772" s="165"/>
      <c r="C772" s="165"/>
      <c r="D772" s="54"/>
      <c r="E772" s="165"/>
      <c r="F772" s="54"/>
      <c r="G772" s="54"/>
      <c r="H772" s="54"/>
      <c r="I772" s="54"/>
      <c r="J772" s="165"/>
      <c r="K772" s="165"/>
      <c r="L772" s="165"/>
      <c r="M772" s="165"/>
      <c r="N772" s="165"/>
      <c r="O772" s="165"/>
      <c r="P772" s="165"/>
      <c r="Q772" s="165"/>
      <c r="R772" s="165"/>
      <c r="S772" s="165"/>
      <c r="T772" s="165"/>
      <c r="U772" s="165"/>
      <c r="V772" s="165"/>
      <c r="W772" s="165"/>
      <c r="X772" s="165"/>
      <c r="Y772" s="165"/>
      <c r="Z772" s="165"/>
    </row>
    <row r="773">
      <c r="A773" s="165"/>
      <c r="B773" s="165"/>
      <c r="C773" s="165"/>
      <c r="D773" s="54"/>
      <c r="E773" s="165"/>
      <c r="F773" s="54"/>
      <c r="G773" s="54"/>
      <c r="H773" s="54"/>
      <c r="I773" s="54"/>
      <c r="J773" s="165"/>
      <c r="K773" s="165"/>
      <c r="L773" s="165"/>
      <c r="M773" s="165"/>
      <c r="N773" s="165"/>
      <c r="O773" s="165"/>
      <c r="P773" s="165"/>
      <c r="Q773" s="165"/>
      <c r="R773" s="165"/>
      <c r="S773" s="165"/>
      <c r="T773" s="165"/>
      <c r="U773" s="165"/>
      <c r="V773" s="165"/>
      <c r="W773" s="165"/>
      <c r="X773" s="165"/>
      <c r="Y773" s="165"/>
      <c r="Z773" s="165"/>
    </row>
    <row r="774">
      <c r="A774" s="165"/>
      <c r="B774" s="165"/>
      <c r="C774" s="165"/>
      <c r="D774" s="54"/>
      <c r="E774" s="165"/>
      <c r="F774" s="54"/>
      <c r="G774" s="54"/>
      <c r="H774" s="54"/>
      <c r="I774" s="54"/>
      <c r="J774" s="165"/>
      <c r="K774" s="165"/>
      <c r="L774" s="165"/>
      <c r="M774" s="165"/>
      <c r="N774" s="165"/>
      <c r="O774" s="165"/>
      <c r="P774" s="165"/>
      <c r="Q774" s="165"/>
      <c r="R774" s="165"/>
      <c r="S774" s="165"/>
      <c r="T774" s="165"/>
      <c r="U774" s="165"/>
      <c r="V774" s="165"/>
      <c r="W774" s="165"/>
      <c r="X774" s="165"/>
      <c r="Y774" s="165"/>
      <c r="Z774" s="165"/>
    </row>
    <row r="775">
      <c r="A775" s="165"/>
      <c r="B775" s="165"/>
      <c r="C775" s="165"/>
      <c r="D775" s="54"/>
      <c r="E775" s="165"/>
      <c r="F775" s="54"/>
      <c r="G775" s="54"/>
      <c r="H775" s="54"/>
      <c r="I775" s="54"/>
      <c r="J775" s="165"/>
      <c r="K775" s="165"/>
      <c r="L775" s="165"/>
      <c r="M775" s="165"/>
      <c r="N775" s="165"/>
      <c r="O775" s="165"/>
      <c r="P775" s="165"/>
      <c r="Q775" s="165"/>
      <c r="R775" s="165"/>
      <c r="S775" s="165"/>
      <c r="T775" s="165"/>
      <c r="U775" s="165"/>
      <c r="V775" s="165"/>
      <c r="W775" s="165"/>
      <c r="X775" s="165"/>
      <c r="Y775" s="165"/>
      <c r="Z775" s="165"/>
    </row>
    <row r="776">
      <c r="A776" s="165"/>
      <c r="B776" s="165"/>
      <c r="C776" s="165"/>
      <c r="D776" s="54"/>
      <c r="E776" s="165"/>
      <c r="F776" s="54"/>
      <c r="G776" s="54"/>
      <c r="H776" s="54"/>
      <c r="I776" s="54"/>
      <c r="J776" s="165"/>
      <c r="K776" s="165"/>
      <c r="L776" s="165"/>
      <c r="M776" s="165"/>
      <c r="N776" s="165"/>
      <c r="O776" s="165"/>
      <c r="P776" s="165"/>
      <c r="Q776" s="165"/>
      <c r="R776" s="165"/>
      <c r="S776" s="165"/>
      <c r="T776" s="165"/>
      <c r="U776" s="165"/>
      <c r="V776" s="165"/>
      <c r="W776" s="165"/>
      <c r="X776" s="165"/>
      <c r="Y776" s="165"/>
      <c r="Z776" s="165"/>
    </row>
    <row r="777">
      <c r="A777" s="165"/>
      <c r="B777" s="165"/>
      <c r="C777" s="165"/>
      <c r="D777" s="54"/>
      <c r="E777" s="165"/>
      <c r="F777" s="54"/>
      <c r="G777" s="54"/>
      <c r="H777" s="54"/>
      <c r="I777" s="54"/>
      <c r="J777" s="165"/>
      <c r="K777" s="165"/>
      <c r="L777" s="165"/>
      <c r="M777" s="165"/>
      <c r="N777" s="165"/>
      <c r="O777" s="165"/>
      <c r="P777" s="165"/>
      <c r="Q777" s="165"/>
      <c r="R777" s="165"/>
      <c r="S777" s="165"/>
      <c r="T777" s="165"/>
      <c r="U777" s="165"/>
      <c r="V777" s="165"/>
      <c r="W777" s="165"/>
      <c r="X777" s="165"/>
      <c r="Y777" s="165"/>
      <c r="Z777" s="165"/>
    </row>
    <row r="778">
      <c r="A778" s="165"/>
      <c r="B778" s="165"/>
      <c r="C778" s="165"/>
      <c r="D778" s="54"/>
      <c r="E778" s="165"/>
      <c r="F778" s="54"/>
      <c r="G778" s="54"/>
      <c r="H778" s="54"/>
      <c r="I778" s="54"/>
      <c r="J778" s="165"/>
      <c r="K778" s="165"/>
      <c r="L778" s="165"/>
      <c r="M778" s="165"/>
      <c r="N778" s="165"/>
      <c r="O778" s="165"/>
      <c r="P778" s="165"/>
      <c r="Q778" s="165"/>
      <c r="R778" s="165"/>
      <c r="S778" s="165"/>
      <c r="T778" s="165"/>
      <c r="U778" s="165"/>
      <c r="V778" s="165"/>
      <c r="W778" s="165"/>
      <c r="X778" s="165"/>
      <c r="Y778" s="165"/>
      <c r="Z778" s="165"/>
    </row>
    <row r="779">
      <c r="A779" s="165"/>
      <c r="B779" s="165"/>
      <c r="C779" s="165"/>
      <c r="D779" s="54"/>
      <c r="E779" s="165"/>
      <c r="F779" s="54"/>
      <c r="G779" s="54"/>
      <c r="H779" s="54"/>
      <c r="I779" s="54"/>
      <c r="J779" s="165"/>
      <c r="K779" s="165"/>
      <c r="L779" s="165"/>
      <c r="M779" s="165"/>
      <c r="N779" s="165"/>
      <c r="O779" s="165"/>
      <c r="P779" s="165"/>
      <c r="Q779" s="165"/>
      <c r="R779" s="165"/>
      <c r="S779" s="165"/>
      <c r="T779" s="165"/>
      <c r="U779" s="165"/>
      <c r="V779" s="165"/>
      <c r="W779" s="165"/>
      <c r="X779" s="165"/>
      <c r="Y779" s="165"/>
      <c r="Z779" s="165"/>
    </row>
    <row r="780">
      <c r="A780" s="165"/>
      <c r="B780" s="165"/>
      <c r="C780" s="165"/>
      <c r="D780" s="54"/>
      <c r="E780" s="165"/>
      <c r="F780" s="54"/>
      <c r="G780" s="54"/>
      <c r="H780" s="54"/>
      <c r="I780" s="54"/>
      <c r="J780" s="165"/>
      <c r="K780" s="165"/>
      <c r="L780" s="165"/>
      <c r="M780" s="165"/>
      <c r="N780" s="165"/>
      <c r="O780" s="165"/>
      <c r="P780" s="165"/>
      <c r="Q780" s="165"/>
      <c r="R780" s="165"/>
      <c r="S780" s="165"/>
      <c r="T780" s="165"/>
      <c r="U780" s="165"/>
      <c r="V780" s="165"/>
      <c r="W780" s="165"/>
      <c r="X780" s="165"/>
      <c r="Y780" s="165"/>
      <c r="Z780" s="165"/>
    </row>
    <row r="781">
      <c r="A781" s="165"/>
      <c r="B781" s="165"/>
      <c r="C781" s="165"/>
      <c r="D781" s="54"/>
      <c r="E781" s="165"/>
      <c r="F781" s="54"/>
      <c r="G781" s="54"/>
      <c r="H781" s="54"/>
      <c r="I781" s="54"/>
      <c r="J781" s="165"/>
      <c r="K781" s="165"/>
      <c r="L781" s="165"/>
      <c r="M781" s="165"/>
      <c r="N781" s="165"/>
      <c r="O781" s="165"/>
      <c r="P781" s="165"/>
      <c r="Q781" s="165"/>
      <c r="R781" s="165"/>
      <c r="S781" s="165"/>
      <c r="T781" s="165"/>
      <c r="U781" s="165"/>
      <c r="V781" s="165"/>
      <c r="W781" s="165"/>
      <c r="X781" s="165"/>
      <c r="Y781" s="165"/>
      <c r="Z781" s="165"/>
    </row>
    <row r="782">
      <c r="A782" s="165"/>
      <c r="B782" s="165"/>
      <c r="C782" s="165"/>
      <c r="D782" s="54"/>
      <c r="E782" s="165"/>
      <c r="F782" s="54"/>
      <c r="G782" s="54"/>
      <c r="H782" s="54"/>
      <c r="I782" s="54"/>
      <c r="J782" s="165"/>
      <c r="K782" s="165"/>
      <c r="L782" s="165"/>
      <c r="M782" s="165"/>
      <c r="N782" s="165"/>
      <c r="O782" s="165"/>
      <c r="P782" s="165"/>
      <c r="Q782" s="165"/>
      <c r="R782" s="165"/>
      <c r="S782" s="165"/>
      <c r="T782" s="165"/>
      <c r="U782" s="165"/>
      <c r="V782" s="165"/>
      <c r="W782" s="165"/>
      <c r="X782" s="165"/>
      <c r="Y782" s="165"/>
      <c r="Z782" s="165"/>
    </row>
    <row r="783">
      <c r="A783" s="165"/>
      <c r="B783" s="165"/>
      <c r="C783" s="165"/>
      <c r="D783" s="54"/>
      <c r="E783" s="165"/>
      <c r="F783" s="54"/>
      <c r="G783" s="54"/>
      <c r="H783" s="54"/>
      <c r="I783" s="54"/>
      <c r="J783" s="165"/>
      <c r="K783" s="165"/>
      <c r="L783" s="165"/>
      <c r="M783" s="165"/>
      <c r="N783" s="165"/>
      <c r="O783" s="165"/>
      <c r="P783" s="165"/>
      <c r="Q783" s="165"/>
      <c r="R783" s="165"/>
      <c r="S783" s="165"/>
      <c r="T783" s="165"/>
      <c r="U783" s="165"/>
      <c r="V783" s="165"/>
      <c r="W783" s="165"/>
      <c r="X783" s="165"/>
      <c r="Y783" s="165"/>
      <c r="Z783" s="165"/>
    </row>
    <row r="784">
      <c r="A784" s="165"/>
      <c r="B784" s="165"/>
      <c r="C784" s="165"/>
      <c r="D784" s="54"/>
      <c r="E784" s="165"/>
      <c r="F784" s="54"/>
      <c r="G784" s="54"/>
      <c r="H784" s="54"/>
      <c r="I784" s="54"/>
      <c r="J784" s="165"/>
      <c r="K784" s="165"/>
      <c r="L784" s="165"/>
      <c r="M784" s="165"/>
      <c r="N784" s="165"/>
      <c r="O784" s="165"/>
      <c r="P784" s="165"/>
      <c r="Q784" s="165"/>
      <c r="R784" s="165"/>
      <c r="S784" s="165"/>
      <c r="T784" s="165"/>
      <c r="U784" s="165"/>
      <c r="V784" s="165"/>
      <c r="W784" s="165"/>
      <c r="X784" s="165"/>
      <c r="Y784" s="165"/>
      <c r="Z784" s="165"/>
    </row>
    <row r="785">
      <c r="A785" s="165"/>
      <c r="B785" s="165"/>
      <c r="C785" s="165"/>
      <c r="D785" s="54"/>
      <c r="E785" s="165"/>
      <c r="F785" s="54"/>
      <c r="G785" s="54"/>
      <c r="H785" s="54"/>
      <c r="I785" s="54"/>
      <c r="J785" s="165"/>
      <c r="K785" s="165"/>
      <c r="L785" s="165"/>
      <c r="M785" s="165"/>
      <c r="N785" s="165"/>
      <c r="O785" s="165"/>
      <c r="P785" s="165"/>
      <c r="Q785" s="165"/>
      <c r="R785" s="165"/>
      <c r="S785" s="165"/>
      <c r="T785" s="165"/>
      <c r="U785" s="165"/>
      <c r="V785" s="165"/>
      <c r="W785" s="165"/>
      <c r="X785" s="165"/>
      <c r="Y785" s="165"/>
      <c r="Z785" s="165"/>
    </row>
    <row r="786">
      <c r="A786" s="165"/>
      <c r="B786" s="165"/>
      <c r="C786" s="165"/>
      <c r="D786" s="54"/>
      <c r="E786" s="165"/>
      <c r="F786" s="54"/>
      <c r="G786" s="54"/>
      <c r="H786" s="54"/>
      <c r="I786" s="54"/>
      <c r="J786" s="165"/>
      <c r="K786" s="165"/>
      <c r="L786" s="165"/>
      <c r="M786" s="165"/>
      <c r="N786" s="165"/>
      <c r="O786" s="165"/>
      <c r="P786" s="165"/>
      <c r="Q786" s="165"/>
      <c r="R786" s="165"/>
      <c r="S786" s="165"/>
      <c r="T786" s="165"/>
      <c r="U786" s="165"/>
      <c r="V786" s="165"/>
      <c r="W786" s="165"/>
      <c r="X786" s="165"/>
      <c r="Y786" s="165"/>
      <c r="Z786" s="165"/>
    </row>
    <row r="787">
      <c r="A787" s="165"/>
      <c r="B787" s="165"/>
      <c r="C787" s="165"/>
      <c r="D787" s="54"/>
      <c r="E787" s="165"/>
      <c r="F787" s="54"/>
      <c r="G787" s="54"/>
      <c r="H787" s="54"/>
      <c r="I787" s="54"/>
      <c r="J787" s="165"/>
      <c r="K787" s="165"/>
      <c r="L787" s="165"/>
      <c r="M787" s="165"/>
      <c r="N787" s="165"/>
      <c r="O787" s="165"/>
      <c r="P787" s="165"/>
      <c r="Q787" s="165"/>
      <c r="R787" s="165"/>
      <c r="S787" s="165"/>
      <c r="T787" s="165"/>
      <c r="U787" s="165"/>
      <c r="V787" s="165"/>
      <c r="W787" s="165"/>
      <c r="X787" s="165"/>
      <c r="Y787" s="165"/>
      <c r="Z787" s="165"/>
    </row>
    <row r="788">
      <c r="A788" s="165"/>
      <c r="B788" s="165"/>
      <c r="C788" s="165"/>
      <c r="D788" s="54"/>
      <c r="E788" s="165"/>
      <c r="F788" s="54"/>
      <c r="G788" s="54"/>
      <c r="H788" s="54"/>
      <c r="I788" s="54"/>
      <c r="J788" s="165"/>
      <c r="K788" s="165"/>
      <c r="L788" s="165"/>
      <c r="M788" s="165"/>
      <c r="N788" s="165"/>
      <c r="O788" s="165"/>
      <c r="P788" s="165"/>
      <c r="Q788" s="165"/>
      <c r="R788" s="165"/>
      <c r="S788" s="165"/>
      <c r="T788" s="165"/>
      <c r="U788" s="165"/>
      <c r="V788" s="165"/>
      <c r="W788" s="165"/>
      <c r="X788" s="165"/>
      <c r="Y788" s="165"/>
      <c r="Z788" s="165"/>
    </row>
    <row r="789">
      <c r="A789" s="165"/>
      <c r="B789" s="165"/>
      <c r="C789" s="165"/>
      <c r="D789" s="54"/>
      <c r="E789" s="165"/>
      <c r="F789" s="54"/>
      <c r="G789" s="54"/>
      <c r="H789" s="54"/>
      <c r="I789" s="54"/>
      <c r="J789" s="165"/>
      <c r="K789" s="165"/>
      <c r="L789" s="165"/>
      <c r="M789" s="165"/>
      <c r="N789" s="165"/>
      <c r="O789" s="165"/>
      <c r="P789" s="165"/>
      <c r="Q789" s="165"/>
      <c r="R789" s="165"/>
      <c r="S789" s="165"/>
      <c r="T789" s="165"/>
      <c r="U789" s="165"/>
      <c r="V789" s="165"/>
      <c r="W789" s="165"/>
      <c r="X789" s="165"/>
      <c r="Y789" s="165"/>
      <c r="Z789" s="165"/>
    </row>
    <row r="790">
      <c r="A790" s="165"/>
      <c r="B790" s="165"/>
      <c r="C790" s="165"/>
      <c r="D790" s="54"/>
      <c r="E790" s="165"/>
      <c r="F790" s="54"/>
      <c r="G790" s="54"/>
      <c r="H790" s="54"/>
      <c r="I790" s="54"/>
      <c r="J790" s="165"/>
      <c r="K790" s="165"/>
      <c r="L790" s="165"/>
      <c r="M790" s="165"/>
      <c r="N790" s="165"/>
      <c r="O790" s="165"/>
      <c r="P790" s="165"/>
      <c r="Q790" s="165"/>
      <c r="R790" s="165"/>
      <c r="S790" s="165"/>
      <c r="T790" s="165"/>
      <c r="U790" s="165"/>
      <c r="V790" s="165"/>
      <c r="W790" s="165"/>
      <c r="X790" s="165"/>
      <c r="Y790" s="165"/>
      <c r="Z790" s="165"/>
    </row>
    <row r="791">
      <c r="A791" s="165"/>
      <c r="B791" s="165"/>
      <c r="C791" s="165"/>
      <c r="D791" s="54"/>
      <c r="E791" s="165"/>
      <c r="F791" s="54"/>
      <c r="G791" s="54"/>
      <c r="H791" s="54"/>
      <c r="I791" s="54"/>
      <c r="J791" s="165"/>
      <c r="K791" s="165"/>
      <c r="L791" s="165"/>
      <c r="M791" s="165"/>
      <c r="N791" s="165"/>
      <c r="O791" s="165"/>
      <c r="P791" s="165"/>
      <c r="Q791" s="165"/>
      <c r="R791" s="165"/>
      <c r="S791" s="165"/>
      <c r="T791" s="165"/>
      <c r="U791" s="165"/>
      <c r="V791" s="165"/>
      <c r="W791" s="165"/>
      <c r="X791" s="165"/>
      <c r="Y791" s="165"/>
      <c r="Z791" s="165"/>
    </row>
    <row r="792">
      <c r="A792" s="165"/>
      <c r="B792" s="165"/>
      <c r="C792" s="165"/>
      <c r="D792" s="54"/>
      <c r="E792" s="165"/>
      <c r="F792" s="54"/>
      <c r="G792" s="54"/>
      <c r="H792" s="54"/>
      <c r="I792" s="54"/>
      <c r="J792" s="165"/>
      <c r="K792" s="165"/>
      <c r="L792" s="165"/>
      <c r="M792" s="165"/>
      <c r="N792" s="165"/>
      <c r="O792" s="165"/>
      <c r="P792" s="165"/>
      <c r="Q792" s="165"/>
      <c r="R792" s="165"/>
      <c r="S792" s="165"/>
      <c r="T792" s="165"/>
      <c r="U792" s="165"/>
      <c r="V792" s="165"/>
      <c r="W792" s="165"/>
      <c r="X792" s="165"/>
      <c r="Y792" s="165"/>
      <c r="Z792" s="165"/>
    </row>
    <row r="793">
      <c r="A793" s="165"/>
      <c r="B793" s="165"/>
      <c r="C793" s="165"/>
      <c r="D793" s="54"/>
      <c r="E793" s="165"/>
      <c r="F793" s="54"/>
      <c r="G793" s="54"/>
      <c r="H793" s="54"/>
      <c r="I793" s="54"/>
      <c r="J793" s="165"/>
      <c r="K793" s="165"/>
      <c r="L793" s="165"/>
      <c r="M793" s="165"/>
      <c r="N793" s="165"/>
      <c r="O793" s="165"/>
      <c r="P793" s="165"/>
      <c r="Q793" s="165"/>
      <c r="R793" s="165"/>
      <c r="S793" s="165"/>
      <c r="T793" s="165"/>
      <c r="U793" s="165"/>
      <c r="V793" s="165"/>
      <c r="W793" s="165"/>
      <c r="X793" s="165"/>
      <c r="Y793" s="165"/>
      <c r="Z793" s="165"/>
    </row>
    <row r="794">
      <c r="A794" s="165"/>
      <c r="B794" s="165"/>
      <c r="C794" s="165"/>
      <c r="D794" s="54"/>
      <c r="E794" s="165"/>
      <c r="F794" s="54"/>
      <c r="G794" s="54"/>
      <c r="H794" s="54"/>
      <c r="I794" s="54"/>
      <c r="J794" s="165"/>
      <c r="K794" s="165"/>
      <c r="L794" s="165"/>
      <c r="M794" s="165"/>
      <c r="N794" s="165"/>
      <c r="O794" s="165"/>
      <c r="P794" s="165"/>
      <c r="Q794" s="165"/>
      <c r="R794" s="165"/>
      <c r="S794" s="165"/>
      <c r="T794" s="165"/>
      <c r="U794" s="165"/>
      <c r="V794" s="165"/>
      <c r="W794" s="165"/>
      <c r="X794" s="165"/>
      <c r="Y794" s="165"/>
      <c r="Z794" s="165"/>
    </row>
    <row r="795">
      <c r="A795" s="165"/>
      <c r="B795" s="165"/>
      <c r="C795" s="165"/>
      <c r="D795" s="54"/>
      <c r="E795" s="165"/>
      <c r="F795" s="54"/>
      <c r="G795" s="54"/>
      <c r="H795" s="54"/>
      <c r="I795" s="54"/>
      <c r="J795" s="165"/>
      <c r="K795" s="165"/>
      <c r="L795" s="165"/>
      <c r="M795" s="165"/>
      <c r="N795" s="165"/>
      <c r="O795" s="165"/>
      <c r="P795" s="165"/>
      <c r="Q795" s="165"/>
      <c r="R795" s="165"/>
      <c r="S795" s="165"/>
      <c r="T795" s="165"/>
      <c r="U795" s="165"/>
      <c r="V795" s="165"/>
      <c r="W795" s="165"/>
      <c r="X795" s="165"/>
      <c r="Y795" s="165"/>
      <c r="Z795" s="165"/>
    </row>
    <row r="796">
      <c r="A796" s="165"/>
      <c r="B796" s="165"/>
      <c r="C796" s="165"/>
      <c r="D796" s="54"/>
      <c r="E796" s="165"/>
      <c r="F796" s="54"/>
      <c r="G796" s="54"/>
      <c r="H796" s="54"/>
      <c r="I796" s="54"/>
      <c r="J796" s="165"/>
      <c r="K796" s="165"/>
      <c r="L796" s="165"/>
      <c r="M796" s="165"/>
      <c r="N796" s="165"/>
      <c r="O796" s="165"/>
      <c r="P796" s="165"/>
      <c r="Q796" s="165"/>
      <c r="R796" s="165"/>
      <c r="S796" s="165"/>
      <c r="T796" s="165"/>
      <c r="U796" s="165"/>
      <c r="V796" s="165"/>
      <c r="W796" s="165"/>
      <c r="X796" s="165"/>
      <c r="Y796" s="165"/>
      <c r="Z796" s="165"/>
    </row>
    <row r="797">
      <c r="A797" s="165"/>
      <c r="B797" s="165"/>
      <c r="C797" s="165"/>
      <c r="D797" s="54"/>
      <c r="E797" s="165"/>
      <c r="F797" s="54"/>
      <c r="G797" s="54"/>
      <c r="H797" s="54"/>
      <c r="I797" s="54"/>
      <c r="J797" s="165"/>
      <c r="K797" s="165"/>
      <c r="L797" s="165"/>
      <c r="M797" s="165"/>
      <c r="N797" s="165"/>
      <c r="O797" s="165"/>
      <c r="P797" s="165"/>
      <c r="Q797" s="165"/>
      <c r="R797" s="165"/>
      <c r="S797" s="165"/>
      <c r="T797" s="165"/>
      <c r="U797" s="165"/>
      <c r="V797" s="165"/>
      <c r="W797" s="165"/>
      <c r="X797" s="165"/>
      <c r="Y797" s="165"/>
      <c r="Z797" s="165"/>
    </row>
    <row r="798">
      <c r="A798" s="165"/>
      <c r="B798" s="165"/>
      <c r="C798" s="165"/>
      <c r="D798" s="54"/>
      <c r="E798" s="165"/>
      <c r="F798" s="54"/>
      <c r="G798" s="54"/>
      <c r="H798" s="54"/>
      <c r="I798" s="54"/>
      <c r="J798" s="165"/>
      <c r="K798" s="165"/>
      <c r="L798" s="165"/>
      <c r="M798" s="165"/>
      <c r="N798" s="165"/>
      <c r="O798" s="165"/>
      <c r="P798" s="165"/>
      <c r="Q798" s="165"/>
      <c r="R798" s="165"/>
      <c r="S798" s="165"/>
      <c r="T798" s="165"/>
      <c r="U798" s="165"/>
      <c r="V798" s="165"/>
      <c r="W798" s="165"/>
      <c r="X798" s="165"/>
      <c r="Y798" s="165"/>
      <c r="Z798" s="165"/>
    </row>
    <row r="799">
      <c r="A799" s="165"/>
      <c r="B799" s="165"/>
      <c r="C799" s="165"/>
      <c r="D799" s="54"/>
      <c r="E799" s="165"/>
      <c r="F799" s="54"/>
      <c r="G799" s="54"/>
      <c r="H799" s="54"/>
      <c r="I799" s="54"/>
      <c r="J799" s="165"/>
      <c r="K799" s="165"/>
      <c r="L799" s="165"/>
      <c r="M799" s="165"/>
      <c r="N799" s="165"/>
      <c r="O799" s="165"/>
      <c r="P799" s="165"/>
      <c r="Q799" s="165"/>
      <c r="R799" s="165"/>
      <c r="S799" s="165"/>
      <c r="T799" s="165"/>
      <c r="U799" s="165"/>
      <c r="V799" s="165"/>
      <c r="W799" s="165"/>
      <c r="X799" s="165"/>
      <c r="Y799" s="165"/>
      <c r="Z799" s="165"/>
    </row>
    <row r="800">
      <c r="A800" s="165"/>
      <c r="B800" s="165"/>
      <c r="C800" s="165"/>
      <c r="D800" s="54"/>
      <c r="E800" s="165"/>
      <c r="F800" s="54"/>
      <c r="G800" s="54"/>
      <c r="H800" s="54"/>
      <c r="I800" s="54"/>
      <c r="J800" s="165"/>
      <c r="K800" s="165"/>
      <c r="L800" s="165"/>
      <c r="M800" s="165"/>
      <c r="N800" s="165"/>
      <c r="O800" s="165"/>
      <c r="P800" s="165"/>
      <c r="Q800" s="165"/>
      <c r="R800" s="165"/>
      <c r="S800" s="165"/>
      <c r="T800" s="165"/>
      <c r="U800" s="165"/>
      <c r="V800" s="165"/>
      <c r="W800" s="165"/>
      <c r="X800" s="165"/>
      <c r="Y800" s="165"/>
      <c r="Z800" s="165"/>
    </row>
    <row r="801">
      <c r="A801" s="165"/>
      <c r="B801" s="165"/>
      <c r="C801" s="165"/>
      <c r="D801" s="54"/>
      <c r="E801" s="165"/>
      <c r="F801" s="54"/>
      <c r="G801" s="54"/>
      <c r="H801" s="54"/>
      <c r="I801" s="54"/>
      <c r="J801" s="165"/>
      <c r="K801" s="165"/>
      <c r="L801" s="165"/>
      <c r="M801" s="165"/>
      <c r="N801" s="165"/>
      <c r="O801" s="165"/>
      <c r="P801" s="165"/>
      <c r="Q801" s="165"/>
      <c r="R801" s="165"/>
      <c r="S801" s="165"/>
      <c r="T801" s="165"/>
      <c r="U801" s="165"/>
      <c r="V801" s="165"/>
      <c r="W801" s="165"/>
      <c r="X801" s="165"/>
      <c r="Y801" s="165"/>
      <c r="Z801" s="165"/>
    </row>
    <row r="802">
      <c r="A802" s="165"/>
      <c r="B802" s="165"/>
      <c r="C802" s="165"/>
      <c r="D802" s="54"/>
      <c r="E802" s="165"/>
      <c r="F802" s="54"/>
      <c r="G802" s="54"/>
      <c r="H802" s="54"/>
      <c r="I802" s="54"/>
      <c r="J802" s="165"/>
      <c r="K802" s="165"/>
      <c r="L802" s="165"/>
      <c r="M802" s="165"/>
      <c r="N802" s="165"/>
      <c r="O802" s="165"/>
      <c r="P802" s="165"/>
      <c r="Q802" s="165"/>
      <c r="R802" s="165"/>
      <c r="S802" s="165"/>
      <c r="T802" s="165"/>
      <c r="U802" s="165"/>
      <c r="V802" s="165"/>
      <c r="W802" s="165"/>
      <c r="X802" s="165"/>
      <c r="Y802" s="165"/>
      <c r="Z802" s="165"/>
    </row>
    <row r="803">
      <c r="A803" s="165"/>
      <c r="B803" s="165"/>
      <c r="C803" s="165"/>
      <c r="D803" s="54"/>
      <c r="E803" s="165"/>
      <c r="F803" s="54"/>
      <c r="G803" s="54"/>
      <c r="H803" s="54"/>
      <c r="I803" s="54"/>
      <c r="J803" s="165"/>
      <c r="K803" s="165"/>
      <c r="L803" s="165"/>
      <c r="M803" s="165"/>
      <c r="N803" s="165"/>
      <c r="O803" s="165"/>
      <c r="P803" s="165"/>
      <c r="Q803" s="165"/>
      <c r="R803" s="165"/>
      <c r="S803" s="165"/>
      <c r="T803" s="165"/>
      <c r="U803" s="165"/>
      <c r="V803" s="165"/>
      <c r="W803" s="165"/>
      <c r="X803" s="165"/>
      <c r="Y803" s="165"/>
      <c r="Z803" s="165"/>
    </row>
    <row r="804">
      <c r="A804" s="165"/>
      <c r="B804" s="165"/>
      <c r="C804" s="165"/>
      <c r="D804" s="54"/>
      <c r="E804" s="165"/>
      <c r="F804" s="54"/>
      <c r="G804" s="54"/>
      <c r="H804" s="54"/>
      <c r="I804" s="54"/>
      <c r="J804" s="165"/>
      <c r="K804" s="165"/>
      <c r="L804" s="165"/>
      <c r="M804" s="165"/>
      <c r="N804" s="165"/>
      <c r="O804" s="165"/>
      <c r="P804" s="165"/>
      <c r="Q804" s="165"/>
      <c r="R804" s="165"/>
      <c r="S804" s="165"/>
      <c r="T804" s="165"/>
      <c r="U804" s="165"/>
      <c r="V804" s="165"/>
      <c r="W804" s="165"/>
      <c r="X804" s="165"/>
      <c r="Y804" s="165"/>
      <c r="Z804" s="165"/>
    </row>
    <row r="805">
      <c r="A805" s="165"/>
      <c r="B805" s="165"/>
      <c r="C805" s="165"/>
      <c r="D805" s="54"/>
      <c r="E805" s="165"/>
      <c r="F805" s="54"/>
      <c r="G805" s="54"/>
      <c r="H805" s="54"/>
      <c r="I805" s="54"/>
      <c r="J805" s="165"/>
      <c r="K805" s="165"/>
      <c r="L805" s="165"/>
      <c r="M805" s="165"/>
      <c r="N805" s="165"/>
      <c r="O805" s="165"/>
      <c r="P805" s="165"/>
      <c r="Q805" s="165"/>
      <c r="R805" s="165"/>
      <c r="S805" s="165"/>
      <c r="T805" s="165"/>
      <c r="U805" s="165"/>
      <c r="V805" s="165"/>
      <c r="W805" s="165"/>
      <c r="X805" s="165"/>
      <c r="Y805" s="165"/>
      <c r="Z805" s="165"/>
    </row>
    <row r="806">
      <c r="A806" s="165"/>
      <c r="B806" s="165"/>
      <c r="C806" s="165"/>
      <c r="D806" s="54"/>
      <c r="E806" s="165"/>
      <c r="F806" s="54"/>
      <c r="G806" s="54"/>
      <c r="H806" s="54"/>
      <c r="I806" s="54"/>
      <c r="J806" s="165"/>
      <c r="K806" s="165"/>
      <c r="L806" s="165"/>
      <c r="M806" s="165"/>
      <c r="N806" s="165"/>
      <c r="O806" s="165"/>
      <c r="P806" s="165"/>
      <c r="Q806" s="165"/>
      <c r="R806" s="165"/>
      <c r="S806" s="165"/>
      <c r="T806" s="165"/>
      <c r="U806" s="165"/>
      <c r="V806" s="165"/>
      <c r="W806" s="165"/>
      <c r="X806" s="165"/>
      <c r="Y806" s="165"/>
      <c r="Z806" s="165"/>
    </row>
    <row r="807">
      <c r="A807" s="165"/>
      <c r="B807" s="165"/>
      <c r="C807" s="165"/>
      <c r="D807" s="54"/>
      <c r="E807" s="165"/>
      <c r="F807" s="54"/>
      <c r="G807" s="54"/>
      <c r="H807" s="54"/>
      <c r="I807" s="54"/>
      <c r="J807" s="165"/>
      <c r="K807" s="165"/>
      <c r="L807" s="165"/>
      <c r="M807" s="165"/>
      <c r="N807" s="165"/>
      <c r="O807" s="165"/>
      <c r="P807" s="165"/>
      <c r="Q807" s="165"/>
      <c r="R807" s="165"/>
      <c r="S807" s="165"/>
      <c r="T807" s="165"/>
      <c r="U807" s="165"/>
      <c r="V807" s="165"/>
      <c r="W807" s="165"/>
      <c r="X807" s="165"/>
      <c r="Y807" s="165"/>
      <c r="Z807" s="165"/>
    </row>
    <row r="808">
      <c r="A808" s="165"/>
      <c r="B808" s="165"/>
      <c r="C808" s="165"/>
      <c r="D808" s="54"/>
      <c r="E808" s="165"/>
      <c r="F808" s="54"/>
      <c r="G808" s="54"/>
      <c r="H808" s="54"/>
      <c r="I808" s="54"/>
      <c r="J808" s="165"/>
      <c r="K808" s="165"/>
      <c r="L808" s="165"/>
      <c r="M808" s="165"/>
      <c r="N808" s="165"/>
      <c r="O808" s="165"/>
      <c r="P808" s="165"/>
      <c r="Q808" s="165"/>
      <c r="R808" s="165"/>
      <c r="S808" s="165"/>
      <c r="T808" s="165"/>
      <c r="U808" s="165"/>
      <c r="V808" s="165"/>
      <c r="W808" s="165"/>
      <c r="X808" s="165"/>
      <c r="Y808" s="165"/>
      <c r="Z808" s="165"/>
    </row>
    <row r="809">
      <c r="A809" s="165"/>
      <c r="B809" s="165"/>
      <c r="C809" s="165"/>
      <c r="D809" s="54"/>
      <c r="E809" s="165"/>
      <c r="F809" s="54"/>
      <c r="G809" s="54"/>
      <c r="H809" s="54"/>
      <c r="I809" s="54"/>
      <c r="J809" s="165"/>
      <c r="K809" s="165"/>
      <c r="L809" s="165"/>
      <c r="M809" s="165"/>
      <c r="N809" s="165"/>
      <c r="O809" s="165"/>
      <c r="P809" s="165"/>
      <c r="Q809" s="165"/>
      <c r="R809" s="165"/>
      <c r="S809" s="165"/>
      <c r="T809" s="165"/>
      <c r="U809" s="165"/>
      <c r="V809" s="165"/>
      <c r="W809" s="165"/>
      <c r="X809" s="165"/>
      <c r="Y809" s="165"/>
      <c r="Z809" s="165"/>
    </row>
    <row r="810">
      <c r="A810" s="165"/>
      <c r="B810" s="165"/>
      <c r="C810" s="165"/>
      <c r="D810" s="54"/>
      <c r="E810" s="165"/>
      <c r="F810" s="54"/>
      <c r="G810" s="54"/>
      <c r="H810" s="54"/>
      <c r="I810" s="54"/>
      <c r="J810" s="165"/>
      <c r="K810" s="165"/>
      <c r="L810" s="165"/>
      <c r="M810" s="165"/>
      <c r="N810" s="165"/>
      <c r="O810" s="165"/>
      <c r="P810" s="165"/>
      <c r="Q810" s="165"/>
      <c r="R810" s="165"/>
      <c r="S810" s="165"/>
      <c r="T810" s="165"/>
      <c r="U810" s="165"/>
      <c r="V810" s="165"/>
      <c r="W810" s="165"/>
      <c r="X810" s="165"/>
      <c r="Y810" s="165"/>
      <c r="Z810" s="165"/>
    </row>
    <row r="811">
      <c r="A811" s="165"/>
      <c r="B811" s="165"/>
      <c r="C811" s="165"/>
      <c r="D811" s="54"/>
      <c r="E811" s="165"/>
      <c r="F811" s="54"/>
      <c r="G811" s="54"/>
      <c r="H811" s="54"/>
      <c r="I811" s="54"/>
      <c r="J811" s="165"/>
      <c r="K811" s="165"/>
      <c r="L811" s="165"/>
      <c r="M811" s="165"/>
      <c r="N811" s="165"/>
      <c r="O811" s="165"/>
      <c r="P811" s="165"/>
      <c r="Q811" s="165"/>
      <c r="R811" s="165"/>
      <c r="S811" s="165"/>
      <c r="T811" s="165"/>
      <c r="U811" s="165"/>
      <c r="V811" s="165"/>
      <c r="W811" s="165"/>
      <c r="X811" s="165"/>
      <c r="Y811" s="165"/>
      <c r="Z811" s="165"/>
    </row>
    <row r="812">
      <c r="A812" s="165"/>
      <c r="B812" s="165"/>
      <c r="C812" s="165"/>
      <c r="D812" s="54"/>
      <c r="E812" s="165"/>
      <c r="F812" s="54"/>
      <c r="G812" s="54"/>
      <c r="H812" s="54"/>
      <c r="I812" s="54"/>
      <c r="J812" s="165"/>
      <c r="K812" s="165"/>
      <c r="L812" s="165"/>
      <c r="M812" s="165"/>
      <c r="N812" s="165"/>
      <c r="O812" s="165"/>
      <c r="P812" s="165"/>
      <c r="Q812" s="165"/>
      <c r="R812" s="165"/>
      <c r="S812" s="165"/>
      <c r="T812" s="165"/>
      <c r="U812" s="165"/>
      <c r="V812" s="165"/>
      <c r="W812" s="165"/>
      <c r="X812" s="165"/>
      <c r="Y812" s="165"/>
      <c r="Z812" s="165"/>
    </row>
    <row r="813">
      <c r="A813" s="165"/>
      <c r="B813" s="165"/>
      <c r="C813" s="165"/>
      <c r="D813" s="54"/>
      <c r="E813" s="165"/>
      <c r="F813" s="54"/>
      <c r="G813" s="54"/>
      <c r="H813" s="54"/>
      <c r="I813" s="54"/>
      <c r="J813" s="165"/>
      <c r="K813" s="165"/>
      <c r="L813" s="165"/>
      <c r="M813" s="165"/>
      <c r="N813" s="165"/>
      <c r="O813" s="165"/>
      <c r="P813" s="165"/>
      <c r="Q813" s="165"/>
      <c r="R813" s="165"/>
      <c r="S813" s="165"/>
      <c r="T813" s="165"/>
      <c r="U813" s="165"/>
      <c r="V813" s="165"/>
      <c r="W813" s="165"/>
      <c r="X813" s="165"/>
      <c r="Y813" s="165"/>
      <c r="Z813" s="165"/>
    </row>
    <row r="814">
      <c r="A814" s="165"/>
      <c r="B814" s="165"/>
      <c r="C814" s="165"/>
      <c r="D814" s="54"/>
      <c r="E814" s="165"/>
      <c r="F814" s="54"/>
      <c r="G814" s="54"/>
      <c r="H814" s="54"/>
      <c r="I814" s="54"/>
      <c r="J814" s="165"/>
      <c r="K814" s="165"/>
      <c r="L814" s="165"/>
      <c r="M814" s="165"/>
      <c r="N814" s="165"/>
      <c r="O814" s="165"/>
      <c r="P814" s="165"/>
      <c r="Q814" s="165"/>
      <c r="R814" s="165"/>
      <c r="S814" s="165"/>
      <c r="T814" s="165"/>
      <c r="U814" s="165"/>
      <c r="V814" s="165"/>
      <c r="W814" s="165"/>
      <c r="X814" s="165"/>
      <c r="Y814" s="165"/>
      <c r="Z814" s="165"/>
    </row>
    <row r="815">
      <c r="A815" s="165"/>
      <c r="B815" s="165"/>
      <c r="C815" s="165"/>
      <c r="D815" s="54"/>
      <c r="E815" s="165"/>
      <c r="F815" s="54"/>
      <c r="G815" s="54"/>
      <c r="H815" s="54"/>
      <c r="I815" s="54"/>
      <c r="J815" s="165"/>
      <c r="K815" s="165"/>
      <c r="L815" s="165"/>
      <c r="M815" s="165"/>
      <c r="N815" s="165"/>
      <c r="O815" s="165"/>
      <c r="P815" s="165"/>
      <c r="Q815" s="165"/>
      <c r="R815" s="165"/>
      <c r="S815" s="165"/>
      <c r="T815" s="165"/>
      <c r="U815" s="165"/>
      <c r="V815" s="165"/>
      <c r="W815" s="165"/>
      <c r="X815" s="165"/>
      <c r="Y815" s="165"/>
      <c r="Z815" s="165"/>
    </row>
    <row r="816">
      <c r="A816" s="165"/>
      <c r="B816" s="165"/>
      <c r="C816" s="165"/>
      <c r="D816" s="54"/>
      <c r="E816" s="165"/>
      <c r="F816" s="54"/>
      <c r="G816" s="54"/>
      <c r="H816" s="54"/>
      <c r="I816" s="54"/>
      <c r="J816" s="165"/>
      <c r="K816" s="165"/>
      <c r="L816" s="165"/>
      <c r="M816" s="165"/>
      <c r="N816" s="165"/>
      <c r="O816" s="165"/>
      <c r="P816" s="165"/>
      <c r="Q816" s="165"/>
      <c r="R816" s="165"/>
      <c r="S816" s="165"/>
      <c r="T816" s="165"/>
      <c r="U816" s="165"/>
      <c r="V816" s="165"/>
      <c r="W816" s="165"/>
      <c r="X816" s="165"/>
      <c r="Y816" s="165"/>
      <c r="Z816" s="165"/>
    </row>
    <row r="817">
      <c r="A817" s="165"/>
      <c r="B817" s="165"/>
      <c r="C817" s="165"/>
      <c r="D817" s="54"/>
      <c r="E817" s="165"/>
      <c r="F817" s="54"/>
      <c r="G817" s="54"/>
      <c r="H817" s="54"/>
      <c r="I817" s="54"/>
      <c r="J817" s="165"/>
      <c r="K817" s="165"/>
      <c r="L817" s="165"/>
      <c r="M817" s="165"/>
      <c r="N817" s="165"/>
      <c r="O817" s="165"/>
      <c r="P817" s="165"/>
      <c r="Q817" s="165"/>
      <c r="R817" s="165"/>
      <c r="S817" s="165"/>
      <c r="T817" s="165"/>
      <c r="U817" s="165"/>
      <c r="V817" s="165"/>
      <c r="W817" s="165"/>
      <c r="X817" s="165"/>
      <c r="Y817" s="165"/>
      <c r="Z817" s="165"/>
    </row>
    <row r="818">
      <c r="A818" s="165"/>
      <c r="B818" s="165"/>
      <c r="C818" s="165"/>
      <c r="D818" s="54"/>
      <c r="E818" s="165"/>
      <c r="F818" s="54"/>
      <c r="G818" s="54"/>
      <c r="H818" s="54"/>
      <c r="I818" s="54"/>
      <c r="J818" s="165"/>
      <c r="K818" s="165"/>
      <c r="L818" s="165"/>
      <c r="M818" s="165"/>
      <c r="N818" s="165"/>
      <c r="O818" s="165"/>
      <c r="P818" s="165"/>
      <c r="Q818" s="165"/>
      <c r="R818" s="165"/>
      <c r="S818" s="165"/>
      <c r="T818" s="165"/>
      <c r="U818" s="165"/>
      <c r="V818" s="165"/>
      <c r="W818" s="165"/>
      <c r="X818" s="165"/>
      <c r="Y818" s="165"/>
      <c r="Z818" s="165"/>
    </row>
    <row r="819">
      <c r="A819" s="165"/>
      <c r="B819" s="165"/>
      <c r="C819" s="165"/>
      <c r="D819" s="54"/>
      <c r="E819" s="165"/>
      <c r="F819" s="54"/>
      <c r="G819" s="54"/>
      <c r="H819" s="54"/>
      <c r="I819" s="54"/>
      <c r="J819" s="165"/>
      <c r="K819" s="165"/>
      <c r="L819" s="165"/>
      <c r="M819" s="165"/>
      <c r="N819" s="165"/>
      <c r="O819" s="165"/>
      <c r="P819" s="165"/>
      <c r="Q819" s="165"/>
      <c r="R819" s="165"/>
      <c r="S819" s="165"/>
      <c r="T819" s="165"/>
      <c r="U819" s="165"/>
      <c r="V819" s="165"/>
      <c r="W819" s="165"/>
      <c r="X819" s="165"/>
      <c r="Y819" s="165"/>
      <c r="Z819" s="165"/>
    </row>
    <row r="820">
      <c r="A820" s="165"/>
      <c r="B820" s="165"/>
      <c r="C820" s="165"/>
      <c r="D820" s="54"/>
      <c r="E820" s="165"/>
      <c r="F820" s="54"/>
      <c r="G820" s="54"/>
      <c r="H820" s="54"/>
      <c r="I820" s="54"/>
      <c r="J820" s="165"/>
      <c r="K820" s="165"/>
      <c r="L820" s="165"/>
      <c r="M820" s="165"/>
      <c r="N820" s="165"/>
      <c r="O820" s="165"/>
      <c r="P820" s="165"/>
      <c r="Q820" s="165"/>
      <c r="R820" s="165"/>
      <c r="S820" s="165"/>
      <c r="T820" s="165"/>
      <c r="U820" s="165"/>
      <c r="V820" s="165"/>
      <c r="W820" s="165"/>
      <c r="X820" s="165"/>
      <c r="Y820" s="165"/>
      <c r="Z820" s="165"/>
    </row>
    <row r="821">
      <c r="A821" s="165"/>
      <c r="B821" s="165"/>
      <c r="C821" s="165"/>
      <c r="D821" s="54"/>
      <c r="E821" s="165"/>
      <c r="F821" s="54"/>
      <c r="G821" s="54"/>
      <c r="H821" s="54"/>
      <c r="I821" s="54"/>
      <c r="J821" s="165"/>
      <c r="K821" s="165"/>
      <c r="L821" s="165"/>
      <c r="M821" s="165"/>
      <c r="N821" s="165"/>
      <c r="O821" s="165"/>
      <c r="P821" s="165"/>
      <c r="Q821" s="165"/>
      <c r="R821" s="165"/>
      <c r="S821" s="165"/>
      <c r="T821" s="165"/>
      <c r="U821" s="165"/>
      <c r="V821" s="165"/>
      <c r="W821" s="165"/>
      <c r="X821" s="165"/>
      <c r="Y821" s="165"/>
      <c r="Z821" s="165"/>
    </row>
    <row r="822">
      <c r="A822" s="165"/>
      <c r="B822" s="165"/>
      <c r="C822" s="165"/>
      <c r="D822" s="54"/>
      <c r="E822" s="165"/>
      <c r="F822" s="54"/>
      <c r="G822" s="54"/>
      <c r="H822" s="54"/>
      <c r="I822" s="54"/>
      <c r="J822" s="165"/>
      <c r="K822" s="165"/>
      <c r="L822" s="165"/>
      <c r="M822" s="165"/>
      <c r="N822" s="165"/>
      <c r="O822" s="165"/>
      <c r="P822" s="165"/>
      <c r="Q822" s="165"/>
      <c r="R822" s="165"/>
      <c r="S822" s="165"/>
      <c r="T822" s="165"/>
      <c r="U822" s="165"/>
      <c r="V822" s="165"/>
      <c r="W822" s="165"/>
      <c r="X822" s="165"/>
      <c r="Y822" s="165"/>
      <c r="Z822" s="165"/>
    </row>
    <row r="823">
      <c r="A823" s="165"/>
      <c r="B823" s="165"/>
      <c r="C823" s="165"/>
      <c r="D823" s="54"/>
      <c r="E823" s="165"/>
      <c r="F823" s="54"/>
      <c r="G823" s="54"/>
      <c r="H823" s="54"/>
      <c r="I823" s="54"/>
      <c r="J823" s="165"/>
      <c r="K823" s="165"/>
      <c r="L823" s="165"/>
      <c r="M823" s="165"/>
      <c r="N823" s="165"/>
      <c r="O823" s="165"/>
      <c r="P823" s="165"/>
      <c r="Q823" s="165"/>
      <c r="R823" s="165"/>
      <c r="S823" s="165"/>
      <c r="T823" s="165"/>
      <c r="U823" s="165"/>
      <c r="V823" s="165"/>
      <c r="W823" s="165"/>
      <c r="X823" s="165"/>
      <c r="Y823" s="165"/>
      <c r="Z823" s="165"/>
    </row>
    <row r="824">
      <c r="A824" s="165"/>
      <c r="B824" s="165"/>
      <c r="C824" s="165"/>
      <c r="D824" s="54"/>
      <c r="E824" s="165"/>
      <c r="F824" s="54"/>
      <c r="G824" s="54"/>
      <c r="H824" s="54"/>
      <c r="I824" s="54"/>
      <c r="J824" s="165"/>
      <c r="K824" s="165"/>
      <c r="L824" s="165"/>
      <c r="M824" s="165"/>
      <c r="N824" s="165"/>
      <c r="O824" s="165"/>
      <c r="P824" s="165"/>
      <c r="Q824" s="165"/>
      <c r="R824" s="165"/>
      <c r="S824" s="165"/>
      <c r="T824" s="165"/>
      <c r="U824" s="165"/>
      <c r="V824" s="165"/>
      <c r="W824" s="165"/>
      <c r="X824" s="165"/>
      <c r="Y824" s="165"/>
      <c r="Z824" s="165"/>
    </row>
    <row r="825">
      <c r="A825" s="165"/>
      <c r="B825" s="165"/>
      <c r="C825" s="165"/>
      <c r="D825" s="54"/>
      <c r="E825" s="165"/>
      <c r="F825" s="54"/>
      <c r="G825" s="54"/>
      <c r="H825" s="54"/>
      <c r="I825" s="54"/>
      <c r="J825" s="165"/>
      <c r="K825" s="165"/>
      <c r="L825" s="165"/>
      <c r="M825" s="165"/>
      <c r="N825" s="165"/>
      <c r="O825" s="165"/>
      <c r="P825" s="165"/>
      <c r="Q825" s="165"/>
      <c r="R825" s="165"/>
      <c r="S825" s="165"/>
      <c r="T825" s="165"/>
      <c r="U825" s="165"/>
      <c r="V825" s="165"/>
      <c r="W825" s="165"/>
      <c r="X825" s="165"/>
      <c r="Y825" s="165"/>
      <c r="Z825" s="165"/>
    </row>
    <row r="826">
      <c r="A826" s="165"/>
      <c r="B826" s="165"/>
      <c r="C826" s="165"/>
      <c r="D826" s="54"/>
      <c r="E826" s="165"/>
      <c r="F826" s="54"/>
      <c r="G826" s="54"/>
      <c r="H826" s="54"/>
      <c r="I826" s="54"/>
      <c r="J826" s="165"/>
      <c r="K826" s="165"/>
      <c r="L826" s="165"/>
      <c r="M826" s="165"/>
      <c r="N826" s="165"/>
      <c r="O826" s="165"/>
      <c r="P826" s="165"/>
      <c r="Q826" s="165"/>
      <c r="R826" s="165"/>
      <c r="S826" s="165"/>
      <c r="T826" s="165"/>
      <c r="U826" s="165"/>
      <c r="V826" s="165"/>
      <c r="W826" s="165"/>
      <c r="X826" s="165"/>
      <c r="Y826" s="165"/>
      <c r="Z826" s="165"/>
    </row>
    <row r="827">
      <c r="A827" s="165"/>
      <c r="B827" s="165"/>
      <c r="C827" s="165"/>
      <c r="D827" s="54"/>
      <c r="E827" s="165"/>
      <c r="F827" s="54"/>
      <c r="G827" s="54"/>
      <c r="H827" s="54"/>
      <c r="I827" s="54"/>
      <c r="J827" s="165"/>
      <c r="K827" s="165"/>
      <c r="L827" s="165"/>
      <c r="M827" s="165"/>
      <c r="N827" s="165"/>
      <c r="O827" s="165"/>
      <c r="P827" s="165"/>
      <c r="Q827" s="165"/>
      <c r="R827" s="165"/>
      <c r="S827" s="165"/>
      <c r="T827" s="165"/>
      <c r="U827" s="165"/>
      <c r="V827" s="165"/>
      <c r="W827" s="165"/>
      <c r="X827" s="165"/>
      <c r="Y827" s="165"/>
      <c r="Z827" s="165"/>
    </row>
    <row r="828">
      <c r="A828" s="165"/>
      <c r="B828" s="165"/>
      <c r="C828" s="165"/>
      <c r="D828" s="54"/>
      <c r="E828" s="165"/>
      <c r="F828" s="54"/>
      <c r="G828" s="54"/>
      <c r="H828" s="54"/>
      <c r="I828" s="54"/>
      <c r="J828" s="165"/>
      <c r="K828" s="165"/>
      <c r="L828" s="165"/>
      <c r="M828" s="165"/>
      <c r="N828" s="165"/>
      <c r="O828" s="165"/>
      <c r="P828" s="165"/>
      <c r="Q828" s="165"/>
      <c r="R828" s="165"/>
      <c r="S828" s="165"/>
      <c r="T828" s="165"/>
      <c r="U828" s="165"/>
      <c r="V828" s="165"/>
      <c r="W828" s="165"/>
      <c r="X828" s="165"/>
      <c r="Y828" s="165"/>
      <c r="Z828" s="165"/>
    </row>
    <row r="829">
      <c r="A829" s="165"/>
      <c r="B829" s="165"/>
      <c r="C829" s="165"/>
      <c r="D829" s="54"/>
      <c r="E829" s="165"/>
      <c r="F829" s="54"/>
      <c r="G829" s="54"/>
      <c r="H829" s="54"/>
      <c r="I829" s="54"/>
      <c r="J829" s="165"/>
      <c r="K829" s="165"/>
      <c r="L829" s="165"/>
      <c r="M829" s="165"/>
      <c r="N829" s="165"/>
      <c r="O829" s="165"/>
      <c r="P829" s="165"/>
      <c r="Q829" s="165"/>
      <c r="R829" s="165"/>
      <c r="S829" s="165"/>
      <c r="T829" s="165"/>
      <c r="U829" s="165"/>
      <c r="V829" s="165"/>
      <c r="W829" s="165"/>
      <c r="X829" s="165"/>
      <c r="Y829" s="165"/>
      <c r="Z829" s="165"/>
    </row>
    <row r="830">
      <c r="A830" s="165"/>
      <c r="B830" s="165"/>
      <c r="C830" s="165"/>
      <c r="D830" s="54"/>
      <c r="E830" s="165"/>
      <c r="F830" s="54"/>
      <c r="G830" s="54"/>
      <c r="H830" s="54"/>
      <c r="I830" s="54"/>
      <c r="J830" s="165"/>
      <c r="K830" s="165"/>
      <c r="L830" s="165"/>
      <c r="M830" s="165"/>
      <c r="N830" s="165"/>
      <c r="O830" s="165"/>
      <c r="P830" s="165"/>
      <c r="Q830" s="165"/>
      <c r="R830" s="165"/>
      <c r="S830" s="165"/>
      <c r="T830" s="165"/>
      <c r="U830" s="165"/>
      <c r="V830" s="165"/>
      <c r="W830" s="165"/>
      <c r="X830" s="165"/>
      <c r="Y830" s="165"/>
      <c r="Z830" s="165"/>
    </row>
    <row r="831">
      <c r="A831" s="165"/>
      <c r="B831" s="165"/>
      <c r="C831" s="165"/>
      <c r="D831" s="54"/>
      <c r="E831" s="165"/>
      <c r="F831" s="54"/>
      <c r="G831" s="54"/>
      <c r="H831" s="54"/>
      <c r="I831" s="54"/>
      <c r="J831" s="165"/>
      <c r="K831" s="165"/>
      <c r="L831" s="165"/>
      <c r="M831" s="165"/>
      <c r="N831" s="165"/>
      <c r="O831" s="165"/>
      <c r="P831" s="165"/>
      <c r="Q831" s="165"/>
      <c r="R831" s="165"/>
      <c r="S831" s="165"/>
      <c r="T831" s="165"/>
      <c r="U831" s="165"/>
      <c r="V831" s="165"/>
      <c r="W831" s="165"/>
      <c r="X831" s="165"/>
      <c r="Y831" s="165"/>
      <c r="Z831" s="165"/>
    </row>
    <row r="832">
      <c r="A832" s="165"/>
      <c r="B832" s="165"/>
      <c r="C832" s="165"/>
      <c r="D832" s="54"/>
      <c r="E832" s="165"/>
      <c r="F832" s="54"/>
      <c r="G832" s="54"/>
      <c r="H832" s="54"/>
      <c r="I832" s="54"/>
      <c r="J832" s="165"/>
      <c r="K832" s="165"/>
      <c r="L832" s="165"/>
      <c r="M832" s="165"/>
      <c r="N832" s="165"/>
      <c r="O832" s="165"/>
      <c r="P832" s="165"/>
      <c r="Q832" s="165"/>
      <c r="R832" s="165"/>
      <c r="S832" s="165"/>
      <c r="T832" s="165"/>
      <c r="U832" s="165"/>
      <c r="V832" s="165"/>
      <c r="W832" s="165"/>
      <c r="X832" s="165"/>
      <c r="Y832" s="165"/>
      <c r="Z832" s="165"/>
    </row>
    <row r="833">
      <c r="A833" s="165"/>
      <c r="B833" s="165"/>
      <c r="C833" s="165"/>
      <c r="D833" s="54"/>
      <c r="E833" s="165"/>
      <c r="F833" s="54"/>
      <c r="G833" s="54"/>
      <c r="H833" s="54"/>
      <c r="I833" s="54"/>
      <c r="J833" s="165"/>
      <c r="K833" s="165"/>
      <c r="L833" s="165"/>
      <c r="M833" s="165"/>
      <c r="N833" s="165"/>
      <c r="O833" s="165"/>
      <c r="P833" s="165"/>
      <c r="Q833" s="165"/>
      <c r="R833" s="165"/>
      <c r="S833" s="165"/>
      <c r="T833" s="165"/>
      <c r="U833" s="165"/>
      <c r="V833" s="165"/>
      <c r="W833" s="165"/>
      <c r="X833" s="165"/>
      <c r="Y833" s="165"/>
      <c r="Z833" s="165"/>
    </row>
    <row r="834">
      <c r="A834" s="165"/>
      <c r="B834" s="165"/>
      <c r="C834" s="165"/>
      <c r="D834" s="54"/>
      <c r="E834" s="165"/>
      <c r="F834" s="54"/>
      <c r="G834" s="54"/>
      <c r="H834" s="54"/>
      <c r="I834" s="54"/>
      <c r="J834" s="165"/>
      <c r="K834" s="165"/>
      <c r="L834" s="165"/>
      <c r="M834" s="165"/>
      <c r="N834" s="165"/>
      <c r="O834" s="165"/>
      <c r="P834" s="165"/>
      <c r="Q834" s="165"/>
      <c r="R834" s="165"/>
      <c r="S834" s="165"/>
      <c r="T834" s="165"/>
      <c r="U834" s="165"/>
      <c r="V834" s="165"/>
      <c r="W834" s="165"/>
      <c r="X834" s="165"/>
      <c r="Y834" s="165"/>
      <c r="Z834" s="165"/>
    </row>
    <row r="835">
      <c r="A835" s="165"/>
      <c r="B835" s="165"/>
      <c r="C835" s="165"/>
      <c r="D835" s="54"/>
      <c r="E835" s="165"/>
      <c r="F835" s="54"/>
      <c r="G835" s="54"/>
      <c r="H835" s="54"/>
      <c r="I835" s="54"/>
      <c r="J835" s="165"/>
      <c r="K835" s="165"/>
      <c r="L835" s="165"/>
      <c r="M835" s="165"/>
      <c r="N835" s="165"/>
      <c r="O835" s="165"/>
      <c r="P835" s="165"/>
      <c r="Q835" s="165"/>
      <c r="R835" s="165"/>
      <c r="S835" s="165"/>
      <c r="T835" s="165"/>
      <c r="U835" s="165"/>
      <c r="V835" s="165"/>
      <c r="W835" s="165"/>
      <c r="X835" s="165"/>
      <c r="Y835" s="165"/>
      <c r="Z835" s="165"/>
    </row>
    <row r="836">
      <c r="A836" s="165"/>
      <c r="B836" s="165"/>
      <c r="C836" s="165"/>
      <c r="D836" s="54"/>
      <c r="E836" s="165"/>
      <c r="F836" s="54"/>
      <c r="G836" s="54"/>
      <c r="H836" s="54"/>
      <c r="I836" s="54"/>
      <c r="J836" s="165"/>
      <c r="K836" s="165"/>
      <c r="L836" s="165"/>
      <c r="M836" s="165"/>
      <c r="N836" s="165"/>
      <c r="O836" s="165"/>
      <c r="P836" s="165"/>
      <c r="Q836" s="165"/>
      <c r="R836" s="165"/>
      <c r="S836" s="165"/>
      <c r="T836" s="165"/>
      <c r="U836" s="165"/>
      <c r="V836" s="165"/>
      <c r="W836" s="165"/>
      <c r="X836" s="165"/>
      <c r="Y836" s="165"/>
      <c r="Z836" s="165"/>
    </row>
    <row r="837">
      <c r="A837" s="165"/>
      <c r="B837" s="165"/>
      <c r="C837" s="165"/>
      <c r="D837" s="54"/>
      <c r="E837" s="165"/>
      <c r="F837" s="54"/>
      <c r="G837" s="54"/>
      <c r="H837" s="54"/>
      <c r="I837" s="54"/>
      <c r="J837" s="165"/>
      <c r="K837" s="165"/>
      <c r="L837" s="165"/>
      <c r="M837" s="165"/>
      <c r="N837" s="165"/>
      <c r="O837" s="165"/>
      <c r="P837" s="165"/>
      <c r="Q837" s="165"/>
      <c r="R837" s="165"/>
      <c r="S837" s="165"/>
      <c r="T837" s="165"/>
      <c r="U837" s="165"/>
      <c r="V837" s="165"/>
      <c r="W837" s="165"/>
      <c r="X837" s="165"/>
      <c r="Y837" s="165"/>
      <c r="Z837" s="165"/>
    </row>
    <row r="838">
      <c r="A838" s="165"/>
      <c r="B838" s="165"/>
      <c r="C838" s="165"/>
      <c r="D838" s="54"/>
      <c r="E838" s="165"/>
      <c r="F838" s="54"/>
      <c r="G838" s="54"/>
      <c r="H838" s="54"/>
      <c r="I838" s="54"/>
      <c r="J838" s="165"/>
      <c r="K838" s="165"/>
      <c r="L838" s="165"/>
      <c r="M838" s="165"/>
      <c r="N838" s="165"/>
      <c r="O838" s="165"/>
      <c r="P838" s="165"/>
      <c r="Q838" s="165"/>
      <c r="R838" s="165"/>
      <c r="S838" s="165"/>
      <c r="T838" s="165"/>
      <c r="U838" s="165"/>
      <c r="V838" s="165"/>
      <c r="W838" s="165"/>
      <c r="X838" s="165"/>
      <c r="Y838" s="165"/>
      <c r="Z838" s="165"/>
    </row>
    <row r="839">
      <c r="A839" s="165"/>
      <c r="B839" s="165"/>
      <c r="C839" s="165"/>
      <c r="D839" s="54"/>
      <c r="E839" s="165"/>
      <c r="F839" s="54"/>
      <c r="G839" s="54"/>
      <c r="H839" s="54"/>
      <c r="I839" s="54"/>
      <c r="J839" s="165"/>
      <c r="K839" s="165"/>
      <c r="L839" s="165"/>
      <c r="M839" s="165"/>
      <c r="N839" s="165"/>
      <c r="O839" s="165"/>
      <c r="P839" s="165"/>
      <c r="Q839" s="165"/>
      <c r="R839" s="165"/>
      <c r="S839" s="165"/>
      <c r="T839" s="165"/>
      <c r="U839" s="165"/>
      <c r="V839" s="165"/>
      <c r="W839" s="165"/>
      <c r="X839" s="165"/>
      <c r="Y839" s="165"/>
      <c r="Z839" s="165"/>
    </row>
    <row r="840">
      <c r="A840" s="165"/>
      <c r="B840" s="165"/>
      <c r="C840" s="165"/>
      <c r="D840" s="54"/>
      <c r="E840" s="165"/>
      <c r="F840" s="54"/>
      <c r="G840" s="54"/>
      <c r="H840" s="54"/>
      <c r="I840" s="54"/>
      <c r="J840" s="165"/>
      <c r="K840" s="165"/>
      <c r="L840" s="165"/>
      <c r="M840" s="165"/>
      <c r="N840" s="165"/>
      <c r="O840" s="165"/>
      <c r="P840" s="165"/>
      <c r="Q840" s="165"/>
      <c r="R840" s="165"/>
      <c r="S840" s="165"/>
      <c r="T840" s="165"/>
      <c r="U840" s="165"/>
      <c r="V840" s="165"/>
      <c r="W840" s="165"/>
      <c r="X840" s="165"/>
      <c r="Y840" s="165"/>
      <c r="Z840" s="165"/>
    </row>
    <row r="841">
      <c r="A841" s="165"/>
      <c r="B841" s="165"/>
      <c r="C841" s="165"/>
      <c r="D841" s="54"/>
      <c r="E841" s="165"/>
      <c r="F841" s="54"/>
      <c r="G841" s="54"/>
      <c r="H841" s="54"/>
      <c r="I841" s="54"/>
      <c r="J841" s="165"/>
      <c r="K841" s="165"/>
      <c r="L841" s="165"/>
      <c r="M841" s="165"/>
      <c r="N841" s="165"/>
      <c r="O841" s="165"/>
      <c r="P841" s="165"/>
      <c r="Q841" s="165"/>
      <c r="R841" s="165"/>
      <c r="S841" s="165"/>
      <c r="T841" s="165"/>
      <c r="U841" s="165"/>
      <c r="V841" s="165"/>
      <c r="W841" s="165"/>
      <c r="X841" s="165"/>
      <c r="Y841" s="165"/>
      <c r="Z841" s="165"/>
    </row>
    <row r="842">
      <c r="A842" s="165"/>
      <c r="B842" s="165"/>
      <c r="C842" s="165"/>
      <c r="D842" s="54"/>
      <c r="E842" s="165"/>
      <c r="F842" s="54"/>
      <c r="G842" s="54"/>
      <c r="H842" s="54"/>
      <c r="I842" s="54"/>
      <c r="J842" s="165"/>
      <c r="K842" s="165"/>
      <c r="L842" s="165"/>
      <c r="M842" s="165"/>
      <c r="N842" s="165"/>
      <c r="O842" s="165"/>
      <c r="P842" s="165"/>
      <c r="Q842" s="165"/>
      <c r="R842" s="165"/>
      <c r="S842" s="165"/>
      <c r="T842" s="165"/>
      <c r="U842" s="165"/>
      <c r="V842" s="165"/>
      <c r="W842" s="165"/>
      <c r="X842" s="165"/>
      <c r="Y842" s="165"/>
      <c r="Z842" s="165"/>
    </row>
    <row r="843">
      <c r="A843" s="165"/>
      <c r="B843" s="165"/>
      <c r="C843" s="165"/>
      <c r="D843" s="54"/>
      <c r="E843" s="165"/>
      <c r="F843" s="54"/>
      <c r="G843" s="54"/>
      <c r="H843" s="54"/>
      <c r="I843" s="54"/>
      <c r="J843" s="165"/>
      <c r="K843" s="165"/>
      <c r="L843" s="165"/>
      <c r="M843" s="165"/>
      <c r="N843" s="165"/>
      <c r="O843" s="165"/>
      <c r="P843" s="165"/>
      <c r="Q843" s="165"/>
      <c r="R843" s="165"/>
      <c r="S843" s="165"/>
      <c r="T843" s="165"/>
      <c r="U843" s="165"/>
      <c r="V843" s="165"/>
      <c r="W843" s="165"/>
      <c r="X843" s="165"/>
      <c r="Y843" s="165"/>
      <c r="Z843" s="165"/>
    </row>
    <row r="844">
      <c r="A844" s="165"/>
      <c r="B844" s="165"/>
      <c r="C844" s="165"/>
      <c r="D844" s="54"/>
      <c r="E844" s="165"/>
      <c r="F844" s="54"/>
      <c r="G844" s="54"/>
      <c r="H844" s="54"/>
      <c r="I844" s="54"/>
      <c r="J844" s="165"/>
      <c r="K844" s="165"/>
      <c r="L844" s="165"/>
      <c r="M844" s="165"/>
      <c r="N844" s="165"/>
      <c r="O844" s="165"/>
      <c r="P844" s="165"/>
      <c r="Q844" s="165"/>
      <c r="R844" s="165"/>
      <c r="S844" s="165"/>
      <c r="T844" s="165"/>
      <c r="U844" s="165"/>
      <c r="V844" s="165"/>
      <c r="W844" s="165"/>
      <c r="X844" s="165"/>
      <c r="Y844" s="165"/>
      <c r="Z844" s="165"/>
    </row>
    <row r="845">
      <c r="A845" s="165"/>
      <c r="B845" s="165"/>
      <c r="C845" s="165"/>
      <c r="D845" s="54"/>
      <c r="E845" s="165"/>
      <c r="F845" s="54"/>
      <c r="G845" s="54"/>
      <c r="H845" s="54"/>
      <c r="I845" s="54"/>
      <c r="J845" s="165"/>
      <c r="K845" s="165"/>
      <c r="L845" s="165"/>
      <c r="M845" s="165"/>
      <c r="N845" s="165"/>
      <c r="O845" s="165"/>
      <c r="P845" s="165"/>
      <c r="Q845" s="165"/>
      <c r="R845" s="165"/>
      <c r="S845" s="165"/>
      <c r="T845" s="165"/>
      <c r="U845" s="165"/>
      <c r="V845" s="165"/>
      <c r="W845" s="165"/>
      <c r="X845" s="165"/>
      <c r="Y845" s="165"/>
      <c r="Z845" s="165"/>
    </row>
    <row r="846">
      <c r="A846" s="165"/>
      <c r="B846" s="165"/>
      <c r="C846" s="165"/>
      <c r="D846" s="54"/>
      <c r="E846" s="165"/>
      <c r="F846" s="54"/>
      <c r="G846" s="54"/>
      <c r="H846" s="54"/>
      <c r="I846" s="54"/>
      <c r="J846" s="165"/>
      <c r="K846" s="165"/>
      <c r="L846" s="165"/>
      <c r="M846" s="165"/>
      <c r="N846" s="165"/>
      <c r="O846" s="165"/>
      <c r="P846" s="165"/>
      <c r="Q846" s="165"/>
      <c r="R846" s="165"/>
      <c r="S846" s="165"/>
      <c r="T846" s="165"/>
      <c r="U846" s="165"/>
      <c r="V846" s="165"/>
      <c r="W846" s="165"/>
      <c r="X846" s="165"/>
      <c r="Y846" s="165"/>
      <c r="Z846" s="165"/>
    </row>
    <row r="847">
      <c r="A847" s="165"/>
      <c r="B847" s="165"/>
      <c r="C847" s="165"/>
      <c r="D847" s="54"/>
      <c r="E847" s="165"/>
      <c r="F847" s="54"/>
      <c r="G847" s="54"/>
      <c r="H847" s="54"/>
      <c r="I847" s="54"/>
      <c r="J847" s="165"/>
      <c r="K847" s="165"/>
      <c r="L847" s="165"/>
      <c r="M847" s="165"/>
      <c r="N847" s="165"/>
      <c r="O847" s="165"/>
      <c r="P847" s="165"/>
      <c r="Q847" s="165"/>
      <c r="R847" s="165"/>
      <c r="S847" s="165"/>
      <c r="T847" s="165"/>
      <c r="U847" s="165"/>
      <c r="V847" s="165"/>
      <c r="W847" s="165"/>
      <c r="X847" s="165"/>
      <c r="Y847" s="165"/>
      <c r="Z847" s="165"/>
    </row>
    <row r="848">
      <c r="A848" s="165"/>
      <c r="B848" s="165"/>
      <c r="C848" s="165"/>
      <c r="D848" s="54"/>
      <c r="E848" s="165"/>
      <c r="F848" s="54"/>
      <c r="G848" s="54"/>
      <c r="H848" s="54"/>
      <c r="I848" s="54"/>
      <c r="J848" s="165"/>
      <c r="K848" s="165"/>
      <c r="L848" s="165"/>
      <c r="M848" s="165"/>
      <c r="N848" s="165"/>
      <c r="O848" s="165"/>
      <c r="P848" s="165"/>
      <c r="Q848" s="165"/>
      <c r="R848" s="165"/>
      <c r="S848" s="165"/>
      <c r="T848" s="165"/>
      <c r="U848" s="165"/>
      <c r="V848" s="165"/>
      <c r="W848" s="165"/>
      <c r="X848" s="165"/>
      <c r="Y848" s="165"/>
      <c r="Z848" s="165"/>
    </row>
    <row r="849">
      <c r="A849" s="165"/>
      <c r="B849" s="165"/>
      <c r="C849" s="165"/>
      <c r="D849" s="54"/>
      <c r="E849" s="165"/>
      <c r="F849" s="54"/>
      <c r="G849" s="54"/>
      <c r="H849" s="54"/>
      <c r="I849" s="54"/>
      <c r="J849" s="165"/>
      <c r="K849" s="165"/>
      <c r="L849" s="165"/>
      <c r="M849" s="165"/>
      <c r="N849" s="165"/>
      <c r="O849" s="165"/>
      <c r="P849" s="165"/>
      <c r="Q849" s="165"/>
      <c r="R849" s="165"/>
      <c r="S849" s="165"/>
      <c r="T849" s="165"/>
      <c r="U849" s="165"/>
      <c r="V849" s="165"/>
      <c r="W849" s="165"/>
      <c r="X849" s="165"/>
      <c r="Y849" s="165"/>
      <c r="Z849" s="165"/>
    </row>
    <row r="850">
      <c r="A850" s="165"/>
      <c r="B850" s="165"/>
      <c r="C850" s="165"/>
      <c r="D850" s="54"/>
      <c r="E850" s="165"/>
      <c r="F850" s="54"/>
      <c r="G850" s="54"/>
      <c r="H850" s="54"/>
      <c r="I850" s="54"/>
      <c r="J850" s="165"/>
      <c r="K850" s="165"/>
      <c r="L850" s="165"/>
      <c r="M850" s="165"/>
      <c r="N850" s="165"/>
      <c r="O850" s="165"/>
      <c r="P850" s="165"/>
      <c r="Q850" s="165"/>
      <c r="R850" s="165"/>
      <c r="S850" s="165"/>
      <c r="T850" s="165"/>
      <c r="U850" s="165"/>
      <c r="V850" s="165"/>
      <c r="W850" s="165"/>
      <c r="X850" s="165"/>
      <c r="Y850" s="165"/>
      <c r="Z850" s="165"/>
    </row>
    <row r="851">
      <c r="A851" s="165"/>
      <c r="B851" s="165"/>
      <c r="C851" s="165"/>
      <c r="D851" s="54"/>
      <c r="E851" s="165"/>
      <c r="F851" s="54"/>
      <c r="G851" s="54"/>
      <c r="H851" s="54"/>
      <c r="I851" s="54"/>
      <c r="J851" s="165"/>
      <c r="K851" s="165"/>
      <c r="L851" s="165"/>
      <c r="M851" s="165"/>
      <c r="N851" s="165"/>
      <c r="O851" s="165"/>
      <c r="P851" s="165"/>
      <c r="Q851" s="165"/>
      <c r="R851" s="165"/>
      <c r="S851" s="165"/>
      <c r="T851" s="165"/>
      <c r="U851" s="165"/>
      <c r="V851" s="165"/>
      <c r="W851" s="165"/>
      <c r="X851" s="165"/>
      <c r="Y851" s="165"/>
      <c r="Z851" s="165"/>
    </row>
    <row r="852">
      <c r="A852" s="165"/>
      <c r="B852" s="165"/>
      <c r="C852" s="165"/>
      <c r="D852" s="54"/>
      <c r="E852" s="165"/>
      <c r="F852" s="54"/>
      <c r="G852" s="54"/>
      <c r="H852" s="54"/>
      <c r="I852" s="54"/>
      <c r="J852" s="165"/>
      <c r="K852" s="165"/>
      <c r="L852" s="165"/>
      <c r="M852" s="165"/>
      <c r="N852" s="165"/>
      <c r="O852" s="165"/>
      <c r="P852" s="165"/>
      <c r="Q852" s="165"/>
      <c r="R852" s="165"/>
      <c r="S852" s="165"/>
      <c r="T852" s="165"/>
      <c r="U852" s="165"/>
      <c r="V852" s="165"/>
      <c r="W852" s="165"/>
      <c r="X852" s="165"/>
      <c r="Y852" s="165"/>
      <c r="Z852" s="165"/>
    </row>
    <row r="853">
      <c r="A853" s="165"/>
      <c r="B853" s="165"/>
      <c r="C853" s="165"/>
      <c r="D853" s="54"/>
      <c r="E853" s="165"/>
      <c r="F853" s="54"/>
      <c r="G853" s="54"/>
      <c r="H853" s="54"/>
      <c r="I853" s="54"/>
      <c r="J853" s="165"/>
      <c r="K853" s="165"/>
      <c r="L853" s="165"/>
      <c r="M853" s="165"/>
      <c r="N853" s="165"/>
      <c r="O853" s="165"/>
      <c r="P853" s="165"/>
      <c r="Q853" s="165"/>
      <c r="R853" s="165"/>
      <c r="S853" s="165"/>
      <c r="T853" s="165"/>
      <c r="U853" s="165"/>
      <c r="V853" s="165"/>
      <c r="W853" s="165"/>
      <c r="X853" s="165"/>
      <c r="Y853" s="165"/>
      <c r="Z853" s="165"/>
    </row>
    <row r="854">
      <c r="A854" s="165"/>
      <c r="B854" s="165"/>
      <c r="C854" s="165"/>
      <c r="D854" s="54"/>
      <c r="E854" s="165"/>
      <c r="F854" s="54"/>
      <c r="G854" s="54"/>
      <c r="H854" s="54"/>
      <c r="I854" s="54"/>
      <c r="J854" s="165"/>
      <c r="K854" s="165"/>
      <c r="L854" s="165"/>
      <c r="M854" s="165"/>
      <c r="N854" s="165"/>
      <c r="O854" s="165"/>
      <c r="P854" s="165"/>
      <c r="Q854" s="165"/>
      <c r="R854" s="165"/>
      <c r="S854" s="165"/>
      <c r="T854" s="165"/>
      <c r="U854" s="165"/>
      <c r="V854" s="165"/>
      <c r="W854" s="165"/>
      <c r="X854" s="165"/>
      <c r="Y854" s="165"/>
      <c r="Z854" s="165"/>
    </row>
    <row r="855">
      <c r="A855" s="165"/>
      <c r="B855" s="165"/>
      <c r="C855" s="165"/>
      <c r="D855" s="54"/>
      <c r="E855" s="165"/>
      <c r="F855" s="54"/>
      <c r="G855" s="54"/>
      <c r="H855" s="54"/>
      <c r="I855" s="54"/>
      <c r="J855" s="165"/>
      <c r="K855" s="165"/>
      <c r="L855" s="165"/>
      <c r="M855" s="165"/>
      <c r="N855" s="165"/>
      <c r="O855" s="165"/>
      <c r="P855" s="165"/>
      <c r="Q855" s="165"/>
      <c r="R855" s="165"/>
      <c r="S855" s="165"/>
      <c r="T855" s="165"/>
      <c r="U855" s="165"/>
      <c r="V855" s="165"/>
      <c r="W855" s="165"/>
      <c r="X855" s="165"/>
      <c r="Y855" s="165"/>
      <c r="Z855" s="165"/>
    </row>
    <row r="856">
      <c r="A856" s="165"/>
      <c r="B856" s="165"/>
      <c r="C856" s="165"/>
      <c r="D856" s="54"/>
      <c r="E856" s="165"/>
      <c r="F856" s="54"/>
      <c r="G856" s="54"/>
      <c r="H856" s="54"/>
      <c r="I856" s="54"/>
      <c r="J856" s="165"/>
      <c r="K856" s="165"/>
      <c r="L856" s="165"/>
      <c r="M856" s="165"/>
      <c r="N856" s="165"/>
      <c r="O856" s="165"/>
      <c r="P856" s="165"/>
      <c r="Q856" s="165"/>
      <c r="R856" s="165"/>
      <c r="S856" s="165"/>
      <c r="T856" s="165"/>
      <c r="U856" s="165"/>
      <c r="V856" s="165"/>
      <c r="W856" s="165"/>
      <c r="X856" s="165"/>
      <c r="Y856" s="165"/>
      <c r="Z856" s="165"/>
    </row>
    <row r="857">
      <c r="A857" s="165"/>
      <c r="B857" s="165"/>
      <c r="C857" s="165"/>
      <c r="D857" s="54"/>
      <c r="E857" s="165"/>
      <c r="F857" s="54"/>
      <c r="G857" s="54"/>
      <c r="H857" s="54"/>
      <c r="I857" s="54"/>
      <c r="J857" s="165"/>
      <c r="K857" s="165"/>
      <c r="L857" s="165"/>
      <c r="M857" s="165"/>
      <c r="N857" s="165"/>
      <c r="O857" s="165"/>
      <c r="P857" s="165"/>
      <c r="Q857" s="165"/>
      <c r="R857" s="165"/>
      <c r="S857" s="165"/>
      <c r="T857" s="165"/>
      <c r="U857" s="165"/>
      <c r="V857" s="165"/>
      <c r="W857" s="165"/>
      <c r="X857" s="165"/>
      <c r="Y857" s="165"/>
      <c r="Z857" s="165"/>
    </row>
    <row r="858">
      <c r="A858" s="165"/>
      <c r="B858" s="165"/>
      <c r="C858" s="165"/>
      <c r="D858" s="54"/>
      <c r="E858" s="165"/>
      <c r="F858" s="54"/>
      <c r="G858" s="54"/>
      <c r="H858" s="54"/>
      <c r="I858" s="54"/>
      <c r="J858" s="165"/>
      <c r="K858" s="165"/>
      <c r="L858" s="165"/>
      <c r="M858" s="165"/>
      <c r="N858" s="165"/>
      <c r="O858" s="165"/>
      <c r="P858" s="165"/>
      <c r="Q858" s="165"/>
      <c r="R858" s="165"/>
      <c r="S858" s="165"/>
      <c r="T858" s="165"/>
      <c r="U858" s="165"/>
      <c r="V858" s="165"/>
      <c r="W858" s="165"/>
      <c r="X858" s="165"/>
      <c r="Y858" s="165"/>
      <c r="Z858" s="165"/>
    </row>
    <row r="859">
      <c r="A859" s="165"/>
      <c r="B859" s="165"/>
      <c r="C859" s="165"/>
      <c r="D859" s="54"/>
      <c r="E859" s="165"/>
      <c r="F859" s="54"/>
      <c r="G859" s="54"/>
      <c r="H859" s="54"/>
      <c r="I859" s="54"/>
      <c r="J859" s="165"/>
      <c r="K859" s="165"/>
      <c r="L859" s="165"/>
      <c r="M859" s="165"/>
      <c r="N859" s="165"/>
      <c r="O859" s="165"/>
      <c r="P859" s="165"/>
      <c r="Q859" s="165"/>
      <c r="R859" s="165"/>
      <c r="S859" s="165"/>
      <c r="T859" s="165"/>
      <c r="U859" s="165"/>
      <c r="V859" s="165"/>
      <c r="W859" s="165"/>
      <c r="X859" s="165"/>
      <c r="Y859" s="165"/>
      <c r="Z859" s="165"/>
    </row>
    <row r="860">
      <c r="A860" s="165"/>
      <c r="B860" s="165"/>
      <c r="C860" s="165"/>
      <c r="D860" s="54"/>
      <c r="E860" s="165"/>
      <c r="F860" s="54"/>
      <c r="G860" s="54"/>
      <c r="H860" s="54"/>
      <c r="I860" s="54"/>
      <c r="J860" s="165"/>
      <c r="K860" s="165"/>
      <c r="L860" s="165"/>
      <c r="M860" s="165"/>
      <c r="N860" s="165"/>
      <c r="O860" s="165"/>
      <c r="P860" s="165"/>
      <c r="Q860" s="165"/>
      <c r="R860" s="165"/>
      <c r="S860" s="165"/>
      <c r="T860" s="165"/>
      <c r="U860" s="165"/>
      <c r="V860" s="165"/>
      <c r="W860" s="165"/>
      <c r="X860" s="165"/>
      <c r="Y860" s="165"/>
      <c r="Z860" s="165"/>
    </row>
    <row r="861">
      <c r="A861" s="165"/>
      <c r="B861" s="165"/>
      <c r="C861" s="165"/>
      <c r="D861" s="54"/>
      <c r="E861" s="165"/>
      <c r="F861" s="54"/>
      <c r="G861" s="54"/>
      <c r="H861" s="54"/>
      <c r="I861" s="54"/>
      <c r="J861" s="165"/>
      <c r="K861" s="165"/>
      <c r="L861" s="165"/>
      <c r="M861" s="165"/>
      <c r="N861" s="165"/>
      <c r="O861" s="165"/>
      <c r="P861" s="165"/>
      <c r="Q861" s="165"/>
      <c r="R861" s="165"/>
      <c r="S861" s="165"/>
      <c r="T861" s="165"/>
      <c r="U861" s="165"/>
      <c r="V861" s="165"/>
      <c r="W861" s="165"/>
      <c r="X861" s="165"/>
      <c r="Y861" s="165"/>
      <c r="Z861" s="165"/>
    </row>
    <row r="862">
      <c r="A862" s="165"/>
      <c r="B862" s="165"/>
      <c r="C862" s="165"/>
      <c r="D862" s="54"/>
      <c r="E862" s="165"/>
      <c r="F862" s="54"/>
      <c r="G862" s="54"/>
      <c r="H862" s="54"/>
      <c r="I862" s="54"/>
      <c r="J862" s="165"/>
      <c r="K862" s="165"/>
      <c r="L862" s="165"/>
      <c r="M862" s="165"/>
      <c r="N862" s="165"/>
      <c r="O862" s="165"/>
      <c r="P862" s="165"/>
      <c r="Q862" s="165"/>
      <c r="R862" s="165"/>
      <c r="S862" s="165"/>
      <c r="T862" s="165"/>
      <c r="U862" s="165"/>
      <c r="V862" s="165"/>
      <c r="W862" s="165"/>
      <c r="X862" s="165"/>
      <c r="Y862" s="165"/>
      <c r="Z862" s="165"/>
    </row>
    <row r="863">
      <c r="A863" s="165"/>
      <c r="B863" s="165"/>
      <c r="C863" s="165"/>
      <c r="D863" s="54"/>
      <c r="E863" s="165"/>
      <c r="F863" s="54"/>
      <c r="G863" s="54"/>
      <c r="H863" s="54"/>
      <c r="I863" s="54"/>
      <c r="J863" s="165"/>
      <c r="K863" s="165"/>
      <c r="L863" s="165"/>
      <c r="M863" s="165"/>
      <c r="N863" s="165"/>
      <c r="O863" s="165"/>
      <c r="P863" s="165"/>
      <c r="Q863" s="165"/>
      <c r="R863" s="165"/>
      <c r="S863" s="165"/>
      <c r="T863" s="165"/>
      <c r="U863" s="165"/>
      <c r="V863" s="165"/>
      <c r="W863" s="165"/>
      <c r="X863" s="165"/>
      <c r="Y863" s="165"/>
      <c r="Z863" s="165"/>
    </row>
    <row r="864">
      <c r="A864" s="165"/>
      <c r="B864" s="165"/>
      <c r="C864" s="165"/>
      <c r="D864" s="54"/>
      <c r="E864" s="165"/>
      <c r="F864" s="54"/>
      <c r="G864" s="54"/>
      <c r="H864" s="54"/>
      <c r="I864" s="54"/>
      <c r="J864" s="165"/>
      <c r="K864" s="165"/>
      <c r="L864" s="165"/>
      <c r="M864" s="165"/>
      <c r="N864" s="165"/>
      <c r="O864" s="165"/>
      <c r="P864" s="165"/>
      <c r="Q864" s="165"/>
      <c r="R864" s="165"/>
      <c r="S864" s="165"/>
      <c r="T864" s="165"/>
      <c r="U864" s="165"/>
      <c r="V864" s="165"/>
      <c r="W864" s="165"/>
      <c r="X864" s="165"/>
      <c r="Y864" s="165"/>
      <c r="Z864" s="165"/>
    </row>
    <row r="865">
      <c r="A865" s="165"/>
      <c r="B865" s="165"/>
      <c r="C865" s="165"/>
      <c r="D865" s="54"/>
      <c r="E865" s="165"/>
      <c r="F865" s="54"/>
      <c r="G865" s="54"/>
      <c r="H865" s="54"/>
      <c r="I865" s="54"/>
      <c r="J865" s="165"/>
      <c r="K865" s="165"/>
      <c r="L865" s="165"/>
      <c r="M865" s="165"/>
      <c r="N865" s="165"/>
      <c r="O865" s="165"/>
      <c r="P865" s="165"/>
      <c r="Q865" s="165"/>
      <c r="R865" s="165"/>
      <c r="S865" s="165"/>
      <c r="T865" s="165"/>
      <c r="U865" s="165"/>
      <c r="V865" s="165"/>
      <c r="W865" s="165"/>
      <c r="X865" s="165"/>
      <c r="Y865" s="165"/>
      <c r="Z865" s="165"/>
    </row>
    <row r="866">
      <c r="A866" s="165"/>
      <c r="B866" s="165"/>
      <c r="C866" s="165"/>
      <c r="D866" s="54"/>
      <c r="E866" s="165"/>
      <c r="F866" s="54"/>
      <c r="G866" s="54"/>
      <c r="H866" s="54"/>
      <c r="I866" s="54"/>
      <c r="J866" s="165"/>
      <c r="K866" s="165"/>
      <c r="L866" s="165"/>
      <c r="M866" s="165"/>
      <c r="N866" s="165"/>
      <c r="O866" s="165"/>
      <c r="P866" s="165"/>
      <c r="Q866" s="165"/>
      <c r="R866" s="165"/>
      <c r="S866" s="165"/>
      <c r="T866" s="165"/>
      <c r="U866" s="165"/>
      <c r="V866" s="165"/>
      <c r="W866" s="165"/>
      <c r="X866" s="165"/>
      <c r="Y866" s="165"/>
      <c r="Z866" s="165"/>
    </row>
    <row r="867">
      <c r="A867" s="165"/>
      <c r="B867" s="165"/>
      <c r="C867" s="165"/>
      <c r="D867" s="54"/>
      <c r="E867" s="165"/>
      <c r="F867" s="54"/>
      <c r="G867" s="54"/>
      <c r="H867" s="54"/>
      <c r="I867" s="54"/>
      <c r="J867" s="165"/>
      <c r="K867" s="165"/>
      <c r="L867" s="165"/>
      <c r="M867" s="165"/>
      <c r="N867" s="165"/>
      <c r="O867" s="165"/>
      <c r="P867" s="165"/>
      <c r="Q867" s="165"/>
      <c r="R867" s="165"/>
      <c r="S867" s="165"/>
      <c r="T867" s="165"/>
      <c r="U867" s="165"/>
      <c r="V867" s="165"/>
      <c r="W867" s="165"/>
      <c r="X867" s="165"/>
      <c r="Y867" s="165"/>
      <c r="Z867" s="165"/>
    </row>
    <row r="868">
      <c r="A868" s="165"/>
      <c r="B868" s="165"/>
      <c r="C868" s="165"/>
      <c r="D868" s="54"/>
      <c r="E868" s="165"/>
      <c r="F868" s="54"/>
      <c r="G868" s="54"/>
      <c r="H868" s="54"/>
      <c r="I868" s="54"/>
      <c r="J868" s="165"/>
      <c r="K868" s="165"/>
      <c r="L868" s="165"/>
      <c r="M868" s="165"/>
      <c r="N868" s="165"/>
      <c r="O868" s="165"/>
      <c r="P868" s="165"/>
      <c r="Q868" s="165"/>
      <c r="R868" s="165"/>
      <c r="S868" s="165"/>
      <c r="T868" s="165"/>
      <c r="U868" s="165"/>
      <c r="V868" s="165"/>
      <c r="W868" s="165"/>
      <c r="X868" s="165"/>
      <c r="Y868" s="165"/>
      <c r="Z868" s="165"/>
    </row>
    <row r="869">
      <c r="A869" s="165"/>
      <c r="B869" s="165"/>
      <c r="C869" s="165"/>
      <c r="D869" s="54"/>
      <c r="E869" s="165"/>
      <c r="F869" s="54"/>
      <c r="G869" s="54"/>
      <c r="H869" s="54"/>
      <c r="I869" s="54"/>
      <c r="J869" s="165"/>
      <c r="K869" s="165"/>
      <c r="L869" s="165"/>
      <c r="M869" s="165"/>
      <c r="N869" s="165"/>
      <c r="O869" s="165"/>
      <c r="P869" s="165"/>
      <c r="Q869" s="165"/>
      <c r="R869" s="165"/>
      <c r="S869" s="165"/>
      <c r="T869" s="165"/>
      <c r="U869" s="165"/>
      <c r="V869" s="165"/>
      <c r="W869" s="165"/>
      <c r="X869" s="165"/>
      <c r="Y869" s="165"/>
      <c r="Z869" s="165"/>
    </row>
    <row r="870">
      <c r="A870" s="165"/>
      <c r="B870" s="165"/>
      <c r="C870" s="165"/>
      <c r="D870" s="54"/>
      <c r="E870" s="165"/>
      <c r="F870" s="54"/>
      <c r="G870" s="54"/>
      <c r="H870" s="54"/>
      <c r="I870" s="54"/>
      <c r="J870" s="165"/>
      <c r="K870" s="165"/>
      <c r="L870" s="165"/>
      <c r="M870" s="165"/>
      <c r="N870" s="165"/>
      <c r="O870" s="165"/>
      <c r="P870" s="165"/>
      <c r="Q870" s="165"/>
      <c r="R870" s="165"/>
      <c r="S870" s="165"/>
      <c r="T870" s="165"/>
      <c r="U870" s="165"/>
      <c r="V870" s="165"/>
      <c r="W870" s="165"/>
      <c r="X870" s="165"/>
      <c r="Y870" s="165"/>
      <c r="Z870" s="165"/>
    </row>
    <row r="871">
      <c r="A871" s="165"/>
      <c r="B871" s="165"/>
      <c r="C871" s="165"/>
      <c r="D871" s="54"/>
      <c r="E871" s="165"/>
      <c r="F871" s="54"/>
      <c r="G871" s="54"/>
      <c r="H871" s="54"/>
      <c r="I871" s="54"/>
      <c r="J871" s="165"/>
      <c r="K871" s="165"/>
      <c r="L871" s="165"/>
      <c r="M871" s="165"/>
      <c r="N871" s="165"/>
      <c r="O871" s="165"/>
      <c r="P871" s="165"/>
      <c r="Q871" s="165"/>
      <c r="R871" s="165"/>
      <c r="S871" s="165"/>
      <c r="T871" s="165"/>
      <c r="U871" s="165"/>
      <c r="V871" s="165"/>
      <c r="W871" s="165"/>
      <c r="X871" s="165"/>
      <c r="Y871" s="165"/>
      <c r="Z871" s="165"/>
    </row>
    <row r="872">
      <c r="A872" s="165"/>
      <c r="B872" s="165"/>
      <c r="C872" s="165"/>
      <c r="D872" s="54"/>
      <c r="E872" s="165"/>
      <c r="F872" s="54"/>
      <c r="G872" s="54"/>
      <c r="H872" s="54"/>
      <c r="I872" s="54"/>
      <c r="J872" s="165"/>
      <c r="K872" s="165"/>
      <c r="L872" s="165"/>
      <c r="M872" s="165"/>
      <c r="N872" s="165"/>
      <c r="O872" s="165"/>
      <c r="P872" s="165"/>
      <c r="Q872" s="165"/>
      <c r="R872" s="165"/>
      <c r="S872" s="165"/>
      <c r="T872" s="165"/>
      <c r="U872" s="165"/>
      <c r="V872" s="165"/>
      <c r="W872" s="165"/>
      <c r="X872" s="165"/>
      <c r="Y872" s="165"/>
      <c r="Z872" s="165"/>
    </row>
    <row r="873">
      <c r="A873" s="165"/>
      <c r="B873" s="165"/>
      <c r="C873" s="165"/>
      <c r="D873" s="54"/>
      <c r="E873" s="165"/>
      <c r="F873" s="54"/>
      <c r="G873" s="54"/>
      <c r="H873" s="54"/>
      <c r="I873" s="54"/>
      <c r="J873" s="165"/>
      <c r="K873" s="165"/>
      <c r="L873" s="165"/>
      <c r="M873" s="165"/>
      <c r="N873" s="165"/>
      <c r="O873" s="165"/>
      <c r="P873" s="165"/>
      <c r="Q873" s="165"/>
      <c r="R873" s="165"/>
      <c r="S873" s="165"/>
      <c r="T873" s="165"/>
      <c r="U873" s="165"/>
      <c r="V873" s="165"/>
      <c r="W873" s="165"/>
      <c r="X873" s="165"/>
      <c r="Y873" s="165"/>
      <c r="Z873" s="165"/>
    </row>
    <row r="874">
      <c r="A874" s="165"/>
      <c r="B874" s="165"/>
      <c r="C874" s="165"/>
      <c r="D874" s="54"/>
      <c r="E874" s="165"/>
      <c r="F874" s="54"/>
      <c r="G874" s="54"/>
      <c r="H874" s="54"/>
      <c r="I874" s="54"/>
      <c r="J874" s="165"/>
      <c r="K874" s="165"/>
      <c r="L874" s="165"/>
      <c r="M874" s="165"/>
      <c r="N874" s="165"/>
      <c r="O874" s="165"/>
      <c r="P874" s="165"/>
      <c r="Q874" s="165"/>
      <c r="R874" s="165"/>
      <c r="S874" s="165"/>
      <c r="T874" s="165"/>
      <c r="U874" s="165"/>
      <c r="V874" s="165"/>
      <c r="W874" s="165"/>
      <c r="X874" s="165"/>
      <c r="Y874" s="165"/>
      <c r="Z874" s="165"/>
    </row>
    <row r="875">
      <c r="A875" s="165"/>
      <c r="B875" s="165"/>
      <c r="C875" s="165"/>
      <c r="D875" s="54"/>
      <c r="E875" s="165"/>
      <c r="F875" s="54"/>
      <c r="G875" s="54"/>
      <c r="H875" s="54"/>
      <c r="I875" s="54"/>
      <c r="J875" s="165"/>
      <c r="K875" s="165"/>
      <c r="L875" s="165"/>
      <c r="M875" s="165"/>
      <c r="N875" s="165"/>
      <c r="O875" s="165"/>
      <c r="P875" s="165"/>
      <c r="Q875" s="165"/>
      <c r="R875" s="165"/>
      <c r="S875" s="165"/>
      <c r="T875" s="165"/>
      <c r="U875" s="165"/>
      <c r="V875" s="165"/>
      <c r="W875" s="165"/>
      <c r="X875" s="165"/>
      <c r="Y875" s="165"/>
      <c r="Z875" s="165"/>
    </row>
    <row r="876">
      <c r="A876" s="165"/>
      <c r="B876" s="165"/>
      <c r="C876" s="165"/>
      <c r="D876" s="54"/>
      <c r="E876" s="165"/>
      <c r="F876" s="54"/>
      <c r="G876" s="54"/>
      <c r="H876" s="54"/>
      <c r="I876" s="54"/>
      <c r="J876" s="165"/>
      <c r="K876" s="165"/>
      <c r="L876" s="165"/>
      <c r="M876" s="165"/>
      <c r="N876" s="165"/>
      <c r="O876" s="165"/>
      <c r="P876" s="165"/>
      <c r="Q876" s="165"/>
      <c r="R876" s="165"/>
      <c r="S876" s="165"/>
      <c r="T876" s="165"/>
      <c r="U876" s="165"/>
      <c r="V876" s="165"/>
      <c r="W876" s="165"/>
      <c r="X876" s="165"/>
      <c r="Y876" s="165"/>
      <c r="Z876" s="165"/>
    </row>
    <row r="877">
      <c r="A877" s="165"/>
      <c r="B877" s="165"/>
      <c r="C877" s="165"/>
      <c r="D877" s="54"/>
      <c r="E877" s="165"/>
      <c r="F877" s="54"/>
      <c r="G877" s="54"/>
      <c r="H877" s="54"/>
      <c r="I877" s="54"/>
      <c r="J877" s="165"/>
      <c r="K877" s="165"/>
      <c r="L877" s="165"/>
      <c r="M877" s="165"/>
      <c r="N877" s="165"/>
      <c r="O877" s="165"/>
      <c r="P877" s="165"/>
      <c r="Q877" s="165"/>
      <c r="R877" s="165"/>
      <c r="S877" s="165"/>
      <c r="T877" s="165"/>
      <c r="U877" s="165"/>
      <c r="V877" s="165"/>
      <c r="W877" s="165"/>
      <c r="X877" s="165"/>
      <c r="Y877" s="165"/>
      <c r="Z877" s="165"/>
    </row>
    <row r="878">
      <c r="A878" s="165"/>
      <c r="B878" s="165"/>
      <c r="C878" s="165"/>
      <c r="D878" s="54"/>
      <c r="E878" s="165"/>
      <c r="F878" s="54"/>
      <c r="G878" s="54"/>
      <c r="H878" s="54"/>
      <c r="I878" s="54"/>
      <c r="J878" s="165"/>
      <c r="K878" s="165"/>
      <c r="L878" s="165"/>
      <c r="M878" s="165"/>
      <c r="N878" s="165"/>
      <c r="O878" s="165"/>
      <c r="P878" s="165"/>
      <c r="Q878" s="165"/>
      <c r="R878" s="165"/>
      <c r="S878" s="165"/>
      <c r="T878" s="165"/>
      <c r="U878" s="165"/>
      <c r="V878" s="165"/>
      <c r="W878" s="165"/>
      <c r="X878" s="165"/>
      <c r="Y878" s="165"/>
      <c r="Z878" s="165"/>
    </row>
    <row r="879">
      <c r="A879" s="165"/>
      <c r="B879" s="165"/>
      <c r="C879" s="165"/>
      <c r="D879" s="54"/>
      <c r="E879" s="165"/>
      <c r="F879" s="54"/>
      <c r="G879" s="54"/>
      <c r="H879" s="54"/>
      <c r="I879" s="54"/>
      <c r="J879" s="165"/>
      <c r="K879" s="165"/>
      <c r="L879" s="165"/>
      <c r="M879" s="165"/>
      <c r="N879" s="165"/>
      <c r="O879" s="165"/>
      <c r="P879" s="165"/>
      <c r="Q879" s="165"/>
      <c r="R879" s="165"/>
      <c r="S879" s="165"/>
      <c r="T879" s="165"/>
      <c r="U879" s="165"/>
      <c r="V879" s="165"/>
      <c r="W879" s="165"/>
      <c r="X879" s="165"/>
      <c r="Y879" s="165"/>
      <c r="Z879" s="165"/>
    </row>
    <row r="880">
      <c r="A880" s="165"/>
      <c r="B880" s="165"/>
      <c r="C880" s="165"/>
      <c r="D880" s="54"/>
      <c r="E880" s="165"/>
      <c r="F880" s="54"/>
      <c r="G880" s="54"/>
      <c r="H880" s="54"/>
      <c r="I880" s="54"/>
      <c r="J880" s="165"/>
      <c r="K880" s="165"/>
      <c r="L880" s="165"/>
      <c r="M880" s="165"/>
      <c r="N880" s="165"/>
      <c r="O880" s="165"/>
      <c r="P880" s="165"/>
      <c r="Q880" s="165"/>
      <c r="R880" s="165"/>
      <c r="S880" s="165"/>
      <c r="T880" s="165"/>
      <c r="U880" s="165"/>
      <c r="V880" s="165"/>
      <c r="W880" s="165"/>
      <c r="X880" s="165"/>
      <c r="Y880" s="165"/>
      <c r="Z880" s="165"/>
    </row>
    <row r="881">
      <c r="A881" s="165"/>
      <c r="B881" s="165"/>
      <c r="C881" s="165"/>
      <c r="D881" s="54"/>
      <c r="E881" s="165"/>
      <c r="F881" s="54"/>
      <c r="G881" s="54"/>
      <c r="H881" s="54"/>
      <c r="I881" s="54"/>
      <c r="J881" s="165"/>
      <c r="K881" s="165"/>
      <c r="L881" s="165"/>
      <c r="M881" s="165"/>
      <c r="N881" s="165"/>
      <c r="O881" s="165"/>
      <c r="P881" s="165"/>
      <c r="Q881" s="165"/>
      <c r="R881" s="165"/>
      <c r="S881" s="165"/>
      <c r="T881" s="165"/>
      <c r="U881" s="165"/>
      <c r="V881" s="165"/>
      <c r="W881" s="165"/>
      <c r="X881" s="165"/>
      <c r="Y881" s="165"/>
      <c r="Z881" s="165"/>
    </row>
    <row r="882">
      <c r="A882" s="165"/>
      <c r="B882" s="165"/>
      <c r="C882" s="165"/>
      <c r="D882" s="54"/>
      <c r="E882" s="165"/>
      <c r="F882" s="54"/>
      <c r="G882" s="54"/>
      <c r="H882" s="54"/>
      <c r="I882" s="54"/>
      <c r="J882" s="165"/>
      <c r="K882" s="165"/>
      <c r="L882" s="165"/>
      <c r="M882" s="165"/>
      <c r="N882" s="165"/>
      <c r="O882" s="165"/>
      <c r="P882" s="165"/>
      <c r="Q882" s="165"/>
      <c r="R882" s="165"/>
      <c r="S882" s="165"/>
      <c r="T882" s="165"/>
      <c r="U882" s="165"/>
      <c r="V882" s="165"/>
      <c r="W882" s="165"/>
      <c r="X882" s="165"/>
      <c r="Y882" s="165"/>
      <c r="Z882" s="165"/>
    </row>
    <row r="883">
      <c r="A883" s="165"/>
      <c r="B883" s="165"/>
      <c r="C883" s="165"/>
      <c r="D883" s="54"/>
      <c r="E883" s="165"/>
      <c r="F883" s="54"/>
      <c r="G883" s="54"/>
      <c r="H883" s="54"/>
      <c r="I883" s="54"/>
      <c r="J883" s="165"/>
      <c r="K883" s="165"/>
      <c r="L883" s="165"/>
      <c r="M883" s="165"/>
      <c r="N883" s="165"/>
      <c r="O883" s="165"/>
      <c r="P883" s="165"/>
      <c r="Q883" s="165"/>
      <c r="R883" s="165"/>
      <c r="S883" s="165"/>
      <c r="T883" s="165"/>
      <c r="U883" s="165"/>
      <c r="V883" s="165"/>
      <c r="W883" s="165"/>
      <c r="X883" s="165"/>
      <c r="Y883" s="165"/>
      <c r="Z883" s="165"/>
    </row>
    <row r="884">
      <c r="A884" s="165"/>
      <c r="B884" s="165"/>
      <c r="C884" s="165"/>
      <c r="D884" s="54"/>
      <c r="E884" s="165"/>
      <c r="F884" s="54"/>
      <c r="G884" s="54"/>
      <c r="H884" s="54"/>
      <c r="I884" s="54"/>
      <c r="J884" s="165"/>
      <c r="K884" s="165"/>
      <c r="L884" s="165"/>
      <c r="M884" s="165"/>
      <c r="N884" s="165"/>
      <c r="O884" s="165"/>
      <c r="P884" s="165"/>
      <c r="Q884" s="165"/>
      <c r="R884" s="165"/>
      <c r="S884" s="165"/>
      <c r="T884" s="165"/>
      <c r="U884" s="165"/>
      <c r="V884" s="165"/>
      <c r="W884" s="165"/>
      <c r="X884" s="165"/>
      <c r="Y884" s="165"/>
      <c r="Z884" s="165"/>
    </row>
    <row r="885">
      <c r="A885" s="165"/>
      <c r="B885" s="165"/>
      <c r="C885" s="165"/>
      <c r="D885" s="54"/>
      <c r="E885" s="165"/>
      <c r="F885" s="54"/>
      <c r="G885" s="54"/>
      <c r="H885" s="54"/>
      <c r="I885" s="54"/>
      <c r="J885" s="165"/>
      <c r="K885" s="165"/>
      <c r="L885" s="165"/>
      <c r="M885" s="165"/>
      <c r="N885" s="165"/>
      <c r="O885" s="165"/>
      <c r="P885" s="165"/>
      <c r="Q885" s="165"/>
      <c r="R885" s="165"/>
      <c r="S885" s="165"/>
      <c r="T885" s="165"/>
      <c r="U885" s="165"/>
      <c r="V885" s="165"/>
      <c r="W885" s="165"/>
      <c r="X885" s="165"/>
      <c r="Y885" s="165"/>
      <c r="Z885" s="165"/>
    </row>
    <row r="886">
      <c r="A886" s="165"/>
      <c r="B886" s="165"/>
      <c r="C886" s="165"/>
      <c r="D886" s="54"/>
      <c r="E886" s="165"/>
      <c r="F886" s="54"/>
      <c r="G886" s="54"/>
      <c r="H886" s="54"/>
      <c r="I886" s="54"/>
      <c r="J886" s="165"/>
      <c r="K886" s="165"/>
      <c r="L886" s="165"/>
      <c r="M886" s="165"/>
      <c r="N886" s="165"/>
      <c r="O886" s="165"/>
      <c r="P886" s="165"/>
      <c r="Q886" s="165"/>
      <c r="R886" s="165"/>
      <c r="S886" s="165"/>
      <c r="T886" s="165"/>
      <c r="U886" s="165"/>
      <c r="V886" s="165"/>
      <c r="W886" s="165"/>
      <c r="X886" s="165"/>
      <c r="Y886" s="165"/>
      <c r="Z886" s="165"/>
    </row>
    <row r="887">
      <c r="A887" s="165"/>
      <c r="B887" s="165"/>
      <c r="C887" s="165"/>
      <c r="D887" s="54"/>
      <c r="E887" s="165"/>
      <c r="F887" s="54"/>
      <c r="G887" s="54"/>
      <c r="H887" s="54"/>
      <c r="I887" s="54"/>
      <c r="J887" s="165"/>
      <c r="K887" s="165"/>
      <c r="L887" s="165"/>
      <c r="M887" s="165"/>
      <c r="N887" s="165"/>
      <c r="O887" s="165"/>
      <c r="P887" s="165"/>
      <c r="Q887" s="165"/>
      <c r="R887" s="165"/>
      <c r="S887" s="165"/>
      <c r="T887" s="165"/>
      <c r="U887" s="165"/>
      <c r="V887" s="165"/>
      <c r="W887" s="165"/>
      <c r="X887" s="165"/>
      <c r="Y887" s="165"/>
      <c r="Z887" s="165"/>
    </row>
    <row r="888">
      <c r="A888" s="165"/>
      <c r="B888" s="165"/>
      <c r="C888" s="165"/>
      <c r="D888" s="54"/>
      <c r="E888" s="165"/>
      <c r="F888" s="54"/>
      <c r="G888" s="54"/>
      <c r="H888" s="54"/>
      <c r="I888" s="54"/>
      <c r="J888" s="165"/>
      <c r="K888" s="165"/>
      <c r="L888" s="165"/>
      <c r="M888" s="165"/>
      <c r="N888" s="165"/>
      <c r="O888" s="165"/>
      <c r="P888" s="165"/>
      <c r="Q888" s="165"/>
      <c r="R888" s="165"/>
      <c r="S888" s="165"/>
      <c r="T888" s="165"/>
      <c r="U888" s="165"/>
      <c r="V888" s="165"/>
      <c r="W888" s="165"/>
      <c r="X888" s="165"/>
      <c r="Y888" s="165"/>
      <c r="Z888" s="165"/>
    </row>
    <row r="889">
      <c r="A889" s="165"/>
      <c r="B889" s="165"/>
      <c r="C889" s="165"/>
      <c r="D889" s="54"/>
      <c r="E889" s="165"/>
      <c r="F889" s="54"/>
      <c r="G889" s="54"/>
      <c r="H889" s="54"/>
      <c r="I889" s="54"/>
      <c r="J889" s="165"/>
      <c r="K889" s="165"/>
      <c r="L889" s="165"/>
      <c r="M889" s="165"/>
      <c r="N889" s="165"/>
      <c r="O889" s="165"/>
      <c r="P889" s="165"/>
      <c r="Q889" s="165"/>
      <c r="R889" s="165"/>
      <c r="S889" s="165"/>
      <c r="T889" s="165"/>
      <c r="U889" s="165"/>
      <c r="V889" s="165"/>
      <c r="W889" s="165"/>
      <c r="X889" s="165"/>
      <c r="Y889" s="165"/>
      <c r="Z889" s="165"/>
    </row>
    <row r="890">
      <c r="A890" s="165"/>
      <c r="B890" s="165"/>
      <c r="C890" s="165"/>
      <c r="D890" s="54"/>
      <c r="E890" s="165"/>
      <c r="F890" s="54"/>
      <c r="G890" s="54"/>
      <c r="H890" s="54"/>
      <c r="I890" s="54"/>
      <c r="J890" s="165"/>
      <c r="K890" s="165"/>
      <c r="L890" s="165"/>
      <c r="M890" s="165"/>
      <c r="N890" s="165"/>
      <c r="O890" s="165"/>
      <c r="P890" s="165"/>
      <c r="Q890" s="165"/>
      <c r="R890" s="165"/>
      <c r="S890" s="165"/>
      <c r="T890" s="165"/>
      <c r="U890" s="165"/>
      <c r="V890" s="165"/>
      <c r="W890" s="165"/>
      <c r="X890" s="165"/>
      <c r="Y890" s="165"/>
      <c r="Z890" s="165"/>
    </row>
    <row r="891">
      <c r="A891" s="165"/>
      <c r="B891" s="165"/>
      <c r="C891" s="165"/>
      <c r="D891" s="54"/>
      <c r="E891" s="165"/>
      <c r="F891" s="54"/>
      <c r="G891" s="54"/>
      <c r="H891" s="54"/>
      <c r="I891" s="54"/>
      <c r="J891" s="165"/>
      <c r="K891" s="165"/>
      <c r="L891" s="165"/>
      <c r="M891" s="165"/>
      <c r="N891" s="165"/>
      <c r="O891" s="165"/>
      <c r="P891" s="165"/>
      <c r="Q891" s="165"/>
      <c r="R891" s="165"/>
      <c r="S891" s="165"/>
      <c r="T891" s="165"/>
      <c r="U891" s="165"/>
      <c r="V891" s="165"/>
      <c r="W891" s="165"/>
      <c r="X891" s="165"/>
      <c r="Y891" s="165"/>
      <c r="Z891" s="165"/>
    </row>
    <row r="892">
      <c r="A892" s="165"/>
      <c r="B892" s="165"/>
      <c r="C892" s="165"/>
      <c r="D892" s="54"/>
      <c r="E892" s="165"/>
      <c r="F892" s="54"/>
      <c r="G892" s="54"/>
      <c r="H892" s="54"/>
      <c r="I892" s="54"/>
      <c r="J892" s="165"/>
      <c r="K892" s="165"/>
      <c r="L892" s="165"/>
      <c r="M892" s="165"/>
      <c r="N892" s="165"/>
      <c r="O892" s="165"/>
      <c r="P892" s="165"/>
      <c r="Q892" s="165"/>
      <c r="R892" s="165"/>
      <c r="S892" s="165"/>
      <c r="T892" s="165"/>
      <c r="U892" s="165"/>
      <c r="V892" s="165"/>
      <c r="W892" s="165"/>
      <c r="X892" s="165"/>
      <c r="Y892" s="165"/>
      <c r="Z892" s="165"/>
    </row>
    <row r="893">
      <c r="A893" s="165"/>
      <c r="B893" s="165"/>
      <c r="C893" s="165"/>
      <c r="D893" s="54"/>
      <c r="E893" s="165"/>
      <c r="F893" s="54"/>
      <c r="G893" s="54"/>
      <c r="H893" s="54"/>
      <c r="I893" s="54"/>
      <c r="J893" s="165"/>
      <c r="K893" s="165"/>
      <c r="L893" s="165"/>
      <c r="M893" s="165"/>
      <c r="N893" s="165"/>
      <c r="O893" s="165"/>
      <c r="P893" s="165"/>
      <c r="Q893" s="165"/>
      <c r="R893" s="165"/>
      <c r="S893" s="165"/>
      <c r="T893" s="165"/>
      <c r="U893" s="165"/>
      <c r="V893" s="165"/>
      <c r="W893" s="165"/>
      <c r="X893" s="165"/>
      <c r="Y893" s="165"/>
      <c r="Z893" s="165"/>
    </row>
    <row r="894">
      <c r="A894" s="165"/>
      <c r="B894" s="165"/>
      <c r="C894" s="165"/>
      <c r="D894" s="54"/>
      <c r="E894" s="165"/>
      <c r="F894" s="54"/>
      <c r="G894" s="54"/>
      <c r="H894" s="54"/>
      <c r="I894" s="54"/>
      <c r="J894" s="165"/>
      <c r="K894" s="165"/>
      <c r="L894" s="165"/>
      <c r="M894" s="165"/>
      <c r="N894" s="165"/>
      <c r="O894" s="165"/>
      <c r="P894" s="165"/>
      <c r="Q894" s="165"/>
      <c r="R894" s="165"/>
      <c r="S894" s="165"/>
      <c r="T894" s="165"/>
      <c r="U894" s="165"/>
      <c r="V894" s="165"/>
      <c r="W894" s="165"/>
      <c r="X894" s="165"/>
      <c r="Y894" s="165"/>
      <c r="Z894" s="165"/>
    </row>
    <row r="895">
      <c r="A895" s="165"/>
      <c r="B895" s="165"/>
      <c r="C895" s="165"/>
      <c r="D895" s="54"/>
      <c r="E895" s="165"/>
      <c r="F895" s="54"/>
      <c r="G895" s="54"/>
      <c r="H895" s="54"/>
      <c r="I895" s="54"/>
      <c r="J895" s="165"/>
      <c r="K895" s="165"/>
      <c r="L895" s="165"/>
      <c r="M895" s="165"/>
      <c r="N895" s="165"/>
      <c r="O895" s="165"/>
      <c r="P895" s="165"/>
      <c r="Q895" s="165"/>
      <c r="R895" s="165"/>
      <c r="S895" s="165"/>
      <c r="T895" s="165"/>
      <c r="U895" s="165"/>
      <c r="V895" s="165"/>
      <c r="W895" s="165"/>
      <c r="X895" s="165"/>
      <c r="Y895" s="165"/>
      <c r="Z895" s="165"/>
    </row>
    <row r="896">
      <c r="A896" s="165"/>
      <c r="B896" s="165"/>
      <c r="C896" s="165"/>
      <c r="D896" s="54"/>
      <c r="E896" s="165"/>
      <c r="F896" s="54"/>
      <c r="G896" s="54"/>
      <c r="H896" s="54"/>
      <c r="I896" s="54"/>
      <c r="J896" s="165"/>
      <c r="K896" s="165"/>
      <c r="L896" s="165"/>
      <c r="M896" s="165"/>
      <c r="N896" s="165"/>
      <c r="O896" s="165"/>
      <c r="P896" s="165"/>
      <c r="Q896" s="165"/>
      <c r="R896" s="165"/>
      <c r="S896" s="165"/>
      <c r="T896" s="165"/>
      <c r="U896" s="165"/>
      <c r="V896" s="165"/>
      <c r="W896" s="165"/>
      <c r="X896" s="165"/>
      <c r="Y896" s="165"/>
      <c r="Z896" s="165"/>
    </row>
    <row r="897">
      <c r="A897" s="165"/>
      <c r="B897" s="165"/>
      <c r="C897" s="165"/>
      <c r="D897" s="54"/>
      <c r="E897" s="165"/>
      <c r="F897" s="54"/>
      <c r="G897" s="54"/>
      <c r="H897" s="54"/>
      <c r="I897" s="54"/>
      <c r="J897" s="165"/>
      <c r="K897" s="165"/>
      <c r="L897" s="165"/>
      <c r="M897" s="165"/>
      <c r="N897" s="165"/>
      <c r="O897" s="165"/>
      <c r="P897" s="165"/>
      <c r="Q897" s="165"/>
      <c r="R897" s="165"/>
      <c r="S897" s="165"/>
      <c r="T897" s="165"/>
      <c r="U897" s="165"/>
      <c r="V897" s="165"/>
      <c r="W897" s="165"/>
      <c r="X897" s="165"/>
      <c r="Y897" s="165"/>
      <c r="Z897" s="165"/>
    </row>
    <row r="898">
      <c r="A898" s="165"/>
      <c r="B898" s="165"/>
      <c r="C898" s="165"/>
      <c r="D898" s="54"/>
      <c r="E898" s="165"/>
      <c r="F898" s="54"/>
      <c r="G898" s="54"/>
      <c r="H898" s="54"/>
      <c r="I898" s="54"/>
      <c r="J898" s="165"/>
      <c r="K898" s="165"/>
      <c r="L898" s="165"/>
      <c r="M898" s="165"/>
      <c r="N898" s="165"/>
      <c r="O898" s="165"/>
      <c r="P898" s="165"/>
      <c r="Q898" s="165"/>
      <c r="R898" s="165"/>
      <c r="S898" s="165"/>
      <c r="T898" s="165"/>
      <c r="U898" s="165"/>
      <c r="V898" s="165"/>
      <c r="W898" s="165"/>
      <c r="X898" s="165"/>
      <c r="Y898" s="165"/>
      <c r="Z898" s="165"/>
    </row>
    <row r="899">
      <c r="A899" s="165"/>
      <c r="B899" s="165"/>
      <c r="C899" s="165"/>
      <c r="D899" s="54"/>
      <c r="E899" s="165"/>
      <c r="F899" s="54"/>
      <c r="G899" s="54"/>
      <c r="H899" s="54"/>
      <c r="I899" s="54"/>
      <c r="J899" s="165"/>
      <c r="K899" s="165"/>
      <c r="L899" s="165"/>
      <c r="M899" s="165"/>
      <c r="N899" s="165"/>
      <c r="O899" s="165"/>
      <c r="P899" s="165"/>
      <c r="Q899" s="165"/>
      <c r="R899" s="165"/>
      <c r="S899" s="165"/>
      <c r="T899" s="165"/>
      <c r="U899" s="165"/>
      <c r="V899" s="165"/>
      <c r="W899" s="165"/>
      <c r="X899" s="165"/>
      <c r="Y899" s="165"/>
      <c r="Z899" s="165"/>
    </row>
    <row r="900">
      <c r="A900" s="165"/>
      <c r="B900" s="165"/>
      <c r="C900" s="165"/>
      <c r="D900" s="54"/>
      <c r="E900" s="165"/>
      <c r="F900" s="54"/>
      <c r="G900" s="54"/>
      <c r="H900" s="54"/>
      <c r="I900" s="54"/>
      <c r="J900" s="165"/>
      <c r="K900" s="165"/>
      <c r="L900" s="165"/>
      <c r="M900" s="165"/>
      <c r="N900" s="165"/>
      <c r="O900" s="165"/>
      <c r="P900" s="165"/>
      <c r="Q900" s="165"/>
      <c r="R900" s="165"/>
      <c r="S900" s="165"/>
      <c r="T900" s="165"/>
      <c r="U900" s="165"/>
      <c r="V900" s="165"/>
      <c r="W900" s="165"/>
      <c r="X900" s="165"/>
      <c r="Y900" s="165"/>
      <c r="Z900" s="165"/>
    </row>
    <row r="901">
      <c r="A901" s="165"/>
      <c r="B901" s="165"/>
      <c r="C901" s="165"/>
      <c r="D901" s="54"/>
      <c r="E901" s="165"/>
      <c r="F901" s="54"/>
      <c r="G901" s="54"/>
      <c r="H901" s="54"/>
      <c r="I901" s="54"/>
      <c r="J901" s="165"/>
      <c r="K901" s="165"/>
      <c r="L901" s="165"/>
      <c r="M901" s="165"/>
      <c r="N901" s="165"/>
      <c r="O901" s="165"/>
      <c r="P901" s="165"/>
      <c r="Q901" s="165"/>
      <c r="R901" s="165"/>
      <c r="S901" s="165"/>
      <c r="T901" s="165"/>
      <c r="U901" s="165"/>
      <c r="V901" s="165"/>
      <c r="W901" s="165"/>
      <c r="X901" s="165"/>
      <c r="Y901" s="165"/>
      <c r="Z901" s="165"/>
    </row>
    <row r="902">
      <c r="A902" s="165"/>
      <c r="B902" s="165"/>
      <c r="C902" s="165"/>
      <c r="D902" s="54"/>
      <c r="E902" s="165"/>
      <c r="F902" s="54"/>
      <c r="G902" s="54"/>
      <c r="H902" s="54"/>
      <c r="I902" s="54"/>
      <c r="J902" s="165"/>
      <c r="K902" s="165"/>
      <c r="L902" s="165"/>
      <c r="M902" s="165"/>
      <c r="N902" s="165"/>
      <c r="O902" s="165"/>
      <c r="P902" s="165"/>
      <c r="Q902" s="165"/>
      <c r="R902" s="165"/>
      <c r="S902" s="165"/>
      <c r="T902" s="165"/>
      <c r="U902" s="165"/>
      <c r="V902" s="165"/>
      <c r="W902" s="165"/>
      <c r="X902" s="165"/>
      <c r="Y902" s="165"/>
      <c r="Z902" s="165"/>
    </row>
    <row r="903">
      <c r="A903" s="165"/>
      <c r="B903" s="165"/>
      <c r="C903" s="165"/>
      <c r="D903" s="54"/>
      <c r="E903" s="165"/>
      <c r="F903" s="54"/>
      <c r="G903" s="54"/>
      <c r="H903" s="54"/>
      <c r="I903" s="54"/>
      <c r="J903" s="165"/>
      <c r="K903" s="165"/>
      <c r="L903" s="165"/>
      <c r="M903" s="165"/>
      <c r="N903" s="165"/>
      <c r="O903" s="165"/>
      <c r="P903" s="165"/>
      <c r="Q903" s="165"/>
      <c r="R903" s="165"/>
      <c r="S903" s="165"/>
      <c r="T903" s="165"/>
      <c r="U903" s="165"/>
      <c r="V903" s="165"/>
      <c r="W903" s="165"/>
      <c r="X903" s="165"/>
      <c r="Y903" s="165"/>
      <c r="Z903" s="165"/>
    </row>
    <row r="904">
      <c r="A904" s="165"/>
      <c r="B904" s="165"/>
      <c r="C904" s="165"/>
      <c r="D904" s="54"/>
      <c r="E904" s="165"/>
      <c r="F904" s="54"/>
      <c r="G904" s="54"/>
      <c r="H904" s="54"/>
      <c r="I904" s="54"/>
      <c r="J904" s="165"/>
      <c r="K904" s="165"/>
      <c r="L904" s="165"/>
      <c r="M904" s="165"/>
      <c r="N904" s="165"/>
      <c r="O904" s="165"/>
      <c r="P904" s="165"/>
      <c r="Q904" s="165"/>
      <c r="R904" s="165"/>
      <c r="S904" s="165"/>
      <c r="T904" s="165"/>
      <c r="U904" s="165"/>
      <c r="V904" s="165"/>
      <c r="W904" s="165"/>
      <c r="X904" s="165"/>
      <c r="Y904" s="165"/>
      <c r="Z904" s="165"/>
    </row>
    <row r="905">
      <c r="A905" s="165"/>
      <c r="B905" s="165"/>
      <c r="C905" s="165"/>
      <c r="D905" s="54"/>
      <c r="E905" s="165"/>
      <c r="F905" s="54"/>
      <c r="G905" s="54"/>
      <c r="H905" s="54"/>
      <c r="I905" s="54"/>
      <c r="J905" s="165"/>
      <c r="K905" s="165"/>
      <c r="L905" s="165"/>
      <c r="M905" s="165"/>
      <c r="N905" s="165"/>
      <c r="O905" s="165"/>
      <c r="P905" s="165"/>
      <c r="Q905" s="165"/>
      <c r="R905" s="165"/>
      <c r="S905" s="165"/>
      <c r="T905" s="165"/>
      <c r="U905" s="165"/>
      <c r="V905" s="165"/>
      <c r="W905" s="165"/>
      <c r="X905" s="165"/>
      <c r="Y905" s="165"/>
      <c r="Z905" s="165"/>
    </row>
    <row r="906">
      <c r="A906" s="165"/>
      <c r="B906" s="165"/>
      <c r="C906" s="165"/>
      <c r="D906" s="54"/>
      <c r="E906" s="165"/>
      <c r="F906" s="54"/>
      <c r="G906" s="54"/>
      <c r="H906" s="54"/>
      <c r="I906" s="54"/>
      <c r="J906" s="165"/>
      <c r="K906" s="165"/>
      <c r="L906" s="165"/>
      <c r="M906" s="165"/>
      <c r="N906" s="165"/>
      <c r="O906" s="165"/>
      <c r="P906" s="165"/>
      <c r="Q906" s="165"/>
      <c r="R906" s="165"/>
      <c r="S906" s="165"/>
      <c r="T906" s="165"/>
      <c r="U906" s="165"/>
      <c r="V906" s="165"/>
      <c r="W906" s="165"/>
      <c r="X906" s="165"/>
      <c r="Y906" s="165"/>
      <c r="Z906" s="165"/>
    </row>
    <row r="907">
      <c r="A907" s="165"/>
      <c r="B907" s="165"/>
      <c r="C907" s="165"/>
      <c r="D907" s="54"/>
      <c r="E907" s="165"/>
      <c r="F907" s="54"/>
      <c r="G907" s="54"/>
      <c r="H907" s="54"/>
      <c r="I907" s="54"/>
      <c r="J907" s="165"/>
      <c r="K907" s="165"/>
      <c r="L907" s="165"/>
      <c r="M907" s="165"/>
      <c r="N907" s="165"/>
      <c r="O907" s="165"/>
      <c r="P907" s="165"/>
      <c r="Q907" s="165"/>
      <c r="R907" s="165"/>
      <c r="S907" s="165"/>
      <c r="T907" s="165"/>
      <c r="U907" s="165"/>
      <c r="V907" s="165"/>
      <c r="W907" s="165"/>
      <c r="X907" s="165"/>
      <c r="Y907" s="165"/>
      <c r="Z907" s="165"/>
    </row>
    <row r="908">
      <c r="A908" s="165"/>
      <c r="B908" s="165"/>
      <c r="C908" s="165"/>
      <c r="D908" s="54"/>
      <c r="E908" s="165"/>
      <c r="F908" s="54"/>
      <c r="G908" s="54"/>
      <c r="H908" s="54"/>
      <c r="I908" s="54"/>
      <c r="J908" s="165"/>
      <c r="K908" s="165"/>
      <c r="L908" s="165"/>
      <c r="M908" s="165"/>
      <c r="N908" s="165"/>
      <c r="O908" s="165"/>
      <c r="P908" s="165"/>
      <c r="Q908" s="165"/>
      <c r="R908" s="165"/>
      <c r="S908" s="165"/>
      <c r="T908" s="165"/>
      <c r="U908" s="165"/>
      <c r="V908" s="165"/>
      <c r="W908" s="165"/>
      <c r="X908" s="165"/>
      <c r="Y908" s="165"/>
      <c r="Z908" s="165"/>
    </row>
    <row r="909">
      <c r="A909" s="165"/>
      <c r="B909" s="165"/>
      <c r="C909" s="165"/>
      <c r="D909" s="54"/>
      <c r="E909" s="165"/>
      <c r="F909" s="54"/>
      <c r="G909" s="54"/>
      <c r="H909" s="54"/>
      <c r="I909" s="54"/>
      <c r="J909" s="165"/>
      <c r="K909" s="165"/>
      <c r="L909" s="165"/>
      <c r="M909" s="165"/>
      <c r="N909" s="165"/>
      <c r="O909" s="165"/>
      <c r="P909" s="165"/>
      <c r="Q909" s="165"/>
      <c r="R909" s="165"/>
      <c r="S909" s="165"/>
      <c r="T909" s="165"/>
      <c r="U909" s="165"/>
      <c r="V909" s="165"/>
      <c r="W909" s="165"/>
      <c r="X909" s="165"/>
      <c r="Y909" s="165"/>
      <c r="Z909" s="165"/>
    </row>
    <row r="910">
      <c r="A910" s="165"/>
      <c r="B910" s="165"/>
      <c r="C910" s="165"/>
      <c r="D910" s="54"/>
      <c r="E910" s="165"/>
      <c r="F910" s="54"/>
      <c r="G910" s="54"/>
      <c r="H910" s="54"/>
      <c r="I910" s="54"/>
      <c r="J910" s="165"/>
      <c r="K910" s="165"/>
      <c r="L910" s="165"/>
      <c r="M910" s="165"/>
      <c r="N910" s="165"/>
      <c r="O910" s="165"/>
      <c r="P910" s="165"/>
      <c r="Q910" s="165"/>
      <c r="R910" s="165"/>
      <c r="S910" s="165"/>
      <c r="T910" s="165"/>
      <c r="U910" s="165"/>
      <c r="V910" s="165"/>
      <c r="W910" s="165"/>
      <c r="X910" s="165"/>
      <c r="Y910" s="165"/>
      <c r="Z910" s="165"/>
    </row>
    <row r="911">
      <c r="A911" s="165"/>
      <c r="B911" s="165"/>
      <c r="C911" s="165"/>
      <c r="D911" s="54"/>
      <c r="E911" s="165"/>
      <c r="F911" s="54"/>
      <c r="G911" s="54"/>
      <c r="H911" s="54"/>
      <c r="I911" s="54"/>
      <c r="J911" s="165"/>
      <c r="K911" s="165"/>
      <c r="L911" s="165"/>
      <c r="M911" s="165"/>
      <c r="N911" s="165"/>
      <c r="O911" s="165"/>
      <c r="P911" s="165"/>
      <c r="Q911" s="165"/>
      <c r="R911" s="165"/>
      <c r="S911" s="165"/>
      <c r="T911" s="165"/>
      <c r="U911" s="165"/>
      <c r="V911" s="165"/>
      <c r="W911" s="165"/>
      <c r="X911" s="165"/>
      <c r="Y911" s="165"/>
      <c r="Z911" s="165"/>
    </row>
    <row r="912">
      <c r="A912" s="165"/>
      <c r="B912" s="165"/>
      <c r="C912" s="165"/>
      <c r="D912" s="54"/>
      <c r="E912" s="165"/>
      <c r="F912" s="54"/>
      <c r="G912" s="54"/>
      <c r="H912" s="54"/>
      <c r="I912" s="54"/>
      <c r="J912" s="165"/>
      <c r="K912" s="165"/>
      <c r="L912" s="165"/>
      <c r="M912" s="165"/>
      <c r="N912" s="165"/>
      <c r="O912" s="165"/>
      <c r="P912" s="165"/>
      <c r="Q912" s="165"/>
      <c r="R912" s="165"/>
      <c r="S912" s="165"/>
      <c r="T912" s="165"/>
      <c r="U912" s="165"/>
      <c r="V912" s="165"/>
      <c r="W912" s="165"/>
      <c r="X912" s="165"/>
      <c r="Y912" s="165"/>
      <c r="Z912" s="165"/>
    </row>
    <row r="913">
      <c r="A913" s="165"/>
      <c r="B913" s="165"/>
      <c r="C913" s="165"/>
      <c r="D913" s="54"/>
      <c r="E913" s="165"/>
      <c r="F913" s="54"/>
      <c r="G913" s="54"/>
      <c r="H913" s="54"/>
      <c r="I913" s="54"/>
      <c r="J913" s="165"/>
      <c r="K913" s="165"/>
      <c r="L913" s="165"/>
      <c r="M913" s="165"/>
      <c r="N913" s="165"/>
      <c r="O913" s="165"/>
      <c r="P913" s="165"/>
      <c r="Q913" s="165"/>
      <c r="R913" s="165"/>
      <c r="S913" s="165"/>
      <c r="T913" s="165"/>
      <c r="U913" s="165"/>
      <c r="V913" s="165"/>
      <c r="W913" s="165"/>
      <c r="X913" s="165"/>
      <c r="Y913" s="165"/>
      <c r="Z913" s="165"/>
    </row>
    <row r="914">
      <c r="A914" s="165"/>
      <c r="B914" s="165"/>
      <c r="C914" s="165"/>
      <c r="D914" s="54"/>
      <c r="E914" s="165"/>
      <c r="F914" s="54"/>
      <c r="G914" s="54"/>
      <c r="H914" s="54"/>
      <c r="I914" s="54"/>
      <c r="J914" s="165"/>
      <c r="K914" s="165"/>
      <c r="L914" s="165"/>
      <c r="M914" s="165"/>
      <c r="N914" s="165"/>
      <c r="O914" s="165"/>
      <c r="P914" s="165"/>
      <c r="Q914" s="165"/>
      <c r="R914" s="165"/>
      <c r="S914" s="165"/>
      <c r="T914" s="165"/>
      <c r="U914" s="165"/>
      <c r="V914" s="165"/>
      <c r="W914" s="165"/>
      <c r="X914" s="165"/>
      <c r="Y914" s="165"/>
      <c r="Z914" s="165"/>
    </row>
    <row r="915">
      <c r="A915" s="165"/>
      <c r="B915" s="165"/>
      <c r="C915" s="165"/>
      <c r="D915" s="54"/>
      <c r="E915" s="165"/>
      <c r="F915" s="54"/>
      <c r="G915" s="54"/>
      <c r="H915" s="54"/>
      <c r="I915" s="54"/>
      <c r="J915" s="165"/>
      <c r="K915" s="165"/>
      <c r="L915" s="165"/>
      <c r="M915" s="165"/>
      <c r="N915" s="165"/>
      <c r="O915" s="165"/>
      <c r="P915" s="165"/>
      <c r="Q915" s="165"/>
      <c r="R915" s="165"/>
      <c r="S915" s="165"/>
      <c r="T915" s="165"/>
      <c r="U915" s="165"/>
      <c r="V915" s="165"/>
      <c r="W915" s="165"/>
      <c r="X915" s="165"/>
      <c r="Y915" s="165"/>
      <c r="Z915" s="165"/>
    </row>
    <row r="916">
      <c r="A916" s="165"/>
      <c r="B916" s="165"/>
      <c r="C916" s="165"/>
      <c r="D916" s="54"/>
      <c r="E916" s="165"/>
      <c r="F916" s="54"/>
      <c r="G916" s="54"/>
      <c r="H916" s="54"/>
      <c r="I916" s="54"/>
      <c r="J916" s="165"/>
      <c r="K916" s="165"/>
      <c r="L916" s="165"/>
      <c r="M916" s="165"/>
      <c r="N916" s="165"/>
      <c r="O916" s="165"/>
      <c r="P916" s="165"/>
      <c r="Q916" s="165"/>
      <c r="R916" s="165"/>
      <c r="S916" s="165"/>
      <c r="T916" s="165"/>
      <c r="U916" s="165"/>
      <c r="V916" s="165"/>
      <c r="W916" s="165"/>
      <c r="X916" s="165"/>
      <c r="Y916" s="165"/>
      <c r="Z916" s="165"/>
    </row>
    <row r="917">
      <c r="A917" s="165"/>
      <c r="B917" s="165"/>
      <c r="C917" s="165"/>
      <c r="D917" s="54"/>
      <c r="E917" s="165"/>
      <c r="F917" s="54"/>
      <c r="G917" s="54"/>
      <c r="H917" s="54"/>
      <c r="I917" s="54"/>
      <c r="J917" s="165"/>
      <c r="K917" s="165"/>
      <c r="L917" s="165"/>
      <c r="M917" s="165"/>
      <c r="N917" s="165"/>
      <c r="O917" s="165"/>
      <c r="P917" s="165"/>
      <c r="Q917" s="165"/>
      <c r="R917" s="165"/>
      <c r="S917" s="165"/>
      <c r="T917" s="165"/>
      <c r="U917" s="165"/>
      <c r="V917" s="165"/>
      <c r="W917" s="165"/>
      <c r="X917" s="165"/>
      <c r="Y917" s="165"/>
      <c r="Z917" s="165"/>
    </row>
    <row r="918">
      <c r="A918" s="165"/>
      <c r="B918" s="165"/>
      <c r="C918" s="165"/>
      <c r="D918" s="54"/>
      <c r="E918" s="165"/>
      <c r="F918" s="54"/>
      <c r="G918" s="54"/>
      <c r="H918" s="54"/>
      <c r="I918" s="54"/>
      <c r="J918" s="165"/>
      <c r="K918" s="165"/>
      <c r="L918" s="165"/>
      <c r="M918" s="165"/>
      <c r="N918" s="165"/>
      <c r="O918" s="165"/>
      <c r="P918" s="165"/>
      <c r="Q918" s="165"/>
      <c r="R918" s="165"/>
      <c r="S918" s="165"/>
      <c r="T918" s="165"/>
      <c r="U918" s="165"/>
      <c r="V918" s="165"/>
      <c r="W918" s="165"/>
      <c r="X918" s="165"/>
      <c r="Y918" s="165"/>
      <c r="Z918" s="165"/>
    </row>
    <row r="919">
      <c r="A919" s="165"/>
      <c r="B919" s="165"/>
      <c r="C919" s="165"/>
      <c r="D919" s="54"/>
      <c r="E919" s="165"/>
      <c r="F919" s="54"/>
      <c r="G919" s="54"/>
      <c r="H919" s="54"/>
      <c r="I919" s="54"/>
      <c r="J919" s="165"/>
      <c r="K919" s="165"/>
      <c r="L919" s="165"/>
      <c r="M919" s="165"/>
      <c r="N919" s="165"/>
      <c r="O919" s="165"/>
      <c r="P919" s="165"/>
      <c r="Q919" s="165"/>
      <c r="R919" s="165"/>
      <c r="S919" s="165"/>
      <c r="T919" s="165"/>
      <c r="U919" s="165"/>
      <c r="V919" s="165"/>
      <c r="W919" s="165"/>
      <c r="X919" s="165"/>
      <c r="Y919" s="165"/>
      <c r="Z919" s="165"/>
    </row>
    <row r="920">
      <c r="A920" s="165"/>
      <c r="B920" s="165"/>
      <c r="C920" s="165"/>
      <c r="D920" s="54"/>
      <c r="E920" s="165"/>
      <c r="F920" s="54"/>
      <c r="G920" s="54"/>
      <c r="H920" s="54"/>
      <c r="I920" s="54"/>
      <c r="J920" s="165"/>
      <c r="K920" s="165"/>
      <c r="L920" s="165"/>
      <c r="M920" s="165"/>
      <c r="N920" s="165"/>
      <c r="O920" s="165"/>
      <c r="P920" s="165"/>
      <c r="Q920" s="165"/>
      <c r="R920" s="165"/>
      <c r="S920" s="165"/>
      <c r="T920" s="165"/>
      <c r="U920" s="165"/>
      <c r="V920" s="165"/>
      <c r="W920" s="165"/>
      <c r="X920" s="165"/>
      <c r="Y920" s="165"/>
      <c r="Z920" s="165"/>
    </row>
    <row r="921">
      <c r="A921" s="165"/>
      <c r="B921" s="165"/>
      <c r="C921" s="165"/>
      <c r="D921" s="54"/>
      <c r="E921" s="165"/>
      <c r="F921" s="54"/>
      <c r="G921" s="54"/>
      <c r="H921" s="54"/>
      <c r="I921" s="54"/>
      <c r="J921" s="165"/>
      <c r="K921" s="165"/>
      <c r="L921" s="165"/>
      <c r="M921" s="165"/>
      <c r="N921" s="165"/>
      <c r="O921" s="165"/>
      <c r="P921" s="165"/>
      <c r="Q921" s="165"/>
      <c r="R921" s="165"/>
      <c r="S921" s="165"/>
      <c r="T921" s="165"/>
      <c r="U921" s="165"/>
      <c r="V921" s="165"/>
      <c r="W921" s="165"/>
      <c r="X921" s="165"/>
      <c r="Y921" s="165"/>
      <c r="Z921" s="165"/>
    </row>
    <row r="922">
      <c r="A922" s="165"/>
      <c r="B922" s="165"/>
      <c r="C922" s="165"/>
      <c r="D922" s="54"/>
      <c r="E922" s="165"/>
      <c r="F922" s="54"/>
      <c r="G922" s="54"/>
      <c r="H922" s="54"/>
      <c r="I922" s="54"/>
      <c r="J922" s="165"/>
      <c r="K922" s="165"/>
      <c r="L922" s="165"/>
      <c r="M922" s="165"/>
      <c r="N922" s="165"/>
      <c r="O922" s="165"/>
      <c r="P922" s="165"/>
      <c r="Q922" s="165"/>
      <c r="R922" s="165"/>
      <c r="S922" s="165"/>
      <c r="T922" s="165"/>
      <c r="U922" s="165"/>
      <c r="V922" s="165"/>
      <c r="W922" s="165"/>
      <c r="X922" s="165"/>
      <c r="Y922" s="165"/>
      <c r="Z922" s="165"/>
    </row>
    <row r="923">
      <c r="A923" s="165"/>
      <c r="B923" s="165"/>
      <c r="C923" s="165"/>
      <c r="D923" s="54"/>
      <c r="E923" s="165"/>
      <c r="F923" s="54"/>
      <c r="G923" s="54"/>
      <c r="H923" s="54"/>
      <c r="I923" s="54"/>
      <c r="J923" s="165"/>
      <c r="K923" s="165"/>
      <c r="L923" s="165"/>
      <c r="M923" s="165"/>
      <c r="N923" s="165"/>
      <c r="O923" s="165"/>
      <c r="P923" s="165"/>
      <c r="Q923" s="165"/>
      <c r="R923" s="165"/>
      <c r="S923" s="165"/>
      <c r="T923" s="165"/>
      <c r="U923" s="165"/>
      <c r="V923" s="165"/>
      <c r="W923" s="165"/>
      <c r="X923" s="165"/>
      <c r="Y923" s="165"/>
      <c r="Z923" s="165"/>
    </row>
    <row r="924">
      <c r="A924" s="165"/>
      <c r="B924" s="165"/>
      <c r="C924" s="165"/>
      <c r="D924" s="54"/>
      <c r="E924" s="165"/>
      <c r="F924" s="54"/>
      <c r="G924" s="54"/>
      <c r="H924" s="54"/>
      <c r="I924" s="54"/>
      <c r="J924" s="165"/>
      <c r="K924" s="165"/>
      <c r="L924" s="165"/>
      <c r="M924" s="165"/>
      <c r="N924" s="165"/>
      <c r="O924" s="165"/>
      <c r="P924" s="165"/>
      <c r="Q924" s="165"/>
      <c r="R924" s="165"/>
      <c r="S924" s="165"/>
      <c r="T924" s="165"/>
      <c r="U924" s="165"/>
      <c r="V924" s="165"/>
      <c r="W924" s="165"/>
      <c r="X924" s="165"/>
      <c r="Y924" s="165"/>
      <c r="Z924" s="165"/>
    </row>
    <row r="925">
      <c r="A925" s="165"/>
      <c r="B925" s="165"/>
      <c r="C925" s="165"/>
      <c r="D925" s="54"/>
      <c r="E925" s="165"/>
      <c r="F925" s="54"/>
      <c r="G925" s="54"/>
      <c r="H925" s="54"/>
      <c r="I925" s="54"/>
      <c r="J925" s="165"/>
      <c r="K925" s="165"/>
      <c r="L925" s="165"/>
      <c r="M925" s="165"/>
      <c r="N925" s="165"/>
      <c r="O925" s="165"/>
      <c r="P925" s="165"/>
      <c r="Q925" s="165"/>
      <c r="R925" s="165"/>
      <c r="S925" s="165"/>
      <c r="T925" s="165"/>
      <c r="U925" s="165"/>
      <c r="V925" s="165"/>
      <c r="W925" s="165"/>
      <c r="X925" s="165"/>
      <c r="Y925" s="165"/>
      <c r="Z925" s="165"/>
    </row>
    <row r="926">
      <c r="A926" s="165"/>
      <c r="B926" s="165"/>
      <c r="C926" s="165"/>
      <c r="D926" s="54"/>
      <c r="E926" s="165"/>
      <c r="F926" s="54"/>
      <c r="G926" s="54"/>
      <c r="H926" s="54"/>
      <c r="I926" s="54"/>
      <c r="J926" s="165"/>
      <c r="K926" s="165"/>
      <c r="L926" s="165"/>
      <c r="M926" s="165"/>
      <c r="N926" s="165"/>
      <c r="O926" s="165"/>
      <c r="P926" s="165"/>
      <c r="Q926" s="165"/>
      <c r="R926" s="165"/>
      <c r="S926" s="165"/>
      <c r="T926" s="165"/>
      <c r="U926" s="165"/>
      <c r="V926" s="165"/>
      <c r="W926" s="165"/>
      <c r="X926" s="165"/>
      <c r="Y926" s="165"/>
      <c r="Z926" s="165"/>
    </row>
    <row r="927">
      <c r="A927" s="165"/>
      <c r="B927" s="165"/>
      <c r="C927" s="165"/>
      <c r="D927" s="54"/>
      <c r="E927" s="165"/>
      <c r="F927" s="54"/>
      <c r="G927" s="54"/>
      <c r="H927" s="54"/>
      <c r="I927" s="54"/>
      <c r="J927" s="165"/>
      <c r="K927" s="165"/>
      <c r="L927" s="165"/>
      <c r="M927" s="165"/>
      <c r="N927" s="165"/>
      <c r="O927" s="165"/>
      <c r="P927" s="165"/>
      <c r="Q927" s="165"/>
      <c r="R927" s="165"/>
      <c r="S927" s="165"/>
      <c r="T927" s="165"/>
      <c r="U927" s="165"/>
      <c r="V927" s="165"/>
      <c r="W927" s="165"/>
      <c r="X927" s="165"/>
      <c r="Y927" s="165"/>
      <c r="Z927" s="165"/>
    </row>
    <row r="928">
      <c r="A928" s="165"/>
      <c r="B928" s="165"/>
      <c r="C928" s="165"/>
      <c r="D928" s="54"/>
      <c r="E928" s="165"/>
      <c r="F928" s="54"/>
      <c r="G928" s="54"/>
      <c r="H928" s="54"/>
      <c r="I928" s="54"/>
      <c r="J928" s="165"/>
      <c r="K928" s="165"/>
      <c r="L928" s="165"/>
      <c r="M928" s="165"/>
      <c r="N928" s="165"/>
      <c r="O928" s="165"/>
      <c r="P928" s="165"/>
      <c r="Q928" s="165"/>
      <c r="R928" s="165"/>
      <c r="S928" s="165"/>
      <c r="T928" s="165"/>
      <c r="U928" s="165"/>
      <c r="V928" s="165"/>
      <c r="W928" s="165"/>
      <c r="X928" s="165"/>
      <c r="Y928" s="165"/>
      <c r="Z928" s="165"/>
    </row>
    <row r="929">
      <c r="A929" s="165"/>
      <c r="B929" s="165"/>
      <c r="C929" s="165"/>
      <c r="D929" s="54"/>
      <c r="E929" s="165"/>
      <c r="F929" s="54"/>
      <c r="G929" s="54"/>
      <c r="H929" s="54"/>
      <c r="I929" s="54"/>
      <c r="J929" s="165"/>
      <c r="K929" s="165"/>
      <c r="L929" s="165"/>
      <c r="M929" s="165"/>
      <c r="N929" s="165"/>
      <c r="O929" s="165"/>
      <c r="P929" s="165"/>
      <c r="Q929" s="165"/>
      <c r="R929" s="165"/>
      <c r="S929" s="165"/>
      <c r="T929" s="165"/>
      <c r="U929" s="165"/>
      <c r="V929" s="165"/>
      <c r="W929" s="165"/>
      <c r="X929" s="165"/>
      <c r="Y929" s="165"/>
      <c r="Z929" s="165"/>
    </row>
    <row r="930">
      <c r="A930" s="165"/>
      <c r="B930" s="165"/>
      <c r="C930" s="165"/>
      <c r="D930" s="54"/>
      <c r="E930" s="165"/>
      <c r="F930" s="54"/>
      <c r="G930" s="54"/>
      <c r="H930" s="54"/>
      <c r="I930" s="54"/>
      <c r="J930" s="165"/>
      <c r="K930" s="165"/>
      <c r="L930" s="165"/>
      <c r="M930" s="165"/>
      <c r="N930" s="165"/>
      <c r="O930" s="165"/>
      <c r="P930" s="165"/>
      <c r="Q930" s="165"/>
      <c r="R930" s="165"/>
      <c r="S930" s="165"/>
      <c r="T930" s="165"/>
      <c r="U930" s="165"/>
      <c r="V930" s="165"/>
      <c r="W930" s="165"/>
      <c r="X930" s="165"/>
      <c r="Y930" s="165"/>
      <c r="Z930" s="165"/>
    </row>
    <row r="931">
      <c r="A931" s="165"/>
      <c r="B931" s="165"/>
      <c r="C931" s="165"/>
      <c r="D931" s="54"/>
      <c r="E931" s="165"/>
      <c r="F931" s="54"/>
      <c r="G931" s="54"/>
      <c r="H931" s="54"/>
      <c r="I931" s="54"/>
      <c r="J931" s="165"/>
      <c r="K931" s="165"/>
      <c r="L931" s="165"/>
      <c r="M931" s="165"/>
      <c r="N931" s="165"/>
      <c r="O931" s="165"/>
      <c r="P931" s="165"/>
      <c r="Q931" s="165"/>
      <c r="R931" s="165"/>
      <c r="S931" s="165"/>
      <c r="T931" s="165"/>
      <c r="U931" s="165"/>
      <c r="V931" s="165"/>
      <c r="W931" s="165"/>
      <c r="X931" s="165"/>
      <c r="Y931" s="165"/>
      <c r="Z931" s="165"/>
    </row>
    <row r="932">
      <c r="A932" s="165"/>
      <c r="B932" s="165"/>
      <c r="C932" s="165"/>
      <c r="D932" s="54"/>
      <c r="E932" s="165"/>
      <c r="F932" s="54"/>
      <c r="G932" s="54"/>
      <c r="H932" s="54"/>
      <c r="I932" s="54"/>
      <c r="J932" s="165"/>
      <c r="K932" s="165"/>
      <c r="L932" s="165"/>
      <c r="M932" s="165"/>
      <c r="N932" s="165"/>
      <c r="O932" s="165"/>
      <c r="P932" s="165"/>
      <c r="Q932" s="165"/>
      <c r="R932" s="165"/>
      <c r="S932" s="165"/>
      <c r="T932" s="165"/>
      <c r="U932" s="165"/>
      <c r="V932" s="165"/>
      <c r="W932" s="165"/>
      <c r="X932" s="165"/>
      <c r="Y932" s="165"/>
      <c r="Z932" s="165"/>
    </row>
    <row r="933">
      <c r="A933" s="165"/>
      <c r="B933" s="165"/>
      <c r="C933" s="165"/>
      <c r="D933" s="54"/>
      <c r="E933" s="165"/>
      <c r="F933" s="54"/>
      <c r="G933" s="54"/>
      <c r="H933" s="54"/>
      <c r="I933" s="54"/>
      <c r="J933" s="165"/>
      <c r="K933" s="165"/>
      <c r="L933" s="165"/>
      <c r="M933" s="165"/>
      <c r="N933" s="165"/>
      <c r="O933" s="165"/>
      <c r="P933" s="165"/>
      <c r="Q933" s="165"/>
      <c r="R933" s="165"/>
      <c r="S933" s="165"/>
      <c r="T933" s="165"/>
      <c r="U933" s="165"/>
      <c r="V933" s="165"/>
      <c r="W933" s="165"/>
      <c r="X933" s="165"/>
      <c r="Y933" s="165"/>
      <c r="Z933" s="165"/>
    </row>
    <row r="934">
      <c r="A934" s="165"/>
      <c r="B934" s="165"/>
      <c r="C934" s="165"/>
      <c r="D934" s="54"/>
      <c r="E934" s="165"/>
      <c r="F934" s="54"/>
      <c r="G934" s="54"/>
      <c r="H934" s="54"/>
      <c r="I934" s="54"/>
      <c r="J934" s="165"/>
      <c r="K934" s="165"/>
      <c r="L934" s="165"/>
      <c r="M934" s="165"/>
      <c r="N934" s="165"/>
      <c r="O934" s="165"/>
      <c r="P934" s="165"/>
      <c r="Q934" s="165"/>
      <c r="R934" s="165"/>
      <c r="S934" s="165"/>
      <c r="T934" s="165"/>
      <c r="U934" s="165"/>
      <c r="V934" s="165"/>
      <c r="W934" s="165"/>
      <c r="X934" s="165"/>
      <c r="Y934" s="165"/>
      <c r="Z934" s="165"/>
    </row>
    <row r="935">
      <c r="A935" s="165"/>
      <c r="B935" s="165"/>
      <c r="C935" s="165"/>
      <c r="D935" s="54"/>
      <c r="E935" s="165"/>
      <c r="F935" s="54"/>
      <c r="G935" s="54"/>
      <c r="H935" s="54"/>
      <c r="I935" s="54"/>
      <c r="J935" s="165"/>
      <c r="K935" s="165"/>
      <c r="L935" s="165"/>
      <c r="M935" s="165"/>
      <c r="N935" s="165"/>
      <c r="O935" s="165"/>
      <c r="P935" s="165"/>
      <c r="Q935" s="165"/>
      <c r="R935" s="165"/>
      <c r="S935" s="165"/>
      <c r="T935" s="165"/>
      <c r="U935" s="165"/>
      <c r="V935" s="165"/>
      <c r="W935" s="165"/>
      <c r="X935" s="165"/>
      <c r="Y935" s="165"/>
      <c r="Z935" s="165"/>
    </row>
    <row r="936">
      <c r="A936" s="165"/>
      <c r="B936" s="165"/>
      <c r="C936" s="165"/>
      <c r="D936" s="54"/>
      <c r="E936" s="165"/>
      <c r="F936" s="54"/>
      <c r="G936" s="54"/>
      <c r="H936" s="54"/>
      <c r="I936" s="54"/>
      <c r="J936" s="165"/>
      <c r="K936" s="165"/>
      <c r="L936" s="165"/>
      <c r="M936" s="165"/>
      <c r="N936" s="165"/>
      <c r="O936" s="165"/>
      <c r="P936" s="165"/>
      <c r="Q936" s="165"/>
      <c r="R936" s="165"/>
      <c r="S936" s="165"/>
      <c r="T936" s="165"/>
      <c r="U936" s="165"/>
      <c r="V936" s="165"/>
      <c r="W936" s="165"/>
      <c r="X936" s="165"/>
      <c r="Y936" s="165"/>
      <c r="Z936" s="165"/>
    </row>
    <row r="937">
      <c r="A937" s="165"/>
      <c r="B937" s="165"/>
      <c r="C937" s="165"/>
      <c r="D937" s="54"/>
      <c r="E937" s="165"/>
      <c r="F937" s="54"/>
      <c r="G937" s="54"/>
      <c r="H937" s="54"/>
      <c r="I937" s="54"/>
      <c r="J937" s="165"/>
      <c r="K937" s="165"/>
      <c r="L937" s="165"/>
      <c r="M937" s="165"/>
      <c r="N937" s="165"/>
      <c r="O937" s="165"/>
      <c r="P937" s="165"/>
      <c r="Q937" s="165"/>
      <c r="R937" s="165"/>
      <c r="S937" s="165"/>
      <c r="T937" s="165"/>
      <c r="U937" s="165"/>
      <c r="V937" s="165"/>
      <c r="W937" s="165"/>
      <c r="X937" s="165"/>
      <c r="Y937" s="165"/>
      <c r="Z937" s="165"/>
    </row>
    <row r="938">
      <c r="A938" s="165"/>
      <c r="B938" s="165"/>
      <c r="C938" s="165"/>
      <c r="D938" s="54"/>
      <c r="E938" s="165"/>
      <c r="F938" s="54"/>
      <c r="G938" s="54"/>
      <c r="H938" s="54"/>
      <c r="I938" s="54"/>
      <c r="J938" s="165"/>
      <c r="K938" s="165"/>
      <c r="L938" s="165"/>
      <c r="M938" s="165"/>
      <c r="N938" s="165"/>
      <c r="O938" s="165"/>
      <c r="P938" s="165"/>
      <c r="Q938" s="165"/>
      <c r="R938" s="165"/>
      <c r="S938" s="165"/>
      <c r="T938" s="165"/>
      <c r="U938" s="165"/>
      <c r="V938" s="165"/>
      <c r="W938" s="165"/>
      <c r="X938" s="165"/>
      <c r="Y938" s="165"/>
      <c r="Z938" s="165"/>
    </row>
    <row r="939">
      <c r="A939" s="165"/>
      <c r="B939" s="165"/>
      <c r="C939" s="165"/>
      <c r="D939" s="54"/>
      <c r="E939" s="165"/>
      <c r="F939" s="54"/>
      <c r="G939" s="54"/>
      <c r="H939" s="54"/>
      <c r="I939" s="54"/>
      <c r="J939" s="165"/>
      <c r="K939" s="165"/>
      <c r="L939" s="165"/>
      <c r="M939" s="165"/>
      <c r="N939" s="165"/>
      <c r="O939" s="165"/>
      <c r="P939" s="165"/>
      <c r="Q939" s="165"/>
      <c r="R939" s="165"/>
      <c r="S939" s="165"/>
      <c r="T939" s="165"/>
      <c r="U939" s="165"/>
      <c r="V939" s="165"/>
      <c r="W939" s="165"/>
      <c r="X939" s="165"/>
      <c r="Y939" s="165"/>
      <c r="Z939" s="165"/>
    </row>
    <row r="940">
      <c r="A940" s="165"/>
      <c r="B940" s="165"/>
      <c r="C940" s="165"/>
      <c r="D940" s="54"/>
      <c r="E940" s="165"/>
      <c r="F940" s="54"/>
      <c r="G940" s="54"/>
      <c r="H940" s="54"/>
      <c r="I940" s="54"/>
      <c r="J940" s="165"/>
      <c r="K940" s="165"/>
      <c r="L940" s="165"/>
      <c r="M940" s="165"/>
      <c r="N940" s="165"/>
      <c r="O940" s="165"/>
      <c r="P940" s="165"/>
      <c r="Q940" s="165"/>
      <c r="R940" s="165"/>
      <c r="S940" s="165"/>
      <c r="T940" s="165"/>
      <c r="U940" s="165"/>
      <c r="V940" s="165"/>
      <c r="W940" s="165"/>
      <c r="X940" s="165"/>
      <c r="Y940" s="165"/>
      <c r="Z940" s="165"/>
    </row>
    <row r="941">
      <c r="A941" s="165"/>
      <c r="B941" s="165"/>
      <c r="C941" s="165"/>
      <c r="D941" s="54"/>
      <c r="E941" s="165"/>
      <c r="F941" s="54"/>
      <c r="G941" s="54"/>
      <c r="H941" s="54"/>
      <c r="I941" s="54"/>
      <c r="J941" s="165"/>
      <c r="K941" s="165"/>
      <c r="L941" s="165"/>
      <c r="M941" s="165"/>
      <c r="N941" s="165"/>
      <c r="O941" s="165"/>
      <c r="P941" s="165"/>
      <c r="Q941" s="165"/>
      <c r="R941" s="165"/>
      <c r="S941" s="165"/>
      <c r="T941" s="165"/>
      <c r="U941" s="165"/>
      <c r="V941" s="165"/>
      <c r="W941" s="165"/>
      <c r="X941" s="165"/>
      <c r="Y941" s="165"/>
      <c r="Z941" s="165"/>
    </row>
    <row r="942">
      <c r="A942" s="165"/>
      <c r="B942" s="165"/>
      <c r="C942" s="165"/>
      <c r="D942" s="54"/>
      <c r="E942" s="165"/>
      <c r="F942" s="54"/>
      <c r="G942" s="54"/>
      <c r="H942" s="54"/>
      <c r="I942" s="54"/>
      <c r="J942" s="165"/>
      <c r="K942" s="165"/>
      <c r="L942" s="165"/>
      <c r="M942" s="165"/>
      <c r="N942" s="165"/>
      <c r="O942" s="165"/>
      <c r="P942" s="165"/>
      <c r="Q942" s="165"/>
      <c r="R942" s="165"/>
      <c r="S942" s="165"/>
      <c r="T942" s="165"/>
      <c r="U942" s="165"/>
      <c r="V942" s="165"/>
      <c r="W942" s="165"/>
      <c r="X942" s="165"/>
      <c r="Y942" s="165"/>
      <c r="Z942" s="165"/>
    </row>
    <row r="943">
      <c r="A943" s="165"/>
      <c r="B943" s="165"/>
      <c r="C943" s="165"/>
      <c r="D943" s="54"/>
      <c r="E943" s="165"/>
      <c r="F943" s="54"/>
      <c r="G943" s="54"/>
      <c r="H943" s="54"/>
      <c r="I943" s="54"/>
      <c r="J943" s="165"/>
      <c r="K943" s="165"/>
      <c r="L943" s="165"/>
      <c r="M943" s="165"/>
      <c r="N943" s="165"/>
      <c r="O943" s="165"/>
      <c r="P943" s="165"/>
      <c r="Q943" s="165"/>
      <c r="R943" s="165"/>
      <c r="S943" s="165"/>
      <c r="T943" s="165"/>
      <c r="U943" s="165"/>
      <c r="V943" s="165"/>
      <c r="W943" s="165"/>
      <c r="X943" s="165"/>
      <c r="Y943" s="165"/>
      <c r="Z943" s="165"/>
    </row>
    <row r="944">
      <c r="A944" s="165"/>
      <c r="B944" s="165"/>
      <c r="C944" s="165"/>
      <c r="D944" s="54"/>
      <c r="E944" s="165"/>
      <c r="F944" s="54"/>
      <c r="G944" s="54"/>
      <c r="H944" s="54"/>
      <c r="I944" s="54"/>
      <c r="J944" s="165"/>
      <c r="K944" s="165"/>
      <c r="L944" s="165"/>
      <c r="M944" s="165"/>
      <c r="N944" s="165"/>
      <c r="O944" s="165"/>
      <c r="P944" s="165"/>
      <c r="Q944" s="165"/>
      <c r="R944" s="165"/>
      <c r="S944" s="165"/>
      <c r="T944" s="165"/>
      <c r="U944" s="165"/>
      <c r="V944" s="165"/>
      <c r="W944" s="165"/>
      <c r="X944" s="165"/>
      <c r="Y944" s="165"/>
      <c r="Z944" s="165"/>
    </row>
    <row r="945">
      <c r="A945" s="165"/>
      <c r="B945" s="165"/>
      <c r="C945" s="165"/>
      <c r="D945" s="54"/>
      <c r="E945" s="165"/>
      <c r="F945" s="54"/>
      <c r="G945" s="54"/>
      <c r="H945" s="54"/>
      <c r="I945" s="54"/>
      <c r="J945" s="165"/>
      <c r="K945" s="165"/>
      <c r="L945" s="165"/>
      <c r="M945" s="165"/>
      <c r="N945" s="165"/>
      <c r="O945" s="165"/>
      <c r="P945" s="165"/>
      <c r="Q945" s="165"/>
      <c r="R945" s="165"/>
      <c r="S945" s="165"/>
      <c r="T945" s="165"/>
      <c r="U945" s="165"/>
      <c r="V945" s="165"/>
      <c r="W945" s="165"/>
      <c r="X945" s="165"/>
      <c r="Y945" s="165"/>
      <c r="Z945" s="165"/>
    </row>
    <row r="946">
      <c r="A946" s="165"/>
      <c r="B946" s="165"/>
      <c r="C946" s="165"/>
      <c r="D946" s="54"/>
      <c r="E946" s="165"/>
      <c r="F946" s="54"/>
      <c r="G946" s="54"/>
      <c r="H946" s="54"/>
      <c r="I946" s="54"/>
      <c r="J946" s="165"/>
      <c r="K946" s="165"/>
      <c r="L946" s="165"/>
      <c r="M946" s="165"/>
      <c r="N946" s="165"/>
      <c r="O946" s="165"/>
      <c r="P946" s="165"/>
      <c r="Q946" s="165"/>
      <c r="R946" s="165"/>
      <c r="S946" s="165"/>
      <c r="T946" s="165"/>
      <c r="U946" s="165"/>
      <c r="V946" s="165"/>
      <c r="W946" s="165"/>
      <c r="X946" s="165"/>
      <c r="Y946" s="165"/>
      <c r="Z946" s="165"/>
    </row>
    <row r="947">
      <c r="A947" s="165"/>
      <c r="B947" s="165"/>
      <c r="C947" s="165"/>
      <c r="D947" s="54"/>
      <c r="E947" s="165"/>
      <c r="F947" s="54"/>
      <c r="G947" s="54"/>
      <c r="H947" s="54"/>
      <c r="I947" s="54"/>
      <c r="J947" s="165"/>
      <c r="K947" s="165"/>
      <c r="L947" s="165"/>
      <c r="M947" s="165"/>
      <c r="N947" s="165"/>
      <c r="O947" s="165"/>
      <c r="P947" s="165"/>
      <c r="Q947" s="165"/>
      <c r="R947" s="165"/>
      <c r="S947" s="165"/>
      <c r="T947" s="165"/>
      <c r="U947" s="165"/>
      <c r="V947" s="165"/>
      <c r="W947" s="165"/>
      <c r="X947" s="165"/>
      <c r="Y947" s="165"/>
      <c r="Z947" s="165"/>
    </row>
    <row r="948">
      <c r="A948" s="165"/>
      <c r="B948" s="165"/>
      <c r="C948" s="165"/>
      <c r="D948" s="54"/>
      <c r="E948" s="165"/>
      <c r="F948" s="54"/>
      <c r="G948" s="54"/>
      <c r="H948" s="54"/>
      <c r="I948" s="54"/>
      <c r="J948" s="165"/>
      <c r="K948" s="165"/>
      <c r="L948" s="165"/>
      <c r="M948" s="165"/>
      <c r="N948" s="165"/>
      <c r="O948" s="165"/>
      <c r="P948" s="165"/>
      <c r="Q948" s="165"/>
      <c r="R948" s="165"/>
      <c r="S948" s="165"/>
      <c r="T948" s="165"/>
      <c r="U948" s="165"/>
      <c r="V948" s="165"/>
      <c r="W948" s="165"/>
      <c r="X948" s="165"/>
      <c r="Y948" s="165"/>
      <c r="Z948" s="165"/>
    </row>
    <row r="949">
      <c r="A949" s="165"/>
      <c r="B949" s="165"/>
      <c r="C949" s="165"/>
      <c r="D949" s="54"/>
      <c r="E949" s="165"/>
      <c r="F949" s="54"/>
      <c r="G949" s="54"/>
      <c r="H949" s="54"/>
      <c r="I949" s="54"/>
      <c r="J949" s="165"/>
      <c r="K949" s="165"/>
      <c r="L949" s="165"/>
      <c r="M949" s="165"/>
      <c r="N949" s="165"/>
      <c r="O949" s="165"/>
      <c r="P949" s="165"/>
      <c r="Q949" s="165"/>
      <c r="R949" s="165"/>
      <c r="S949" s="165"/>
      <c r="T949" s="165"/>
      <c r="U949" s="165"/>
      <c r="V949" s="165"/>
      <c r="W949" s="165"/>
      <c r="X949" s="165"/>
      <c r="Y949" s="165"/>
      <c r="Z949" s="165"/>
    </row>
    <row r="950">
      <c r="A950" s="165"/>
      <c r="B950" s="165"/>
      <c r="C950" s="165"/>
      <c r="D950" s="54"/>
      <c r="E950" s="165"/>
      <c r="F950" s="54"/>
      <c r="G950" s="54"/>
      <c r="H950" s="54"/>
      <c r="I950" s="54"/>
      <c r="J950" s="165"/>
      <c r="K950" s="165"/>
      <c r="L950" s="165"/>
      <c r="M950" s="165"/>
      <c r="N950" s="165"/>
      <c r="O950" s="165"/>
      <c r="P950" s="165"/>
      <c r="Q950" s="165"/>
      <c r="R950" s="165"/>
      <c r="S950" s="165"/>
      <c r="T950" s="165"/>
      <c r="U950" s="165"/>
      <c r="V950" s="165"/>
      <c r="W950" s="165"/>
      <c r="X950" s="165"/>
      <c r="Y950" s="165"/>
      <c r="Z950" s="165"/>
    </row>
    <row r="951">
      <c r="A951" s="165"/>
      <c r="B951" s="165"/>
      <c r="C951" s="165"/>
      <c r="D951" s="54"/>
      <c r="E951" s="165"/>
      <c r="F951" s="54"/>
      <c r="G951" s="54"/>
      <c r="H951" s="54"/>
      <c r="I951" s="54"/>
      <c r="J951" s="165"/>
      <c r="K951" s="165"/>
      <c r="L951" s="165"/>
      <c r="M951" s="165"/>
      <c r="N951" s="165"/>
      <c r="O951" s="165"/>
      <c r="P951" s="165"/>
      <c r="Q951" s="165"/>
      <c r="R951" s="165"/>
      <c r="S951" s="165"/>
      <c r="T951" s="165"/>
      <c r="U951" s="165"/>
      <c r="V951" s="165"/>
      <c r="W951" s="165"/>
      <c r="X951" s="165"/>
      <c r="Y951" s="165"/>
      <c r="Z951" s="165"/>
    </row>
    <row r="952">
      <c r="A952" s="165"/>
      <c r="B952" s="165"/>
      <c r="C952" s="165"/>
      <c r="D952" s="54"/>
      <c r="E952" s="165"/>
      <c r="F952" s="54"/>
      <c r="G952" s="54"/>
      <c r="H952" s="54"/>
      <c r="I952" s="54"/>
      <c r="J952" s="165"/>
      <c r="K952" s="165"/>
      <c r="L952" s="165"/>
      <c r="M952" s="165"/>
      <c r="N952" s="165"/>
      <c r="O952" s="165"/>
      <c r="P952" s="165"/>
      <c r="Q952" s="165"/>
      <c r="R952" s="165"/>
      <c r="S952" s="165"/>
      <c r="T952" s="165"/>
      <c r="U952" s="165"/>
      <c r="V952" s="165"/>
      <c r="W952" s="165"/>
      <c r="X952" s="165"/>
      <c r="Y952" s="165"/>
      <c r="Z952" s="165"/>
    </row>
    <row r="953">
      <c r="A953" s="165"/>
      <c r="B953" s="165"/>
      <c r="C953" s="165"/>
      <c r="D953" s="54"/>
      <c r="E953" s="165"/>
      <c r="F953" s="54"/>
      <c r="G953" s="54"/>
      <c r="H953" s="54"/>
      <c r="I953" s="54"/>
      <c r="J953" s="165"/>
      <c r="K953" s="165"/>
      <c r="L953" s="165"/>
      <c r="M953" s="165"/>
      <c r="N953" s="165"/>
      <c r="O953" s="165"/>
      <c r="P953" s="165"/>
      <c r="Q953" s="165"/>
      <c r="R953" s="165"/>
      <c r="S953" s="165"/>
      <c r="T953" s="165"/>
      <c r="U953" s="165"/>
      <c r="V953" s="165"/>
      <c r="W953" s="165"/>
      <c r="X953" s="165"/>
      <c r="Y953" s="165"/>
      <c r="Z953" s="165"/>
    </row>
    <row r="954">
      <c r="A954" s="165"/>
      <c r="B954" s="165"/>
      <c r="C954" s="165"/>
      <c r="D954" s="54"/>
      <c r="E954" s="165"/>
      <c r="F954" s="54"/>
      <c r="G954" s="54"/>
      <c r="H954" s="54"/>
      <c r="I954" s="54"/>
      <c r="J954" s="165"/>
      <c r="K954" s="165"/>
      <c r="L954" s="165"/>
      <c r="M954" s="165"/>
      <c r="N954" s="165"/>
      <c r="O954" s="165"/>
      <c r="P954" s="165"/>
      <c r="Q954" s="165"/>
      <c r="R954" s="165"/>
      <c r="S954" s="165"/>
      <c r="T954" s="165"/>
      <c r="U954" s="165"/>
      <c r="V954" s="165"/>
      <c r="W954" s="165"/>
      <c r="X954" s="165"/>
      <c r="Y954" s="165"/>
      <c r="Z954" s="165"/>
    </row>
    <row r="955">
      <c r="A955" s="165"/>
      <c r="B955" s="165"/>
      <c r="C955" s="165"/>
      <c r="D955" s="54"/>
      <c r="E955" s="165"/>
      <c r="F955" s="54"/>
      <c r="G955" s="54"/>
      <c r="H955" s="54"/>
      <c r="I955" s="54"/>
      <c r="J955" s="165"/>
      <c r="K955" s="165"/>
      <c r="L955" s="165"/>
      <c r="M955" s="165"/>
      <c r="N955" s="165"/>
      <c r="O955" s="165"/>
      <c r="P955" s="165"/>
      <c r="Q955" s="165"/>
      <c r="R955" s="165"/>
      <c r="S955" s="165"/>
      <c r="T955" s="165"/>
      <c r="U955" s="165"/>
      <c r="V955" s="165"/>
      <c r="W955" s="165"/>
      <c r="X955" s="165"/>
      <c r="Y955" s="165"/>
      <c r="Z955" s="165"/>
    </row>
    <row r="956">
      <c r="A956" s="165"/>
      <c r="B956" s="165"/>
      <c r="C956" s="165"/>
      <c r="D956" s="54"/>
      <c r="E956" s="165"/>
      <c r="F956" s="54"/>
      <c r="G956" s="54"/>
      <c r="H956" s="54"/>
      <c r="I956" s="54"/>
      <c r="J956" s="165"/>
      <c r="K956" s="165"/>
      <c r="L956" s="165"/>
      <c r="M956" s="165"/>
      <c r="N956" s="165"/>
      <c r="O956" s="165"/>
      <c r="P956" s="165"/>
      <c r="Q956" s="165"/>
      <c r="R956" s="165"/>
      <c r="S956" s="165"/>
      <c r="T956" s="165"/>
      <c r="U956" s="165"/>
      <c r="V956" s="165"/>
      <c r="W956" s="165"/>
      <c r="X956" s="165"/>
      <c r="Y956" s="165"/>
      <c r="Z956" s="165"/>
    </row>
    <row r="957">
      <c r="A957" s="165"/>
      <c r="B957" s="165"/>
      <c r="C957" s="165"/>
      <c r="D957" s="54"/>
      <c r="E957" s="165"/>
      <c r="F957" s="54"/>
      <c r="G957" s="54"/>
      <c r="H957" s="54"/>
      <c r="I957" s="54"/>
      <c r="J957" s="165"/>
      <c r="K957" s="165"/>
      <c r="L957" s="165"/>
      <c r="M957" s="165"/>
      <c r="N957" s="165"/>
      <c r="O957" s="165"/>
      <c r="P957" s="165"/>
      <c r="Q957" s="165"/>
      <c r="R957" s="165"/>
      <c r="S957" s="165"/>
      <c r="T957" s="165"/>
      <c r="U957" s="165"/>
      <c r="V957" s="165"/>
      <c r="W957" s="165"/>
      <c r="X957" s="165"/>
      <c r="Y957" s="165"/>
      <c r="Z957" s="165"/>
    </row>
    <row r="958">
      <c r="A958" s="165"/>
      <c r="B958" s="165"/>
      <c r="C958" s="165"/>
      <c r="D958" s="54"/>
      <c r="E958" s="165"/>
      <c r="F958" s="54"/>
      <c r="G958" s="54"/>
      <c r="H958" s="54"/>
      <c r="I958" s="54"/>
      <c r="J958" s="165"/>
      <c r="K958" s="165"/>
      <c r="L958" s="165"/>
      <c r="M958" s="165"/>
      <c r="N958" s="165"/>
      <c r="O958" s="165"/>
      <c r="P958" s="165"/>
      <c r="Q958" s="165"/>
      <c r="R958" s="165"/>
      <c r="S958" s="165"/>
      <c r="T958" s="165"/>
      <c r="U958" s="165"/>
      <c r="V958" s="165"/>
      <c r="W958" s="165"/>
      <c r="X958" s="165"/>
      <c r="Y958" s="165"/>
      <c r="Z958" s="165"/>
    </row>
    <row r="959">
      <c r="A959" s="165"/>
      <c r="B959" s="165"/>
      <c r="C959" s="165"/>
      <c r="D959" s="54"/>
      <c r="E959" s="165"/>
      <c r="F959" s="54"/>
      <c r="G959" s="54"/>
      <c r="H959" s="54"/>
      <c r="I959" s="54"/>
      <c r="J959" s="165"/>
      <c r="K959" s="165"/>
      <c r="L959" s="165"/>
      <c r="M959" s="165"/>
      <c r="N959" s="165"/>
      <c r="O959" s="165"/>
      <c r="P959" s="165"/>
      <c r="Q959" s="165"/>
      <c r="R959" s="165"/>
      <c r="S959" s="165"/>
      <c r="T959" s="165"/>
      <c r="U959" s="165"/>
      <c r="V959" s="165"/>
      <c r="W959" s="165"/>
      <c r="X959" s="165"/>
      <c r="Y959" s="165"/>
      <c r="Z959" s="165"/>
    </row>
    <row r="960">
      <c r="A960" s="165"/>
      <c r="B960" s="165"/>
      <c r="C960" s="165"/>
      <c r="D960" s="54"/>
      <c r="E960" s="165"/>
      <c r="F960" s="54"/>
      <c r="G960" s="54"/>
      <c r="H960" s="54"/>
      <c r="I960" s="54"/>
      <c r="J960" s="165"/>
      <c r="K960" s="165"/>
      <c r="L960" s="165"/>
      <c r="M960" s="165"/>
      <c r="N960" s="165"/>
      <c r="O960" s="165"/>
      <c r="P960" s="165"/>
      <c r="Q960" s="165"/>
      <c r="R960" s="165"/>
      <c r="S960" s="165"/>
      <c r="T960" s="165"/>
      <c r="U960" s="165"/>
      <c r="V960" s="165"/>
      <c r="W960" s="165"/>
      <c r="X960" s="165"/>
      <c r="Y960" s="165"/>
      <c r="Z960" s="165"/>
    </row>
    <row r="961">
      <c r="A961" s="165"/>
      <c r="B961" s="165"/>
      <c r="C961" s="165"/>
      <c r="D961" s="54"/>
      <c r="E961" s="165"/>
      <c r="F961" s="54"/>
      <c r="G961" s="54"/>
      <c r="H961" s="54"/>
      <c r="I961" s="54"/>
      <c r="J961" s="165"/>
      <c r="K961" s="165"/>
      <c r="L961" s="165"/>
      <c r="M961" s="165"/>
      <c r="N961" s="165"/>
      <c r="O961" s="165"/>
      <c r="P961" s="165"/>
      <c r="Q961" s="165"/>
      <c r="R961" s="165"/>
      <c r="S961" s="165"/>
      <c r="T961" s="165"/>
      <c r="U961" s="165"/>
      <c r="V961" s="165"/>
      <c r="W961" s="165"/>
      <c r="X961" s="165"/>
      <c r="Y961" s="165"/>
      <c r="Z961" s="165"/>
    </row>
    <row r="962">
      <c r="A962" s="165"/>
      <c r="B962" s="165"/>
      <c r="C962" s="165"/>
      <c r="D962" s="54"/>
      <c r="E962" s="165"/>
      <c r="F962" s="54"/>
      <c r="G962" s="54"/>
      <c r="H962" s="54"/>
      <c r="I962" s="54"/>
      <c r="J962" s="165"/>
      <c r="K962" s="165"/>
      <c r="L962" s="165"/>
      <c r="M962" s="165"/>
      <c r="N962" s="165"/>
      <c r="O962" s="165"/>
      <c r="P962" s="165"/>
      <c r="Q962" s="165"/>
      <c r="R962" s="165"/>
      <c r="S962" s="165"/>
      <c r="T962" s="165"/>
      <c r="U962" s="165"/>
      <c r="V962" s="165"/>
      <c r="W962" s="165"/>
      <c r="X962" s="165"/>
      <c r="Y962" s="165"/>
      <c r="Z962" s="165"/>
    </row>
    <row r="963">
      <c r="A963" s="165"/>
      <c r="B963" s="165"/>
      <c r="C963" s="165"/>
      <c r="D963" s="54"/>
      <c r="E963" s="165"/>
      <c r="F963" s="54"/>
      <c r="G963" s="54"/>
      <c r="H963" s="54"/>
      <c r="I963" s="54"/>
      <c r="J963" s="165"/>
      <c r="K963" s="165"/>
      <c r="L963" s="165"/>
      <c r="M963" s="165"/>
      <c r="N963" s="165"/>
      <c r="O963" s="165"/>
      <c r="P963" s="165"/>
      <c r="Q963" s="165"/>
      <c r="R963" s="165"/>
      <c r="S963" s="165"/>
      <c r="T963" s="165"/>
      <c r="U963" s="165"/>
      <c r="V963" s="165"/>
      <c r="W963" s="165"/>
      <c r="X963" s="165"/>
      <c r="Y963" s="165"/>
      <c r="Z963" s="165"/>
    </row>
    <row r="964">
      <c r="A964" s="165"/>
      <c r="B964" s="165"/>
      <c r="C964" s="165"/>
      <c r="D964" s="54"/>
      <c r="E964" s="165"/>
      <c r="F964" s="54"/>
      <c r="G964" s="54"/>
      <c r="H964" s="54"/>
      <c r="I964" s="54"/>
      <c r="J964" s="165"/>
      <c r="K964" s="165"/>
      <c r="L964" s="165"/>
      <c r="M964" s="165"/>
      <c r="N964" s="165"/>
      <c r="O964" s="165"/>
      <c r="P964" s="165"/>
      <c r="Q964" s="165"/>
      <c r="R964" s="165"/>
      <c r="S964" s="165"/>
      <c r="T964" s="165"/>
      <c r="U964" s="165"/>
      <c r="V964" s="165"/>
      <c r="W964" s="165"/>
      <c r="X964" s="165"/>
      <c r="Y964" s="165"/>
      <c r="Z964" s="165"/>
    </row>
    <row r="965">
      <c r="A965" s="165"/>
      <c r="B965" s="165"/>
      <c r="C965" s="165"/>
      <c r="D965" s="54"/>
      <c r="E965" s="165"/>
      <c r="F965" s="54"/>
      <c r="G965" s="54"/>
      <c r="H965" s="54"/>
      <c r="I965" s="54"/>
      <c r="J965" s="165"/>
      <c r="K965" s="165"/>
      <c r="L965" s="165"/>
      <c r="M965" s="165"/>
      <c r="N965" s="165"/>
      <c r="O965" s="165"/>
      <c r="P965" s="165"/>
      <c r="Q965" s="165"/>
      <c r="R965" s="165"/>
      <c r="S965" s="165"/>
      <c r="T965" s="165"/>
      <c r="U965" s="165"/>
      <c r="V965" s="165"/>
      <c r="W965" s="165"/>
      <c r="X965" s="165"/>
      <c r="Y965" s="165"/>
      <c r="Z965" s="165"/>
    </row>
    <row r="966">
      <c r="A966" s="165"/>
      <c r="B966" s="165"/>
      <c r="C966" s="165"/>
      <c r="D966" s="54"/>
      <c r="E966" s="165"/>
      <c r="F966" s="54"/>
      <c r="G966" s="54"/>
      <c r="H966" s="54"/>
      <c r="I966" s="54"/>
      <c r="J966" s="165"/>
      <c r="K966" s="165"/>
      <c r="L966" s="165"/>
      <c r="M966" s="165"/>
      <c r="N966" s="165"/>
      <c r="O966" s="165"/>
      <c r="P966" s="165"/>
      <c r="Q966" s="165"/>
      <c r="R966" s="165"/>
      <c r="S966" s="165"/>
      <c r="T966" s="165"/>
      <c r="U966" s="165"/>
      <c r="V966" s="165"/>
      <c r="W966" s="165"/>
      <c r="X966" s="165"/>
      <c r="Y966" s="165"/>
      <c r="Z966" s="165"/>
    </row>
    <row r="967">
      <c r="A967" s="165"/>
      <c r="B967" s="165"/>
      <c r="C967" s="165"/>
      <c r="D967" s="54"/>
      <c r="E967" s="165"/>
      <c r="F967" s="54"/>
      <c r="G967" s="54"/>
      <c r="H967" s="54"/>
      <c r="I967" s="54"/>
      <c r="J967" s="165"/>
      <c r="K967" s="165"/>
      <c r="L967" s="165"/>
      <c r="M967" s="165"/>
      <c r="N967" s="165"/>
      <c r="O967" s="165"/>
      <c r="P967" s="165"/>
      <c r="Q967" s="165"/>
      <c r="R967" s="165"/>
      <c r="S967" s="165"/>
      <c r="T967" s="165"/>
      <c r="U967" s="165"/>
      <c r="V967" s="165"/>
      <c r="W967" s="165"/>
      <c r="X967" s="165"/>
      <c r="Y967" s="165"/>
      <c r="Z967" s="165"/>
    </row>
    <row r="968">
      <c r="A968" s="165"/>
      <c r="B968" s="165"/>
      <c r="C968" s="165"/>
      <c r="D968" s="54"/>
      <c r="E968" s="165"/>
      <c r="F968" s="54"/>
      <c r="G968" s="54"/>
      <c r="H968" s="54"/>
      <c r="I968" s="54"/>
      <c r="J968" s="165"/>
      <c r="K968" s="165"/>
      <c r="L968" s="165"/>
      <c r="M968" s="165"/>
      <c r="N968" s="165"/>
      <c r="O968" s="165"/>
      <c r="P968" s="165"/>
      <c r="Q968" s="165"/>
      <c r="R968" s="165"/>
      <c r="S968" s="165"/>
      <c r="T968" s="165"/>
      <c r="U968" s="165"/>
      <c r="V968" s="165"/>
      <c r="W968" s="165"/>
      <c r="X968" s="165"/>
      <c r="Y968" s="165"/>
      <c r="Z968" s="165"/>
    </row>
    <row r="969">
      <c r="A969" s="165"/>
      <c r="B969" s="165"/>
      <c r="C969" s="165"/>
      <c r="D969" s="54"/>
      <c r="E969" s="165"/>
      <c r="F969" s="54"/>
      <c r="G969" s="54"/>
      <c r="H969" s="54"/>
      <c r="I969" s="54"/>
      <c r="J969" s="165"/>
      <c r="K969" s="165"/>
      <c r="L969" s="165"/>
      <c r="M969" s="165"/>
      <c r="N969" s="165"/>
      <c r="O969" s="165"/>
      <c r="P969" s="165"/>
      <c r="Q969" s="165"/>
      <c r="R969" s="165"/>
      <c r="S969" s="165"/>
      <c r="T969" s="165"/>
      <c r="U969" s="165"/>
      <c r="V969" s="165"/>
      <c r="W969" s="165"/>
      <c r="X969" s="165"/>
      <c r="Y969" s="165"/>
      <c r="Z969" s="165"/>
    </row>
    <row r="970">
      <c r="A970" s="165"/>
      <c r="B970" s="165"/>
      <c r="C970" s="165"/>
      <c r="D970" s="54"/>
      <c r="E970" s="165"/>
      <c r="F970" s="54"/>
      <c r="G970" s="54"/>
      <c r="H970" s="54"/>
      <c r="I970" s="54"/>
      <c r="J970" s="165"/>
      <c r="K970" s="165"/>
      <c r="L970" s="165"/>
      <c r="M970" s="165"/>
      <c r="N970" s="165"/>
      <c r="O970" s="165"/>
      <c r="P970" s="165"/>
      <c r="Q970" s="165"/>
      <c r="R970" s="165"/>
      <c r="S970" s="165"/>
      <c r="T970" s="165"/>
      <c r="U970" s="165"/>
      <c r="V970" s="165"/>
      <c r="W970" s="165"/>
      <c r="X970" s="165"/>
      <c r="Y970" s="165"/>
      <c r="Z970" s="165"/>
    </row>
    <row r="971">
      <c r="A971" s="165"/>
      <c r="B971" s="165"/>
      <c r="C971" s="165"/>
      <c r="D971" s="54"/>
      <c r="E971" s="165"/>
      <c r="F971" s="54"/>
      <c r="G971" s="54"/>
      <c r="H971" s="54"/>
      <c r="I971" s="54"/>
      <c r="J971" s="165"/>
      <c r="K971" s="165"/>
      <c r="L971" s="165"/>
      <c r="M971" s="165"/>
      <c r="N971" s="165"/>
      <c r="O971" s="165"/>
      <c r="P971" s="165"/>
      <c r="Q971" s="165"/>
      <c r="R971" s="165"/>
      <c r="S971" s="165"/>
      <c r="T971" s="165"/>
      <c r="U971" s="165"/>
      <c r="V971" s="165"/>
      <c r="W971" s="165"/>
      <c r="X971" s="165"/>
      <c r="Y971" s="165"/>
      <c r="Z971" s="165"/>
    </row>
    <row r="972">
      <c r="A972" s="165"/>
      <c r="B972" s="165"/>
      <c r="C972" s="165"/>
      <c r="D972" s="54"/>
      <c r="E972" s="165"/>
      <c r="F972" s="54"/>
      <c r="G972" s="54"/>
      <c r="H972" s="54"/>
      <c r="I972" s="54"/>
      <c r="J972" s="165"/>
      <c r="K972" s="165"/>
      <c r="L972" s="165"/>
      <c r="M972" s="165"/>
      <c r="N972" s="165"/>
      <c r="O972" s="165"/>
      <c r="P972" s="165"/>
      <c r="Q972" s="165"/>
      <c r="R972" s="165"/>
      <c r="S972" s="165"/>
      <c r="T972" s="165"/>
      <c r="U972" s="165"/>
      <c r="V972" s="165"/>
      <c r="W972" s="165"/>
      <c r="X972" s="165"/>
      <c r="Y972" s="165"/>
      <c r="Z972" s="165"/>
    </row>
    <row r="973">
      <c r="A973" s="165"/>
      <c r="B973" s="165"/>
      <c r="C973" s="165"/>
      <c r="D973" s="54"/>
      <c r="E973" s="165"/>
      <c r="F973" s="54"/>
      <c r="G973" s="54"/>
      <c r="H973" s="54"/>
      <c r="I973" s="54"/>
      <c r="J973" s="165"/>
      <c r="K973" s="165"/>
      <c r="L973" s="165"/>
      <c r="M973" s="165"/>
      <c r="N973" s="165"/>
      <c r="O973" s="165"/>
      <c r="P973" s="165"/>
      <c r="Q973" s="165"/>
      <c r="R973" s="165"/>
      <c r="S973" s="165"/>
      <c r="T973" s="165"/>
      <c r="U973" s="165"/>
      <c r="V973" s="165"/>
      <c r="W973" s="165"/>
      <c r="X973" s="165"/>
      <c r="Y973" s="165"/>
      <c r="Z973" s="165"/>
    </row>
    <row r="974">
      <c r="A974" s="165"/>
      <c r="B974" s="165"/>
      <c r="C974" s="165"/>
      <c r="D974" s="54"/>
      <c r="E974" s="165"/>
      <c r="F974" s="54"/>
      <c r="G974" s="54"/>
      <c r="H974" s="54"/>
      <c r="I974" s="54"/>
      <c r="J974" s="165"/>
      <c r="K974" s="165"/>
      <c r="L974" s="165"/>
      <c r="M974" s="165"/>
      <c r="N974" s="165"/>
      <c r="O974" s="165"/>
      <c r="P974" s="165"/>
      <c r="Q974" s="165"/>
      <c r="R974" s="165"/>
      <c r="S974" s="165"/>
      <c r="T974" s="165"/>
      <c r="U974" s="165"/>
      <c r="V974" s="165"/>
      <c r="W974" s="165"/>
      <c r="X974" s="165"/>
      <c r="Y974" s="165"/>
      <c r="Z974" s="165"/>
    </row>
    <row r="975">
      <c r="A975" s="165"/>
      <c r="B975" s="165"/>
      <c r="C975" s="165"/>
      <c r="D975" s="54"/>
      <c r="E975" s="165"/>
      <c r="F975" s="54"/>
      <c r="G975" s="54"/>
      <c r="H975" s="54"/>
      <c r="I975" s="54"/>
      <c r="J975" s="165"/>
      <c r="K975" s="165"/>
      <c r="L975" s="165"/>
      <c r="M975" s="165"/>
      <c r="N975" s="165"/>
      <c r="O975" s="165"/>
      <c r="P975" s="165"/>
      <c r="Q975" s="165"/>
      <c r="R975" s="165"/>
      <c r="S975" s="165"/>
      <c r="T975" s="165"/>
      <c r="U975" s="165"/>
      <c r="V975" s="165"/>
      <c r="W975" s="165"/>
      <c r="X975" s="165"/>
      <c r="Y975" s="165"/>
      <c r="Z975" s="165"/>
    </row>
    <row r="976">
      <c r="A976" s="165"/>
      <c r="B976" s="165"/>
      <c r="C976" s="165"/>
      <c r="D976" s="54"/>
      <c r="E976" s="165"/>
      <c r="F976" s="54"/>
      <c r="G976" s="54"/>
      <c r="H976" s="54"/>
      <c r="I976" s="54"/>
      <c r="J976" s="165"/>
      <c r="K976" s="165"/>
      <c r="L976" s="165"/>
      <c r="M976" s="165"/>
      <c r="N976" s="165"/>
      <c r="O976" s="165"/>
      <c r="P976" s="165"/>
      <c r="Q976" s="165"/>
      <c r="R976" s="165"/>
      <c r="S976" s="165"/>
      <c r="T976" s="165"/>
      <c r="U976" s="165"/>
      <c r="V976" s="165"/>
      <c r="W976" s="165"/>
      <c r="X976" s="165"/>
      <c r="Y976" s="165"/>
      <c r="Z976" s="165"/>
    </row>
    <row r="977">
      <c r="A977" s="165"/>
      <c r="B977" s="165"/>
      <c r="C977" s="165"/>
      <c r="D977" s="54"/>
      <c r="E977" s="165"/>
      <c r="F977" s="54"/>
      <c r="G977" s="54"/>
      <c r="H977" s="54"/>
      <c r="I977" s="54"/>
      <c r="J977" s="165"/>
      <c r="K977" s="165"/>
      <c r="L977" s="165"/>
      <c r="M977" s="165"/>
      <c r="N977" s="165"/>
      <c r="O977" s="165"/>
      <c r="P977" s="165"/>
      <c r="Q977" s="165"/>
      <c r="R977" s="165"/>
      <c r="S977" s="165"/>
      <c r="T977" s="165"/>
      <c r="U977" s="165"/>
      <c r="V977" s="165"/>
      <c r="W977" s="165"/>
      <c r="X977" s="165"/>
      <c r="Y977" s="165"/>
      <c r="Z977" s="165"/>
    </row>
    <row r="978">
      <c r="A978" s="165"/>
      <c r="B978" s="165"/>
      <c r="C978" s="165"/>
      <c r="D978" s="54"/>
      <c r="E978" s="165"/>
      <c r="F978" s="54"/>
      <c r="G978" s="54"/>
      <c r="H978" s="54"/>
      <c r="I978" s="54"/>
      <c r="J978" s="165"/>
      <c r="K978" s="165"/>
      <c r="L978" s="165"/>
      <c r="M978" s="165"/>
      <c r="N978" s="165"/>
      <c r="O978" s="165"/>
      <c r="P978" s="165"/>
      <c r="Q978" s="165"/>
      <c r="R978" s="165"/>
      <c r="S978" s="165"/>
      <c r="T978" s="165"/>
      <c r="U978" s="165"/>
      <c r="V978" s="165"/>
      <c r="W978" s="165"/>
      <c r="X978" s="165"/>
      <c r="Y978" s="165"/>
      <c r="Z978" s="165"/>
    </row>
    <row r="979">
      <c r="A979" s="165"/>
      <c r="B979" s="165"/>
      <c r="C979" s="165"/>
      <c r="D979" s="54"/>
      <c r="E979" s="165"/>
      <c r="F979" s="54"/>
      <c r="G979" s="54"/>
      <c r="H979" s="54"/>
      <c r="I979" s="54"/>
      <c r="J979" s="165"/>
      <c r="K979" s="165"/>
      <c r="L979" s="165"/>
      <c r="M979" s="165"/>
      <c r="N979" s="165"/>
      <c r="O979" s="165"/>
      <c r="P979" s="165"/>
      <c r="Q979" s="165"/>
      <c r="R979" s="165"/>
      <c r="S979" s="165"/>
      <c r="T979" s="165"/>
      <c r="U979" s="165"/>
      <c r="V979" s="165"/>
      <c r="W979" s="165"/>
      <c r="X979" s="165"/>
      <c r="Y979" s="165"/>
      <c r="Z979" s="165"/>
    </row>
    <row r="980">
      <c r="A980" s="165"/>
      <c r="B980" s="165"/>
      <c r="C980" s="165"/>
      <c r="D980" s="54"/>
      <c r="E980" s="165"/>
      <c r="F980" s="54"/>
      <c r="G980" s="54"/>
      <c r="H980" s="54"/>
      <c r="I980" s="54"/>
      <c r="J980" s="165"/>
      <c r="K980" s="165"/>
      <c r="L980" s="165"/>
      <c r="M980" s="165"/>
      <c r="N980" s="165"/>
      <c r="O980" s="165"/>
      <c r="P980" s="165"/>
      <c r="Q980" s="165"/>
      <c r="R980" s="165"/>
      <c r="S980" s="165"/>
      <c r="T980" s="165"/>
      <c r="U980" s="165"/>
      <c r="V980" s="165"/>
      <c r="W980" s="165"/>
      <c r="X980" s="165"/>
      <c r="Y980" s="165"/>
      <c r="Z980" s="165"/>
    </row>
    <row r="981">
      <c r="A981" s="165"/>
      <c r="B981" s="165"/>
      <c r="C981" s="165"/>
      <c r="D981" s="54"/>
      <c r="E981" s="165"/>
      <c r="F981" s="54"/>
      <c r="G981" s="54"/>
      <c r="H981" s="54"/>
      <c r="I981" s="54"/>
      <c r="J981" s="165"/>
      <c r="K981" s="165"/>
      <c r="L981" s="165"/>
      <c r="M981" s="165"/>
      <c r="N981" s="165"/>
      <c r="O981" s="165"/>
      <c r="P981" s="165"/>
      <c r="Q981" s="165"/>
      <c r="R981" s="165"/>
      <c r="S981" s="165"/>
      <c r="T981" s="165"/>
      <c r="U981" s="165"/>
      <c r="V981" s="165"/>
      <c r="W981" s="165"/>
      <c r="X981" s="165"/>
      <c r="Y981" s="165"/>
      <c r="Z981" s="165"/>
    </row>
    <row r="982">
      <c r="A982" s="165"/>
      <c r="B982" s="165"/>
      <c r="C982" s="165"/>
      <c r="D982" s="54"/>
      <c r="E982" s="165"/>
      <c r="F982" s="54"/>
      <c r="G982" s="54"/>
      <c r="H982" s="54"/>
      <c r="I982" s="54"/>
      <c r="J982" s="165"/>
      <c r="K982" s="165"/>
      <c r="L982" s="165"/>
      <c r="M982" s="165"/>
      <c r="N982" s="165"/>
      <c r="O982" s="165"/>
      <c r="P982" s="165"/>
      <c r="Q982" s="165"/>
      <c r="R982" s="165"/>
      <c r="S982" s="165"/>
      <c r="T982" s="165"/>
      <c r="U982" s="165"/>
      <c r="V982" s="165"/>
      <c r="W982" s="165"/>
      <c r="X982" s="165"/>
      <c r="Y982" s="165"/>
      <c r="Z982" s="165"/>
    </row>
    <row r="983">
      <c r="A983" s="165"/>
      <c r="B983" s="165"/>
      <c r="C983" s="165"/>
      <c r="D983" s="54"/>
      <c r="E983" s="165"/>
      <c r="F983" s="54"/>
      <c r="G983" s="54"/>
      <c r="H983" s="54"/>
      <c r="I983" s="54"/>
      <c r="J983" s="165"/>
      <c r="K983" s="165"/>
      <c r="L983" s="165"/>
      <c r="M983" s="165"/>
      <c r="N983" s="165"/>
      <c r="O983" s="165"/>
      <c r="P983" s="165"/>
      <c r="Q983" s="165"/>
      <c r="R983" s="165"/>
      <c r="S983" s="165"/>
      <c r="T983" s="165"/>
      <c r="U983" s="165"/>
      <c r="V983" s="165"/>
      <c r="W983" s="165"/>
      <c r="X983" s="165"/>
      <c r="Y983" s="165"/>
      <c r="Z983" s="165"/>
    </row>
    <row r="984">
      <c r="A984" s="165"/>
      <c r="B984" s="165"/>
      <c r="C984" s="165"/>
      <c r="D984" s="54"/>
      <c r="E984" s="165"/>
      <c r="F984" s="54"/>
      <c r="G984" s="54"/>
      <c r="H984" s="54"/>
      <c r="I984" s="54"/>
      <c r="J984" s="165"/>
      <c r="K984" s="165"/>
      <c r="L984" s="165"/>
      <c r="M984" s="165"/>
      <c r="N984" s="165"/>
      <c r="O984" s="165"/>
      <c r="P984" s="165"/>
      <c r="Q984" s="165"/>
      <c r="R984" s="165"/>
      <c r="S984" s="165"/>
      <c r="T984" s="165"/>
      <c r="U984" s="165"/>
      <c r="V984" s="165"/>
      <c r="W984" s="165"/>
      <c r="X984" s="165"/>
      <c r="Y984" s="165"/>
      <c r="Z984" s="165"/>
    </row>
    <row r="985">
      <c r="A985" s="165"/>
      <c r="B985" s="165"/>
      <c r="C985" s="165"/>
      <c r="D985" s="54"/>
      <c r="E985" s="165"/>
      <c r="F985" s="54"/>
      <c r="G985" s="54"/>
      <c r="H985" s="54"/>
      <c r="I985" s="54"/>
      <c r="J985" s="165"/>
      <c r="K985" s="165"/>
      <c r="L985" s="165"/>
      <c r="M985" s="165"/>
      <c r="N985" s="165"/>
      <c r="O985" s="165"/>
      <c r="P985" s="165"/>
      <c r="Q985" s="165"/>
      <c r="R985" s="165"/>
      <c r="S985" s="165"/>
      <c r="T985" s="165"/>
      <c r="U985" s="165"/>
      <c r="V985" s="165"/>
      <c r="W985" s="165"/>
      <c r="X985" s="165"/>
      <c r="Y985" s="165"/>
      <c r="Z985" s="165"/>
    </row>
    <row r="986">
      <c r="A986" s="165"/>
      <c r="B986" s="165"/>
      <c r="C986" s="165"/>
      <c r="D986" s="54"/>
      <c r="E986" s="165"/>
      <c r="F986" s="54"/>
      <c r="G986" s="54"/>
      <c r="H986" s="54"/>
      <c r="I986" s="54"/>
      <c r="J986" s="165"/>
      <c r="K986" s="165"/>
      <c r="L986" s="165"/>
      <c r="M986" s="165"/>
      <c r="N986" s="165"/>
      <c r="O986" s="165"/>
      <c r="P986" s="165"/>
      <c r="Q986" s="165"/>
      <c r="R986" s="165"/>
      <c r="S986" s="165"/>
      <c r="T986" s="165"/>
      <c r="U986" s="165"/>
      <c r="V986" s="165"/>
      <c r="W986" s="165"/>
      <c r="X986" s="165"/>
      <c r="Y986" s="165"/>
      <c r="Z986" s="165"/>
    </row>
    <row r="987">
      <c r="A987" s="165"/>
      <c r="B987" s="165"/>
      <c r="C987" s="165"/>
      <c r="D987" s="54"/>
      <c r="E987" s="165"/>
      <c r="F987" s="54"/>
      <c r="G987" s="54"/>
      <c r="H987" s="54"/>
      <c r="I987" s="54"/>
      <c r="J987" s="165"/>
      <c r="K987" s="165"/>
      <c r="L987" s="165"/>
      <c r="M987" s="165"/>
      <c r="N987" s="165"/>
      <c r="O987" s="165"/>
      <c r="P987" s="165"/>
      <c r="Q987" s="165"/>
      <c r="R987" s="165"/>
      <c r="S987" s="165"/>
      <c r="T987" s="165"/>
      <c r="U987" s="165"/>
      <c r="V987" s="165"/>
      <c r="W987" s="165"/>
      <c r="X987" s="165"/>
      <c r="Y987" s="165"/>
      <c r="Z987" s="165"/>
    </row>
    <row r="988">
      <c r="A988" s="165"/>
      <c r="B988" s="165"/>
      <c r="C988" s="165"/>
      <c r="D988" s="54"/>
      <c r="E988" s="165"/>
      <c r="F988" s="54"/>
      <c r="G988" s="54"/>
      <c r="H988" s="54"/>
      <c r="I988" s="54"/>
      <c r="J988" s="165"/>
      <c r="K988" s="165"/>
      <c r="L988" s="165"/>
      <c r="M988" s="165"/>
      <c r="N988" s="165"/>
      <c r="O988" s="165"/>
      <c r="P988" s="165"/>
      <c r="Q988" s="165"/>
      <c r="R988" s="165"/>
      <c r="S988" s="165"/>
      <c r="T988" s="165"/>
      <c r="U988" s="165"/>
      <c r="V988" s="165"/>
      <c r="W988" s="165"/>
      <c r="X988" s="165"/>
      <c r="Y988" s="165"/>
      <c r="Z988" s="165"/>
    </row>
    <row r="989">
      <c r="A989" s="165"/>
      <c r="B989" s="165"/>
      <c r="C989" s="165"/>
      <c r="D989" s="54"/>
      <c r="E989" s="165"/>
      <c r="F989" s="54"/>
      <c r="G989" s="54"/>
      <c r="H989" s="54"/>
      <c r="I989" s="54"/>
      <c r="J989" s="165"/>
      <c r="K989" s="165"/>
      <c r="L989" s="165"/>
      <c r="M989" s="165"/>
      <c r="N989" s="165"/>
      <c r="O989" s="165"/>
      <c r="P989" s="165"/>
      <c r="Q989" s="165"/>
      <c r="R989" s="165"/>
      <c r="S989" s="165"/>
      <c r="T989" s="165"/>
      <c r="U989" s="165"/>
      <c r="V989" s="165"/>
      <c r="W989" s="165"/>
      <c r="X989" s="165"/>
      <c r="Y989" s="165"/>
      <c r="Z989" s="165"/>
    </row>
    <row r="990">
      <c r="A990" s="165"/>
      <c r="B990" s="165"/>
      <c r="C990" s="165"/>
      <c r="D990" s="54"/>
      <c r="E990" s="165"/>
      <c r="F990" s="54"/>
      <c r="G990" s="54"/>
      <c r="H990" s="54"/>
      <c r="I990" s="54"/>
      <c r="J990" s="165"/>
      <c r="K990" s="165"/>
      <c r="L990" s="165"/>
      <c r="M990" s="165"/>
      <c r="N990" s="165"/>
      <c r="O990" s="165"/>
      <c r="P990" s="165"/>
      <c r="Q990" s="165"/>
      <c r="R990" s="165"/>
      <c r="S990" s="165"/>
      <c r="T990" s="165"/>
      <c r="U990" s="165"/>
      <c r="V990" s="165"/>
      <c r="W990" s="165"/>
      <c r="X990" s="165"/>
      <c r="Y990" s="165"/>
      <c r="Z990" s="165"/>
    </row>
    <row r="991">
      <c r="A991" s="165"/>
      <c r="B991" s="165"/>
      <c r="C991" s="165"/>
      <c r="D991" s="54"/>
      <c r="E991" s="165"/>
      <c r="F991" s="54"/>
      <c r="G991" s="54"/>
      <c r="H991" s="54"/>
      <c r="I991" s="54"/>
      <c r="J991" s="165"/>
      <c r="K991" s="165"/>
      <c r="L991" s="165"/>
      <c r="M991" s="165"/>
      <c r="N991" s="165"/>
      <c r="O991" s="165"/>
      <c r="P991" s="165"/>
      <c r="Q991" s="165"/>
      <c r="R991" s="165"/>
      <c r="S991" s="165"/>
      <c r="T991" s="165"/>
      <c r="U991" s="165"/>
      <c r="V991" s="165"/>
      <c r="W991" s="165"/>
      <c r="X991" s="165"/>
      <c r="Y991" s="165"/>
      <c r="Z991" s="165"/>
    </row>
    <row r="992">
      <c r="A992" s="165"/>
      <c r="B992" s="165"/>
      <c r="C992" s="165"/>
      <c r="D992" s="54"/>
      <c r="E992" s="165"/>
      <c r="F992" s="54"/>
      <c r="G992" s="54"/>
      <c r="H992" s="54"/>
      <c r="I992" s="54"/>
      <c r="J992" s="165"/>
      <c r="K992" s="165"/>
      <c r="L992" s="165"/>
      <c r="M992" s="165"/>
      <c r="N992" s="165"/>
      <c r="O992" s="165"/>
      <c r="P992" s="165"/>
      <c r="Q992" s="165"/>
      <c r="R992" s="165"/>
      <c r="S992" s="165"/>
      <c r="T992" s="165"/>
      <c r="U992" s="165"/>
      <c r="V992" s="165"/>
      <c r="W992" s="165"/>
      <c r="X992" s="165"/>
      <c r="Y992" s="165"/>
      <c r="Z992" s="165"/>
    </row>
    <row r="993">
      <c r="A993" s="165"/>
      <c r="B993" s="165"/>
      <c r="C993" s="165"/>
      <c r="D993" s="54"/>
      <c r="E993" s="165"/>
      <c r="F993" s="54"/>
      <c r="G993" s="54"/>
      <c r="H993" s="54"/>
      <c r="I993" s="54"/>
      <c r="J993" s="165"/>
      <c r="K993" s="165"/>
      <c r="L993" s="165"/>
      <c r="M993" s="165"/>
      <c r="N993" s="165"/>
      <c r="O993" s="165"/>
      <c r="P993" s="165"/>
      <c r="Q993" s="165"/>
      <c r="R993" s="165"/>
      <c r="S993" s="165"/>
      <c r="T993" s="165"/>
      <c r="U993" s="165"/>
      <c r="V993" s="165"/>
      <c r="W993" s="165"/>
      <c r="X993" s="165"/>
      <c r="Y993" s="165"/>
      <c r="Z993" s="165"/>
    </row>
    <row r="994">
      <c r="A994" s="165"/>
      <c r="B994" s="165"/>
      <c r="C994" s="165"/>
      <c r="D994" s="54"/>
      <c r="E994" s="165"/>
      <c r="F994" s="54"/>
      <c r="G994" s="54"/>
      <c r="H994" s="54"/>
      <c r="I994" s="54"/>
      <c r="J994" s="165"/>
      <c r="K994" s="165"/>
      <c r="L994" s="165"/>
      <c r="M994" s="165"/>
      <c r="N994" s="165"/>
      <c r="O994" s="165"/>
      <c r="P994" s="165"/>
      <c r="Q994" s="165"/>
      <c r="R994" s="165"/>
      <c r="S994" s="165"/>
      <c r="T994" s="165"/>
      <c r="U994" s="165"/>
      <c r="V994" s="165"/>
      <c r="W994" s="165"/>
      <c r="X994" s="165"/>
      <c r="Y994" s="165"/>
      <c r="Z994" s="165"/>
    </row>
    <row r="995">
      <c r="A995" s="165"/>
      <c r="B995" s="165"/>
      <c r="C995" s="165"/>
      <c r="D995" s="54"/>
      <c r="E995" s="165"/>
      <c r="F995" s="54"/>
      <c r="G995" s="54"/>
      <c r="H995" s="54"/>
      <c r="I995" s="54"/>
      <c r="J995" s="165"/>
      <c r="K995" s="165"/>
      <c r="L995" s="165"/>
      <c r="M995" s="165"/>
      <c r="N995" s="165"/>
      <c r="O995" s="165"/>
      <c r="P995" s="165"/>
      <c r="Q995" s="165"/>
      <c r="R995" s="165"/>
      <c r="S995" s="165"/>
      <c r="T995" s="165"/>
      <c r="U995" s="165"/>
      <c r="V995" s="165"/>
      <c r="W995" s="165"/>
      <c r="X995" s="165"/>
      <c r="Y995" s="165"/>
      <c r="Z995" s="165"/>
    </row>
    <row r="996">
      <c r="A996" s="165"/>
      <c r="B996" s="165"/>
      <c r="C996" s="165"/>
      <c r="D996" s="54"/>
      <c r="E996" s="165"/>
      <c r="F996" s="54"/>
      <c r="G996" s="54"/>
      <c r="H996" s="54"/>
      <c r="I996" s="54"/>
      <c r="J996" s="165"/>
      <c r="K996" s="165"/>
      <c r="L996" s="165"/>
      <c r="M996" s="165"/>
      <c r="N996" s="165"/>
      <c r="O996" s="165"/>
      <c r="P996" s="165"/>
      <c r="Q996" s="165"/>
      <c r="R996" s="165"/>
      <c r="S996" s="165"/>
      <c r="T996" s="165"/>
      <c r="U996" s="165"/>
      <c r="V996" s="165"/>
      <c r="W996" s="165"/>
      <c r="X996" s="165"/>
      <c r="Y996" s="165"/>
      <c r="Z996" s="165"/>
    </row>
    <row r="997">
      <c r="A997" s="165"/>
      <c r="B997" s="165"/>
      <c r="C997" s="165"/>
      <c r="D997" s="54"/>
      <c r="E997" s="165"/>
      <c r="F997" s="54"/>
      <c r="G997" s="54"/>
      <c r="H997" s="54"/>
      <c r="I997" s="54"/>
      <c r="J997" s="165"/>
      <c r="K997" s="165"/>
      <c r="L997" s="165"/>
      <c r="M997" s="165"/>
      <c r="N997" s="165"/>
      <c r="O997" s="165"/>
      <c r="P997" s="165"/>
      <c r="Q997" s="165"/>
      <c r="R997" s="165"/>
      <c r="S997" s="165"/>
      <c r="T997" s="165"/>
      <c r="U997" s="165"/>
      <c r="V997" s="165"/>
      <c r="W997" s="165"/>
      <c r="X997" s="165"/>
      <c r="Y997" s="165"/>
      <c r="Z997" s="165"/>
    </row>
    <row r="998">
      <c r="A998" s="165"/>
      <c r="B998" s="165"/>
      <c r="C998" s="165"/>
      <c r="D998" s="54"/>
      <c r="E998" s="165"/>
      <c r="F998" s="54"/>
      <c r="G998" s="54"/>
      <c r="H998" s="54"/>
      <c r="I998" s="54"/>
      <c r="J998" s="165"/>
      <c r="K998" s="165"/>
      <c r="L998" s="165"/>
      <c r="M998" s="165"/>
      <c r="N998" s="165"/>
      <c r="O998" s="165"/>
      <c r="P998" s="165"/>
      <c r="Q998" s="165"/>
      <c r="R998" s="165"/>
      <c r="S998" s="165"/>
      <c r="T998" s="165"/>
      <c r="U998" s="165"/>
      <c r="V998" s="165"/>
      <c r="W998" s="165"/>
      <c r="X998" s="165"/>
      <c r="Y998" s="165"/>
      <c r="Z998" s="165"/>
    </row>
    <row r="999">
      <c r="A999" s="165"/>
      <c r="B999" s="165"/>
      <c r="C999" s="165"/>
      <c r="D999" s="54"/>
      <c r="E999" s="165"/>
      <c r="F999" s="54"/>
      <c r="G999" s="54"/>
      <c r="H999" s="54"/>
      <c r="I999" s="54"/>
      <c r="J999" s="165"/>
      <c r="K999" s="165"/>
      <c r="L999" s="165"/>
      <c r="M999" s="165"/>
      <c r="N999" s="165"/>
      <c r="O999" s="165"/>
      <c r="P999" s="165"/>
      <c r="Q999" s="165"/>
      <c r="R999" s="165"/>
      <c r="S999" s="165"/>
      <c r="T999" s="165"/>
      <c r="U999" s="165"/>
      <c r="V999" s="165"/>
      <c r="W999" s="165"/>
      <c r="X999" s="165"/>
      <c r="Y999" s="165"/>
      <c r="Z999" s="165"/>
    </row>
    <row r="1000">
      <c r="A1000" s="165"/>
      <c r="B1000" s="165"/>
      <c r="C1000" s="165"/>
      <c r="D1000" s="54"/>
      <c r="E1000" s="165"/>
      <c r="F1000" s="54"/>
      <c r="G1000" s="54"/>
      <c r="H1000" s="54"/>
      <c r="I1000" s="54"/>
      <c r="J1000" s="165"/>
      <c r="K1000" s="165"/>
      <c r="L1000" s="165"/>
      <c r="M1000" s="165"/>
      <c r="N1000" s="165"/>
      <c r="O1000" s="165"/>
      <c r="P1000" s="165"/>
      <c r="Q1000" s="165"/>
      <c r="R1000" s="165"/>
      <c r="S1000" s="165"/>
      <c r="T1000" s="165"/>
      <c r="U1000" s="165"/>
      <c r="V1000" s="165"/>
      <c r="W1000" s="165"/>
      <c r="X1000" s="165"/>
      <c r="Y1000" s="165"/>
      <c r="Z1000" s="165"/>
    </row>
    <row r="1001">
      <c r="A1001" s="165"/>
      <c r="B1001" s="165"/>
      <c r="C1001" s="165"/>
      <c r="D1001" s="54"/>
      <c r="E1001" s="165"/>
      <c r="F1001" s="54"/>
      <c r="G1001" s="54"/>
      <c r="H1001" s="54"/>
      <c r="I1001" s="54"/>
      <c r="J1001" s="165"/>
      <c r="K1001" s="165"/>
      <c r="L1001" s="165"/>
      <c r="M1001" s="165"/>
      <c r="N1001" s="165"/>
      <c r="O1001" s="165"/>
      <c r="P1001" s="165"/>
      <c r="Q1001" s="165"/>
      <c r="R1001" s="165"/>
      <c r="S1001" s="165"/>
      <c r="T1001" s="165"/>
      <c r="U1001" s="165"/>
      <c r="V1001" s="165"/>
      <c r="W1001" s="165"/>
      <c r="X1001" s="165"/>
      <c r="Y1001" s="165"/>
      <c r="Z1001" s="165"/>
    </row>
    <row r="1002">
      <c r="A1002" s="165"/>
      <c r="B1002" s="165"/>
      <c r="C1002" s="165"/>
      <c r="D1002" s="54"/>
      <c r="E1002" s="165"/>
      <c r="F1002" s="54"/>
      <c r="G1002" s="54"/>
      <c r="H1002" s="54"/>
      <c r="I1002" s="54"/>
      <c r="J1002" s="165"/>
      <c r="K1002" s="165"/>
      <c r="L1002" s="165"/>
      <c r="M1002" s="165"/>
      <c r="N1002" s="165"/>
      <c r="O1002" s="165"/>
      <c r="P1002" s="165"/>
      <c r="Q1002" s="165"/>
      <c r="R1002" s="165"/>
      <c r="S1002" s="165"/>
      <c r="T1002" s="165"/>
      <c r="U1002" s="165"/>
      <c r="V1002" s="165"/>
      <c r="W1002" s="165"/>
      <c r="X1002" s="165"/>
      <c r="Y1002" s="165"/>
      <c r="Z1002" s="165"/>
    </row>
    <row r="1003">
      <c r="A1003" s="165"/>
      <c r="B1003" s="165"/>
      <c r="C1003" s="165"/>
      <c r="D1003" s="54"/>
      <c r="E1003" s="165"/>
      <c r="F1003" s="54"/>
      <c r="G1003" s="54"/>
      <c r="H1003" s="54"/>
      <c r="I1003" s="54"/>
      <c r="J1003" s="165"/>
      <c r="K1003" s="165"/>
      <c r="L1003" s="165"/>
      <c r="M1003" s="165"/>
      <c r="N1003" s="165"/>
      <c r="O1003" s="165"/>
      <c r="P1003" s="165"/>
      <c r="Q1003" s="165"/>
      <c r="R1003" s="165"/>
      <c r="S1003" s="165"/>
      <c r="T1003" s="165"/>
      <c r="U1003" s="165"/>
      <c r="V1003" s="165"/>
      <c r="W1003" s="165"/>
      <c r="X1003" s="165"/>
      <c r="Y1003" s="165"/>
      <c r="Z1003" s="165"/>
    </row>
    <row r="1004">
      <c r="A1004" s="165"/>
      <c r="B1004" s="165"/>
      <c r="C1004" s="165"/>
      <c r="D1004" s="54"/>
      <c r="E1004" s="165"/>
      <c r="F1004" s="54"/>
      <c r="G1004" s="54"/>
      <c r="H1004" s="54"/>
      <c r="I1004" s="54"/>
      <c r="J1004" s="165"/>
      <c r="K1004" s="165"/>
      <c r="L1004" s="165"/>
      <c r="M1004" s="165"/>
      <c r="N1004" s="165"/>
      <c r="O1004" s="165"/>
      <c r="P1004" s="165"/>
      <c r="Q1004" s="165"/>
      <c r="R1004" s="165"/>
      <c r="S1004" s="165"/>
      <c r="T1004" s="165"/>
      <c r="U1004" s="165"/>
      <c r="V1004" s="165"/>
      <c r="W1004" s="165"/>
      <c r="X1004" s="165"/>
      <c r="Y1004" s="165"/>
      <c r="Z1004" s="165"/>
    </row>
    <row r="1005">
      <c r="A1005" s="165"/>
      <c r="B1005" s="165"/>
      <c r="C1005" s="165"/>
      <c r="D1005" s="54"/>
      <c r="E1005" s="165"/>
      <c r="F1005" s="54"/>
      <c r="G1005" s="54"/>
      <c r="H1005" s="54"/>
      <c r="I1005" s="54"/>
      <c r="J1005" s="165"/>
      <c r="K1005" s="165"/>
      <c r="L1005" s="165"/>
      <c r="M1005" s="165"/>
      <c r="N1005" s="165"/>
      <c r="O1005" s="165"/>
      <c r="P1005" s="165"/>
      <c r="Q1005" s="165"/>
      <c r="R1005" s="165"/>
      <c r="S1005" s="165"/>
      <c r="T1005" s="165"/>
      <c r="U1005" s="165"/>
      <c r="V1005" s="165"/>
      <c r="W1005" s="165"/>
      <c r="X1005" s="165"/>
      <c r="Y1005" s="165"/>
      <c r="Z1005" s="165"/>
    </row>
    <row r="1006">
      <c r="A1006" s="165"/>
      <c r="B1006" s="165"/>
      <c r="C1006" s="165"/>
      <c r="D1006" s="54"/>
      <c r="E1006" s="165"/>
      <c r="F1006" s="54"/>
      <c r="G1006" s="54"/>
      <c r="H1006" s="54"/>
      <c r="I1006" s="54"/>
      <c r="J1006" s="165"/>
      <c r="K1006" s="165"/>
      <c r="L1006" s="165"/>
      <c r="M1006" s="165"/>
      <c r="N1006" s="165"/>
      <c r="O1006" s="165"/>
      <c r="P1006" s="165"/>
      <c r="Q1006" s="165"/>
      <c r="R1006" s="165"/>
      <c r="S1006" s="165"/>
      <c r="T1006" s="165"/>
      <c r="U1006" s="165"/>
      <c r="V1006" s="165"/>
      <c r="W1006" s="165"/>
      <c r="X1006" s="165"/>
      <c r="Y1006" s="165"/>
      <c r="Z1006" s="165"/>
    </row>
    <row r="1007">
      <c r="A1007" s="165"/>
      <c r="B1007" s="165"/>
      <c r="C1007" s="165"/>
      <c r="D1007" s="54"/>
      <c r="E1007" s="165"/>
      <c r="F1007" s="54"/>
      <c r="G1007" s="54"/>
      <c r="H1007" s="54"/>
      <c r="I1007" s="54"/>
      <c r="J1007" s="165"/>
      <c r="K1007" s="165"/>
      <c r="L1007" s="165"/>
      <c r="M1007" s="165"/>
      <c r="N1007" s="165"/>
      <c r="O1007" s="165"/>
      <c r="P1007" s="165"/>
      <c r="Q1007" s="165"/>
      <c r="R1007" s="165"/>
      <c r="S1007" s="165"/>
      <c r="T1007" s="165"/>
      <c r="U1007" s="165"/>
      <c r="V1007" s="165"/>
      <c r="W1007" s="165"/>
      <c r="X1007" s="165"/>
      <c r="Y1007" s="165"/>
      <c r="Z1007" s="165"/>
    </row>
    <row r="1008">
      <c r="A1008" s="165"/>
      <c r="B1008" s="165"/>
      <c r="C1008" s="165"/>
      <c r="D1008" s="54"/>
      <c r="E1008" s="165"/>
      <c r="F1008" s="54"/>
      <c r="G1008" s="54"/>
      <c r="H1008" s="54"/>
      <c r="I1008" s="54"/>
      <c r="J1008" s="165"/>
      <c r="K1008" s="165"/>
      <c r="L1008" s="165"/>
      <c r="M1008" s="165"/>
      <c r="N1008" s="165"/>
      <c r="O1008" s="165"/>
      <c r="P1008" s="165"/>
      <c r="Q1008" s="165"/>
      <c r="R1008" s="165"/>
      <c r="S1008" s="165"/>
      <c r="T1008" s="165"/>
      <c r="U1008" s="165"/>
      <c r="V1008" s="165"/>
      <c r="W1008" s="165"/>
      <c r="X1008" s="165"/>
      <c r="Y1008" s="165"/>
      <c r="Z1008" s="165"/>
    </row>
  </sheetData>
  <autoFilter ref="$A$1:$U$27"/>
  <dataValidations>
    <dataValidation type="list" allowBlank="1" showErrorMessage="1" sqref="Q2:Q27">
      <formula1>"EN ALMACEN 11,PENDIENTE,DIRECTO A CLIENTE,PARCIAL,ENVIADA,-"</formula1>
    </dataValidation>
    <dataValidation type="list" allowBlank="1" showErrorMessage="1" sqref="J2:J27 M2:M27">
      <formula1>"MPC,CEO,Gamit,ITH,Manprec,N/A"</formula1>
    </dataValidation>
    <dataValidation type="list" allowBlank="1" showErrorMessage="1" sqref="L2:L27">
      <formula1>"EURO,MXN,USD"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88"/>
    <col customWidth="1" min="2" max="2" width="21.63"/>
    <col customWidth="1" min="3" max="3" width="54.63"/>
    <col customWidth="1" min="4" max="4" width="10.5"/>
    <col customWidth="1" min="5" max="5" width="9.75"/>
    <col customWidth="1" min="6" max="6" width="11.38"/>
    <col customWidth="1" min="7" max="7" width="13.0"/>
    <col customWidth="1" min="8" max="8" width="11.63"/>
    <col customWidth="1" min="9" max="9" width="12.0"/>
    <col customWidth="1" min="10" max="10" width="16.13"/>
    <col customWidth="1" min="11" max="11" width="13.88"/>
    <col customWidth="1" min="12" max="12" width="14.5"/>
    <col customWidth="1" min="13" max="13" width="19.63"/>
    <col customWidth="1" min="14" max="14" width="13.13"/>
    <col customWidth="1" min="15" max="15" width="6.13"/>
    <col customWidth="1" min="16" max="16" width="15.13"/>
    <col customWidth="1" min="17" max="17" width="16.75"/>
    <col customWidth="1" min="18" max="18" width="8.0"/>
    <col customWidth="1" min="19" max="19" width="18.25"/>
    <col customWidth="1" min="20" max="20" width="8.13"/>
    <col customWidth="1" min="21" max="21" width="18.25"/>
  </cols>
  <sheetData>
    <row r="1">
      <c r="A1" s="55" t="s">
        <v>3</v>
      </c>
      <c r="B1" s="55" t="s">
        <v>12</v>
      </c>
      <c r="C1" s="75" t="s">
        <v>7</v>
      </c>
      <c r="D1" s="55" t="s">
        <v>13</v>
      </c>
      <c r="E1" s="55" t="s">
        <v>14</v>
      </c>
      <c r="F1" s="55" t="s">
        <v>15</v>
      </c>
      <c r="G1" s="55" t="s">
        <v>16</v>
      </c>
      <c r="H1" s="56" t="s">
        <v>17</v>
      </c>
      <c r="I1" s="55" t="s">
        <v>19</v>
      </c>
      <c r="J1" s="55" t="s">
        <v>20</v>
      </c>
      <c r="K1" s="60" t="s">
        <v>21</v>
      </c>
      <c r="L1" s="55" t="s">
        <v>27</v>
      </c>
      <c r="M1" s="55" t="s">
        <v>28</v>
      </c>
      <c r="N1" s="55" t="s">
        <v>29</v>
      </c>
      <c r="O1" s="58" t="s">
        <v>30</v>
      </c>
      <c r="P1" s="59" t="s">
        <v>34</v>
      </c>
      <c r="Q1" s="61" t="s">
        <v>37</v>
      </c>
      <c r="R1" s="59" t="s">
        <v>38</v>
      </c>
      <c r="S1" s="59" t="s">
        <v>39</v>
      </c>
      <c r="T1" s="59" t="s">
        <v>40</v>
      </c>
      <c r="U1" s="59" t="s">
        <v>39</v>
      </c>
    </row>
    <row r="2">
      <c r="A2" s="54"/>
      <c r="B2" s="42" t="s">
        <v>1377</v>
      </c>
      <c r="C2" s="33" t="s">
        <v>568</v>
      </c>
      <c r="D2" s="42">
        <v>2.0</v>
      </c>
      <c r="E2" s="241" t="s">
        <v>575</v>
      </c>
      <c r="F2" s="241" t="s">
        <v>497</v>
      </c>
      <c r="G2" s="42" t="s">
        <v>868</v>
      </c>
      <c r="H2" s="42" t="s">
        <v>868</v>
      </c>
      <c r="I2" s="42" t="s">
        <v>497</v>
      </c>
      <c r="J2" s="42" t="s">
        <v>401</v>
      </c>
      <c r="K2" s="128">
        <v>18895.0</v>
      </c>
      <c r="L2" s="42" t="s">
        <v>227</v>
      </c>
      <c r="M2" s="42" t="s">
        <v>401</v>
      </c>
      <c r="N2" s="42" t="s">
        <v>1390</v>
      </c>
      <c r="O2" s="73" t="b">
        <v>0</v>
      </c>
      <c r="P2" s="73"/>
      <c r="Q2" s="42" t="s">
        <v>425</v>
      </c>
      <c r="R2" s="42"/>
      <c r="S2" s="42" t="b">
        <v>0</v>
      </c>
      <c r="T2" s="73"/>
      <c r="U2" s="42" t="b">
        <v>0</v>
      </c>
    </row>
    <row r="3">
      <c r="A3" s="54"/>
      <c r="B3" s="47" t="s">
        <v>1377</v>
      </c>
      <c r="C3" s="44" t="s">
        <v>1391</v>
      </c>
      <c r="D3" s="47">
        <v>1.0</v>
      </c>
      <c r="E3" s="47" t="s">
        <v>575</v>
      </c>
      <c r="F3" s="47" t="s">
        <v>497</v>
      </c>
      <c r="G3" s="47" t="s">
        <v>1393</v>
      </c>
      <c r="H3" s="47" t="s">
        <v>1393</v>
      </c>
      <c r="I3" s="42" t="s">
        <v>497</v>
      </c>
      <c r="J3" s="42" t="s">
        <v>401</v>
      </c>
      <c r="K3" s="128">
        <v>48059.79</v>
      </c>
      <c r="L3" s="42" t="s">
        <v>227</v>
      </c>
      <c r="M3" s="42" t="s">
        <v>401</v>
      </c>
      <c r="N3" s="42" t="s">
        <v>1390</v>
      </c>
      <c r="O3" s="73" t="b">
        <v>0</v>
      </c>
      <c r="P3" s="73"/>
      <c r="Q3" s="42" t="s">
        <v>425</v>
      </c>
      <c r="R3" s="42"/>
      <c r="S3" s="42" t="b">
        <v>0</v>
      </c>
      <c r="T3" s="73"/>
      <c r="U3" s="42" t="b">
        <v>0</v>
      </c>
    </row>
    <row r="4">
      <c r="A4" s="54"/>
      <c r="B4" s="47" t="s">
        <v>1377</v>
      </c>
      <c r="C4" s="44" t="s">
        <v>570</v>
      </c>
      <c r="D4" s="47">
        <v>3.0</v>
      </c>
      <c r="E4" s="47" t="s">
        <v>575</v>
      </c>
      <c r="F4" s="47" t="s">
        <v>497</v>
      </c>
      <c r="G4" s="47" t="s">
        <v>1398</v>
      </c>
      <c r="H4" s="47" t="s">
        <v>1398</v>
      </c>
      <c r="I4" s="42" t="s">
        <v>497</v>
      </c>
      <c r="J4" s="42" t="s">
        <v>401</v>
      </c>
      <c r="K4" s="128">
        <v>78853.3</v>
      </c>
      <c r="L4" s="42" t="s">
        <v>227</v>
      </c>
      <c r="M4" s="42" t="s">
        <v>401</v>
      </c>
      <c r="N4" s="42" t="s">
        <v>1390</v>
      </c>
      <c r="O4" s="73" t="b">
        <v>0</v>
      </c>
      <c r="P4" s="73"/>
      <c r="Q4" s="42" t="s">
        <v>425</v>
      </c>
      <c r="R4" s="42"/>
      <c r="S4" s="42" t="b">
        <v>0</v>
      </c>
      <c r="T4" s="73"/>
      <c r="U4" s="42" t="b">
        <v>0</v>
      </c>
    </row>
    <row r="5">
      <c r="A5" s="54"/>
      <c r="B5" s="47" t="s">
        <v>1377</v>
      </c>
      <c r="C5" s="44" t="s">
        <v>1402</v>
      </c>
      <c r="D5" s="47">
        <v>1.0</v>
      </c>
      <c r="E5" s="47" t="s">
        <v>575</v>
      </c>
      <c r="F5" s="47" t="s">
        <v>497</v>
      </c>
      <c r="G5" s="47" t="s">
        <v>1403</v>
      </c>
      <c r="H5" s="47" t="s">
        <v>1403</v>
      </c>
      <c r="I5" s="42" t="s">
        <v>497</v>
      </c>
      <c r="J5" s="42" t="s">
        <v>401</v>
      </c>
      <c r="K5" s="128">
        <v>72836.6</v>
      </c>
      <c r="L5" s="42" t="s">
        <v>227</v>
      </c>
      <c r="M5" s="42" t="s">
        <v>401</v>
      </c>
      <c r="N5" s="42" t="s">
        <v>1390</v>
      </c>
      <c r="O5" s="73" t="b">
        <v>0</v>
      </c>
      <c r="P5" s="73"/>
      <c r="Q5" s="42" t="s">
        <v>425</v>
      </c>
      <c r="R5" s="42"/>
      <c r="S5" s="42" t="b">
        <v>0</v>
      </c>
      <c r="T5" s="73"/>
      <c r="U5" s="42" t="b">
        <v>0</v>
      </c>
    </row>
    <row r="6">
      <c r="A6" s="54"/>
      <c r="B6" s="54"/>
      <c r="D6" s="54"/>
      <c r="E6" s="54"/>
      <c r="F6" s="54"/>
      <c r="G6" s="54"/>
      <c r="H6" s="54"/>
      <c r="I6" s="54"/>
      <c r="J6" s="73"/>
      <c r="K6" s="146"/>
      <c r="L6" s="73"/>
      <c r="M6" s="73"/>
      <c r="N6" s="73"/>
      <c r="O6" s="73" t="b">
        <v>0</v>
      </c>
      <c r="P6" s="73"/>
      <c r="Q6" s="42" t="s">
        <v>425</v>
      </c>
      <c r="R6" s="42"/>
      <c r="S6" s="42" t="b">
        <v>0</v>
      </c>
      <c r="T6" s="73"/>
      <c r="U6" s="42" t="b">
        <v>0</v>
      </c>
    </row>
    <row r="7">
      <c r="A7" s="54"/>
      <c r="B7" s="54"/>
      <c r="D7" s="54"/>
      <c r="E7" s="54"/>
      <c r="F7" s="54"/>
      <c r="G7" s="54"/>
      <c r="H7" s="54"/>
      <c r="I7" s="54"/>
      <c r="J7" s="73"/>
      <c r="K7" s="146"/>
      <c r="L7" s="73"/>
      <c r="M7" s="73"/>
      <c r="N7" s="73"/>
      <c r="O7" s="73" t="b">
        <v>0</v>
      </c>
      <c r="P7" s="73"/>
      <c r="Q7" s="42" t="s">
        <v>425</v>
      </c>
      <c r="R7" s="42"/>
      <c r="S7" s="42" t="b">
        <v>0</v>
      </c>
      <c r="T7" s="73"/>
      <c r="U7" s="42" t="b">
        <v>0</v>
      </c>
    </row>
    <row r="8">
      <c r="A8" s="54"/>
      <c r="B8" s="54"/>
      <c r="D8" s="54"/>
      <c r="E8" s="54"/>
      <c r="F8" s="54"/>
      <c r="G8" s="54"/>
      <c r="H8" s="54"/>
      <c r="I8" s="54"/>
      <c r="J8" s="73"/>
      <c r="K8" s="146"/>
      <c r="L8" s="73"/>
      <c r="M8" s="73"/>
      <c r="N8" s="73"/>
      <c r="O8" s="73" t="b">
        <v>0</v>
      </c>
      <c r="P8" s="73"/>
      <c r="Q8" s="42" t="s">
        <v>425</v>
      </c>
      <c r="R8" s="42"/>
      <c r="S8" s="42" t="b">
        <v>0</v>
      </c>
      <c r="T8" s="73"/>
      <c r="U8" s="42" t="b">
        <v>0</v>
      </c>
    </row>
    <row r="9">
      <c r="A9" s="54"/>
      <c r="B9" s="54"/>
      <c r="D9" s="54"/>
      <c r="E9" s="54"/>
      <c r="F9" s="54"/>
      <c r="G9" s="54"/>
      <c r="H9" s="54"/>
      <c r="I9" s="54"/>
      <c r="J9" s="73"/>
      <c r="K9" s="146"/>
      <c r="L9" s="73"/>
      <c r="M9" s="73"/>
      <c r="N9" s="73"/>
      <c r="O9" s="73" t="b">
        <v>0</v>
      </c>
      <c r="P9" s="73"/>
      <c r="Q9" s="42" t="s">
        <v>425</v>
      </c>
      <c r="R9" s="42"/>
      <c r="S9" s="42" t="b">
        <v>0</v>
      </c>
      <c r="T9" s="73"/>
      <c r="U9" s="42" t="b">
        <v>0</v>
      </c>
    </row>
    <row r="10">
      <c r="A10" s="54"/>
      <c r="B10" s="54"/>
      <c r="D10" s="54"/>
      <c r="E10" s="54"/>
      <c r="F10" s="54"/>
      <c r="G10" s="54"/>
      <c r="H10" s="54"/>
      <c r="I10" s="54"/>
      <c r="J10" s="73"/>
      <c r="K10" s="146"/>
      <c r="L10" s="73"/>
      <c r="M10" s="73"/>
      <c r="N10" s="73"/>
      <c r="O10" s="73" t="b">
        <v>0</v>
      </c>
      <c r="P10" s="73"/>
      <c r="Q10" s="42" t="s">
        <v>425</v>
      </c>
      <c r="R10" s="42"/>
      <c r="S10" s="42" t="b">
        <v>0</v>
      </c>
      <c r="T10" s="73"/>
      <c r="U10" s="42" t="b">
        <v>0</v>
      </c>
    </row>
    <row r="11">
      <c r="A11" s="54"/>
      <c r="B11" s="54"/>
      <c r="D11" s="54"/>
      <c r="E11" s="54"/>
      <c r="F11" s="54"/>
      <c r="G11" s="54"/>
      <c r="H11" s="54"/>
      <c r="I11" s="54"/>
      <c r="J11" s="73"/>
      <c r="K11" s="146"/>
      <c r="L11" s="73"/>
      <c r="M11" s="73"/>
      <c r="N11" s="73"/>
      <c r="O11" s="73" t="b">
        <v>0</v>
      </c>
      <c r="P11" s="73"/>
      <c r="Q11" s="42" t="s">
        <v>425</v>
      </c>
      <c r="R11" s="42"/>
      <c r="S11" s="42" t="b">
        <v>0</v>
      </c>
      <c r="T11" s="73"/>
      <c r="U11" s="42" t="b">
        <v>0</v>
      </c>
    </row>
    <row r="12">
      <c r="A12" s="54"/>
      <c r="B12" s="54"/>
      <c r="D12" s="54"/>
      <c r="E12" s="54"/>
      <c r="F12" s="54"/>
      <c r="G12" s="54"/>
      <c r="H12" s="54"/>
      <c r="I12" s="54"/>
      <c r="J12" s="73"/>
      <c r="K12" s="146"/>
      <c r="L12" s="73"/>
      <c r="M12" s="73"/>
      <c r="N12" s="73"/>
      <c r="O12" s="73" t="b">
        <v>0</v>
      </c>
      <c r="P12" s="73"/>
      <c r="Q12" s="42" t="s">
        <v>425</v>
      </c>
      <c r="R12" s="42"/>
      <c r="S12" s="42" t="b">
        <v>0</v>
      </c>
      <c r="T12" s="73"/>
      <c r="U12" s="42" t="b">
        <v>0</v>
      </c>
    </row>
    <row r="13">
      <c r="A13" s="54"/>
      <c r="B13" s="54"/>
      <c r="D13" s="54"/>
      <c r="E13" s="54"/>
      <c r="F13" s="54"/>
      <c r="G13" s="54"/>
      <c r="H13" s="54"/>
      <c r="I13" s="54"/>
      <c r="J13" s="73"/>
      <c r="K13" s="146"/>
      <c r="L13" s="73"/>
      <c r="M13" s="73"/>
      <c r="N13" s="73"/>
      <c r="O13" s="73" t="b">
        <v>0</v>
      </c>
      <c r="P13" s="73"/>
      <c r="Q13" s="42" t="s">
        <v>425</v>
      </c>
      <c r="R13" s="42"/>
      <c r="S13" s="42" t="b">
        <v>0</v>
      </c>
      <c r="T13" s="73"/>
      <c r="U13" s="42" t="b">
        <v>0</v>
      </c>
    </row>
    <row r="14">
      <c r="A14" s="54"/>
      <c r="B14" s="54"/>
      <c r="D14" s="54"/>
      <c r="E14" s="54"/>
      <c r="F14" s="54"/>
      <c r="G14" s="54"/>
      <c r="H14" s="54"/>
      <c r="I14" s="54"/>
      <c r="J14" s="73"/>
      <c r="K14" s="146"/>
      <c r="L14" s="73"/>
      <c r="M14" s="73"/>
      <c r="N14" s="73"/>
      <c r="O14" s="73" t="b">
        <v>0</v>
      </c>
      <c r="P14" s="73"/>
      <c r="Q14" s="42" t="s">
        <v>425</v>
      </c>
      <c r="R14" s="42"/>
      <c r="S14" s="42" t="b">
        <v>0</v>
      </c>
      <c r="T14" s="73"/>
      <c r="U14" s="42" t="b">
        <v>0</v>
      </c>
    </row>
    <row r="15">
      <c r="A15" s="54"/>
      <c r="B15" s="54"/>
      <c r="D15" s="54"/>
      <c r="E15" s="54"/>
      <c r="F15" s="54"/>
      <c r="G15" s="54"/>
      <c r="H15" s="54"/>
      <c r="I15" s="54"/>
      <c r="J15" s="73"/>
      <c r="K15" s="146"/>
      <c r="L15" s="73"/>
      <c r="M15" s="73"/>
      <c r="N15" s="73"/>
      <c r="O15" s="73" t="b">
        <v>0</v>
      </c>
      <c r="P15" s="73"/>
      <c r="Q15" s="42" t="s">
        <v>425</v>
      </c>
      <c r="R15" s="42"/>
      <c r="S15" s="42" t="b">
        <v>0</v>
      </c>
      <c r="T15" s="73"/>
      <c r="U15" s="42" t="b">
        <v>0</v>
      </c>
    </row>
    <row r="16">
      <c r="A16" s="54"/>
      <c r="B16" s="54"/>
      <c r="D16" s="54"/>
      <c r="E16" s="54"/>
      <c r="F16" s="54"/>
      <c r="G16" s="54"/>
      <c r="H16" s="54"/>
      <c r="I16" s="54"/>
      <c r="J16" s="73"/>
      <c r="K16" s="146"/>
      <c r="L16" s="73"/>
      <c r="M16" s="73"/>
      <c r="N16" s="73"/>
      <c r="O16" s="73" t="b">
        <v>0</v>
      </c>
      <c r="P16" s="73"/>
      <c r="Q16" s="42" t="s">
        <v>425</v>
      </c>
      <c r="R16" s="42"/>
      <c r="S16" s="42" t="b">
        <v>0</v>
      </c>
      <c r="T16" s="73"/>
      <c r="U16" s="42" t="b">
        <v>0</v>
      </c>
    </row>
    <row r="17">
      <c r="A17" s="54"/>
      <c r="B17" s="54"/>
      <c r="D17" s="54"/>
      <c r="E17" s="54"/>
      <c r="F17" s="54"/>
      <c r="G17" s="54"/>
      <c r="H17" s="54"/>
      <c r="I17" s="54"/>
      <c r="J17" s="73"/>
      <c r="K17" s="146"/>
      <c r="L17" s="73"/>
      <c r="M17" s="73"/>
      <c r="N17" s="73"/>
      <c r="O17" s="73" t="b">
        <v>0</v>
      </c>
      <c r="P17" s="73"/>
      <c r="Q17" s="42" t="s">
        <v>425</v>
      </c>
      <c r="R17" s="42"/>
      <c r="S17" s="42" t="b">
        <v>0</v>
      </c>
      <c r="T17" s="73"/>
      <c r="U17" s="42" t="b">
        <v>0</v>
      </c>
    </row>
    <row r="18">
      <c r="A18" s="54"/>
      <c r="B18" s="54"/>
      <c r="D18" s="54"/>
      <c r="E18" s="54"/>
      <c r="F18" s="54"/>
      <c r="G18" s="54"/>
      <c r="H18" s="54"/>
      <c r="I18" s="54"/>
      <c r="J18" s="73"/>
      <c r="K18" s="146"/>
      <c r="L18" s="73"/>
      <c r="M18" s="73"/>
      <c r="N18" s="73"/>
      <c r="O18" s="73" t="b">
        <v>0</v>
      </c>
      <c r="P18" s="73"/>
      <c r="Q18" s="42" t="s">
        <v>425</v>
      </c>
      <c r="R18" s="42"/>
      <c r="S18" s="42" t="b">
        <v>0</v>
      </c>
      <c r="T18" s="73"/>
      <c r="U18" s="42" t="b">
        <v>0</v>
      </c>
    </row>
    <row r="19">
      <c r="A19" s="54"/>
      <c r="B19" s="54"/>
      <c r="D19" s="54"/>
      <c r="E19" s="54"/>
      <c r="F19" s="54"/>
      <c r="G19" s="54"/>
      <c r="H19" s="54"/>
      <c r="I19" s="54"/>
      <c r="J19" s="73"/>
      <c r="K19" s="146"/>
      <c r="L19" s="73"/>
      <c r="M19" s="73"/>
      <c r="N19" s="73"/>
      <c r="O19" s="73" t="b">
        <v>0</v>
      </c>
      <c r="P19" s="73"/>
      <c r="Q19" s="42" t="s">
        <v>425</v>
      </c>
      <c r="R19" s="42"/>
      <c r="S19" s="42" t="b">
        <v>0</v>
      </c>
      <c r="T19" s="73"/>
      <c r="U19" s="42" t="b">
        <v>0</v>
      </c>
    </row>
    <row r="20">
      <c r="A20" s="54"/>
      <c r="B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</row>
    <row r="21">
      <c r="A21" s="54"/>
      <c r="B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</row>
    <row r="22">
      <c r="A22" s="54"/>
      <c r="B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</row>
    <row r="23">
      <c r="A23" s="54"/>
      <c r="B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</row>
    <row r="24">
      <c r="A24" s="54"/>
      <c r="B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</row>
    <row r="25">
      <c r="A25" s="54"/>
      <c r="B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</row>
    <row r="26">
      <c r="A26" s="54"/>
      <c r="B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</row>
    <row r="27">
      <c r="A27" s="54"/>
      <c r="B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</row>
    <row r="28">
      <c r="A28" s="54"/>
      <c r="B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</row>
    <row r="29">
      <c r="A29" s="54"/>
      <c r="B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</row>
    <row r="30">
      <c r="A30" s="54"/>
      <c r="B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</row>
    <row r="31">
      <c r="A31" s="54"/>
      <c r="B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</row>
    <row r="32">
      <c r="A32" s="54"/>
      <c r="B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</row>
    <row r="33">
      <c r="A33" s="54"/>
      <c r="B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</row>
    <row r="34">
      <c r="A34" s="54"/>
      <c r="B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</row>
    <row r="35">
      <c r="A35" s="54"/>
      <c r="B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</row>
    <row r="36">
      <c r="A36" s="54"/>
      <c r="B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</row>
    <row r="37">
      <c r="A37" s="54"/>
      <c r="B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</row>
    <row r="38">
      <c r="A38" s="54"/>
      <c r="B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</row>
    <row r="39">
      <c r="A39" s="54"/>
      <c r="B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</row>
    <row r="40">
      <c r="A40" s="54"/>
      <c r="B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</row>
    <row r="41">
      <c r="A41" s="54"/>
      <c r="B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</row>
    <row r="42">
      <c r="A42" s="54"/>
      <c r="B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</row>
    <row r="43">
      <c r="A43" s="54"/>
      <c r="B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</row>
    <row r="44">
      <c r="A44" s="54"/>
      <c r="B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</row>
    <row r="45">
      <c r="A45" s="54"/>
      <c r="B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</row>
    <row r="46">
      <c r="A46" s="54"/>
      <c r="B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</row>
    <row r="47">
      <c r="A47" s="54"/>
      <c r="B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</row>
    <row r="48">
      <c r="A48" s="54"/>
      <c r="B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</row>
    <row r="49">
      <c r="A49" s="54"/>
      <c r="B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</row>
    <row r="50">
      <c r="A50" s="54"/>
      <c r="B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</row>
    <row r="51">
      <c r="A51" s="54"/>
      <c r="B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</row>
    <row r="52">
      <c r="A52" s="54"/>
      <c r="B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</row>
    <row r="53">
      <c r="A53" s="54"/>
      <c r="B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</row>
    <row r="54">
      <c r="A54" s="54"/>
      <c r="B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</row>
    <row r="55">
      <c r="A55" s="54"/>
      <c r="B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</row>
    <row r="56">
      <c r="A56" s="54"/>
      <c r="B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</row>
    <row r="57">
      <c r="A57" s="54"/>
      <c r="B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</row>
    <row r="58">
      <c r="A58" s="54"/>
      <c r="B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</row>
    <row r="59">
      <c r="A59" s="54"/>
      <c r="B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</row>
    <row r="60">
      <c r="A60" s="54"/>
      <c r="B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</row>
    <row r="61">
      <c r="A61" s="54"/>
      <c r="B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</row>
    <row r="62">
      <c r="A62" s="54"/>
      <c r="B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</row>
    <row r="63">
      <c r="A63" s="54"/>
      <c r="B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</row>
    <row r="64">
      <c r="A64" s="54"/>
      <c r="B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</row>
    <row r="65">
      <c r="A65" s="54"/>
      <c r="B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</row>
    <row r="66">
      <c r="A66" s="54"/>
      <c r="B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</row>
    <row r="67">
      <c r="A67" s="54"/>
      <c r="B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</row>
    <row r="68">
      <c r="A68" s="54"/>
      <c r="B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</row>
    <row r="69">
      <c r="A69" s="54"/>
      <c r="B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</row>
    <row r="70">
      <c r="A70" s="54"/>
      <c r="B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</row>
    <row r="71">
      <c r="A71" s="54"/>
      <c r="B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</row>
    <row r="72">
      <c r="A72" s="54"/>
      <c r="B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</row>
    <row r="73">
      <c r="A73" s="54"/>
      <c r="B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</row>
    <row r="74">
      <c r="A74" s="54"/>
      <c r="B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</row>
    <row r="75">
      <c r="A75" s="54"/>
      <c r="B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</row>
    <row r="76">
      <c r="A76" s="54"/>
      <c r="B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</row>
    <row r="77">
      <c r="A77" s="54"/>
      <c r="B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</row>
    <row r="78">
      <c r="A78" s="54"/>
      <c r="B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</row>
    <row r="79">
      <c r="A79" s="54"/>
      <c r="B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</row>
    <row r="80">
      <c r="A80" s="54"/>
      <c r="B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</row>
    <row r="81">
      <c r="A81" s="54"/>
      <c r="B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</row>
    <row r="82">
      <c r="A82" s="54"/>
      <c r="B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</row>
    <row r="83">
      <c r="A83" s="54"/>
      <c r="B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</row>
    <row r="84">
      <c r="A84" s="54"/>
      <c r="B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</row>
    <row r="85">
      <c r="A85" s="54"/>
      <c r="B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</row>
    <row r="86">
      <c r="A86" s="54"/>
      <c r="B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</row>
    <row r="87">
      <c r="A87" s="54"/>
      <c r="B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</row>
    <row r="88">
      <c r="A88" s="54"/>
      <c r="B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</row>
    <row r="89">
      <c r="A89" s="54"/>
      <c r="B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</row>
    <row r="90">
      <c r="A90" s="54"/>
      <c r="B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</row>
    <row r="91">
      <c r="A91" s="54"/>
      <c r="B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</row>
    <row r="92">
      <c r="A92" s="54"/>
      <c r="B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</row>
    <row r="93">
      <c r="A93" s="54"/>
      <c r="B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</row>
    <row r="94">
      <c r="A94" s="54"/>
      <c r="B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</row>
    <row r="95">
      <c r="A95" s="54"/>
      <c r="B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</row>
    <row r="96">
      <c r="A96" s="54"/>
      <c r="B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</row>
    <row r="97">
      <c r="A97" s="54"/>
      <c r="B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</row>
    <row r="98">
      <c r="A98" s="54"/>
      <c r="B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</row>
    <row r="99">
      <c r="A99" s="54"/>
      <c r="B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</row>
    <row r="100">
      <c r="A100" s="54"/>
      <c r="B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</row>
    <row r="101">
      <c r="A101" s="54"/>
      <c r="B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</row>
    <row r="102">
      <c r="A102" s="54"/>
      <c r="B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</row>
    <row r="103">
      <c r="A103" s="54"/>
      <c r="B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</row>
    <row r="104">
      <c r="A104" s="54"/>
      <c r="B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</row>
    <row r="105">
      <c r="A105" s="54"/>
      <c r="B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</row>
    <row r="106">
      <c r="A106" s="54"/>
      <c r="B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</row>
    <row r="107">
      <c r="A107" s="54"/>
      <c r="B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</row>
    <row r="108">
      <c r="A108" s="54"/>
      <c r="B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</row>
    <row r="109">
      <c r="A109" s="54"/>
      <c r="B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</row>
    <row r="110">
      <c r="A110" s="54"/>
      <c r="B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</row>
    <row r="111">
      <c r="A111" s="54"/>
      <c r="B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</row>
    <row r="112">
      <c r="A112" s="54"/>
      <c r="B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</row>
    <row r="113">
      <c r="A113" s="54"/>
      <c r="B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</row>
    <row r="114">
      <c r="A114" s="54"/>
      <c r="B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</row>
    <row r="115">
      <c r="A115" s="54"/>
      <c r="B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</row>
    <row r="116">
      <c r="A116" s="54"/>
      <c r="B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</row>
    <row r="117">
      <c r="A117" s="54"/>
      <c r="B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</row>
    <row r="118">
      <c r="A118" s="54"/>
      <c r="B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</row>
    <row r="119">
      <c r="A119" s="54"/>
      <c r="B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</row>
    <row r="120">
      <c r="A120" s="54"/>
      <c r="B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</row>
    <row r="121">
      <c r="A121" s="54"/>
      <c r="B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</row>
    <row r="122">
      <c r="A122" s="54"/>
      <c r="B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</row>
    <row r="123">
      <c r="A123" s="54"/>
      <c r="B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</row>
    <row r="124">
      <c r="A124" s="54"/>
      <c r="B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</row>
    <row r="125">
      <c r="A125" s="54"/>
      <c r="B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</row>
    <row r="126">
      <c r="A126" s="54"/>
      <c r="B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</row>
    <row r="127">
      <c r="A127" s="54"/>
      <c r="B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</row>
    <row r="128">
      <c r="A128" s="54"/>
      <c r="B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</row>
    <row r="129">
      <c r="A129" s="54"/>
      <c r="B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</row>
    <row r="130">
      <c r="A130" s="54"/>
      <c r="B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</row>
    <row r="131">
      <c r="A131" s="54"/>
      <c r="B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</row>
    <row r="132">
      <c r="A132" s="54"/>
      <c r="B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</row>
    <row r="133">
      <c r="A133" s="54"/>
      <c r="B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</row>
    <row r="134">
      <c r="A134" s="54"/>
      <c r="B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</row>
    <row r="135">
      <c r="A135" s="54"/>
      <c r="B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</row>
    <row r="136">
      <c r="A136" s="54"/>
      <c r="B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</row>
    <row r="137">
      <c r="A137" s="54"/>
      <c r="B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</row>
    <row r="138">
      <c r="A138" s="54"/>
      <c r="B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</row>
    <row r="139">
      <c r="A139" s="54"/>
      <c r="B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</row>
    <row r="140">
      <c r="A140" s="54"/>
      <c r="B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</row>
    <row r="141">
      <c r="A141" s="54"/>
      <c r="B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</row>
    <row r="142">
      <c r="A142" s="54"/>
      <c r="B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</row>
    <row r="143">
      <c r="A143" s="54"/>
      <c r="B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</row>
    <row r="144">
      <c r="A144" s="54"/>
      <c r="B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</row>
    <row r="145">
      <c r="A145" s="54"/>
      <c r="B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</row>
    <row r="146">
      <c r="A146" s="54"/>
      <c r="B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</row>
    <row r="147">
      <c r="A147" s="54"/>
      <c r="B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</row>
    <row r="148">
      <c r="A148" s="54"/>
      <c r="B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</row>
    <row r="149">
      <c r="A149" s="54"/>
      <c r="B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</row>
    <row r="150">
      <c r="A150" s="54"/>
      <c r="B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</row>
    <row r="151">
      <c r="A151" s="54"/>
      <c r="B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</row>
    <row r="152">
      <c r="A152" s="54"/>
      <c r="B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</row>
    <row r="153">
      <c r="A153" s="54"/>
      <c r="B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</row>
    <row r="154">
      <c r="A154" s="54"/>
      <c r="B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</row>
    <row r="155">
      <c r="A155" s="54"/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</row>
    <row r="156">
      <c r="A156" s="54"/>
      <c r="B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</row>
    <row r="157">
      <c r="A157" s="54"/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</row>
    <row r="158">
      <c r="A158" s="54"/>
      <c r="B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</row>
    <row r="159">
      <c r="A159" s="54"/>
      <c r="B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</row>
    <row r="160">
      <c r="A160" s="54"/>
      <c r="B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</row>
    <row r="161">
      <c r="A161" s="54"/>
      <c r="B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</row>
    <row r="162">
      <c r="A162" s="54"/>
      <c r="B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</row>
    <row r="163">
      <c r="A163" s="54"/>
      <c r="B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</row>
    <row r="164">
      <c r="A164" s="54"/>
      <c r="B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</row>
    <row r="165">
      <c r="A165" s="54"/>
      <c r="B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</row>
    <row r="166">
      <c r="A166" s="54"/>
      <c r="B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</row>
    <row r="167">
      <c r="A167" s="54"/>
      <c r="B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</row>
    <row r="168">
      <c r="A168" s="54"/>
      <c r="B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</row>
    <row r="169">
      <c r="A169" s="54"/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</row>
    <row r="170">
      <c r="A170" s="54"/>
      <c r="B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</row>
    <row r="171">
      <c r="A171" s="54"/>
      <c r="B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</row>
    <row r="172">
      <c r="A172" s="54"/>
      <c r="B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</row>
    <row r="173">
      <c r="A173" s="54"/>
      <c r="B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</row>
    <row r="174">
      <c r="A174" s="54"/>
      <c r="B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</row>
    <row r="175">
      <c r="A175" s="54"/>
      <c r="B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</row>
    <row r="176">
      <c r="A176" s="54"/>
      <c r="B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</row>
    <row r="177">
      <c r="A177" s="54"/>
      <c r="B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</row>
    <row r="178">
      <c r="A178" s="54"/>
      <c r="B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</row>
    <row r="179">
      <c r="A179" s="54"/>
      <c r="B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</row>
    <row r="180">
      <c r="A180" s="54"/>
      <c r="B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</row>
    <row r="181">
      <c r="A181" s="54"/>
      <c r="B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</row>
    <row r="182">
      <c r="A182" s="54"/>
      <c r="B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</row>
    <row r="183">
      <c r="A183" s="54"/>
      <c r="B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</row>
    <row r="184">
      <c r="A184" s="54"/>
      <c r="B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</row>
    <row r="185">
      <c r="A185" s="54"/>
      <c r="B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</row>
    <row r="186">
      <c r="A186" s="54"/>
      <c r="B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</row>
    <row r="187">
      <c r="A187" s="54"/>
      <c r="B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</row>
    <row r="188">
      <c r="A188" s="54"/>
      <c r="B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</row>
    <row r="189">
      <c r="A189" s="54"/>
      <c r="B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</row>
    <row r="190">
      <c r="A190" s="54"/>
      <c r="B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</row>
    <row r="191">
      <c r="A191" s="54"/>
      <c r="B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</row>
    <row r="192">
      <c r="A192" s="54"/>
      <c r="B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</row>
    <row r="193">
      <c r="A193" s="54"/>
      <c r="B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</row>
    <row r="194">
      <c r="A194" s="54"/>
      <c r="B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</row>
    <row r="195">
      <c r="A195" s="54"/>
      <c r="B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</row>
    <row r="196">
      <c r="A196" s="54"/>
      <c r="B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</row>
    <row r="197">
      <c r="A197" s="54"/>
      <c r="B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</row>
    <row r="198">
      <c r="A198" s="54"/>
      <c r="B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</row>
    <row r="199">
      <c r="A199" s="54"/>
      <c r="B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</row>
    <row r="200">
      <c r="A200" s="54"/>
      <c r="B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</row>
    <row r="201">
      <c r="A201" s="54"/>
      <c r="B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</row>
    <row r="202">
      <c r="A202" s="54"/>
      <c r="B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</row>
    <row r="203">
      <c r="A203" s="54"/>
      <c r="B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</row>
    <row r="204">
      <c r="A204" s="54"/>
      <c r="B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</row>
    <row r="205">
      <c r="A205" s="54"/>
      <c r="B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</row>
    <row r="206">
      <c r="A206" s="54"/>
      <c r="B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</row>
    <row r="207">
      <c r="A207" s="54"/>
      <c r="B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</row>
    <row r="208">
      <c r="A208" s="54"/>
      <c r="B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</row>
    <row r="209">
      <c r="A209" s="54"/>
      <c r="B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</row>
    <row r="210">
      <c r="A210" s="54"/>
      <c r="B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</row>
    <row r="211">
      <c r="A211" s="54"/>
      <c r="B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</row>
    <row r="212">
      <c r="A212" s="54"/>
      <c r="B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</row>
    <row r="213">
      <c r="A213" s="54"/>
      <c r="B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</row>
    <row r="214">
      <c r="A214" s="54"/>
      <c r="B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</row>
    <row r="215">
      <c r="A215" s="54"/>
      <c r="B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</row>
    <row r="216">
      <c r="A216" s="54"/>
      <c r="B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</row>
    <row r="217">
      <c r="A217" s="54"/>
      <c r="B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</row>
    <row r="218">
      <c r="A218" s="54"/>
      <c r="B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</row>
    <row r="219">
      <c r="A219" s="54"/>
      <c r="B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</row>
    <row r="220">
      <c r="A220" s="54"/>
      <c r="B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</row>
    <row r="221">
      <c r="A221" s="54"/>
      <c r="B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</row>
    <row r="222">
      <c r="A222" s="54"/>
      <c r="B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</row>
    <row r="223">
      <c r="A223" s="54"/>
      <c r="B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</row>
    <row r="224">
      <c r="A224" s="54"/>
      <c r="B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</row>
    <row r="225">
      <c r="A225" s="54"/>
      <c r="B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</row>
    <row r="226">
      <c r="A226" s="54"/>
      <c r="B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</row>
    <row r="227">
      <c r="A227" s="54"/>
      <c r="B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</row>
    <row r="228">
      <c r="A228" s="54"/>
      <c r="B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</row>
    <row r="229">
      <c r="A229" s="54"/>
      <c r="B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</row>
    <row r="230">
      <c r="A230" s="54"/>
      <c r="B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</row>
    <row r="231">
      <c r="A231" s="54"/>
      <c r="B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</row>
    <row r="232">
      <c r="A232" s="54"/>
      <c r="B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</row>
    <row r="233">
      <c r="A233" s="54"/>
      <c r="B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</row>
    <row r="234">
      <c r="A234" s="54"/>
      <c r="B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</row>
    <row r="235">
      <c r="A235" s="54"/>
      <c r="B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</row>
    <row r="236">
      <c r="A236" s="54"/>
      <c r="B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</row>
    <row r="237">
      <c r="A237" s="54"/>
      <c r="B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</row>
    <row r="238">
      <c r="A238" s="54"/>
      <c r="B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</row>
    <row r="239">
      <c r="A239" s="54"/>
      <c r="B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</row>
    <row r="240">
      <c r="A240" s="54"/>
      <c r="B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</row>
    <row r="241">
      <c r="A241" s="54"/>
      <c r="B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</row>
    <row r="242">
      <c r="A242" s="54"/>
      <c r="B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</row>
    <row r="243">
      <c r="A243" s="54"/>
      <c r="B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</row>
    <row r="244">
      <c r="A244" s="54"/>
      <c r="B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</row>
    <row r="245">
      <c r="A245" s="54"/>
      <c r="B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</row>
    <row r="246">
      <c r="A246" s="54"/>
      <c r="B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</row>
    <row r="247">
      <c r="A247" s="54"/>
      <c r="B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</row>
    <row r="248">
      <c r="A248" s="54"/>
      <c r="B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</row>
    <row r="249">
      <c r="A249" s="54"/>
      <c r="B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</row>
    <row r="250">
      <c r="A250" s="54"/>
      <c r="B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</row>
    <row r="251">
      <c r="A251" s="54"/>
      <c r="B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</row>
    <row r="252">
      <c r="A252" s="54"/>
      <c r="B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</row>
    <row r="253">
      <c r="A253" s="54"/>
      <c r="B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</row>
    <row r="254">
      <c r="A254" s="54"/>
      <c r="B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</row>
    <row r="255">
      <c r="A255" s="54"/>
      <c r="B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</row>
    <row r="256">
      <c r="A256" s="54"/>
      <c r="B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</row>
    <row r="257">
      <c r="A257" s="54"/>
      <c r="B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</row>
    <row r="258">
      <c r="A258" s="54"/>
      <c r="B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</row>
    <row r="259">
      <c r="A259" s="54"/>
      <c r="B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</row>
    <row r="260">
      <c r="A260" s="54"/>
      <c r="B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</row>
    <row r="261">
      <c r="A261" s="54"/>
      <c r="B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</row>
    <row r="262">
      <c r="A262" s="54"/>
      <c r="B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</row>
    <row r="263">
      <c r="A263" s="54"/>
      <c r="B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</row>
    <row r="264">
      <c r="A264" s="54"/>
      <c r="B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</row>
    <row r="265">
      <c r="A265" s="54"/>
      <c r="B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</row>
    <row r="266">
      <c r="A266" s="54"/>
      <c r="B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</row>
    <row r="267">
      <c r="A267" s="54"/>
      <c r="B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</row>
    <row r="268">
      <c r="A268" s="54"/>
      <c r="B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</row>
    <row r="269">
      <c r="A269" s="54"/>
      <c r="B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</row>
    <row r="270">
      <c r="A270" s="54"/>
      <c r="B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</row>
    <row r="271">
      <c r="A271" s="54"/>
      <c r="B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</row>
    <row r="272">
      <c r="A272" s="54"/>
      <c r="B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</row>
    <row r="273">
      <c r="A273" s="54"/>
      <c r="B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</row>
    <row r="274">
      <c r="A274" s="54"/>
      <c r="B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</row>
    <row r="275">
      <c r="A275" s="54"/>
      <c r="B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</row>
    <row r="276">
      <c r="A276" s="54"/>
      <c r="B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</row>
    <row r="277">
      <c r="A277" s="54"/>
      <c r="B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</row>
    <row r="278">
      <c r="A278" s="54"/>
      <c r="B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</row>
    <row r="279">
      <c r="A279" s="54"/>
      <c r="B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</row>
    <row r="280">
      <c r="A280" s="54"/>
      <c r="B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</row>
    <row r="281">
      <c r="A281" s="54"/>
      <c r="B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</row>
    <row r="282">
      <c r="A282" s="54"/>
      <c r="B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</row>
    <row r="283">
      <c r="A283" s="54"/>
      <c r="B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</row>
    <row r="284">
      <c r="A284" s="54"/>
      <c r="B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</row>
    <row r="285">
      <c r="A285" s="54"/>
      <c r="B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</row>
    <row r="286">
      <c r="A286" s="54"/>
      <c r="B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</row>
    <row r="287">
      <c r="A287" s="54"/>
      <c r="B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</row>
    <row r="288">
      <c r="A288" s="54"/>
      <c r="B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</row>
    <row r="289">
      <c r="A289" s="54"/>
      <c r="B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</row>
    <row r="290">
      <c r="A290" s="54"/>
      <c r="B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</row>
    <row r="291">
      <c r="A291" s="54"/>
      <c r="B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</row>
    <row r="292">
      <c r="A292" s="54"/>
      <c r="B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</row>
    <row r="293">
      <c r="A293" s="54"/>
      <c r="B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</row>
    <row r="294">
      <c r="A294" s="54"/>
      <c r="B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</row>
    <row r="295">
      <c r="A295" s="54"/>
      <c r="B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</row>
    <row r="296">
      <c r="A296" s="54"/>
      <c r="B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</row>
    <row r="297">
      <c r="A297" s="54"/>
      <c r="B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</row>
    <row r="298">
      <c r="A298" s="54"/>
      <c r="B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</row>
    <row r="299">
      <c r="A299" s="54"/>
      <c r="B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</row>
    <row r="300">
      <c r="A300" s="54"/>
      <c r="B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</row>
    <row r="301">
      <c r="A301" s="54"/>
      <c r="B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</row>
    <row r="302">
      <c r="A302" s="54"/>
      <c r="B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</row>
    <row r="303">
      <c r="A303" s="54"/>
      <c r="B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</row>
    <row r="304">
      <c r="A304" s="54"/>
      <c r="B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</row>
    <row r="305">
      <c r="A305" s="54"/>
      <c r="B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</row>
    <row r="306">
      <c r="A306" s="54"/>
      <c r="B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</row>
    <row r="307">
      <c r="A307" s="54"/>
      <c r="B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</row>
    <row r="308">
      <c r="A308" s="54"/>
      <c r="B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</row>
    <row r="309">
      <c r="A309" s="54"/>
      <c r="B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</row>
    <row r="310">
      <c r="A310" s="54"/>
      <c r="B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</row>
    <row r="311">
      <c r="A311" s="54"/>
      <c r="B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</row>
    <row r="312">
      <c r="A312" s="54"/>
      <c r="B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</row>
    <row r="313">
      <c r="A313" s="54"/>
      <c r="B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</row>
    <row r="314">
      <c r="A314" s="54"/>
      <c r="B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</row>
    <row r="315">
      <c r="A315" s="54"/>
      <c r="B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</row>
    <row r="316">
      <c r="A316" s="54"/>
      <c r="B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</row>
    <row r="317">
      <c r="A317" s="54"/>
      <c r="B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</row>
    <row r="318">
      <c r="A318" s="54"/>
      <c r="B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</row>
    <row r="319">
      <c r="A319" s="54"/>
      <c r="B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</row>
    <row r="320">
      <c r="A320" s="54"/>
      <c r="B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</row>
    <row r="321">
      <c r="A321" s="54"/>
      <c r="B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</row>
    <row r="322">
      <c r="A322" s="54"/>
      <c r="B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</row>
    <row r="323">
      <c r="A323" s="54"/>
      <c r="B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</row>
    <row r="324">
      <c r="A324" s="54"/>
      <c r="B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</row>
    <row r="325">
      <c r="A325" s="54"/>
      <c r="B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</row>
    <row r="326">
      <c r="A326" s="54"/>
      <c r="B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</row>
    <row r="327">
      <c r="A327" s="54"/>
      <c r="B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</row>
    <row r="328">
      <c r="A328" s="54"/>
      <c r="B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</row>
    <row r="329">
      <c r="A329" s="54"/>
      <c r="B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</row>
    <row r="330">
      <c r="A330" s="54"/>
      <c r="B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</row>
    <row r="331">
      <c r="A331" s="54"/>
      <c r="B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</row>
    <row r="332">
      <c r="A332" s="54"/>
      <c r="B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</row>
    <row r="333">
      <c r="A333" s="54"/>
      <c r="B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</row>
    <row r="334">
      <c r="A334" s="54"/>
      <c r="B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</row>
    <row r="335">
      <c r="A335" s="54"/>
      <c r="B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</row>
    <row r="336">
      <c r="A336" s="54"/>
      <c r="B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</row>
    <row r="337">
      <c r="A337" s="54"/>
      <c r="B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</row>
    <row r="338">
      <c r="A338" s="54"/>
      <c r="B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</row>
    <row r="339">
      <c r="A339" s="54"/>
      <c r="B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</row>
    <row r="340">
      <c r="A340" s="54"/>
      <c r="B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</row>
    <row r="341">
      <c r="A341" s="54"/>
      <c r="B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</row>
    <row r="342">
      <c r="A342" s="54"/>
      <c r="B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</row>
    <row r="343">
      <c r="A343" s="54"/>
      <c r="B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</row>
    <row r="344">
      <c r="A344" s="54"/>
      <c r="B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</row>
    <row r="345">
      <c r="A345" s="54"/>
      <c r="B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</row>
    <row r="346">
      <c r="A346" s="54"/>
      <c r="B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</row>
    <row r="347">
      <c r="A347" s="54"/>
      <c r="B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</row>
    <row r="348">
      <c r="A348" s="54"/>
      <c r="B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</row>
    <row r="349">
      <c r="A349" s="54"/>
      <c r="B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</row>
    <row r="350">
      <c r="A350" s="54"/>
      <c r="B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</row>
    <row r="351">
      <c r="A351" s="54"/>
      <c r="B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</row>
    <row r="352">
      <c r="A352" s="54"/>
      <c r="B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</row>
    <row r="353">
      <c r="A353" s="54"/>
      <c r="B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</row>
    <row r="354">
      <c r="A354" s="54"/>
      <c r="B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</row>
    <row r="355">
      <c r="A355" s="54"/>
      <c r="B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</row>
    <row r="356">
      <c r="A356" s="54"/>
      <c r="B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</row>
    <row r="357">
      <c r="A357" s="54"/>
      <c r="B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</row>
    <row r="358">
      <c r="A358" s="54"/>
      <c r="B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</row>
    <row r="359">
      <c r="A359" s="54"/>
      <c r="B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</row>
    <row r="360">
      <c r="A360" s="54"/>
      <c r="B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</row>
    <row r="361">
      <c r="A361" s="54"/>
      <c r="B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</row>
    <row r="362">
      <c r="A362" s="54"/>
      <c r="B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</row>
    <row r="363">
      <c r="A363" s="54"/>
      <c r="B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</row>
    <row r="364">
      <c r="A364" s="54"/>
      <c r="B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</row>
    <row r="365">
      <c r="A365" s="54"/>
      <c r="B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</row>
    <row r="366">
      <c r="A366" s="54"/>
      <c r="B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</row>
    <row r="367">
      <c r="A367" s="54"/>
      <c r="B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</row>
    <row r="368">
      <c r="A368" s="54"/>
      <c r="B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</row>
    <row r="369">
      <c r="A369" s="54"/>
      <c r="B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</row>
    <row r="370">
      <c r="A370" s="54"/>
      <c r="B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</row>
    <row r="371">
      <c r="A371" s="54"/>
      <c r="B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</row>
    <row r="372">
      <c r="A372" s="54"/>
      <c r="B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</row>
    <row r="373">
      <c r="A373" s="54"/>
      <c r="B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</row>
    <row r="374">
      <c r="A374" s="54"/>
      <c r="B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</row>
    <row r="375">
      <c r="A375" s="54"/>
      <c r="B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</row>
    <row r="376">
      <c r="A376" s="54"/>
      <c r="B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</row>
    <row r="377">
      <c r="A377" s="54"/>
      <c r="B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</row>
    <row r="378">
      <c r="A378" s="54"/>
      <c r="B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</row>
    <row r="379">
      <c r="A379" s="54"/>
      <c r="B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</row>
    <row r="380">
      <c r="A380" s="54"/>
      <c r="B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</row>
    <row r="381">
      <c r="A381" s="54"/>
      <c r="B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</row>
    <row r="382">
      <c r="A382" s="54"/>
      <c r="B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</row>
    <row r="383">
      <c r="A383" s="54"/>
      <c r="B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</row>
    <row r="384">
      <c r="A384" s="54"/>
      <c r="B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</row>
    <row r="385">
      <c r="A385" s="54"/>
      <c r="B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</row>
    <row r="386">
      <c r="A386" s="54"/>
      <c r="B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</row>
    <row r="387">
      <c r="A387" s="54"/>
      <c r="B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</row>
    <row r="388">
      <c r="A388" s="54"/>
      <c r="B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</row>
    <row r="389">
      <c r="A389" s="54"/>
      <c r="B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</row>
    <row r="390">
      <c r="A390" s="54"/>
      <c r="B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</row>
    <row r="391">
      <c r="A391" s="54"/>
      <c r="B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</row>
    <row r="392">
      <c r="A392" s="54"/>
      <c r="B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</row>
    <row r="393">
      <c r="A393" s="54"/>
      <c r="B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</row>
    <row r="394">
      <c r="A394" s="54"/>
      <c r="B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</row>
    <row r="395">
      <c r="A395" s="54"/>
      <c r="B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</row>
    <row r="396">
      <c r="A396" s="54"/>
      <c r="B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</row>
    <row r="397">
      <c r="A397" s="54"/>
      <c r="B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</row>
    <row r="398">
      <c r="A398" s="54"/>
      <c r="B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</row>
    <row r="399">
      <c r="A399" s="54"/>
      <c r="B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</row>
    <row r="400">
      <c r="A400" s="54"/>
      <c r="B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</row>
    <row r="401">
      <c r="A401" s="54"/>
      <c r="B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</row>
    <row r="402">
      <c r="A402" s="54"/>
      <c r="B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</row>
    <row r="403">
      <c r="A403" s="54"/>
      <c r="B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</row>
    <row r="404">
      <c r="A404" s="54"/>
      <c r="B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</row>
    <row r="405">
      <c r="A405" s="54"/>
      <c r="B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</row>
    <row r="406">
      <c r="A406" s="54"/>
      <c r="B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</row>
    <row r="407">
      <c r="A407" s="54"/>
      <c r="B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</row>
    <row r="408">
      <c r="A408" s="54"/>
      <c r="B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</row>
    <row r="409">
      <c r="A409" s="54"/>
      <c r="B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</row>
    <row r="410">
      <c r="A410" s="54"/>
      <c r="B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</row>
    <row r="411">
      <c r="A411" s="54"/>
      <c r="B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</row>
    <row r="412">
      <c r="A412" s="54"/>
      <c r="B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</row>
    <row r="413">
      <c r="A413" s="54"/>
      <c r="B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</row>
    <row r="414">
      <c r="A414" s="54"/>
      <c r="B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</row>
    <row r="415">
      <c r="A415" s="54"/>
      <c r="B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</row>
    <row r="416">
      <c r="A416" s="54"/>
      <c r="B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</row>
    <row r="417">
      <c r="A417" s="54"/>
      <c r="B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</row>
    <row r="418">
      <c r="A418" s="54"/>
      <c r="B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</row>
    <row r="419">
      <c r="A419" s="54"/>
      <c r="B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</row>
    <row r="420">
      <c r="A420" s="54"/>
      <c r="B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</row>
    <row r="421">
      <c r="A421" s="54"/>
      <c r="B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</row>
    <row r="422">
      <c r="A422" s="54"/>
      <c r="B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</row>
    <row r="423">
      <c r="A423" s="54"/>
      <c r="B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</row>
    <row r="424">
      <c r="A424" s="54"/>
      <c r="B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</row>
    <row r="425">
      <c r="A425" s="54"/>
      <c r="B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</row>
    <row r="426">
      <c r="A426" s="54"/>
      <c r="B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</row>
    <row r="427">
      <c r="A427" s="54"/>
      <c r="B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</row>
    <row r="428">
      <c r="A428" s="54"/>
      <c r="B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</row>
    <row r="429">
      <c r="A429" s="54"/>
      <c r="B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</row>
    <row r="430">
      <c r="A430" s="54"/>
      <c r="B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</row>
    <row r="431">
      <c r="A431" s="54"/>
      <c r="B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</row>
    <row r="432">
      <c r="A432" s="54"/>
      <c r="B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</row>
    <row r="433">
      <c r="A433" s="54"/>
      <c r="B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</row>
    <row r="434">
      <c r="A434" s="54"/>
      <c r="B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</row>
    <row r="435">
      <c r="A435" s="54"/>
      <c r="B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</row>
    <row r="436">
      <c r="A436" s="54"/>
      <c r="B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</row>
    <row r="437">
      <c r="A437" s="54"/>
      <c r="B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</row>
    <row r="438">
      <c r="A438" s="54"/>
      <c r="B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</row>
    <row r="439">
      <c r="A439" s="54"/>
      <c r="B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</row>
    <row r="440">
      <c r="A440" s="54"/>
      <c r="B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</row>
    <row r="441">
      <c r="A441" s="54"/>
      <c r="B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</row>
    <row r="442">
      <c r="A442" s="54"/>
      <c r="B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</row>
    <row r="443">
      <c r="A443" s="54"/>
      <c r="B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</row>
    <row r="444">
      <c r="A444" s="54"/>
      <c r="B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</row>
    <row r="445">
      <c r="A445" s="54"/>
      <c r="B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</row>
    <row r="446">
      <c r="A446" s="54"/>
      <c r="B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</row>
    <row r="447">
      <c r="A447" s="54"/>
      <c r="B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</row>
    <row r="448">
      <c r="A448" s="54"/>
      <c r="B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</row>
    <row r="449">
      <c r="A449" s="54"/>
      <c r="B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</row>
    <row r="450">
      <c r="A450" s="54"/>
      <c r="B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</row>
    <row r="451">
      <c r="A451" s="54"/>
      <c r="B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</row>
    <row r="452">
      <c r="A452" s="54"/>
      <c r="B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</row>
    <row r="453">
      <c r="A453" s="54"/>
      <c r="B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</row>
    <row r="454">
      <c r="A454" s="54"/>
      <c r="B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</row>
    <row r="455">
      <c r="A455" s="54"/>
      <c r="B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</row>
    <row r="456">
      <c r="A456" s="54"/>
      <c r="B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</row>
    <row r="457">
      <c r="A457" s="54"/>
      <c r="B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</row>
    <row r="458">
      <c r="A458" s="54"/>
      <c r="B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</row>
    <row r="459">
      <c r="A459" s="54"/>
      <c r="B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</row>
    <row r="460">
      <c r="A460" s="54"/>
      <c r="B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</row>
    <row r="461">
      <c r="A461" s="54"/>
      <c r="B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</row>
    <row r="462">
      <c r="A462" s="54"/>
      <c r="B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</row>
    <row r="463">
      <c r="A463" s="54"/>
      <c r="B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</row>
    <row r="464">
      <c r="A464" s="54"/>
      <c r="B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</row>
    <row r="465">
      <c r="A465" s="54"/>
      <c r="B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</row>
    <row r="466">
      <c r="A466" s="54"/>
      <c r="B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</row>
    <row r="467">
      <c r="A467" s="54"/>
      <c r="B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</row>
    <row r="468">
      <c r="A468" s="54"/>
      <c r="B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</row>
    <row r="469">
      <c r="A469" s="54"/>
      <c r="B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</row>
    <row r="470">
      <c r="A470" s="54"/>
      <c r="B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</row>
    <row r="471">
      <c r="A471" s="54"/>
      <c r="B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</row>
    <row r="472">
      <c r="A472" s="54"/>
      <c r="B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</row>
    <row r="473">
      <c r="A473" s="54"/>
      <c r="B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</row>
    <row r="474">
      <c r="A474" s="54"/>
      <c r="B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</row>
    <row r="475">
      <c r="A475" s="54"/>
      <c r="B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</row>
    <row r="476">
      <c r="A476" s="54"/>
      <c r="B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</row>
    <row r="477">
      <c r="A477" s="54"/>
      <c r="B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</row>
    <row r="478">
      <c r="A478" s="54"/>
      <c r="B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</row>
    <row r="479">
      <c r="A479" s="54"/>
      <c r="B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</row>
    <row r="480">
      <c r="A480" s="54"/>
      <c r="B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</row>
    <row r="481">
      <c r="A481" s="54"/>
      <c r="B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</row>
    <row r="482">
      <c r="A482" s="54"/>
      <c r="B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</row>
    <row r="483">
      <c r="A483" s="54"/>
      <c r="B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</row>
    <row r="484">
      <c r="A484" s="54"/>
      <c r="B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</row>
    <row r="485">
      <c r="A485" s="54"/>
      <c r="B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</row>
    <row r="486">
      <c r="A486" s="54"/>
      <c r="B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</row>
    <row r="487">
      <c r="A487" s="54"/>
      <c r="B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</row>
    <row r="488">
      <c r="A488" s="54"/>
      <c r="B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</row>
    <row r="489">
      <c r="A489" s="54"/>
      <c r="B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</row>
    <row r="490">
      <c r="A490" s="54"/>
      <c r="B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</row>
    <row r="491">
      <c r="A491" s="54"/>
      <c r="B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</row>
    <row r="492">
      <c r="A492" s="54"/>
      <c r="B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</row>
    <row r="493">
      <c r="A493" s="54"/>
      <c r="B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</row>
    <row r="494">
      <c r="A494" s="54"/>
      <c r="B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</row>
    <row r="495">
      <c r="A495" s="54"/>
      <c r="B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</row>
    <row r="496">
      <c r="A496" s="54"/>
      <c r="B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</row>
    <row r="497">
      <c r="A497" s="54"/>
      <c r="B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</row>
    <row r="498">
      <c r="A498" s="54"/>
      <c r="B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</row>
    <row r="499">
      <c r="A499" s="54"/>
      <c r="B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</row>
    <row r="500">
      <c r="A500" s="54"/>
      <c r="B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</row>
    <row r="501">
      <c r="A501" s="54"/>
      <c r="B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</row>
    <row r="502">
      <c r="A502" s="54"/>
      <c r="B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</row>
    <row r="503">
      <c r="A503" s="54"/>
      <c r="B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</row>
    <row r="504">
      <c r="A504" s="54"/>
      <c r="B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</row>
    <row r="505">
      <c r="A505" s="54"/>
      <c r="B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</row>
    <row r="506">
      <c r="A506" s="54"/>
      <c r="B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</row>
    <row r="507">
      <c r="A507" s="54"/>
      <c r="B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</row>
    <row r="508">
      <c r="A508" s="54"/>
      <c r="B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</row>
    <row r="509">
      <c r="A509" s="54"/>
      <c r="B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</row>
    <row r="510">
      <c r="A510" s="54"/>
      <c r="B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</row>
    <row r="511">
      <c r="A511" s="54"/>
      <c r="B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</row>
    <row r="512">
      <c r="A512" s="54"/>
      <c r="B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</row>
    <row r="513">
      <c r="A513" s="54"/>
      <c r="B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</row>
    <row r="514">
      <c r="A514" s="54"/>
      <c r="B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</row>
    <row r="515">
      <c r="A515" s="54"/>
      <c r="B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</row>
    <row r="516">
      <c r="A516" s="54"/>
      <c r="B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</row>
    <row r="517">
      <c r="A517" s="54"/>
      <c r="B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</row>
    <row r="518">
      <c r="A518" s="54"/>
      <c r="B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</row>
    <row r="519">
      <c r="A519" s="54"/>
      <c r="B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</row>
    <row r="520">
      <c r="A520" s="54"/>
      <c r="B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</row>
    <row r="521">
      <c r="A521" s="54"/>
      <c r="B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</row>
    <row r="522">
      <c r="A522" s="54"/>
      <c r="B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</row>
    <row r="523">
      <c r="A523" s="54"/>
      <c r="B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</row>
    <row r="524">
      <c r="A524" s="54"/>
      <c r="B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</row>
    <row r="525">
      <c r="A525" s="54"/>
      <c r="B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</row>
    <row r="526">
      <c r="A526" s="54"/>
      <c r="B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</row>
    <row r="527">
      <c r="A527" s="54"/>
      <c r="B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</row>
    <row r="528">
      <c r="A528" s="54"/>
      <c r="B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</row>
    <row r="529">
      <c r="A529" s="54"/>
      <c r="B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</row>
    <row r="530">
      <c r="A530" s="54"/>
      <c r="B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</row>
    <row r="531">
      <c r="A531" s="54"/>
      <c r="B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</row>
    <row r="532">
      <c r="A532" s="54"/>
      <c r="B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</row>
    <row r="533">
      <c r="A533" s="54"/>
      <c r="B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</row>
    <row r="534">
      <c r="A534" s="54"/>
      <c r="B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</row>
    <row r="535">
      <c r="A535" s="54"/>
      <c r="B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</row>
    <row r="536">
      <c r="A536" s="54"/>
      <c r="B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</row>
    <row r="537">
      <c r="A537" s="54"/>
      <c r="B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</row>
    <row r="538">
      <c r="A538" s="54"/>
      <c r="B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</row>
    <row r="539">
      <c r="A539" s="54"/>
      <c r="B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</row>
    <row r="540">
      <c r="A540" s="54"/>
      <c r="B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</row>
    <row r="541">
      <c r="A541" s="54"/>
      <c r="B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</row>
    <row r="542">
      <c r="A542" s="54"/>
      <c r="B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</row>
    <row r="543">
      <c r="A543" s="54"/>
      <c r="B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</row>
    <row r="544">
      <c r="A544" s="54"/>
      <c r="B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</row>
    <row r="545">
      <c r="A545" s="54"/>
      <c r="B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</row>
    <row r="546">
      <c r="A546" s="54"/>
      <c r="B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</row>
    <row r="547">
      <c r="A547" s="54"/>
      <c r="B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</row>
    <row r="548">
      <c r="A548" s="54"/>
      <c r="B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</row>
    <row r="549">
      <c r="A549" s="54"/>
      <c r="B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</row>
    <row r="550">
      <c r="A550" s="54"/>
      <c r="B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</row>
    <row r="551">
      <c r="A551" s="54"/>
      <c r="B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</row>
    <row r="552">
      <c r="A552" s="54"/>
      <c r="B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</row>
    <row r="553">
      <c r="A553" s="54"/>
      <c r="B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</row>
    <row r="554">
      <c r="A554" s="54"/>
      <c r="B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</row>
    <row r="555">
      <c r="A555" s="54"/>
      <c r="B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</row>
    <row r="556">
      <c r="A556" s="54"/>
      <c r="B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</row>
    <row r="557">
      <c r="A557" s="54"/>
      <c r="B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</row>
    <row r="558">
      <c r="A558" s="54"/>
      <c r="B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</row>
    <row r="559">
      <c r="A559" s="54"/>
      <c r="B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</row>
    <row r="560">
      <c r="A560" s="54"/>
      <c r="B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</row>
    <row r="561">
      <c r="A561" s="54"/>
      <c r="B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</row>
    <row r="562">
      <c r="A562" s="54"/>
      <c r="B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</row>
    <row r="563">
      <c r="A563" s="54"/>
      <c r="B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</row>
    <row r="564">
      <c r="A564" s="54"/>
      <c r="B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</row>
    <row r="565">
      <c r="A565" s="54"/>
      <c r="B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</row>
    <row r="566">
      <c r="A566" s="54"/>
      <c r="B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</row>
    <row r="567">
      <c r="A567" s="54"/>
      <c r="B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</row>
    <row r="568">
      <c r="A568" s="54"/>
      <c r="B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</row>
    <row r="569">
      <c r="A569" s="54"/>
      <c r="B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</row>
    <row r="570">
      <c r="A570" s="54"/>
      <c r="B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</row>
    <row r="571">
      <c r="A571" s="54"/>
      <c r="B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</row>
    <row r="572">
      <c r="A572" s="54"/>
      <c r="B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</row>
    <row r="573">
      <c r="A573" s="54"/>
      <c r="B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</row>
    <row r="574">
      <c r="A574" s="54"/>
      <c r="B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</row>
    <row r="575">
      <c r="A575" s="54"/>
      <c r="B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</row>
    <row r="576">
      <c r="A576" s="54"/>
      <c r="B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</row>
    <row r="577">
      <c r="A577" s="54"/>
      <c r="B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</row>
    <row r="578">
      <c r="A578" s="54"/>
      <c r="B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</row>
    <row r="579">
      <c r="A579" s="54"/>
      <c r="B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</row>
    <row r="580">
      <c r="A580" s="54"/>
      <c r="B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</row>
    <row r="581">
      <c r="A581" s="54"/>
      <c r="B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</row>
    <row r="582">
      <c r="A582" s="54"/>
      <c r="B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</row>
    <row r="583">
      <c r="A583" s="54"/>
      <c r="B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</row>
    <row r="584">
      <c r="A584" s="54"/>
      <c r="B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</row>
    <row r="585">
      <c r="A585" s="54"/>
      <c r="B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</row>
    <row r="586">
      <c r="A586" s="54"/>
      <c r="B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</row>
    <row r="587">
      <c r="A587" s="54"/>
      <c r="B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</row>
    <row r="588">
      <c r="A588" s="54"/>
      <c r="B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</row>
    <row r="589">
      <c r="A589" s="54"/>
      <c r="B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</row>
    <row r="590">
      <c r="A590" s="54"/>
      <c r="B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</row>
    <row r="591">
      <c r="A591" s="54"/>
      <c r="B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</row>
    <row r="592">
      <c r="A592" s="54"/>
      <c r="B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</row>
    <row r="593">
      <c r="A593" s="54"/>
      <c r="B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</row>
    <row r="594">
      <c r="A594" s="54"/>
      <c r="B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</row>
    <row r="595">
      <c r="A595" s="54"/>
      <c r="B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</row>
    <row r="596">
      <c r="A596" s="54"/>
      <c r="B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</row>
    <row r="597">
      <c r="A597" s="54"/>
      <c r="B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</row>
    <row r="598">
      <c r="A598" s="54"/>
      <c r="B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</row>
    <row r="599">
      <c r="A599" s="54"/>
      <c r="B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</row>
    <row r="600">
      <c r="A600" s="54"/>
      <c r="B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</row>
    <row r="601">
      <c r="A601" s="54"/>
      <c r="B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</row>
    <row r="602">
      <c r="A602" s="54"/>
      <c r="B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</row>
    <row r="603">
      <c r="A603" s="54"/>
      <c r="B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</row>
    <row r="604">
      <c r="A604" s="54"/>
      <c r="B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</row>
    <row r="605">
      <c r="A605" s="54"/>
      <c r="B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</row>
    <row r="606">
      <c r="A606" s="54"/>
      <c r="B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</row>
    <row r="607">
      <c r="A607" s="54"/>
      <c r="B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</row>
    <row r="608">
      <c r="A608" s="54"/>
      <c r="B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</row>
    <row r="609">
      <c r="A609" s="54"/>
      <c r="B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</row>
    <row r="610">
      <c r="A610" s="54"/>
      <c r="B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</row>
    <row r="611">
      <c r="A611" s="54"/>
      <c r="B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</row>
    <row r="612">
      <c r="A612" s="54"/>
      <c r="B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</row>
    <row r="613">
      <c r="A613" s="54"/>
      <c r="B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</row>
    <row r="614">
      <c r="A614" s="54"/>
      <c r="B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</row>
    <row r="615">
      <c r="A615" s="54"/>
      <c r="B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</row>
    <row r="616">
      <c r="A616" s="54"/>
      <c r="B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</row>
    <row r="617">
      <c r="A617" s="54"/>
      <c r="B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</row>
    <row r="618">
      <c r="A618" s="54"/>
      <c r="B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</row>
    <row r="619">
      <c r="A619" s="54"/>
      <c r="B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</row>
    <row r="620">
      <c r="A620" s="54"/>
      <c r="B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</row>
    <row r="621">
      <c r="A621" s="54"/>
      <c r="B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</row>
    <row r="622">
      <c r="A622" s="54"/>
      <c r="B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</row>
    <row r="623">
      <c r="A623" s="54"/>
      <c r="B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</row>
    <row r="624">
      <c r="A624" s="54"/>
      <c r="B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</row>
    <row r="625">
      <c r="A625" s="54"/>
      <c r="B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</row>
    <row r="626">
      <c r="A626" s="54"/>
      <c r="B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</row>
    <row r="627">
      <c r="A627" s="54"/>
      <c r="B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</row>
    <row r="628">
      <c r="A628" s="54"/>
      <c r="B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</row>
    <row r="629">
      <c r="A629" s="54"/>
      <c r="B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</row>
    <row r="630">
      <c r="A630" s="54"/>
      <c r="B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</row>
    <row r="631">
      <c r="A631" s="54"/>
      <c r="B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</row>
    <row r="632">
      <c r="A632" s="54"/>
      <c r="B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</row>
    <row r="633">
      <c r="A633" s="54"/>
      <c r="B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</row>
    <row r="634">
      <c r="A634" s="54"/>
      <c r="B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</row>
    <row r="635">
      <c r="A635" s="54"/>
      <c r="B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</row>
    <row r="636">
      <c r="A636" s="54"/>
      <c r="B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</row>
    <row r="637">
      <c r="A637" s="54"/>
      <c r="B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</row>
    <row r="638">
      <c r="A638" s="54"/>
      <c r="B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</row>
    <row r="639">
      <c r="A639" s="54"/>
      <c r="B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</row>
    <row r="640">
      <c r="A640" s="54"/>
      <c r="B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</row>
    <row r="641">
      <c r="A641" s="54"/>
      <c r="B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</row>
    <row r="642">
      <c r="A642" s="54"/>
      <c r="B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</row>
    <row r="643">
      <c r="A643" s="54"/>
      <c r="B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</row>
    <row r="644">
      <c r="A644" s="54"/>
      <c r="B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</row>
    <row r="645">
      <c r="A645" s="54"/>
      <c r="B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</row>
    <row r="646">
      <c r="A646" s="54"/>
      <c r="B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</row>
    <row r="647">
      <c r="A647" s="54"/>
      <c r="B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</row>
    <row r="648">
      <c r="A648" s="54"/>
      <c r="B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</row>
    <row r="649">
      <c r="A649" s="54"/>
      <c r="B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</row>
    <row r="650">
      <c r="A650" s="54"/>
      <c r="B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</row>
    <row r="651">
      <c r="A651" s="54"/>
      <c r="B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</row>
    <row r="652">
      <c r="A652" s="54"/>
      <c r="B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</row>
    <row r="653">
      <c r="A653" s="54"/>
      <c r="B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</row>
    <row r="654">
      <c r="A654" s="54"/>
      <c r="B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</row>
    <row r="655">
      <c r="A655" s="54"/>
      <c r="B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</row>
    <row r="656">
      <c r="A656" s="54"/>
      <c r="B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</row>
    <row r="657">
      <c r="A657" s="54"/>
      <c r="B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</row>
    <row r="658">
      <c r="A658" s="54"/>
      <c r="B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</row>
    <row r="659">
      <c r="A659" s="54"/>
      <c r="B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</row>
    <row r="660">
      <c r="A660" s="54"/>
      <c r="B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</row>
    <row r="661">
      <c r="A661" s="54"/>
      <c r="B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</row>
    <row r="662">
      <c r="A662" s="54"/>
      <c r="B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</row>
    <row r="663">
      <c r="A663" s="54"/>
      <c r="B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</row>
    <row r="664">
      <c r="A664" s="54"/>
      <c r="B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</row>
    <row r="665">
      <c r="A665" s="54"/>
      <c r="B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</row>
    <row r="666">
      <c r="A666" s="54"/>
      <c r="B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</row>
    <row r="667">
      <c r="A667" s="54"/>
      <c r="B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</row>
    <row r="668">
      <c r="A668" s="54"/>
      <c r="B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</row>
    <row r="669">
      <c r="A669" s="54"/>
      <c r="B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</row>
    <row r="670">
      <c r="A670" s="54"/>
      <c r="B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</row>
    <row r="671">
      <c r="A671" s="54"/>
      <c r="B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</row>
    <row r="672">
      <c r="A672" s="54"/>
      <c r="B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</row>
    <row r="673">
      <c r="A673" s="54"/>
      <c r="B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</row>
    <row r="674">
      <c r="A674" s="54"/>
      <c r="B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</row>
    <row r="675">
      <c r="A675" s="54"/>
      <c r="B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</row>
    <row r="676">
      <c r="A676" s="54"/>
      <c r="B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</row>
    <row r="677">
      <c r="A677" s="54"/>
      <c r="B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</row>
    <row r="678">
      <c r="A678" s="54"/>
      <c r="B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</row>
    <row r="679">
      <c r="A679" s="54"/>
      <c r="B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</row>
    <row r="680">
      <c r="A680" s="54"/>
      <c r="B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</row>
    <row r="681">
      <c r="A681" s="54"/>
      <c r="B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</row>
    <row r="682">
      <c r="A682" s="54"/>
      <c r="B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</row>
    <row r="683">
      <c r="A683" s="54"/>
      <c r="B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</row>
    <row r="684">
      <c r="A684" s="54"/>
      <c r="B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</row>
    <row r="685">
      <c r="A685" s="54"/>
      <c r="B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</row>
    <row r="686">
      <c r="A686" s="54"/>
      <c r="B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</row>
    <row r="687">
      <c r="A687" s="54"/>
      <c r="B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</row>
    <row r="688">
      <c r="A688" s="54"/>
      <c r="B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</row>
    <row r="689">
      <c r="A689" s="54"/>
      <c r="B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</row>
    <row r="690">
      <c r="A690" s="54"/>
      <c r="B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</row>
    <row r="691">
      <c r="A691" s="54"/>
      <c r="B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</row>
    <row r="692">
      <c r="A692" s="54"/>
      <c r="B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</row>
    <row r="693">
      <c r="A693" s="54"/>
      <c r="B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</row>
    <row r="694">
      <c r="A694" s="54"/>
      <c r="B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</row>
    <row r="695">
      <c r="A695" s="54"/>
      <c r="B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</row>
    <row r="696">
      <c r="A696" s="54"/>
      <c r="B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</row>
    <row r="697">
      <c r="A697" s="54"/>
      <c r="B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</row>
    <row r="698">
      <c r="A698" s="54"/>
      <c r="B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</row>
    <row r="699">
      <c r="A699" s="54"/>
      <c r="B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</row>
    <row r="700">
      <c r="A700" s="54"/>
      <c r="B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</row>
    <row r="701">
      <c r="A701" s="54"/>
      <c r="B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</row>
    <row r="702">
      <c r="A702" s="54"/>
      <c r="B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</row>
    <row r="703">
      <c r="A703" s="54"/>
      <c r="B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</row>
    <row r="704">
      <c r="A704" s="54"/>
      <c r="B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</row>
    <row r="705">
      <c r="A705" s="54"/>
      <c r="B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</row>
    <row r="706">
      <c r="A706" s="54"/>
      <c r="B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</row>
    <row r="707">
      <c r="A707" s="54"/>
      <c r="B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</row>
    <row r="708">
      <c r="A708" s="54"/>
      <c r="B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</row>
    <row r="709">
      <c r="A709" s="54"/>
      <c r="B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</row>
    <row r="710">
      <c r="A710" s="54"/>
      <c r="B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</row>
    <row r="711">
      <c r="A711" s="54"/>
      <c r="B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</row>
    <row r="712">
      <c r="A712" s="54"/>
      <c r="B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</row>
    <row r="713">
      <c r="A713" s="54"/>
      <c r="B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</row>
    <row r="714">
      <c r="A714" s="54"/>
      <c r="B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</row>
    <row r="715">
      <c r="A715" s="54"/>
      <c r="B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</row>
    <row r="716">
      <c r="A716" s="54"/>
      <c r="B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</row>
    <row r="717">
      <c r="A717" s="54"/>
      <c r="B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</row>
    <row r="718">
      <c r="A718" s="54"/>
      <c r="B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</row>
    <row r="719">
      <c r="A719" s="54"/>
      <c r="B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</row>
    <row r="720">
      <c r="A720" s="54"/>
      <c r="B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</row>
    <row r="721">
      <c r="A721" s="54"/>
      <c r="B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</row>
    <row r="722">
      <c r="A722" s="54"/>
      <c r="B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</row>
    <row r="723">
      <c r="A723" s="54"/>
      <c r="B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</row>
    <row r="724">
      <c r="A724" s="54"/>
      <c r="B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</row>
    <row r="725">
      <c r="A725" s="54"/>
      <c r="B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</row>
    <row r="726">
      <c r="A726" s="54"/>
      <c r="B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</row>
    <row r="727">
      <c r="A727" s="54"/>
      <c r="B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</row>
    <row r="728">
      <c r="A728" s="54"/>
      <c r="B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</row>
    <row r="729">
      <c r="A729" s="54"/>
      <c r="B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</row>
    <row r="730">
      <c r="A730" s="54"/>
      <c r="B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</row>
    <row r="731">
      <c r="A731" s="54"/>
      <c r="B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</row>
    <row r="732">
      <c r="A732" s="54"/>
      <c r="B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</row>
    <row r="733">
      <c r="A733" s="54"/>
      <c r="B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</row>
    <row r="734">
      <c r="A734" s="54"/>
      <c r="B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</row>
    <row r="735">
      <c r="A735" s="54"/>
      <c r="B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</row>
    <row r="736">
      <c r="A736" s="54"/>
      <c r="B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</row>
    <row r="737">
      <c r="A737" s="54"/>
      <c r="B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</row>
    <row r="738">
      <c r="A738" s="54"/>
      <c r="B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</row>
    <row r="739">
      <c r="A739" s="54"/>
      <c r="B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</row>
    <row r="740">
      <c r="A740" s="54"/>
      <c r="B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</row>
    <row r="741">
      <c r="A741" s="54"/>
      <c r="B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</row>
    <row r="742">
      <c r="A742" s="54"/>
      <c r="B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</row>
    <row r="743">
      <c r="A743" s="54"/>
      <c r="B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</row>
    <row r="744">
      <c r="A744" s="54"/>
      <c r="B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</row>
    <row r="745">
      <c r="A745" s="54"/>
      <c r="B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</row>
    <row r="746">
      <c r="A746" s="54"/>
      <c r="B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</row>
    <row r="747">
      <c r="A747" s="54"/>
      <c r="B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</row>
    <row r="748">
      <c r="A748" s="54"/>
      <c r="B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</row>
    <row r="749">
      <c r="A749" s="54"/>
      <c r="B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</row>
    <row r="750">
      <c r="A750" s="54"/>
      <c r="B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</row>
    <row r="751">
      <c r="A751" s="54"/>
      <c r="B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</row>
    <row r="752">
      <c r="A752" s="54"/>
      <c r="B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</row>
    <row r="753">
      <c r="A753" s="54"/>
      <c r="B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</row>
    <row r="754">
      <c r="A754" s="54"/>
      <c r="B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</row>
    <row r="755">
      <c r="A755" s="54"/>
      <c r="B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</row>
    <row r="756">
      <c r="A756" s="54"/>
      <c r="B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</row>
    <row r="757">
      <c r="A757" s="54"/>
      <c r="B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</row>
    <row r="758">
      <c r="A758" s="54"/>
      <c r="B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</row>
    <row r="759">
      <c r="A759" s="54"/>
      <c r="B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</row>
    <row r="760">
      <c r="A760" s="54"/>
      <c r="B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</row>
    <row r="761">
      <c r="A761" s="54"/>
      <c r="B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</row>
    <row r="762">
      <c r="A762" s="54"/>
      <c r="B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</row>
    <row r="763">
      <c r="A763" s="54"/>
      <c r="B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</row>
    <row r="764">
      <c r="A764" s="54"/>
      <c r="B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</row>
    <row r="765">
      <c r="A765" s="54"/>
      <c r="B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</row>
    <row r="766">
      <c r="A766" s="54"/>
      <c r="B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</row>
    <row r="767">
      <c r="A767" s="54"/>
      <c r="B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</row>
    <row r="768">
      <c r="A768" s="54"/>
      <c r="B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</row>
    <row r="769">
      <c r="A769" s="54"/>
      <c r="B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</row>
    <row r="770">
      <c r="A770" s="54"/>
      <c r="B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</row>
    <row r="771">
      <c r="A771" s="54"/>
      <c r="B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</row>
    <row r="772">
      <c r="A772" s="54"/>
      <c r="B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</row>
    <row r="773">
      <c r="A773" s="54"/>
      <c r="B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</row>
    <row r="774">
      <c r="A774" s="54"/>
      <c r="B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</row>
    <row r="775">
      <c r="A775" s="54"/>
      <c r="B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</row>
    <row r="776">
      <c r="A776" s="54"/>
      <c r="B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</row>
    <row r="777">
      <c r="A777" s="54"/>
      <c r="B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</row>
    <row r="778">
      <c r="A778" s="54"/>
      <c r="B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</row>
    <row r="779">
      <c r="A779" s="54"/>
      <c r="B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</row>
    <row r="780">
      <c r="A780" s="54"/>
      <c r="B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</row>
    <row r="781">
      <c r="A781" s="54"/>
      <c r="B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</row>
    <row r="782">
      <c r="A782" s="54"/>
      <c r="B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</row>
    <row r="783">
      <c r="A783" s="54"/>
      <c r="B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</row>
    <row r="784">
      <c r="A784" s="54"/>
      <c r="B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</row>
    <row r="785">
      <c r="A785" s="54"/>
      <c r="B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</row>
    <row r="786">
      <c r="A786" s="54"/>
      <c r="B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</row>
    <row r="787">
      <c r="A787" s="54"/>
      <c r="B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</row>
    <row r="788">
      <c r="A788" s="54"/>
      <c r="B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</row>
    <row r="789">
      <c r="A789" s="54"/>
      <c r="B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</row>
    <row r="790">
      <c r="A790" s="54"/>
      <c r="B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</row>
    <row r="791">
      <c r="A791" s="54"/>
      <c r="B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</row>
    <row r="792">
      <c r="A792" s="54"/>
      <c r="B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</row>
    <row r="793">
      <c r="A793" s="54"/>
      <c r="B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</row>
    <row r="794">
      <c r="A794" s="54"/>
      <c r="B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</row>
    <row r="795">
      <c r="A795" s="54"/>
      <c r="B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</row>
    <row r="796">
      <c r="A796" s="54"/>
      <c r="B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</row>
    <row r="797">
      <c r="A797" s="54"/>
      <c r="B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</row>
    <row r="798">
      <c r="A798" s="54"/>
      <c r="B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</row>
    <row r="799">
      <c r="A799" s="54"/>
      <c r="B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</row>
    <row r="800">
      <c r="A800" s="54"/>
      <c r="B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</row>
    <row r="801">
      <c r="A801" s="54"/>
      <c r="B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</row>
    <row r="802">
      <c r="A802" s="54"/>
      <c r="B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</row>
    <row r="803">
      <c r="A803" s="54"/>
      <c r="B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</row>
    <row r="804">
      <c r="A804" s="54"/>
      <c r="B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</row>
    <row r="805">
      <c r="A805" s="54"/>
      <c r="B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</row>
    <row r="806">
      <c r="A806" s="54"/>
      <c r="B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</row>
    <row r="807">
      <c r="A807" s="54"/>
      <c r="B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</row>
    <row r="808">
      <c r="A808" s="54"/>
      <c r="B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</row>
    <row r="809">
      <c r="A809" s="54"/>
      <c r="B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</row>
    <row r="810">
      <c r="A810" s="54"/>
      <c r="B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</row>
    <row r="811">
      <c r="A811" s="54"/>
      <c r="B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</row>
    <row r="812">
      <c r="A812" s="54"/>
      <c r="B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</row>
    <row r="813">
      <c r="A813" s="54"/>
      <c r="B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</row>
    <row r="814">
      <c r="A814" s="54"/>
      <c r="B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</row>
    <row r="815">
      <c r="A815" s="54"/>
      <c r="B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</row>
    <row r="816">
      <c r="A816" s="54"/>
      <c r="B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</row>
    <row r="817">
      <c r="A817" s="54"/>
      <c r="B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</row>
    <row r="818">
      <c r="A818" s="54"/>
      <c r="B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</row>
    <row r="819">
      <c r="A819" s="54"/>
      <c r="B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</row>
    <row r="820">
      <c r="A820" s="54"/>
      <c r="B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</row>
    <row r="821">
      <c r="A821" s="54"/>
      <c r="B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</row>
    <row r="822">
      <c r="A822" s="54"/>
      <c r="B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</row>
    <row r="823">
      <c r="A823" s="54"/>
      <c r="B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</row>
    <row r="824">
      <c r="A824" s="54"/>
      <c r="B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</row>
    <row r="825">
      <c r="A825" s="54"/>
      <c r="B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</row>
    <row r="826">
      <c r="A826" s="54"/>
      <c r="B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</row>
    <row r="827">
      <c r="A827" s="54"/>
      <c r="B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</row>
    <row r="828">
      <c r="A828" s="54"/>
      <c r="B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</row>
    <row r="829">
      <c r="A829" s="54"/>
      <c r="B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</row>
    <row r="830">
      <c r="A830" s="54"/>
      <c r="B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</row>
    <row r="831">
      <c r="A831" s="54"/>
      <c r="B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</row>
    <row r="832">
      <c r="A832" s="54"/>
      <c r="B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</row>
    <row r="833">
      <c r="A833" s="54"/>
      <c r="B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</row>
    <row r="834">
      <c r="A834" s="54"/>
      <c r="B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</row>
    <row r="835">
      <c r="A835" s="54"/>
      <c r="B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</row>
    <row r="836">
      <c r="A836" s="54"/>
      <c r="B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</row>
    <row r="837">
      <c r="A837" s="54"/>
      <c r="B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</row>
    <row r="838">
      <c r="A838" s="54"/>
      <c r="B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</row>
    <row r="839">
      <c r="A839" s="54"/>
      <c r="B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</row>
    <row r="840">
      <c r="A840" s="54"/>
      <c r="B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</row>
    <row r="841">
      <c r="A841" s="54"/>
      <c r="B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</row>
    <row r="842">
      <c r="A842" s="54"/>
      <c r="B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</row>
    <row r="843">
      <c r="A843" s="54"/>
      <c r="B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</row>
    <row r="844">
      <c r="A844" s="54"/>
      <c r="B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</row>
    <row r="845">
      <c r="A845" s="54"/>
      <c r="B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</row>
    <row r="846">
      <c r="A846" s="54"/>
      <c r="B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</row>
    <row r="847">
      <c r="A847" s="54"/>
      <c r="B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</row>
    <row r="848">
      <c r="A848" s="54"/>
      <c r="B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</row>
    <row r="849">
      <c r="A849" s="54"/>
      <c r="B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</row>
    <row r="850">
      <c r="A850" s="54"/>
      <c r="B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</row>
    <row r="851">
      <c r="A851" s="54"/>
      <c r="B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</row>
    <row r="852">
      <c r="A852" s="54"/>
      <c r="B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</row>
    <row r="853">
      <c r="A853" s="54"/>
      <c r="B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</row>
    <row r="854">
      <c r="A854" s="54"/>
      <c r="B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</row>
    <row r="855">
      <c r="A855" s="54"/>
      <c r="B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</row>
    <row r="856">
      <c r="A856" s="54"/>
      <c r="B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</row>
    <row r="857">
      <c r="A857" s="54"/>
      <c r="B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</row>
    <row r="858">
      <c r="A858" s="54"/>
      <c r="B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</row>
    <row r="859">
      <c r="A859" s="54"/>
      <c r="B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</row>
    <row r="860">
      <c r="A860" s="54"/>
      <c r="B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</row>
    <row r="861">
      <c r="A861" s="54"/>
      <c r="B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</row>
    <row r="862">
      <c r="A862" s="54"/>
      <c r="B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</row>
    <row r="863">
      <c r="A863" s="54"/>
      <c r="B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</row>
    <row r="864">
      <c r="A864" s="54"/>
      <c r="B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</row>
    <row r="865">
      <c r="A865" s="54"/>
      <c r="B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</row>
    <row r="866">
      <c r="A866" s="54"/>
      <c r="B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</row>
    <row r="867">
      <c r="A867" s="54"/>
      <c r="B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</row>
    <row r="868">
      <c r="A868" s="54"/>
      <c r="B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</row>
    <row r="869">
      <c r="A869" s="54"/>
      <c r="B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</row>
    <row r="870">
      <c r="A870" s="54"/>
      <c r="B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</row>
    <row r="871">
      <c r="A871" s="54"/>
      <c r="B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</row>
    <row r="872">
      <c r="A872" s="54"/>
      <c r="B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</row>
    <row r="873">
      <c r="A873" s="54"/>
      <c r="B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</row>
    <row r="874">
      <c r="A874" s="54"/>
      <c r="B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</row>
    <row r="875">
      <c r="A875" s="54"/>
      <c r="B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</row>
    <row r="876">
      <c r="A876" s="54"/>
      <c r="B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</row>
    <row r="877">
      <c r="A877" s="54"/>
      <c r="B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</row>
    <row r="878">
      <c r="A878" s="54"/>
      <c r="B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</row>
    <row r="879">
      <c r="A879" s="54"/>
      <c r="B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</row>
    <row r="880">
      <c r="A880" s="54"/>
      <c r="B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</row>
    <row r="881">
      <c r="A881" s="54"/>
      <c r="B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</row>
    <row r="882">
      <c r="A882" s="54"/>
      <c r="B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</row>
    <row r="883">
      <c r="A883" s="54"/>
      <c r="B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</row>
    <row r="884">
      <c r="A884" s="54"/>
      <c r="B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</row>
    <row r="885">
      <c r="A885" s="54"/>
      <c r="B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</row>
    <row r="886">
      <c r="A886" s="54"/>
      <c r="B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</row>
    <row r="887">
      <c r="A887" s="54"/>
      <c r="B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</row>
    <row r="888">
      <c r="A888" s="54"/>
      <c r="B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</row>
    <row r="889">
      <c r="A889" s="54"/>
      <c r="B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</row>
    <row r="890">
      <c r="A890" s="54"/>
      <c r="B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</row>
    <row r="891">
      <c r="A891" s="54"/>
      <c r="B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</row>
    <row r="892">
      <c r="A892" s="54"/>
      <c r="B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</row>
    <row r="893">
      <c r="A893" s="54"/>
      <c r="B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</row>
    <row r="894">
      <c r="A894" s="54"/>
      <c r="B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</row>
    <row r="895">
      <c r="A895" s="54"/>
      <c r="B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</row>
    <row r="896">
      <c r="A896" s="54"/>
      <c r="B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</row>
    <row r="897">
      <c r="A897" s="54"/>
      <c r="B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</row>
    <row r="898">
      <c r="A898" s="54"/>
      <c r="B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</row>
    <row r="899">
      <c r="A899" s="54"/>
      <c r="B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</row>
    <row r="900">
      <c r="A900" s="54"/>
      <c r="B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</row>
    <row r="901">
      <c r="A901" s="54"/>
      <c r="B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</row>
    <row r="902">
      <c r="A902" s="54"/>
      <c r="B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</row>
    <row r="903">
      <c r="A903" s="54"/>
      <c r="B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</row>
    <row r="904">
      <c r="A904" s="54"/>
      <c r="B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</row>
    <row r="905">
      <c r="A905" s="54"/>
      <c r="B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</row>
    <row r="906">
      <c r="A906" s="54"/>
      <c r="B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</row>
    <row r="907">
      <c r="A907" s="54"/>
      <c r="B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</row>
    <row r="908">
      <c r="A908" s="54"/>
      <c r="B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</row>
    <row r="909">
      <c r="A909" s="54"/>
      <c r="B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</row>
    <row r="910">
      <c r="A910" s="54"/>
      <c r="B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</row>
    <row r="911">
      <c r="A911" s="54"/>
      <c r="B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</row>
    <row r="912">
      <c r="A912" s="54"/>
      <c r="B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</row>
    <row r="913">
      <c r="A913" s="54"/>
      <c r="B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</row>
    <row r="914">
      <c r="A914" s="54"/>
      <c r="B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</row>
    <row r="915">
      <c r="A915" s="54"/>
      <c r="B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</row>
    <row r="916">
      <c r="A916" s="54"/>
      <c r="B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</row>
    <row r="917">
      <c r="A917" s="54"/>
      <c r="B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</row>
    <row r="918">
      <c r="A918" s="54"/>
      <c r="B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</row>
    <row r="919">
      <c r="A919" s="54"/>
      <c r="B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</row>
    <row r="920">
      <c r="A920" s="54"/>
      <c r="B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</row>
    <row r="921">
      <c r="A921" s="54"/>
      <c r="B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</row>
    <row r="922">
      <c r="A922" s="54"/>
      <c r="B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</row>
    <row r="923">
      <c r="A923" s="54"/>
      <c r="B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</row>
    <row r="924">
      <c r="A924" s="54"/>
      <c r="B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</row>
    <row r="925">
      <c r="A925" s="54"/>
      <c r="B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</row>
    <row r="926">
      <c r="A926" s="54"/>
      <c r="B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</row>
    <row r="927">
      <c r="A927" s="54"/>
      <c r="B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</row>
    <row r="928">
      <c r="A928" s="54"/>
      <c r="B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</row>
    <row r="929">
      <c r="A929" s="54"/>
      <c r="B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</row>
    <row r="930">
      <c r="A930" s="54"/>
      <c r="B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</row>
    <row r="931">
      <c r="A931" s="54"/>
      <c r="B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</row>
    <row r="932">
      <c r="A932" s="54"/>
      <c r="B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</row>
    <row r="933">
      <c r="A933" s="54"/>
      <c r="B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</row>
    <row r="934">
      <c r="A934" s="54"/>
      <c r="B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</row>
    <row r="935">
      <c r="A935" s="54"/>
      <c r="B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</row>
    <row r="936">
      <c r="A936" s="54"/>
      <c r="B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</row>
    <row r="937">
      <c r="A937" s="54"/>
      <c r="B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</row>
    <row r="938">
      <c r="A938" s="54"/>
      <c r="B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</row>
    <row r="939">
      <c r="A939" s="54"/>
      <c r="B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</row>
    <row r="940">
      <c r="A940" s="54"/>
      <c r="B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</row>
    <row r="941">
      <c r="A941" s="54"/>
      <c r="B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</row>
    <row r="942">
      <c r="A942" s="54"/>
      <c r="B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</row>
    <row r="943">
      <c r="A943" s="54"/>
      <c r="B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</row>
    <row r="944">
      <c r="A944" s="54"/>
      <c r="B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</row>
    <row r="945">
      <c r="A945" s="54"/>
      <c r="B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</row>
    <row r="946">
      <c r="A946" s="54"/>
      <c r="B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</row>
    <row r="947">
      <c r="A947" s="54"/>
      <c r="B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</row>
    <row r="948">
      <c r="A948" s="54"/>
      <c r="B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</row>
    <row r="949">
      <c r="A949" s="54"/>
      <c r="B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</row>
    <row r="950">
      <c r="A950" s="54"/>
      <c r="B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</row>
    <row r="951">
      <c r="A951" s="54"/>
      <c r="B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</row>
    <row r="952">
      <c r="A952" s="54"/>
      <c r="B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</row>
    <row r="953">
      <c r="A953" s="54"/>
      <c r="B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</row>
    <row r="954">
      <c r="A954" s="54"/>
      <c r="B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</row>
    <row r="955">
      <c r="A955" s="54"/>
      <c r="B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</row>
    <row r="956">
      <c r="A956" s="54"/>
      <c r="B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</row>
    <row r="957">
      <c r="A957" s="54"/>
      <c r="B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</row>
    <row r="958">
      <c r="A958" s="54"/>
      <c r="B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</row>
    <row r="959">
      <c r="A959" s="54"/>
      <c r="B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</row>
    <row r="960">
      <c r="A960" s="54"/>
      <c r="B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</row>
    <row r="961">
      <c r="A961" s="54"/>
      <c r="B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</row>
    <row r="962">
      <c r="A962" s="54"/>
      <c r="B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</row>
    <row r="963">
      <c r="A963" s="54"/>
      <c r="B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</row>
    <row r="964">
      <c r="A964" s="54"/>
      <c r="B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</row>
    <row r="965">
      <c r="A965" s="54"/>
      <c r="B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</row>
    <row r="966">
      <c r="A966" s="54"/>
      <c r="B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</row>
    <row r="967">
      <c r="A967" s="54"/>
      <c r="B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</row>
    <row r="968">
      <c r="A968" s="54"/>
      <c r="B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</row>
    <row r="969">
      <c r="A969" s="54"/>
      <c r="B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</row>
    <row r="970">
      <c r="A970" s="54"/>
      <c r="B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</row>
    <row r="971">
      <c r="A971" s="54"/>
      <c r="B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</row>
    <row r="972">
      <c r="A972" s="54"/>
      <c r="B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</row>
    <row r="973">
      <c r="A973" s="54"/>
      <c r="B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</row>
    <row r="974">
      <c r="A974" s="54"/>
      <c r="B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</row>
    <row r="975">
      <c r="A975" s="54"/>
      <c r="B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</row>
    <row r="976">
      <c r="A976" s="54"/>
      <c r="B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</row>
    <row r="977">
      <c r="A977" s="54"/>
      <c r="B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</row>
    <row r="978">
      <c r="A978" s="54"/>
      <c r="B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</row>
    <row r="979">
      <c r="A979" s="54"/>
      <c r="B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</row>
    <row r="980">
      <c r="A980" s="54"/>
      <c r="B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</row>
    <row r="981">
      <c r="A981" s="54"/>
      <c r="B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</row>
    <row r="982">
      <c r="A982" s="54"/>
      <c r="B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</row>
    <row r="983">
      <c r="A983" s="54"/>
      <c r="B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</row>
    <row r="984">
      <c r="A984" s="54"/>
      <c r="B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</row>
    <row r="985">
      <c r="A985" s="54"/>
      <c r="B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</row>
    <row r="986">
      <c r="A986" s="54"/>
      <c r="B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</row>
    <row r="987">
      <c r="A987" s="54"/>
      <c r="B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</row>
    <row r="988">
      <c r="A988" s="54"/>
      <c r="B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</row>
    <row r="989">
      <c r="A989" s="54"/>
      <c r="B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</row>
    <row r="990">
      <c r="A990" s="54"/>
      <c r="B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</row>
    <row r="991">
      <c r="A991" s="54"/>
      <c r="B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</row>
    <row r="992">
      <c r="A992" s="54"/>
      <c r="B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</row>
    <row r="993">
      <c r="A993" s="54"/>
      <c r="B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</row>
    <row r="994">
      <c r="A994" s="54"/>
      <c r="B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</row>
    <row r="995">
      <c r="A995" s="54"/>
      <c r="B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</row>
    <row r="996">
      <c r="A996" s="54"/>
      <c r="B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</row>
    <row r="997">
      <c r="A997" s="54"/>
      <c r="B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</row>
    <row r="998">
      <c r="A998" s="54"/>
      <c r="B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</row>
    <row r="999">
      <c r="A999" s="54"/>
      <c r="B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</row>
    <row r="1000">
      <c r="A1000" s="54"/>
      <c r="B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</row>
  </sheetData>
  <autoFilter ref="$A$1:$U$19"/>
  <dataValidations>
    <dataValidation type="list" allowBlank="1" showErrorMessage="1" sqref="Q2:Q19">
      <formula1>"EN ALMACEN 11,PENDIENTE,DIRECTO A CLIENTE,PARCIAL,ENVIADA,-"</formula1>
    </dataValidation>
    <dataValidation type="list" allowBlank="1" showErrorMessage="1" sqref="J2:J19 M2:M19">
      <formula1>"MPC,CEO,Gamit,ITH,Manprec,N/A"</formula1>
    </dataValidation>
    <dataValidation type="list" allowBlank="1" showErrorMessage="1" sqref="L2:L19">
      <formula1>"EURO,MXN,USD"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>
    <row r="1">
      <c r="A1" s="75" t="s">
        <v>3</v>
      </c>
      <c r="B1" s="75" t="s">
        <v>12</v>
      </c>
      <c r="C1" s="75" t="s">
        <v>7</v>
      </c>
      <c r="D1" s="75" t="s">
        <v>13</v>
      </c>
      <c r="E1" s="75" t="s">
        <v>14</v>
      </c>
      <c r="F1" s="75" t="s">
        <v>15</v>
      </c>
      <c r="G1" s="75" t="s">
        <v>16</v>
      </c>
      <c r="H1" s="77" t="s">
        <v>17</v>
      </c>
      <c r="I1" s="75" t="s">
        <v>19</v>
      </c>
      <c r="J1" s="75" t="s">
        <v>20</v>
      </c>
      <c r="K1" s="78" t="s">
        <v>21</v>
      </c>
      <c r="L1" s="75" t="s">
        <v>27</v>
      </c>
      <c r="M1" s="75" t="s">
        <v>28</v>
      </c>
      <c r="N1" s="75" t="s">
        <v>29</v>
      </c>
      <c r="O1" s="81" t="s">
        <v>30</v>
      </c>
      <c r="P1" s="59" t="s">
        <v>34</v>
      </c>
      <c r="Q1" s="61" t="s">
        <v>37</v>
      </c>
      <c r="R1" s="59" t="s">
        <v>38</v>
      </c>
      <c r="S1" s="59" t="s">
        <v>39</v>
      </c>
      <c r="T1" s="59" t="s">
        <v>40</v>
      </c>
      <c r="U1" s="59" t="s">
        <v>39</v>
      </c>
    </row>
    <row r="2">
      <c r="A2" s="188"/>
      <c r="B2" s="39"/>
      <c r="C2" s="39"/>
      <c r="D2" s="189"/>
      <c r="E2" s="39"/>
      <c r="F2" s="39"/>
      <c r="G2" s="39"/>
      <c r="H2" s="190"/>
      <c r="I2" s="39"/>
      <c r="J2" s="39"/>
      <c r="K2" s="100"/>
      <c r="L2" s="39"/>
      <c r="M2" s="39"/>
      <c r="N2" s="39"/>
      <c r="O2" s="39" t="b">
        <v>0</v>
      </c>
      <c r="P2" s="73"/>
      <c r="Q2" s="42" t="s">
        <v>425</v>
      </c>
      <c r="R2" s="42"/>
      <c r="S2" s="42" t="b">
        <v>0</v>
      </c>
      <c r="T2" s="73"/>
      <c r="U2" s="42" t="b">
        <v>0</v>
      </c>
    </row>
    <row r="3">
      <c r="J3" s="39"/>
      <c r="K3" s="100"/>
      <c r="L3" s="39"/>
      <c r="M3" s="39"/>
      <c r="N3" s="39"/>
      <c r="O3" s="39" t="b">
        <v>0</v>
      </c>
      <c r="P3" s="73"/>
      <c r="Q3" s="42" t="s">
        <v>425</v>
      </c>
      <c r="R3" s="42"/>
      <c r="S3" s="42" t="b">
        <v>0</v>
      </c>
      <c r="T3" s="73"/>
      <c r="U3" s="42" t="b">
        <v>0</v>
      </c>
    </row>
    <row r="4">
      <c r="J4" s="39"/>
      <c r="K4" s="100"/>
      <c r="L4" s="39"/>
      <c r="M4" s="39"/>
      <c r="N4" s="39"/>
      <c r="O4" s="39" t="b">
        <v>0</v>
      </c>
      <c r="P4" s="73"/>
      <c r="Q4" s="42" t="s">
        <v>425</v>
      </c>
      <c r="R4" s="42"/>
      <c r="S4" s="42" t="b">
        <v>0</v>
      </c>
      <c r="T4" s="73"/>
      <c r="U4" s="42" t="b">
        <v>0</v>
      </c>
    </row>
    <row r="5">
      <c r="J5" s="39"/>
      <c r="K5" s="100"/>
      <c r="L5" s="39"/>
      <c r="M5" s="39"/>
      <c r="N5" s="39"/>
      <c r="O5" s="39" t="b">
        <v>0</v>
      </c>
      <c r="P5" s="73"/>
      <c r="Q5" s="42" t="s">
        <v>425</v>
      </c>
      <c r="R5" s="42"/>
      <c r="S5" s="42" t="b">
        <v>0</v>
      </c>
      <c r="T5" s="73"/>
      <c r="U5" s="42" t="b">
        <v>0</v>
      </c>
    </row>
    <row r="6">
      <c r="J6" s="39"/>
      <c r="K6" s="100"/>
      <c r="L6" s="39"/>
      <c r="M6" s="39"/>
      <c r="N6" s="39"/>
      <c r="O6" s="39" t="b">
        <v>0</v>
      </c>
      <c r="P6" s="73"/>
      <c r="Q6" s="42" t="s">
        <v>425</v>
      </c>
      <c r="R6" s="42"/>
      <c r="S6" s="42" t="b">
        <v>0</v>
      </c>
      <c r="T6" s="73"/>
      <c r="U6" s="42" t="b">
        <v>0</v>
      </c>
    </row>
    <row r="7">
      <c r="J7" s="39"/>
      <c r="K7" s="100"/>
      <c r="L7" s="39"/>
      <c r="M7" s="39"/>
      <c r="N7" s="39"/>
      <c r="O7" s="39" t="b">
        <v>0</v>
      </c>
      <c r="P7" s="73"/>
      <c r="Q7" s="42" t="s">
        <v>425</v>
      </c>
      <c r="R7" s="42"/>
      <c r="S7" s="42" t="b">
        <v>0</v>
      </c>
      <c r="T7" s="73"/>
      <c r="U7" s="42" t="b">
        <v>0</v>
      </c>
    </row>
    <row r="8">
      <c r="J8" s="39"/>
      <c r="K8" s="100"/>
      <c r="L8" s="39"/>
      <c r="M8" s="39"/>
      <c r="N8" s="39"/>
      <c r="O8" s="39" t="b">
        <v>0</v>
      </c>
      <c r="P8" s="73"/>
      <c r="Q8" s="42" t="s">
        <v>425</v>
      </c>
      <c r="R8" s="42"/>
      <c r="S8" s="42" t="b">
        <v>0</v>
      </c>
      <c r="T8" s="73"/>
      <c r="U8" s="42" t="b">
        <v>0</v>
      </c>
    </row>
    <row r="9">
      <c r="J9" s="39"/>
      <c r="K9" s="100"/>
      <c r="L9" s="39"/>
      <c r="M9" s="39"/>
      <c r="N9" s="39"/>
      <c r="O9" s="39" t="b">
        <v>0</v>
      </c>
      <c r="P9" s="73"/>
      <c r="Q9" s="42" t="s">
        <v>425</v>
      </c>
      <c r="R9" s="42"/>
      <c r="S9" s="42" t="b">
        <v>0</v>
      </c>
      <c r="T9" s="73"/>
      <c r="U9" s="42" t="b">
        <v>0</v>
      </c>
    </row>
    <row r="10">
      <c r="J10" s="39"/>
      <c r="K10" s="100"/>
      <c r="L10" s="39"/>
      <c r="M10" s="39"/>
      <c r="N10" s="39"/>
      <c r="O10" s="39" t="b">
        <v>0</v>
      </c>
      <c r="P10" s="73"/>
      <c r="Q10" s="42" t="s">
        <v>425</v>
      </c>
      <c r="R10" s="42"/>
      <c r="S10" s="42" t="b">
        <v>0</v>
      </c>
      <c r="T10" s="73"/>
      <c r="U10" s="42" t="b">
        <v>0</v>
      </c>
    </row>
    <row r="11">
      <c r="J11" s="39"/>
      <c r="K11" s="100"/>
      <c r="L11" s="39"/>
      <c r="M11" s="39"/>
      <c r="N11" s="39"/>
      <c r="O11" s="39" t="b">
        <v>0</v>
      </c>
      <c r="P11" s="73"/>
      <c r="Q11" s="42" t="s">
        <v>425</v>
      </c>
      <c r="R11" s="42"/>
      <c r="S11" s="42" t="b">
        <v>0</v>
      </c>
      <c r="T11" s="73"/>
      <c r="U11" s="42" t="b">
        <v>0</v>
      </c>
    </row>
    <row r="12">
      <c r="J12" s="39"/>
      <c r="K12" s="100"/>
      <c r="L12" s="39"/>
      <c r="M12" s="39"/>
      <c r="N12" s="39"/>
      <c r="O12" s="39" t="b">
        <v>0</v>
      </c>
      <c r="P12" s="73"/>
      <c r="Q12" s="42" t="s">
        <v>425</v>
      </c>
      <c r="R12" s="42"/>
      <c r="S12" s="42" t="b">
        <v>0</v>
      </c>
      <c r="T12" s="73"/>
      <c r="U12" s="42" t="b">
        <v>0</v>
      </c>
    </row>
    <row r="13">
      <c r="J13" s="39"/>
      <c r="K13" s="100"/>
      <c r="L13" s="39"/>
      <c r="M13" s="39"/>
      <c r="N13" s="39"/>
      <c r="O13" s="39" t="b">
        <v>0</v>
      </c>
      <c r="P13" s="73"/>
      <c r="Q13" s="42" t="s">
        <v>425</v>
      </c>
      <c r="R13" s="42"/>
      <c r="S13" s="42" t="b">
        <v>0</v>
      </c>
      <c r="T13" s="73"/>
      <c r="U13" s="42" t="b">
        <v>0</v>
      </c>
    </row>
    <row r="14">
      <c r="J14" s="39"/>
      <c r="K14" s="100"/>
      <c r="L14" s="39"/>
      <c r="M14" s="39"/>
      <c r="N14" s="39"/>
      <c r="O14" s="39" t="b">
        <v>0</v>
      </c>
      <c r="P14" s="73"/>
      <c r="Q14" s="42" t="s">
        <v>425</v>
      </c>
      <c r="R14" s="42"/>
      <c r="S14" s="42" t="b">
        <v>0</v>
      </c>
      <c r="T14" s="73"/>
      <c r="U14" s="42" t="b">
        <v>0</v>
      </c>
    </row>
    <row r="15">
      <c r="J15" s="39"/>
      <c r="K15" s="100"/>
      <c r="L15" s="39"/>
      <c r="M15" s="39"/>
      <c r="N15" s="39"/>
      <c r="O15" s="39" t="b">
        <v>0</v>
      </c>
      <c r="P15" s="73"/>
      <c r="Q15" s="42" t="s">
        <v>425</v>
      </c>
      <c r="R15" s="42"/>
      <c r="S15" s="42" t="b">
        <v>0</v>
      </c>
      <c r="T15" s="73"/>
      <c r="U15" s="42" t="b">
        <v>0</v>
      </c>
    </row>
    <row r="16">
      <c r="J16" s="39"/>
      <c r="K16" s="100"/>
      <c r="L16" s="39"/>
      <c r="M16" s="39"/>
      <c r="N16" s="39"/>
      <c r="O16" s="39" t="b">
        <v>0</v>
      </c>
      <c r="P16" s="73"/>
      <c r="Q16" s="42" t="s">
        <v>425</v>
      </c>
      <c r="R16" s="42"/>
      <c r="S16" s="42" t="b">
        <v>0</v>
      </c>
      <c r="T16" s="73"/>
      <c r="U16" s="42" t="b">
        <v>0</v>
      </c>
    </row>
    <row r="17">
      <c r="J17" s="39"/>
      <c r="K17" s="100"/>
      <c r="L17" s="39"/>
      <c r="M17" s="39"/>
      <c r="N17" s="39"/>
      <c r="O17" s="39" t="b">
        <v>0</v>
      </c>
      <c r="P17" s="73"/>
      <c r="Q17" s="42" t="s">
        <v>425</v>
      </c>
      <c r="R17" s="42"/>
      <c r="S17" s="42" t="b">
        <v>0</v>
      </c>
      <c r="T17" s="73"/>
      <c r="U17" s="42" t="b">
        <v>0</v>
      </c>
    </row>
    <row r="18">
      <c r="J18" s="39"/>
      <c r="K18" s="100"/>
      <c r="L18" s="39"/>
      <c r="M18" s="39"/>
      <c r="N18" s="39"/>
      <c r="O18" s="39" t="b">
        <v>0</v>
      </c>
      <c r="P18" s="73"/>
      <c r="Q18" s="42" t="s">
        <v>425</v>
      </c>
      <c r="R18" s="42"/>
      <c r="S18" s="42" t="b">
        <v>0</v>
      </c>
      <c r="T18" s="73"/>
      <c r="U18" s="42" t="b">
        <v>0</v>
      </c>
    </row>
    <row r="19">
      <c r="J19" s="39"/>
      <c r="K19" s="100"/>
      <c r="L19" s="39"/>
      <c r="M19" s="39"/>
      <c r="N19" s="39"/>
      <c r="O19" s="39" t="b">
        <v>0</v>
      </c>
      <c r="P19" s="73"/>
      <c r="Q19" s="42" t="s">
        <v>425</v>
      </c>
      <c r="R19" s="42"/>
      <c r="S19" s="42" t="b">
        <v>0</v>
      </c>
      <c r="T19" s="73"/>
      <c r="U19" s="42" t="b">
        <v>0</v>
      </c>
    </row>
  </sheetData>
  <dataValidations>
    <dataValidation type="list" allowBlank="1" showErrorMessage="1" sqref="Q2:Q19">
      <formula1>"EN ALMACEN 11,PENDIENTE,DIRECTO A CLIENTE,PARCIAL,ENVIADA,-"</formula1>
    </dataValidation>
    <dataValidation type="list" allowBlank="1" showErrorMessage="1" sqref="J2:J19 M2:M19">
      <formula1>"MPC,CEO,Gamit,ITH,Manprec,N/A"</formula1>
    </dataValidation>
    <dataValidation type="list" allowBlank="1" showErrorMessage="1" sqref="L2:L19">
      <formula1>"EURO,MXN,USD"</formula1>
    </dataValidation>
  </dataValidations>
  <drawing r:id="rId1"/>
  <tableParts count="2">
    <tablePart r:id="rId4"/>
    <tablePart r:id="rId5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/>
  <drawing r:id="rId1"/>
</worksheet>
</file>