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isciplinas" sheetId="1" r:id="rId4"/>
    <sheet state="visible" name="Professores" sheetId="2" r:id="rId5"/>
    <sheet state="visible" name="Cursos" sheetId="3" r:id="rId6"/>
    <sheet state="visible" name="Turmas" sheetId="4" r:id="rId7"/>
  </sheets>
  <definedNames/>
  <calcPr/>
</workbook>
</file>

<file path=xl/sharedStrings.xml><?xml version="1.0" encoding="utf-8"?>
<sst xmlns="http://schemas.openxmlformats.org/spreadsheetml/2006/main" count="1659" uniqueCount="420">
  <si>
    <t>ID</t>
  </si>
  <si>
    <t>Código de Disciplina</t>
  </si>
  <si>
    <t>Disciplinas</t>
  </si>
  <si>
    <t>Professor</t>
  </si>
  <si>
    <t>Turma</t>
  </si>
  <si>
    <t>Turno</t>
  </si>
  <si>
    <t>Qtd Alunos</t>
  </si>
  <si>
    <t>CH Presencial</t>
  </si>
  <si>
    <t>CH EaD</t>
  </si>
  <si>
    <t>SEG</t>
  </si>
  <si>
    <t>TER</t>
  </si>
  <si>
    <t>QUA</t>
  </si>
  <si>
    <t>QUI</t>
  </si>
  <si>
    <t>SEX</t>
  </si>
  <si>
    <t>SAB</t>
  </si>
  <si>
    <t>GRAD.AC.01</t>
  </si>
  <si>
    <t>ANáLISE COMBINATóRIA</t>
  </si>
  <si>
    <t>MARCIO ANTONIO FERREIRA BELO FILHO</t>
  </si>
  <si>
    <t>20221.02CDC20I.1MV</t>
  </si>
  <si>
    <t>Tarde</t>
  </si>
  <si>
    <t>1-6,13-16</t>
  </si>
  <si>
    <t>1-16</t>
  </si>
  <si>
    <t>GRAD.APC.01</t>
  </si>
  <si>
    <t>ALGORITMOS E PROGRAMAçãO DE COMPUTADORES</t>
  </si>
  <si>
    <t>ANDRé DA CUNHA RIBEIRO</t>
  </si>
  <si>
    <t>GRAD.FC.01</t>
  </si>
  <si>
    <t>FíSICA PARA COMPUTAçãO</t>
  </si>
  <si>
    <t>JOAO AREIS FERREIRA BARBOSA JUNIOR</t>
  </si>
  <si>
    <t>GRAD.FUNDSIST.01</t>
  </si>
  <si>
    <t>FUNDAMENTOS DE SISTEMAS</t>
  </si>
  <si>
    <t>ADRIANO SOARES DE OLIVEIRA BAILãO</t>
  </si>
  <si>
    <t>GRAD.LM.01</t>
  </si>
  <si>
    <t>LóGICA MATEMáTICA</t>
  </si>
  <si>
    <t>GRAD.AC.02</t>
  </si>
  <si>
    <t>ARQUITETURA DE COMPUTADORES</t>
  </si>
  <si>
    <t>RAFAEL CARVALHO MENDONçA</t>
  </si>
  <si>
    <t>20221.02CDC20I.3MV</t>
  </si>
  <si>
    <t>Manhã</t>
  </si>
  <si>
    <t>7-16</t>
  </si>
  <si>
    <t>GRAD.EB.02</t>
  </si>
  <si>
    <t>ESTATíSTICA BáSICA</t>
  </si>
  <si>
    <t>PAULO CARDOZO CARVALHO DE ARAUJO</t>
  </si>
  <si>
    <t>GRAD.ED.01</t>
  </si>
  <si>
    <t>ESTRUTURAS DE DADOS I</t>
  </si>
  <si>
    <t>HEVERTON BARROS DE MACEDO</t>
  </si>
  <si>
    <t>GRAD.LEC.01</t>
  </si>
  <si>
    <t>LEGISLAçãO E ÉTICA NA COMPUTAçãO</t>
  </si>
  <si>
    <t>FáBIO MONTANHA RAMOS</t>
  </si>
  <si>
    <t>GRAD.PLP.01</t>
  </si>
  <si>
    <t>PRáTICA DE LABORATóRIO DE PESQUISA (AMBIENTAçãO)</t>
  </si>
  <si>
    <t>HEYDE FRANCIELLE DO CARMO FRANçA</t>
  </si>
  <si>
    <t>GRAD.POO.01</t>
  </si>
  <si>
    <t>PROGRAMAçãO ORIENTADA A OBJETOS</t>
  </si>
  <si>
    <t>MARLUS DIAS SILVA</t>
  </si>
  <si>
    <t>GRAD.ES.01</t>
  </si>
  <si>
    <t>ENGENHARIA DE SOFTWARE</t>
  </si>
  <si>
    <t>20221.02CDC20I.5MV</t>
  </si>
  <si>
    <t>GRAD.EW.01</t>
  </si>
  <si>
    <t>ENGENHARIA WEB</t>
  </si>
  <si>
    <t>GRAD.LFA.01</t>
  </si>
  <si>
    <t>LINGUAGENS FORMAIS E AUTôMATOS</t>
  </si>
  <si>
    <t>GRAD.PLP.03</t>
  </si>
  <si>
    <t>PRáTICA DE LABORATóRIO DE PESQUISA (MATURAçãO 1)</t>
  </si>
  <si>
    <t>DOUGLAS CEDRIM OLIVEIRA</t>
  </si>
  <si>
    <t>GRAD.RC.02</t>
  </si>
  <si>
    <t>REDES DE COMPUTADORES II</t>
  </si>
  <si>
    <t>GRAD.TG.01</t>
  </si>
  <si>
    <t>TEORIA DOS GRAFOS</t>
  </si>
  <si>
    <t>GRAD.IA.01</t>
  </si>
  <si>
    <t>INTELIGêNCIA ARTIFICIAL</t>
  </si>
  <si>
    <t>20221.02CDC20I.7MV</t>
  </si>
  <si>
    <t>GRAD.IH.01</t>
  </si>
  <si>
    <t>INTERAçãO HUMANO - COMPUTADOR</t>
  </si>
  <si>
    <t>LEANDRO RODRIGUES DA SILVA SOUZA</t>
  </si>
  <si>
    <t>GRAD.PLP.05</t>
  </si>
  <si>
    <t>PRáTICA DE LABORATóRIO DE PESQUISA (TCC - PARTE 1)</t>
  </si>
  <si>
    <t>GRAD.PS.01</t>
  </si>
  <si>
    <t>PROJETO DE SOFTWARE</t>
  </si>
  <si>
    <t>GRAD.SD.02</t>
  </si>
  <si>
    <t>SISTEMAS DISTRIBUíDOS</t>
  </si>
  <si>
    <t>RV.INF62</t>
  </si>
  <si>
    <t>INGLêS TéCNICO PARA INFORMáTICA</t>
  </si>
  <si>
    <t>WILCIENE NUNES DO VALE</t>
  </si>
  <si>
    <t>20221.02INF11N.3N</t>
  </si>
  <si>
    <t>Noite</t>
  </si>
  <si>
    <t>1-12</t>
  </si>
  <si>
    <t>0</t>
  </si>
  <si>
    <t>RV.INF63</t>
  </si>
  <si>
    <t>DESENVOLVIMENTO DE PROJETO FINAL I</t>
  </si>
  <si>
    <t>RV.INF94</t>
  </si>
  <si>
    <t>LINGUAGEM DE PROGRAMAçãO II</t>
  </si>
  <si>
    <t>RV.INF60</t>
  </si>
  <si>
    <t>DESENVOLVIMENTO DE PROJETO FINAL II</t>
  </si>
  <si>
    <t>20221.02INF11N.4N</t>
  </si>
  <si>
    <t>RV.INF88</t>
  </si>
  <si>
    <t>DESENVOLVIMENTO PARA DISPOSITIVOS MóVEIS</t>
  </si>
  <si>
    <t>RV.INF91</t>
  </si>
  <si>
    <t>Professores</t>
  </si>
  <si>
    <t>PROF.1</t>
  </si>
  <si>
    <t>SANDRA MARA SANTOS LEMOS</t>
  </si>
  <si>
    <t>PROF.2</t>
  </si>
  <si>
    <t>LORENA AZEVEDO LIMA</t>
  </si>
  <si>
    <t>PROF.3</t>
  </si>
  <si>
    <t>SAMANTHA REZENDE MENDES</t>
  </si>
  <si>
    <t>PROF.4</t>
  </si>
  <si>
    <t>EMIVAL DA CUNHA RIBEIRO</t>
  </si>
  <si>
    <t>PROF.5</t>
  </si>
  <si>
    <t>KENNEDY DE ARAúJO BARBOSA</t>
  </si>
  <si>
    <t>PROF.6</t>
  </si>
  <si>
    <t>RENATO CRUVINEL DE OLIVEIRA</t>
  </si>
  <si>
    <t>PROF.7</t>
  </si>
  <si>
    <t>FLAVIA FARIA LOPES</t>
  </si>
  <si>
    <t>PROF.8</t>
  </si>
  <si>
    <t>JOSé AURELIO VAZQUEZ RUBIO</t>
  </si>
  <si>
    <t>PROF.9</t>
  </si>
  <si>
    <t>JEAN MARC NACIFE</t>
  </si>
  <si>
    <t>PROF.10</t>
  </si>
  <si>
    <t>LUCIENE DE OLIVEIRA GUERRA</t>
  </si>
  <si>
    <t>PROF.11</t>
  </si>
  <si>
    <t>PROF.12</t>
  </si>
  <si>
    <t>FERNANDO UHLMANN SOARES</t>
  </si>
  <si>
    <t>PROF.13</t>
  </si>
  <si>
    <t>PROF.14</t>
  </si>
  <si>
    <t>GEOVANY ALBINO DE SOUZA</t>
  </si>
  <si>
    <t>PROF.15</t>
  </si>
  <si>
    <t>LUISMAR DE PAULA SOUZA</t>
  </si>
  <si>
    <t>PROF.16</t>
  </si>
  <si>
    <t>CARLOS ANTONIO CARDOSO SOBRINHO</t>
  </si>
  <si>
    <t>PROF.17</t>
  </si>
  <si>
    <t>IDALCI CRUVINEL DOS REIS</t>
  </si>
  <si>
    <t>PROF.18</t>
  </si>
  <si>
    <t>MáRCIA CRISTINA PUYDINGER DE FAZIO</t>
  </si>
  <si>
    <t>PROF.19</t>
  </si>
  <si>
    <t>HAIHANI SILVA PASSOS</t>
  </si>
  <si>
    <t>PROF.20</t>
  </si>
  <si>
    <t>ROGéRIO ANTôNIO MAURO</t>
  </si>
  <si>
    <t>PROF.21</t>
  </si>
  <si>
    <t>WENDERSON SOUSA FERREIRA</t>
  </si>
  <si>
    <t>PROF.22</t>
  </si>
  <si>
    <t>FRANKCIONE BORGES DE ALMEIDA</t>
  </si>
  <si>
    <t>PROF.23</t>
  </si>
  <si>
    <t>MARCO ANTONIO HARMS DIAS</t>
  </si>
  <si>
    <t>PROF.24</t>
  </si>
  <si>
    <t>LUCAS FRANCO DE ASSIS</t>
  </si>
  <si>
    <t>PROF.25</t>
  </si>
  <si>
    <t>ADRIANO PERIN</t>
  </si>
  <si>
    <t>PROF.26</t>
  </si>
  <si>
    <t>JéSSIKA  MARA MARTINS RIBEIRO</t>
  </si>
  <si>
    <t>PROF.27</t>
  </si>
  <si>
    <t>MILTON BERNARDES FERREIRA</t>
  </si>
  <si>
    <t>PROF.28</t>
  </si>
  <si>
    <t>GILBERTO COLODRO</t>
  </si>
  <si>
    <t>PROF.29</t>
  </si>
  <si>
    <t>JOSé WESELLI DE Sá ANDRADE</t>
  </si>
  <si>
    <t>PROF.30</t>
  </si>
  <si>
    <t>DARLIANE DE CASTRO SANTOS</t>
  </si>
  <si>
    <t>PROF.31</t>
  </si>
  <si>
    <t>TIAGO PEREIRA GUIMARãES</t>
  </si>
  <si>
    <t>PROF.32</t>
  </si>
  <si>
    <t>RAFAEL MARQUES PEREIRA LEAL</t>
  </si>
  <si>
    <t>PROF.33</t>
  </si>
  <si>
    <t>DAVID VIEIRA LIMA</t>
  </si>
  <si>
    <t>PROF.34</t>
  </si>
  <si>
    <t>LEONARDO DE CASTRO SANTOS</t>
  </si>
  <si>
    <t>PROF.35</t>
  </si>
  <si>
    <t>CARLOS RIBEIRO RODRIGUES</t>
  </si>
  <si>
    <t>PROF.36</t>
  </si>
  <si>
    <t>JOSé MILTON ALVES</t>
  </si>
  <si>
    <t>PROF.37</t>
  </si>
  <si>
    <t>ANíSIO CORREA DA ROCHA</t>
  </si>
  <si>
    <t>PROF.38</t>
  </si>
  <si>
    <t>PABLO DIEGO SILVA CABRAL</t>
  </si>
  <si>
    <t>PROF.39</t>
  </si>
  <si>
    <t>GUILHERME GOMES OLIVEIRA</t>
  </si>
  <si>
    <t>PROF.40</t>
  </si>
  <si>
    <t>HIPóLITO TADEU FERREIRA DA SILVA</t>
  </si>
  <si>
    <t>PROF.41</t>
  </si>
  <si>
    <t>FERNANDO HIGINO DE LIMA E SILVA</t>
  </si>
  <si>
    <t>PROF.42</t>
  </si>
  <si>
    <t>EDNALVA PATRíCIA DE ANDRADE SILVA</t>
  </si>
  <si>
    <t>PROF.43</t>
  </si>
  <si>
    <t>TIAGO CLARIMUNDO RAMOS</t>
  </si>
  <si>
    <t>PROF.44</t>
  </si>
  <si>
    <t>EDSON LUIZ SOUCHIE</t>
  </si>
  <si>
    <t>PROF.45</t>
  </si>
  <si>
    <t>GISELE CRISTINA DE OLIVEIRA MENINO</t>
  </si>
  <si>
    <t>PROF.46</t>
  </si>
  <si>
    <t>CASSIA CRISTINA FERNANDES ALVES</t>
  </si>
  <si>
    <t>PROF.47</t>
  </si>
  <si>
    <t>SEBASTIãO CARVALHO VASCONCELOS FILHO</t>
  </si>
  <si>
    <t>PROF.48</t>
  </si>
  <si>
    <t>AURELIO RUBIO NETO</t>
  </si>
  <si>
    <t>PROF.49</t>
  </si>
  <si>
    <t>TAVVS MICAEL ALVES</t>
  </si>
  <si>
    <t>PROF.50</t>
  </si>
  <si>
    <t>EDUARDO DA COSTA SEVERIANO</t>
  </si>
  <si>
    <t>PROF.51</t>
  </si>
  <si>
    <t>FLAVIA DE FIGUEIREDO MACHADO</t>
  </si>
  <si>
    <t>PROF.52</t>
  </si>
  <si>
    <t>PABLO DA COSTA GONTIJO</t>
  </si>
  <si>
    <t>PROF.53</t>
  </si>
  <si>
    <t>JOãO CLEBER MODERNEL DA SILVEIRA</t>
  </si>
  <si>
    <t>PROF.54</t>
  </si>
  <si>
    <t>FERNANDA DOS SANTOS FARNESE</t>
  </si>
  <si>
    <t>PROF.55</t>
  </si>
  <si>
    <t>LUCAS PERES ANGELINI</t>
  </si>
  <si>
    <t>PROF.56</t>
  </si>
  <si>
    <t>MARIA ANDREIA CORREA MENDONçA</t>
  </si>
  <si>
    <t>PROF.57</t>
  </si>
  <si>
    <t>JéSSIKA  MARA MARTINS RIBEIRO; FRANCISCO RIBEIRO DE ARAUJO NETO</t>
  </si>
  <si>
    <t>PROF.58</t>
  </si>
  <si>
    <t>ALAERSON MAIA GERALDINE</t>
  </si>
  <si>
    <t>PROF.59</t>
  </si>
  <si>
    <t>KáTIA APARECIDA DE PINHO COSTA</t>
  </si>
  <si>
    <t>PROF.60</t>
  </si>
  <si>
    <t>JULIANA DE FáTIMA SALES</t>
  </si>
  <si>
    <t>PROF.61</t>
  </si>
  <si>
    <t>LEANDRO CARLOS</t>
  </si>
  <si>
    <t>PROF.62</t>
  </si>
  <si>
    <t>PAULO EDUARDO DE MENEZES SILVA</t>
  </si>
  <si>
    <t>PROF.63</t>
  </si>
  <si>
    <t>RENATA PEREIRA MARQUES</t>
  </si>
  <si>
    <t>PROF.64</t>
  </si>
  <si>
    <t>OSVALDO RESENDE</t>
  </si>
  <si>
    <t>PROF.65</t>
  </si>
  <si>
    <t>FáBIO MARTINS VILAR DE CARVALHO</t>
  </si>
  <si>
    <t>PROF.66</t>
  </si>
  <si>
    <t>KAREN MARTINS LEãO</t>
  </si>
  <si>
    <t>PROF.67</t>
  </si>
  <si>
    <t>PAULO HENRIQUE RODRIGUES GONçALVES</t>
  </si>
  <si>
    <t>PROF.68</t>
  </si>
  <si>
    <t>LIGIA CAMPOS DE MOURA SILVA</t>
  </si>
  <si>
    <t>PROF.69</t>
  </si>
  <si>
    <t>PRISCILA ALONSO DOS SANTOS</t>
  </si>
  <si>
    <t>PROF.70</t>
  </si>
  <si>
    <t>PRISCILA ALONSO DOS SANTOS; LEANDRO PEREIRA CAPPATO</t>
  </si>
  <si>
    <t>PROF.71</t>
  </si>
  <si>
    <t>MELISSA CáSSIA FAVARO BOLDRIN FREIRE</t>
  </si>
  <si>
    <t>PROF.72</t>
  </si>
  <si>
    <t>RAPHAELA GABRI BITENCOURT</t>
  </si>
  <si>
    <t>PROF.73</t>
  </si>
  <si>
    <t>KAREN CARVALHO FERREIRA</t>
  </si>
  <si>
    <t>PROF.74</t>
  </si>
  <si>
    <t>VALDNéA CASAGRANDE DALVI</t>
  </si>
  <si>
    <t>PROF.75</t>
  </si>
  <si>
    <t>LEANDRO PEREIRA CAPPATO</t>
  </si>
  <si>
    <t>PROF.76</t>
  </si>
  <si>
    <t>ADRIANO CARVALHO COSTA</t>
  </si>
  <si>
    <t>PROF.77</t>
  </si>
  <si>
    <t>JOAO CARLOS PERBONE DE SOUZA</t>
  </si>
  <si>
    <t>PROF.78</t>
  </si>
  <si>
    <t>OSVALDO VALARINI JUNIOR</t>
  </si>
  <si>
    <t>PROF.79</t>
  </si>
  <si>
    <t>CAIKE DA ROCHA DAMKE</t>
  </si>
  <si>
    <t>PROF.80</t>
  </si>
  <si>
    <t>ROGéRIO FAVARETO</t>
  </si>
  <si>
    <t>PROF.81</t>
  </si>
  <si>
    <t>MáRCIO DA SILVA VILELA</t>
  </si>
  <si>
    <t>PROF.82</t>
  </si>
  <si>
    <t>GEOVANA ROCHA PLáCIDO</t>
  </si>
  <si>
    <t>PROF.83</t>
  </si>
  <si>
    <t>EDUARDO MATHEUS GUIMARãES TELES</t>
  </si>
  <si>
    <t>PROF.84</t>
  </si>
  <si>
    <t>RODRIGO BRAGHIROLI</t>
  </si>
  <si>
    <t>PROF.85</t>
  </si>
  <si>
    <t>GUILHERME GUIMARAES ASCENDINO</t>
  </si>
  <si>
    <t>PROF.86</t>
  </si>
  <si>
    <t>SALMON LANDI JUNIOR</t>
  </si>
  <si>
    <t>PROF.87</t>
  </si>
  <si>
    <t>RENATA SILVA PAMPLONA</t>
  </si>
  <si>
    <t>PROF.88</t>
  </si>
  <si>
    <t>ALINE DITOMASO</t>
  </si>
  <si>
    <t>PROF.89</t>
  </si>
  <si>
    <t>SUZANA MARIA LOURES DE OLIVEIRA MARCIONILIO</t>
  </si>
  <si>
    <t>PROF.90</t>
  </si>
  <si>
    <t>FRANCISCO RIBEIRO DE ARAUJO NETO</t>
  </si>
  <si>
    <t>PROF.91</t>
  </si>
  <si>
    <t>LUIZA FERREIRA REZENDE DE MEDEIROS</t>
  </si>
  <si>
    <t>PROF.92</t>
  </si>
  <si>
    <t>LIA RAQUEL DE SOUZA SANTOS; FERNANDO HENRIQUE ANTONIOLLI FARACHE</t>
  </si>
  <si>
    <t>PROF.93</t>
  </si>
  <si>
    <t>ALESSANDRO RIBEIRO DE MORAIS</t>
  </si>
  <si>
    <t>PROF.94</t>
  </si>
  <si>
    <t>MARIA ANDREIA CORREA MENDONçA; LAURO BUCKER NETO</t>
  </si>
  <si>
    <t>PROF.95</t>
  </si>
  <si>
    <t>ROSENILDE NOGUEIRA PANIAGO</t>
  </si>
  <si>
    <t>PROF.96</t>
  </si>
  <si>
    <t>HIPóLITO TADEU FERREIRA DA SILVA; JUAREZ MARTINS RODRIGUES</t>
  </si>
  <si>
    <t>PROF.97</t>
  </si>
  <si>
    <t>JANIO CORDEIRO MOREIRA</t>
  </si>
  <si>
    <t>PROF.98</t>
  </si>
  <si>
    <t>LAURO BUCKER NETO</t>
  </si>
  <si>
    <t>PROF.99</t>
  </si>
  <si>
    <t>CALIXTO JUNIOR DE SOUZA</t>
  </si>
  <si>
    <t>PROF.100</t>
  </si>
  <si>
    <t>SEBASTIãO CARVALHO VASCONCELOS FILHO; VALDNéA CASAGRANDE DALVI</t>
  </si>
  <si>
    <t>PROF.101</t>
  </si>
  <si>
    <t>PAULO HENRIQUE MATAYOSHI CALIXTO</t>
  </si>
  <si>
    <t>PROF.102</t>
  </si>
  <si>
    <t>LUCIANA CRISTINA VITORINO</t>
  </si>
  <si>
    <t>PROF.103</t>
  </si>
  <si>
    <t>CHARLYS ROWEDER</t>
  </si>
  <si>
    <t>PROF.104</t>
  </si>
  <si>
    <t>RAFAEL MARQUES PEREIRA LEAL; JANIO CORDEIRO MOREIRA</t>
  </si>
  <si>
    <t>PROF.105</t>
  </si>
  <si>
    <t>GISELE CRISTINA DE OLIVEIRA MENINO; JANIO CORDEIRO MOREIRA</t>
  </si>
  <si>
    <t>PROF.106</t>
  </si>
  <si>
    <t>LUCAS ANJOS DE SOUZA</t>
  </si>
  <si>
    <t>PROF.107</t>
  </si>
  <si>
    <t>FERNANDO HENRIQUE ANTONIOLLI FARACHE</t>
  </si>
  <si>
    <t>PROF.108</t>
  </si>
  <si>
    <t>PAULO EDUARDO DE MENEZES SILVA; FERNANDA DOS SANTOS FARNESE</t>
  </si>
  <si>
    <t>PROF.109</t>
  </si>
  <si>
    <t>TIAGO CARNEVALLE ROMAO</t>
  </si>
  <si>
    <t>PROF.110</t>
  </si>
  <si>
    <t>PROF.111</t>
  </si>
  <si>
    <t>PROF.112</t>
  </si>
  <si>
    <t>PROF.113</t>
  </si>
  <si>
    <t>PROF.114</t>
  </si>
  <si>
    <t>PROF.115</t>
  </si>
  <si>
    <t>PROF.116</t>
  </si>
  <si>
    <t>PROF.117</t>
  </si>
  <si>
    <t>PROF.118</t>
  </si>
  <si>
    <t>PROF.119</t>
  </si>
  <si>
    <t>PROF.120</t>
  </si>
  <si>
    <t>PROF.121</t>
  </si>
  <si>
    <t>BRUNA OLIVEIRA CAMPOS</t>
  </si>
  <si>
    <t>PROF.122</t>
  </si>
  <si>
    <t>PHILIPPE BARBOSA SILVA</t>
  </si>
  <si>
    <t>PROF.123</t>
  </si>
  <si>
    <t>ELOIZA DA SILVA NUNES</t>
  </si>
  <si>
    <t>PROF.124</t>
  </si>
  <si>
    <t>GUSTAVO QUEREZA DE FREITAS</t>
  </si>
  <si>
    <t>PROF.125</t>
  </si>
  <si>
    <t>HUGO LEONARDO SOUZA LARA LEãO</t>
  </si>
  <si>
    <t>PROF.126</t>
  </si>
  <si>
    <t>WELLINGTON DONIZETE GUIMARãES</t>
  </si>
  <si>
    <t>PROF.127</t>
  </si>
  <si>
    <t>ÉDIO DAMáSIO DA SILVA JUNIOR</t>
  </si>
  <si>
    <t>PROF.128</t>
  </si>
  <si>
    <t>BACUS DE OLIVEIRA NAHIME</t>
  </si>
  <si>
    <t>PROF.129</t>
  </si>
  <si>
    <t>FLAVIO HIOCHIO SATO</t>
  </si>
  <si>
    <t>PROF.130</t>
  </si>
  <si>
    <t>MARCEL WILLIAN REIS SALES</t>
  </si>
  <si>
    <t>PROF.131</t>
  </si>
  <si>
    <t>MICHELL MACEDO ALVES</t>
  </si>
  <si>
    <t>PROF.132</t>
  </si>
  <si>
    <t>ALEXSANDRO DOS SANTOS FELIPE</t>
  </si>
  <si>
    <t>PROF.133</t>
  </si>
  <si>
    <t>WILLER MOTA FERREIRA</t>
  </si>
  <si>
    <t>PROF.134</t>
  </si>
  <si>
    <t>ELLEN KRISTINE SILVA COSTA SOUZA</t>
  </si>
  <si>
    <t>PROF.135</t>
  </si>
  <si>
    <t>LAURA REZENDE SOUZA</t>
  </si>
  <si>
    <t>PROF.136</t>
  </si>
  <si>
    <t>JUAREZ MARTINS RODRIGUES</t>
  </si>
  <si>
    <t>PROF.137</t>
  </si>
  <si>
    <t>RúBIA CRISTINA ARANTES MARQUES</t>
  </si>
  <si>
    <t>PROF.138</t>
  </si>
  <si>
    <t>RAQUEL MARIA PRADO</t>
  </si>
  <si>
    <t>PROF.139</t>
  </si>
  <si>
    <t>BRUNO DE OLIVEIRA COSTA COUTO</t>
  </si>
  <si>
    <t>PROF.140</t>
  </si>
  <si>
    <t>LUCAS ANJOS DE SOUZA; FLAVIA DE FIGUEIREDO MACHADO</t>
  </si>
  <si>
    <t>PROF.141</t>
  </si>
  <si>
    <t>MARCONI BATISTA TEIXEIRA</t>
  </si>
  <si>
    <t>PROF.142</t>
  </si>
  <si>
    <t>FáBIO HENRIQUE DYSZY</t>
  </si>
  <si>
    <t>PROF.143</t>
  </si>
  <si>
    <t>WESLEY RENATO VIALI</t>
  </si>
  <si>
    <t>PROF.144</t>
  </si>
  <si>
    <t>POLYANA FERNANDES PEREIRA</t>
  </si>
  <si>
    <t>PROF.145</t>
  </si>
  <si>
    <t>PAULO HENRIQUE MATAYOSHI CALIXTO; FLAVIA DE FIGUEIREDO MACHADO</t>
  </si>
  <si>
    <t>PROF.146</t>
  </si>
  <si>
    <t>ELOIZA DA SILVA NUNES; WESLEY RENATO VIALI</t>
  </si>
  <si>
    <t>PROF.147</t>
  </si>
  <si>
    <t>LUCIANA CRISTINA VITORINO; FLAVIA DE FIGUEIREDO MACHADO</t>
  </si>
  <si>
    <t>PROF.148</t>
  </si>
  <si>
    <t>CELSO MARTINS BELISáRIO</t>
  </si>
  <si>
    <t>PROF.149</t>
  </si>
  <si>
    <t>CARLOS FREDERICO DE SOUZA CASTRO</t>
  </si>
  <si>
    <t>PROF.150</t>
  </si>
  <si>
    <t>ANA CAROLINA RIBEIRO AGUIAR</t>
  </si>
  <si>
    <t>PROF.151</t>
  </si>
  <si>
    <t>LUCAS PERES ANGELINI; BRUNO DE OLIVEIRA COSTA COUTO</t>
  </si>
  <si>
    <t>PROF.152</t>
  </si>
  <si>
    <t>ELIS APARECIDO BENTO</t>
  </si>
  <si>
    <t>PROF.153</t>
  </si>
  <si>
    <t>CIBELE SILVA MINAFRA</t>
  </si>
  <si>
    <t>PROF.154</t>
  </si>
  <si>
    <t>ANA PAULA CARDOSO GOMIDE</t>
  </si>
  <si>
    <t>PROF.155</t>
  </si>
  <si>
    <t>KáTIA CYLENE GUIMARãES</t>
  </si>
  <si>
    <t>PROF.156</t>
  </si>
  <si>
    <t>FABIANA RAMOS DOS SANTOS</t>
  </si>
  <si>
    <t>PROF.157</t>
  </si>
  <si>
    <t>MARCO ANTôNIO PEREIRA DA SILVA</t>
  </si>
  <si>
    <t>PROF.158</t>
  </si>
  <si>
    <t>SUBSTITUTO QUÍMICA</t>
  </si>
  <si>
    <t>Cursos</t>
  </si>
  <si>
    <t>Tipo</t>
  </si>
  <si>
    <t>Turmas</t>
  </si>
  <si>
    <t>BCC.BC</t>
  </si>
  <si>
    <t>Ciência da Computação</t>
  </si>
  <si>
    <t>Bacharelado</t>
  </si>
  <si>
    <t>13-16</t>
  </si>
  <si>
    <t>INFO.TEC</t>
  </si>
  <si>
    <t>Técnico em Informática</t>
  </si>
  <si>
    <t>Técnico</t>
  </si>
  <si>
    <t>Curso</t>
  </si>
  <si>
    <t>Nome</t>
  </si>
  <si>
    <t xml:space="preserve">Periodo </t>
  </si>
  <si>
    <t>Ciência da Computação - Primeiro Periodo</t>
  </si>
  <si>
    <t>Ciência da Computação - Terceiro Periodo</t>
  </si>
  <si>
    <t>Ciência da Computação - Quinto Periodo</t>
  </si>
  <si>
    <t>Ciência da Computação - Setimo Periodo</t>
  </si>
  <si>
    <t>Técnico em Informática - Terceiro Semestre</t>
  </si>
  <si>
    <t>Técnico em Informática - Quarto Semestre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</si>
</sst>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1.0"/>
      <color theme="1"/>
      <name val="Inconsolata"/>
    </font>
  </fonts>
  <fills count="10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D5A6BD"/>
        <bgColor rgb="FFD5A6BD"/>
      </patternFill>
    </fill>
    <fill>
      <patternFill patternType="solid">
        <fgColor rgb="FF9CC2E5"/>
        <bgColor rgb="FF9CC2E5"/>
      </patternFill>
    </fill>
    <fill>
      <patternFill patternType="solid">
        <fgColor rgb="FFB6D7A8"/>
        <bgColor rgb="FFB6D7A8"/>
      </patternFill>
    </fill>
    <fill>
      <patternFill patternType="solid">
        <fgColor rgb="FFFFD966"/>
        <bgColor rgb="FFFFD966"/>
      </patternFill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2" fontId="1" numFmtId="0" xfId="0" applyAlignment="1" applyBorder="1" applyFont="1">
      <alignment vertical="bottom"/>
    </xf>
    <xf borderId="2" fillId="3" fontId="1" numFmtId="0" xfId="0" applyAlignment="1" applyBorder="1" applyFill="1" applyFont="1">
      <alignment vertical="bottom"/>
    </xf>
    <xf borderId="2" fillId="4" fontId="1" numFmtId="0" xfId="0" applyAlignment="1" applyBorder="1" applyFill="1" applyFont="1">
      <alignment vertical="bottom"/>
    </xf>
    <xf borderId="2" fillId="5" fontId="1" numFmtId="0" xfId="0" applyAlignment="1" applyBorder="1" applyFill="1" applyFont="1">
      <alignment vertical="bottom"/>
    </xf>
    <xf borderId="2" fillId="0" fontId="1" numFmtId="0" xfId="0" applyAlignment="1" applyBorder="1" applyFont="1">
      <alignment vertical="bottom"/>
    </xf>
    <xf borderId="2" fillId="6" fontId="1" numFmtId="0" xfId="0" applyAlignment="1" applyBorder="1" applyFill="1" applyFont="1">
      <alignment vertical="bottom"/>
    </xf>
    <xf borderId="2" fillId="7" fontId="1" numFmtId="0" xfId="0" applyAlignment="1" applyBorder="1" applyFill="1" applyFont="1">
      <alignment vertical="bottom"/>
    </xf>
    <xf borderId="2" fillId="0" fontId="2" numFmtId="0" xfId="0" applyAlignment="1" applyBorder="1" applyFont="1">
      <alignment vertical="bottom"/>
    </xf>
    <xf borderId="3" fillId="2" fontId="2" numFmtId="0" xfId="0" applyAlignment="1" applyBorder="1" applyFont="1">
      <alignment horizontal="right" vertical="bottom"/>
    </xf>
    <xf borderId="4" fillId="2" fontId="2" numFmtId="0" xfId="0" applyAlignment="1" applyBorder="1" applyFont="1">
      <alignment vertical="bottom"/>
    </xf>
    <xf borderId="4" fillId="3" fontId="2" numFmtId="0" xfId="0" applyAlignment="1" applyBorder="1" applyFont="1">
      <alignment vertical="bottom"/>
    </xf>
    <xf borderId="4" fillId="4" fontId="2" numFmtId="0" xfId="0" applyAlignment="1" applyBorder="1" applyFont="1">
      <alignment vertical="bottom"/>
    </xf>
    <xf borderId="4" fillId="5" fontId="2" numFmtId="0" xfId="0" applyAlignment="1" applyBorder="1" applyFont="1">
      <alignment vertical="bottom"/>
    </xf>
    <xf borderId="4" fillId="0" fontId="2" numFmtId="49" xfId="0" applyAlignment="1" applyBorder="1" applyFont="1" applyNumberFormat="1">
      <alignment vertical="bottom"/>
    </xf>
    <xf borderId="4" fillId="0" fontId="2" numFmtId="0" xfId="0" applyAlignment="1" applyBorder="1" applyFont="1">
      <alignment vertical="bottom"/>
    </xf>
    <xf borderId="4" fillId="6" fontId="2" numFmtId="0" xfId="0" applyAlignment="1" applyBorder="1" applyFont="1">
      <alignment vertical="bottom"/>
    </xf>
    <xf borderId="4" fillId="7" fontId="2" numFmtId="0" xfId="0" applyAlignment="1" applyBorder="1" applyFont="1">
      <alignment vertical="bottom"/>
    </xf>
    <xf borderId="4" fillId="5" fontId="2" numFmtId="49" xfId="0" applyAlignment="1" applyBorder="1" applyFont="1" applyNumberFormat="1">
      <alignment vertical="bottom"/>
    </xf>
    <xf borderId="1" fillId="2" fontId="2" numFmtId="0" xfId="0" applyAlignment="1" applyBorder="1" applyFont="1">
      <alignment horizontal="right" vertical="bottom"/>
    </xf>
    <xf borderId="2" fillId="2" fontId="2" numFmtId="0" xfId="0" applyAlignment="1" applyBorder="1" applyFont="1">
      <alignment vertical="bottom"/>
    </xf>
    <xf borderId="2" fillId="3" fontId="2" numFmtId="0" xfId="0" applyAlignment="1" applyBorder="1" applyFont="1">
      <alignment vertical="bottom"/>
    </xf>
    <xf borderId="2" fillId="4" fontId="2" numFmtId="0" xfId="0" applyAlignment="1" applyBorder="1" applyFont="1">
      <alignment vertical="bottom"/>
    </xf>
    <xf borderId="2" fillId="5" fontId="2" numFmtId="49" xfId="0" applyAlignment="1" applyBorder="1" applyFont="1" applyNumberFormat="1">
      <alignment vertical="bottom"/>
    </xf>
    <xf borderId="2" fillId="0" fontId="2" numFmtId="49" xfId="0" applyAlignment="1" applyBorder="1" applyFont="1" applyNumberFormat="1">
      <alignment vertical="bottom"/>
    </xf>
    <xf borderId="2" fillId="6" fontId="2" numFmtId="0" xfId="0" applyAlignment="1" applyBorder="1" applyFont="1">
      <alignment vertical="bottom"/>
    </xf>
    <xf borderId="2" fillId="7" fontId="2" numFmtId="0" xfId="0" applyAlignment="1" applyBorder="1" applyFont="1">
      <alignment vertical="bottom"/>
    </xf>
    <xf borderId="4" fillId="0" fontId="1" numFmtId="0" xfId="0" applyAlignment="1" applyBorder="1" applyFont="1">
      <alignment vertical="bottom"/>
    </xf>
    <xf borderId="2" fillId="7" fontId="1" numFmtId="49" xfId="0" applyAlignment="1" applyBorder="1" applyFont="1" applyNumberFormat="1">
      <alignment vertical="bottom"/>
    </xf>
    <xf borderId="0" fillId="0" fontId="2" numFmtId="0" xfId="0" applyAlignment="1" applyFont="1">
      <alignment vertical="bottom"/>
    </xf>
    <xf borderId="3" fillId="0" fontId="2" numFmtId="0" xfId="0" applyAlignment="1" applyBorder="1" applyFont="1">
      <alignment vertical="bottom"/>
    </xf>
    <xf borderId="4" fillId="4" fontId="3" numFmtId="0" xfId="0" applyAlignment="1" applyBorder="1" applyFont="1">
      <alignment vertical="bottom"/>
    </xf>
    <xf borderId="4" fillId="7" fontId="2" numFmtId="49" xfId="0" applyAlignment="1" applyBorder="1" applyFont="1" applyNumberFormat="1">
      <alignment vertical="bottom"/>
    </xf>
    <xf borderId="4" fillId="8" fontId="2" numFmtId="0" xfId="0" applyAlignment="1" applyBorder="1" applyFill="1" applyFont="1">
      <alignment vertical="bottom"/>
    </xf>
    <xf borderId="4" fillId="5" fontId="1" numFmtId="49" xfId="0" applyAlignment="1" applyBorder="1" applyFont="1" applyNumberFormat="1">
      <alignment vertical="bottom"/>
    </xf>
    <xf borderId="2" fillId="9" fontId="1" numFmtId="49" xfId="0" applyAlignment="1" applyBorder="1" applyFill="1" applyFont="1" applyNumberFormat="1">
      <alignment readingOrder="0" vertical="bottom"/>
    </xf>
    <xf borderId="2" fillId="0" fontId="1" numFmtId="49" xfId="0" applyAlignment="1" applyBorder="1" applyFont="1" applyNumberFormat="1">
      <alignment vertical="bottom"/>
    </xf>
    <xf borderId="2" fillId="4" fontId="1" numFmtId="49" xfId="0" applyAlignment="1" applyBorder="1" applyFont="1" applyNumberFormat="1">
      <alignment vertical="bottom"/>
    </xf>
    <xf borderId="0" fillId="0" fontId="2" numFmtId="49" xfId="0" applyAlignment="1" applyFont="1" applyNumberFormat="1">
      <alignment vertical="bottom"/>
    </xf>
    <xf borderId="3" fillId="5" fontId="2" numFmtId="49" xfId="0" applyAlignment="1" applyBorder="1" applyFont="1" applyNumberFormat="1">
      <alignment vertical="bottom"/>
    </xf>
    <xf borderId="4" fillId="9" fontId="2" numFmtId="49" xfId="0" applyAlignment="1" applyBorder="1" applyFont="1" applyNumberFormat="1">
      <alignment vertical="bottom"/>
    </xf>
    <xf borderId="4" fillId="9" fontId="2" numFmtId="49" xfId="0" applyAlignment="1" applyBorder="1" applyFont="1" applyNumberForma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6" t="s">
        <v>6</v>
      </c>
      <c r="H1" s="7" t="s">
        <v>7</v>
      </c>
      <c r="I1" s="7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9"/>
      <c r="Q1" s="9"/>
      <c r="R1" s="9"/>
      <c r="S1" s="9"/>
      <c r="T1" s="9"/>
      <c r="U1" s="9"/>
      <c r="V1" s="9"/>
      <c r="W1" s="9"/>
      <c r="X1" s="9"/>
    </row>
    <row r="2">
      <c r="A2" s="10">
        <v>183494.0</v>
      </c>
      <c r="B2" s="11" t="s">
        <v>15</v>
      </c>
      <c r="C2" s="12" t="s">
        <v>16</v>
      </c>
      <c r="D2" s="13" t="s">
        <v>17</v>
      </c>
      <c r="E2" s="14" t="s">
        <v>18</v>
      </c>
      <c r="F2" s="15" t="s">
        <v>19</v>
      </c>
      <c r="G2" s="16">
        <v>0.0</v>
      </c>
      <c r="H2" s="17">
        <v>4.0</v>
      </c>
      <c r="I2" s="17">
        <v>0.0</v>
      </c>
      <c r="J2" s="18" t="s">
        <v>20</v>
      </c>
      <c r="K2" s="18" t="s">
        <v>20</v>
      </c>
      <c r="L2" s="18" t="s">
        <v>20</v>
      </c>
      <c r="M2" s="18" t="s">
        <v>20</v>
      </c>
      <c r="N2" s="18" t="s">
        <v>20</v>
      </c>
      <c r="O2" s="18" t="s">
        <v>21</v>
      </c>
      <c r="P2" s="16"/>
      <c r="Q2" s="16"/>
      <c r="R2" s="16"/>
      <c r="S2" s="16"/>
      <c r="T2" s="16"/>
      <c r="U2" s="16"/>
      <c r="V2" s="16"/>
      <c r="W2" s="16"/>
      <c r="X2" s="16"/>
    </row>
    <row r="3">
      <c r="A3" s="10">
        <v>182310.0</v>
      </c>
      <c r="B3" s="11" t="s">
        <v>22</v>
      </c>
      <c r="C3" s="12" t="s">
        <v>23</v>
      </c>
      <c r="D3" s="13" t="s">
        <v>24</v>
      </c>
      <c r="E3" s="14" t="s">
        <v>18</v>
      </c>
      <c r="F3" s="15" t="s">
        <v>19</v>
      </c>
      <c r="G3" s="16">
        <v>0.0</v>
      </c>
      <c r="H3" s="17">
        <v>3.0</v>
      </c>
      <c r="I3" s="17">
        <v>0.0</v>
      </c>
      <c r="J3" s="18" t="s">
        <v>20</v>
      </c>
      <c r="K3" s="18" t="s">
        <v>20</v>
      </c>
      <c r="L3" s="18" t="s">
        <v>20</v>
      </c>
      <c r="M3" s="18" t="s">
        <v>20</v>
      </c>
      <c r="N3" s="18" t="s">
        <v>20</v>
      </c>
      <c r="O3" s="18" t="s">
        <v>21</v>
      </c>
      <c r="P3" s="16"/>
      <c r="Q3" s="16"/>
      <c r="R3" s="16"/>
      <c r="S3" s="16"/>
      <c r="T3" s="16"/>
      <c r="U3" s="16"/>
      <c r="V3" s="16"/>
      <c r="W3" s="16"/>
      <c r="X3" s="16"/>
    </row>
    <row r="4">
      <c r="A4" s="10">
        <v>182309.0</v>
      </c>
      <c r="B4" s="11" t="s">
        <v>25</v>
      </c>
      <c r="C4" s="12" t="s">
        <v>26</v>
      </c>
      <c r="D4" s="13" t="s">
        <v>27</v>
      </c>
      <c r="E4" s="14" t="s">
        <v>18</v>
      </c>
      <c r="F4" s="15" t="s">
        <v>19</v>
      </c>
      <c r="G4" s="16">
        <v>0.0</v>
      </c>
      <c r="H4" s="17">
        <v>3.0</v>
      </c>
      <c r="I4" s="17">
        <v>0.0</v>
      </c>
      <c r="J4" s="18" t="s">
        <v>20</v>
      </c>
      <c r="K4" s="18" t="s">
        <v>20</v>
      </c>
      <c r="L4" s="18" t="s">
        <v>20</v>
      </c>
      <c r="M4" s="18" t="s">
        <v>20</v>
      </c>
      <c r="N4" s="18" t="s">
        <v>20</v>
      </c>
      <c r="O4" s="18" t="s">
        <v>21</v>
      </c>
      <c r="P4" s="16"/>
      <c r="Q4" s="16"/>
      <c r="R4" s="16"/>
      <c r="S4" s="16"/>
      <c r="T4" s="16"/>
      <c r="U4" s="16"/>
      <c r="V4" s="16"/>
      <c r="W4" s="16"/>
      <c r="X4" s="16"/>
    </row>
    <row r="5">
      <c r="A5" s="10">
        <v>182311.0</v>
      </c>
      <c r="B5" s="11" t="s">
        <v>28</v>
      </c>
      <c r="C5" s="12" t="s">
        <v>29</v>
      </c>
      <c r="D5" s="13" t="s">
        <v>30</v>
      </c>
      <c r="E5" s="14" t="s">
        <v>18</v>
      </c>
      <c r="F5" s="15" t="s">
        <v>19</v>
      </c>
      <c r="G5" s="16">
        <v>0.0</v>
      </c>
      <c r="H5" s="17">
        <v>3.0</v>
      </c>
      <c r="I5" s="17">
        <v>0.0</v>
      </c>
      <c r="J5" s="18" t="s">
        <v>20</v>
      </c>
      <c r="K5" s="18" t="s">
        <v>20</v>
      </c>
      <c r="L5" s="18" t="s">
        <v>20</v>
      </c>
      <c r="M5" s="18" t="s">
        <v>20</v>
      </c>
      <c r="N5" s="18" t="s">
        <v>20</v>
      </c>
      <c r="O5" s="18" t="s">
        <v>21</v>
      </c>
      <c r="P5" s="16"/>
      <c r="Q5" s="16"/>
      <c r="R5" s="16"/>
      <c r="S5" s="16"/>
      <c r="T5" s="16"/>
      <c r="U5" s="16"/>
      <c r="V5" s="16"/>
      <c r="W5" s="16"/>
      <c r="X5" s="16"/>
    </row>
    <row r="6">
      <c r="A6" s="10">
        <v>182312.0</v>
      </c>
      <c r="B6" s="11" t="s">
        <v>31</v>
      </c>
      <c r="C6" s="12" t="s">
        <v>32</v>
      </c>
      <c r="D6" s="13" t="s">
        <v>17</v>
      </c>
      <c r="E6" s="14" t="s">
        <v>18</v>
      </c>
      <c r="F6" s="15" t="s">
        <v>19</v>
      </c>
      <c r="G6" s="16">
        <v>0.0</v>
      </c>
      <c r="H6" s="17">
        <v>4.0</v>
      </c>
      <c r="I6" s="17">
        <v>0.0</v>
      </c>
      <c r="J6" s="18" t="s">
        <v>20</v>
      </c>
      <c r="K6" s="18" t="s">
        <v>20</v>
      </c>
      <c r="L6" s="18" t="s">
        <v>20</v>
      </c>
      <c r="M6" s="18" t="s">
        <v>20</v>
      </c>
      <c r="N6" s="18" t="s">
        <v>20</v>
      </c>
      <c r="O6" s="18" t="s">
        <v>21</v>
      </c>
      <c r="P6" s="16"/>
      <c r="Q6" s="16"/>
      <c r="R6" s="16"/>
      <c r="S6" s="16"/>
      <c r="T6" s="16"/>
      <c r="U6" s="16"/>
      <c r="V6" s="16"/>
      <c r="W6" s="16"/>
      <c r="X6" s="16"/>
    </row>
    <row r="7">
      <c r="A7" s="10">
        <v>182313.0</v>
      </c>
      <c r="B7" s="11" t="s">
        <v>33</v>
      </c>
      <c r="C7" s="12" t="s">
        <v>34</v>
      </c>
      <c r="D7" s="13" t="s">
        <v>35</v>
      </c>
      <c r="E7" s="14" t="s">
        <v>36</v>
      </c>
      <c r="F7" s="15" t="s">
        <v>37</v>
      </c>
      <c r="G7" s="16">
        <v>0.0</v>
      </c>
      <c r="H7" s="17">
        <v>3.0</v>
      </c>
      <c r="I7" s="17">
        <v>0.0</v>
      </c>
      <c r="J7" s="18" t="s">
        <v>38</v>
      </c>
      <c r="K7" s="18" t="s">
        <v>38</v>
      </c>
      <c r="L7" s="18" t="s">
        <v>38</v>
      </c>
      <c r="M7" s="18" t="s">
        <v>38</v>
      </c>
      <c r="N7" s="18" t="s">
        <v>38</v>
      </c>
      <c r="O7" s="18" t="s">
        <v>21</v>
      </c>
      <c r="P7" s="16"/>
      <c r="Q7" s="16"/>
      <c r="R7" s="16"/>
      <c r="S7" s="16"/>
      <c r="T7" s="16"/>
      <c r="U7" s="16"/>
      <c r="V7" s="16"/>
      <c r="W7" s="16"/>
      <c r="X7" s="16"/>
    </row>
    <row r="8">
      <c r="A8" s="10">
        <v>182314.0</v>
      </c>
      <c r="B8" s="11" t="s">
        <v>39</v>
      </c>
      <c r="C8" s="12" t="s">
        <v>40</v>
      </c>
      <c r="D8" s="13" t="s">
        <v>41</v>
      </c>
      <c r="E8" s="14" t="s">
        <v>36</v>
      </c>
      <c r="F8" s="15" t="s">
        <v>37</v>
      </c>
      <c r="G8" s="16">
        <v>0.0</v>
      </c>
      <c r="H8" s="17">
        <v>3.0</v>
      </c>
      <c r="I8" s="17">
        <v>0.0</v>
      </c>
      <c r="J8" s="18" t="s">
        <v>38</v>
      </c>
      <c r="K8" s="18" t="s">
        <v>38</v>
      </c>
      <c r="L8" s="18" t="s">
        <v>38</v>
      </c>
      <c r="M8" s="18" t="s">
        <v>38</v>
      </c>
      <c r="N8" s="18" t="s">
        <v>38</v>
      </c>
      <c r="O8" s="18" t="s">
        <v>21</v>
      </c>
      <c r="P8" s="16"/>
      <c r="Q8" s="16"/>
      <c r="R8" s="16"/>
      <c r="S8" s="16"/>
      <c r="T8" s="16"/>
      <c r="U8" s="16"/>
      <c r="V8" s="16"/>
      <c r="W8" s="16"/>
      <c r="X8" s="16"/>
    </row>
    <row r="9">
      <c r="A9" s="10">
        <v>182315.0</v>
      </c>
      <c r="B9" s="11" t="s">
        <v>42</v>
      </c>
      <c r="C9" s="12" t="s">
        <v>43</v>
      </c>
      <c r="D9" s="13" t="s">
        <v>44</v>
      </c>
      <c r="E9" s="14" t="s">
        <v>36</v>
      </c>
      <c r="F9" s="15" t="s">
        <v>37</v>
      </c>
      <c r="G9" s="16">
        <v>0.0</v>
      </c>
      <c r="H9" s="17">
        <v>3.0</v>
      </c>
      <c r="I9" s="17">
        <v>0.0</v>
      </c>
      <c r="J9" s="18" t="s">
        <v>38</v>
      </c>
      <c r="K9" s="18" t="s">
        <v>38</v>
      </c>
      <c r="L9" s="18" t="s">
        <v>38</v>
      </c>
      <c r="M9" s="18" t="s">
        <v>38</v>
      </c>
      <c r="N9" s="18" t="s">
        <v>38</v>
      </c>
      <c r="O9" s="18" t="s">
        <v>21</v>
      </c>
      <c r="P9" s="16"/>
      <c r="Q9" s="16"/>
      <c r="R9" s="16"/>
      <c r="S9" s="16"/>
      <c r="T9" s="16"/>
      <c r="U9" s="16"/>
      <c r="V9" s="16"/>
      <c r="W9" s="16"/>
      <c r="X9" s="16"/>
    </row>
    <row r="10">
      <c r="A10" s="10">
        <v>182316.0</v>
      </c>
      <c r="B10" s="11" t="s">
        <v>45</v>
      </c>
      <c r="C10" s="12" t="s">
        <v>46</v>
      </c>
      <c r="D10" s="13" t="s">
        <v>47</v>
      </c>
      <c r="E10" s="14" t="s">
        <v>36</v>
      </c>
      <c r="F10" s="15" t="s">
        <v>37</v>
      </c>
      <c r="G10" s="16">
        <v>0.0</v>
      </c>
      <c r="H10" s="17">
        <v>4.0</v>
      </c>
      <c r="I10" s="17">
        <v>0.0</v>
      </c>
      <c r="J10" s="18" t="s">
        <v>38</v>
      </c>
      <c r="K10" s="18" t="s">
        <v>38</v>
      </c>
      <c r="L10" s="18" t="s">
        <v>38</v>
      </c>
      <c r="M10" s="18" t="s">
        <v>38</v>
      </c>
      <c r="N10" s="18" t="s">
        <v>38</v>
      </c>
      <c r="O10" s="18" t="s">
        <v>21</v>
      </c>
      <c r="P10" s="16"/>
      <c r="Q10" s="16"/>
      <c r="R10" s="16"/>
      <c r="S10" s="16"/>
      <c r="T10" s="16"/>
      <c r="U10" s="16"/>
      <c r="V10" s="16"/>
      <c r="W10" s="16"/>
      <c r="X10" s="16"/>
    </row>
    <row r="11">
      <c r="A11" s="10">
        <v>182317.0</v>
      </c>
      <c r="B11" s="11" t="s">
        <v>48</v>
      </c>
      <c r="C11" s="12" t="s">
        <v>49</v>
      </c>
      <c r="D11" s="13" t="s">
        <v>50</v>
      </c>
      <c r="E11" s="14" t="s">
        <v>36</v>
      </c>
      <c r="F11" s="15" t="s">
        <v>37</v>
      </c>
      <c r="G11" s="16">
        <v>0.0</v>
      </c>
      <c r="H11" s="17">
        <v>2.0</v>
      </c>
      <c r="I11" s="17">
        <v>0.0</v>
      </c>
      <c r="J11" s="18" t="s">
        <v>38</v>
      </c>
      <c r="K11" s="18" t="s">
        <v>38</v>
      </c>
      <c r="L11" s="18" t="s">
        <v>38</v>
      </c>
      <c r="M11" s="18" t="s">
        <v>38</v>
      </c>
      <c r="N11" s="18" t="s">
        <v>38</v>
      </c>
      <c r="O11" s="18" t="s">
        <v>21</v>
      </c>
      <c r="P11" s="16"/>
      <c r="Q11" s="16"/>
      <c r="R11" s="16"/>
      <c r="S11" s="16"/>
      <c r="T11" s="16"/>
      <c r="U11" s="16"/>
      <c r="V11" s="16"/>
      <c r="W11" s="16"/>
      <c r="X11" s="16"/>
    </row>
    <row r="12">
      <c r="A12" s="10">
        <v>182318.0</v>
      </c>
      <c r="B12" s="11" t="s">
        <v>51</v>
      </c>
      <c r="C12" s="12" t="s">
        <v>52</v>
      </c>
      <c r="D12" s="13" t="s">
        <v>53</v>
      </c>
      <c r="E12" s="14" t="s">
        <v>36</v>
      </c>
      <c r="F12" s="15" t="s">
        <v>37</v>
      </c>
      <c r="G12" s="16">
        <v>0.0</v>
      </c>
      <c r="H12" s="17">
        <v>3.0</v>
      </c>
      <c r="I12" s="17">
        <v>0.0</v>
      </c>
      <c r="J12" s="18" t="s">
        <v>38</v>
      </c>
      <c r="K12" s="18" t="s">
        <v>38</v>
      </c>
      <c r="L12" s="18" t="s">
        <v>38</v>
      </c>
      <c r="M12" s="18" t="s">
        <v>38</v>
      </c>
      <c r="N12" s="18" t="s">
        <v>38</v>
      </c>
      <c r="O12" s="18" t="s">
        <v>21</v>
      </c>
      <c r="P12" s="16"/>
      <c r="Q12" s="16"/>
      <c r="R12" s="16"/>
      <c r="S12" s="16"/>
      <c r="T12" s="16"/>
      <c r="U12" s="16"/>
      <c r="V12" s="16"/>
      <c r="W12" s="16"/>
      <c r="X12" s="16"/>
    </row>
    <row r="13">
      <c r="A13" s="10">
        <v>182319.0</v>
      </c>
      <c r="B13" s="11" t="s">
        <v>54</v>
      </c>
      <c r="C13" s="12" t="s">
        <v>55</v>
      </c>
      <c r="D13" s="13" t="s">
        <v>30</v>
      </c>
      <c r="E13" s="14" t="s">
        <v>56</v>
      </c>
      <c r="F13" s="15" t="s">
        <v>19</v>
      </c>
      <c r="G13" s="16">
        <v>0.0</v>
      </c>
      <c r="H13" s="17">
        <v>3.0</v>
      </c>
      <c r="I13" s="17">
        <v>0.0</v>
      </c>
      <c r="J13" s="18" t="s">
        <v>20</v>
      </c>
      <c r="K13" s="18" t="s">
        <v>20</v>
      </c>
      <c r="L13" s="18" t="s">
        <v>20</v>
      </c>
      <c r="M13" s="18" t="s">
        <v>20</v>
      </c>
      <c r="N13" s="18" t="s">
        <v>20</v>
      </c>
      <c r="O13" s="18" t="s">
        <v>21</v>
      </c>
      <c r="P13" s="16"/>
      <c r="Q13" s="16"/>
      <c r="R13" s="16"/>
      <c r="S13" s="16"/>
      <c r="T13" s="16"/>
      <c r="U13" s="16"/>
      <c r="V13" s="16"/>
      <c r="W13" s="16"/>
      <c r="X13" s="16"/>
    </row>
    <row r="14">
      <c r="A14" s="10">
        <v>182320.0</v>
      </c>
      <c r="B14" s="11" t="s">
        <v>57</v>
      </c>
      <c r="C14" s="12" t="s">
        <v>58</v>
      </c>
      <c r="D14" s="13" t="s">
        <v>53</v>
      </c>
      <c r="E14" s="14" t="s">
        <v>56</v>
      </c>
      <c r="F14" s="15" t="s">
        <v>19</v>
      </c>
      <c r="G14" s="16">
        <v>0.0</v>
      </c>
      <c r="H14" s="17">
        <v>3.0</v>
      </c>
      <c r="I14" s="17">
        <v>0.0</v>
      </c>
      <c r="J14" s="18" t="s">
        <v>20</v>
      </c>
      <c r="K14" s="18" t="s">
        <v>20</v>
      </c>
      <c r="L14" s="18" t="s">
        <v>20</v>
      </c>
      <c r="M14" s="18" t="s">
        <v>20</v>
      </c>
      <c r="N14" s="18" t="s">
        <v>20</v>
      </c>
      <c r="O14" s="18" t="s">
        <v>21</v>
      </c>
      <c r="P14" s="16"/>
      <c r="Q14" s="16"/>
      <c r="R14" s="16"/>
      <c r="S14" s="16"/>
      <c r="T14" s="16"/>
      <c r="U14" s="16"/>
      <c r="V14" s="16"/>
      <c r="W14" s="16"/>
      <c r="X14" s="16"/>
    </row>
    <row r="15">
      <c r="A15" s="10">
        <v>183866.0</v>
      </c>
      <c r="B15" s="11" t="s">
        <v>59</v>
      </c>
      <c r="C15" s="12" t="s">
        <v>60</v>
      </c>
      <c r="D15" s="13" t="s">
        <v>44</v>
      </c>
      <c r="E15" s="19" t="s">
        <v>56</v>
      </c>
      <c r="F15" s="15" t="s">
        <v>19</v>
      </c>
      <c r="G15" s="16">
        <v>0.0</v>
      </c>
      <c r="H15" s="17">
        <v>3.0</v>
      </c>
      <c r="I15" s="17">
        <v>0.0</v>
      </c>
      <c r="J15" s="18" t="s">
        <v>20</v>
      </c>
      <c r="K15" s="18" t="s">
        <v>20</v>
      </c>
      <c r="L15" s="18" t="s">
        <v>20</v>
      </c>
      <c r="M15" s="18" t="s">
        <v>20</v>
      </c>
      <c r="N15" s="18" t="s">
        <v>20</v>
      </c>
      <c r="O15" s="18" t="s">
        <v>21</v>
      </c>
      <c r="P15" s="16"/>
      <c r="Q15" s="16"/>
      <c r="R15" s="16"/>
      <c r="S15" s="16"/>
      <c r="T15" s="16"/>
      <c r="U15" s="16"/>
      <c r="V15" s="16"/>
      <c r="W15" s="16"/>
      <c r="X15" s="16"/>
    </row>
    <row r="16">
      <c r="A16" s="10">
        <v>182321.0</v>
      </c>
      <c r="B16" s="11" t="s">
        <v>61</v>
      </c>
      <c r="C16" s="12" t="s">
        <v>62</v>
      </c>
      <c r="D16" s="13" t="s">
        <v>63</v>
      </c>
      <c r="E16" s="19" t="s">
        <v>56</v>
      </c>
      <c r="F16" s="15" t="s">
        <v>19</v>
      </c>
      <c r="G16" s="16">
        <v>0.0</v>
      </c>
      <c r="H16" s="17">
        <v>3.0</v>
      </c>
      <c r="I16" s="17">
        <v>0.0</v>
      </c>
      <c r="J16" s="18" t="s">
        <v>20</v>
      </c>
      <c r="K16" s="18" t="s">
        <v>20</v>
      </c>
      <c r="L16" s="18" t="s">
        <v>20</v>
      </c>
      <c r="M16" s="18" t="s">
        <v>20</v>
      </c>
      <c r="N16" s="18" t="s">
        <v>20</v>
      </c>
      <c r="O16" s="18" t="s">
        <v>21</v>
      </c>
      <c r="P16" s="16"/>
      <c r="Q16" s="16"/>
      <c r="R16" s="16"/>
      <c r="S16" s="16"/>
      <c r="T16" s="16"/>
      <c r="U16" s="16"/>
      <c r="V16" s="16"/>
      <c r="W16" s="16"/>
      <c r="X16" s="16"/>
    </row>
    <row r="17">
      <c r="A17" s="10">
        <v>182322.0</v>
      </c>
      <c r="B17" s="11" t="s">
        <v>64</v>
      </c>
      <c r="C17" s="12" t="s">
        <v>65</v>
      </c>
      <c r="D17" s="13" t="s">
        <v>35</v>
      </c>
      <c r="E17" s="19" t="s">
        <v>56</v>
      </c>
      <c r="F17" s="15" t="s">
        <v>19</v>
      </c>
      <c r="G17" s="16">
        <v>0.0</v>
      </c>
      <c r="H17" s="17">
        <v>4.0</v>
      </c>
      <c r="I17" s="17">
        <v>0.0</v>
      </c>
      <c r="J17" s="18" t="s">
        <v>20</v>
      </c>
      <c r="K17" s="18" t="s">
        <v>20</v>
      </c>
      <c r="L17" s="18" t="s">
        <v>20</v>
      </c>
      <c r="M17" s="18" t="s">
        <v>20</v>
      </c>
      <c r="N17" s="18" t="s">
        <v>20</v>
      </c>
      <c r="O17" s="18" t="s">
        <v>21</v>
      </c>
      <c r="P17" s="16"/>
      <c r="Q17" s="16"/>
      <c r="R17" s="16"/>
      <c r="S17" s="16"/>
      <c r="T17" s="16"/>
      <c r="U17" s="16"/>
      <c r="V17" s="16"/>
      <c r="W17" s="16"/>
      <c r="X17" s="16"/>
    </row>
    <row r="18">
      <c r="A18" s="10">
        <v>182323.0</v>
      </c>
      <c r="B18" s="11" t="s">
        <v>66</v>
      </c>
      <c r="C18" s="12" t="s">
        <v>67</v>
      </c>
      <c r="D18" s="13" t="s">
        <v>24</v>
      </c>
      <c r="E18" s="19" t="s">
        <v>56</v>
      </c>
      <c r="F18" s="15" t="s">
        <v>19</v>
      </c>
      <c r="G18" s="16">
        <v>0.0</v>
      </c>
      <c r="H18" s="17">
        <v>4.0</v>
      </c>
      <c r="I18" s="17">
        <v>0.0</v>
      </c>
      <c r="J18" s="18" t="s">
        <v>20</v>
      </c>
      <c r="K18" s="18" t="s">
        <v>20</v>
      </c>
      <c r="L18" s="18" t="s">
        <v>20</v>
      </c>
      <c r="M18" s="18" t="s">
        <v>20</v>
      </c>
      <c r="N18" s="18" t="s">
        <v>20</v>
      </c>
      <c r="O18" s="18" t="s">
        <v>21</v>
      </c>
      <c r="P18" s="16"/>
      <c r="Q18" s="16"/>
      <c r="R18" s="16"/>
      <c r="S18" s="16"/>
      <c r="T18" s="16"/>
      <c r="U18" s="16"/>
      <c r="V18" s="16"/>
      <c r="W18" s="16"/>
      <c r="X18" s="16"/>
    </row>
    <row r="19">
      <c r="A19" s="10">
        <v>182324.0</v>
      </c>
      <c r="B19" s="11" t="s">
        <v>68</v>
      </c>
      <c r="C19" s="12" t="s">
        <v>69</v>
      </c>
      <c r="D19" s="13" t="s">
        <v>50</v>
      </c>
      <c r="E19" s="19" t="s">
        <v>70</v>
      </c>
      <c r="F19" s="15" t="s">
        <v>37</v>
      </c>
      <c r="G19" s="16">
        <v>0.0</v>
      </c>
      <c r="H19" s="17">
        <v>3.0</v>
      </c>
      <c r="I19" s="17">
        <v>0.0</v>
      </c>
      <c r="J19" s="18" t="s">
        <v>38</v>
      </c>
      <c r="K19" s="18" t="s">
        <v>38</v>
      </c>
      <c r="L19" s="18" t="s">
        <v>38</v>
      </c>
      <c r="M19" s="18" t="s">
        <v>38</v>
      </c>
      <c r="N19" s="18" t="s">
        <v>38</v>
      </c>
      <c r="O19" s="18" t="s">
        <v>21</v>
      </c>
      <c r="P19" s="16"/>
      <c r="Q19" s="16"/>
      <c r="R19" s="16"/>
      <c r="S19" s="16"/>
      <c r="T19" s="16"/>
      <c r="U19" s="16"/>
      <c r="V19" s="16"/>
      <c r="W19" s="16"/>
      <c r="X19" s="16"/>
    </row>
    <row r="20">
      <c r="A20" s="10">
        <v>182325.0</v>
      </c>
      <c r="B20" s="11" t="s">
        <v>71</v>
      </c>
      <c r="C20" s="12" t="s">
        <v>72</v>
      </c>
      <c r="D20" s="13" t="s">
        <v>73</v>
      </c>
      <c r="E20" s="19" t="s">
        <v>70</v>
      </c>
      <c r="F20" s="15" t="s">
        <v>37</v>
      </c>
      <c r="G20" s="16">
        <v>0.0</v>
      </c>
      <c r="H20" s="17">
        <v>3.0</v>
      </c>
      <c r="I20" s="17">
        <v>0.0</v>
      </c>
      <c r="J20" s="18" t="s">
        <v>38</v>
      </c>
      <c r="K20" s="18" t="s">
        <v>38</v>
      </c>
      <c r="L20" s="18" t="s">
        <v>38</v>
      </c>
      <c r="M20" s="18" t="s">
        <v>38</v>
      </c>
      <c r="N20" s="18" t="s">
        <v>38</v>
      </c>
      <c r="O20" s="18" t="s">
        <v>21</v>
      </c>
      <c r="P20" s="16"/>
      <c r="Q20" s="16"/>
      <c r="R20" s="16"/>
      <c r="S20" s="16"/>
      <c r="T20" s="16"/>
      <c r="U20" s="16"/>
      <c r="V20" s="16"/>
      <c r="W20" s="16"/>
      <c r="X20" s="16"/>
    </row>
    <row r="21">
      <c r="A21" s="10">
        <v>183867.0</v>
      </c>
      <c r="B21" s="11" t="s">
        <v>74</v>
      </c>
      <c r="C21" s="12" t="s">
        <v>75</v>
      </c>
      <c r="D21" s="13" t="s">
        <v>24</v>
      </c>
      <c r="E21" s="14" t="s">
        <v>70</v>
      </c>
      <c r="F21" s="15" t="s">
        <v>37</v>
      </c>
      <c r="G21" s="16">
        <v>0.0</v>
      </c>
      <c r="H21" s="17">
        <v>4.0</v>
      </c>
      <c r="I21" s="17">
        <v>0.0</v>
      </c>
      <c r="J21" s="18" t="s">
        <v>38</v>
      </c>
      <c r="K21" s="18" t="s">
        <v>38</v>
      </c>
      <c r="L21" s="18" t="s">
        <v>38</v>
      </c>
      <c r="M21" s="18" t="s">
        <v>38</v>
      </c>
      <c r="N21" s="18" t="s">
        <v>38</v>
      </c>
      <c r="O21" s="18" t="s">
        <v>21</v>
      </c>
      <c r="P21" s="16"/>
      <c r="Q21" s="16"/>
      <c r="R21" s="16"/>
      <c r="S21" s="16"/>
      <c r="T21" s="16"/>
      <c r="U21" s="16"/>
      <c r="V21" s="16"/>
      <c r="W21" s="16"/>
      <c r="X21" s="16"/>
    </row>
    <row r="22">
      <c r="A22" s="10">
        <v>182326.0</v>
      </c>
      <c r="B22" s="11" t="s">
        <v>76</v>
      </c>
      <c r="C22" s="12" t="s">
        <v>77</v>
      </c>
      <c r="D22" s="13" t="s">
        <v>30</v>
      </c>
      <c r="E22" s="14" t="s">
        <v>70</v>
      </c>
      <c r="F22" s="15" t="s">
        <v>37</v>
      </c>
      <c r="G22" s="16">
        <v>0.0</v>
      </c>
      <c r="H22" s="17">
        <v>3.0</v>
      </c>
      <c r="I22" s="17">
        <v>0.0</v>
      </c>
      <c r="J22" s="18" t="s">
        <v>38</v>
      </c>
      <c r="K22" s="18" t="s">
        <v>38</v>
      </c>
      <c r="L22" s="18" t="s">
        <v>38</v>
      </c>
      <c r="M22" s="18" t="s">
        <v>38</v>
      </c>
      <c r="N22" s="18" t="s">
        <v>38</v>
      </c>
      <c r="O22" s="18" t="s">
        <v>21</v>
      </c>
      <c r="P22" s="16"/>
      <c r="Q22" s="16"/>
      <c r="R22" s="16"/>
      <c r="S22" s="16"/>
      <c r="T22" s="16"/>
      <c r="U22" s="16"/>
      <c r="V22" s="16"/>
      <c r="W22" s="16"/>
      <c r="X22" s="16"/>
    </row>
    <row r="23">
      <c r="A23" s="10">
        <v>182327.0</v>
      </c>
      <c r="B23" s="11" t="s">
        <v>78</v>
      </c>
      <c r="C23" s="12" t="s">
        <v>79</v>
      </c>
      <c r="D23" s="13" t="s">
        <v>63</v>
      </c>
      <c r="E23" s="14" t="s">
        <v>70</v>
      </c>
      <c r="F23" s="15" t="s">
        <v>37</v>
      </c>
      <c r="G23" s="16">
        <v>0.0</v>
      </c>
      <c r="H23" s="17">
        <v>3.0</v>
      </c>
      <c r="I23" s="17">
        <v>0.0</v>
      </c>
      <c r="J23" s="18" t="s">
        <v>38</v>
      </c>
      <c r="K23" s="18" t="s">
        <v>38</v>
      </c>
      <c r="L23" s="18" t="s">
        <v>38</v>
      </c>
      <c r="M23" s="18" t="s">
        <v>38</v>
      </c>
      <c r="N23" s="18" t="s">
        <v>38</v>
      </c>
      <c r="O23" s="18" t="s">
        <v>21</v>
      </c>
      <c r="P23" s="16"/>
      <c r="Q23" s="16"/>
      <c r="R23" s="16"/>
      <c r="S23" s="16"/>
      <c r="T23" s="16"/>
      <c r="U23" s="16"/>
      <c r="V23" s="16"/>
      <c r="W23" s="16"/>
      <c r="X23" s="16"/>
    </row>
    <row r="24">
      <c r="A24" s="20">
        <v>183895.0</v>
      </c>
      <c r="B24" s="21" t="s">
        <v>80</v>
      </c>
      <c r="C24" s="22" t="s">
        <v>81</v>
      </c>
      <c r="D24" s="23" t="s">
        <v>82</v>
      </c>
      <c r="E24" s="24" t="s">
        <v>83</v>
      </c>
      <c r="F24" s="25" t="s">
        <v>84</v>
      </c>
      <c r="G24" s="9">
        <v>0.0</v>
      </c>
      <c r="H24" s="26">
        <v>3.0</v>
      </c>
      <c r="I24" s="26">
        <v>0.0</v>
      </c>
      <c r="J24" s="27" t="s">
        <v>85</v>
      </c>
      <c r="K24" s="27" t="s">
        <v>85</v>
      </c>
      <c r="L24" s="27" t="s">
        <v>85</v>
      </c>
      <c r="M24" s="27" t="s">
        <v>85</v>
      </c>
      <c r="N24" s="27" t="s">
        <v>85</v>
      </c>
      <c r="O24" s="27" t="s">
        <v>86</v>
      </c>
      <c r="P24" s="9"/>
      <c r="Q24" s="9"/>
      <c r="R24" s="9"/>
      <c r="S24" s="9"/>
      <c r="T24" s="9"/>
      <c r="U24" s="9"/>
      <c r="V24" s="9"/>
      <c r="W24" s="9"/>
      <c r="X24" s="9"/>
    </row>
    <row r="25">
      <c r="A25" s="10">
        <v>183669.0</v>
      </c>
      <c r="B25" s="11" t="s">
        <v>87</v>
      </c>
      <c r="C25" s="12" t="s">
        <v>88</v>
      </c>
      <c r="D25" s="13" t="s">
        <v>63</v>
      </c>
      <c r="E25" s="19" t="s">
        <v>83</v>
      </c>
      <c r="F25" s="15" t="s">
        <v>84</v>
      </c>
      <c r="G25" s="16">
        <v>0.0</v>
      </c>
      <c r="H25" s="17">
        <v>3.0</v>
      </c>
      <c r="I25" s="17">
        <v>0.0</v>
      </c>
      <c r="J25" s="18" t="s">
        <v>85</v>
      </c>
      <c r="K25" s="18" t="s">
        <v>85</v>
      </c>
      <c r="L25" s="18" t="s">
        <v>85</v>
      </c>
      <c r="M25" s="18" t="s">
        <v>85</v>
      </c>
      <c r="N25" s="18" t="s">
        <v>85</v>
      </c>
      <c r="O25" s="18" t="s">
        <v>86</v>
      </c>
      <c r="P25" s="16"/>
      <c r="Q25" s="16"/>
      <c r="R25" s="16"/>
      <c r="S25" s="16"/>
      <c r="T25" s="16"/>
      <c r="U25" s="16"/>
      <c r="V25" s="16"/>
      <c r="W25" s="16"/>
      <c r="X25" s="16"/>
    </row>
    <row r="26">
      <c r="A26" s="10">
        <v>183667.0</v>
      </c>
      <c r="B26" s="11" t="s">
        <v>89</v>
      </c>
      <c r="C26" s="12" t="s">
        <v>90</v>
      </c>
      <c r="D26" s="13" t="s">
        <v>44</v>
      </c>
      <c r="E26" s="19" t="s">
        <v>83</v>
      </c>
      <c r="F26" s="15" t="s">
        <v>84</v>
      </c>
      <c r="G26" s="16">
        <v>0.0</v>
      </c>
      <c r="H26" s="17">
        <v>4.0</v>
      </c>
      <c r="I26" s="17">
        <v>0.0</v>
      </c>
      <c r="J26" s="18" t="s">
        <v>85</v>
      </c>
      <c r="K26" s="18" t="s">
        <v>85</v>
      </c>
      <c r="L26" s="18" t="s">
        <v>85</v>
      </c>
      <c r="M26" s="18" t="s">
        <v>85</v>
      </c>
      <c r="N26" s="18" t="s">
        <v>85</v>
      </c>
      <c r="O26" s="18" t="s">
        <v>86</v>
      </c>
      <c r="P26" s="16"/>
      <c r="Q26" s="16"/>
      <c r="R26" s="16"/>
      <c r="S26" s="16"/>
      <c r="T26" s="16"/>
      <c r="U26" s="16"/>
      <c r="V26" s="16"/>
      <c r="W26" s="16"/>
      <c r="X26" s="16"/>
    </row>
    <row r="27">
      <c r="A27" s="10">
        <v>183670.0</v>
      </c>
      <c r="B27" s="11" t="s">
        <v>91</v>
      </c>
      <c r="C27" s="12" t="s">
        <v>92</v>
      </c>
      <c r="D27" s="13" t="s">
        <v>47</v>
      </c>
      <c r="E27" s="19" t="s">
        <v>93</v>
      </c>
      <c r="F27" s="15" t="s">
        <v>84</v>
      </c>
      <c r="G27" s="16">
        <v>0.0</v>
      </c>
      <c r="H27" s="17">
        <v>4.0</v>
      </c>
      <c r="I27" s="17">
        <v>0.0</v>
      </c>
      <c r="J27" s="18" t="s">
        <v>85</v>
      </c>
      <c r="K27" s="18" t="s">
        <v>85</v>
      </c>
      <c r="L27" s="18" t="s">
        <v>85</v>
      </c>
      <c r="M27" s="18" t="s">
        <v>85</v>
      </c>
      <c r="N27" s="18" t="s">
        <v>85</v>
      </c>
      <c r="O27" s="18" t="s">
        <v>86</v>
      </c>
      <c r="P27" s="16"/>
      <c r="Q27" s="16"/>
      <c r="R27" s="16"/>
      <c r="S27" s="16"/>
      <c r="T27" s="16"/>
      <c r="U27" s="16"/>
      <c r="V27" s="16"/>
      <c r="W27" s="16"/>
      <c r="X27" s="16"/>
    </row>
    <row r="28">
      <c r="A28" s="10">
        <v>183672.0</v>
      </c>
      <c r="B28" s="11" t="s">
        <v>94</v>
      </c>
      <c r="C28" s="12" t="s">
        <v>95</v>
      </c>
      <c r="D28" s="13" t="s">
        <v>53</v>
      </c>
      <c r="E28" s="19" t="s">
        <v>93</v>
      </c>
      <c r="F28" s="15" t="s">
        <v>84</v>
      </c>
      <c r="G28" s="16">
        <v>0.0</v>
      </c>
      <c r="H28" s="17">
        <v>8.0</v>
      </c>
      <c r="I28" s="17">
        <v>0.0</v>
      </c>
      <c r="J28" s="18" t="s">
        <v>85</v>
      </c>
      <c r="K28" s="18" t="s">
        <v>85</v>
      </c>
      <c r="L28" s="18" t="s">
        <v>85</v>
      </c>
      <c r="M28" s="18" t="s">
        <v>85</v>
      </c>
      <c r="N28" s="18" t="s">
        <v>85</v>
      </c>
      <c r="O28" s="18" t="s">
        <v>86</v>
      </c>
      <c r="P28" s="16"/>
      <c r="Q28" s="16"/>
      <c r="R28" s="16"/>
      <c r="S28" s="16"/>
      <c r="T28" s="16"/>
      <c r="U28" s="16"/>
      <c r="V28" s="16"/>
      <c r="W28" s="16"/>
      <c r="X28" s="16"/>
    </row>
    <row r="29">
      <c r="A29" s="10">
        <v>183673.0</v>
      </c>
      <c r="B29" s="11" t="s">
        <v>96</v>
      </c>
      <c r="C29" s="12" t="s">
        <v>65</v>
      </c>
      <c r="D29" s="13" t="s">
        <v>35</v>
      </c>
      <c r="E29" s="19" t="s">
        <v>93</v>
      </c>
      <c r="F29" s="15" t="s">
        <v>84</v>
      </c>
      <c r="G29" s="16">
        <v>0.0</v>
      </c>
      <c r="H29" s="17">
        <v>4.0</v>
      </c>
      <c r="I29" s="17">
        <v>0.0</v>
      </c>
      <c r="J29" s="18" t="s">
        <v>85</v>
      </c>
      <c r="K29" s="18" t="s">
        <v>85</v>
      </c>
      <c r="L29" s="18" t="s">
        <v>85</v>
      </c>
      <c r="M29" s="18" t="s">
        <v>85</v>
      </c>
      <c r="N29" s="18" t="s">
        <v>85</v>
      </c>
      <c r="O29" s="18" t="s">
        <v>86</v>
      </c>
      <c r="P29" s="16"/>
      <c r="Q29" s="16"/>
      <c r="R29" s="16"/>
      <c r="S29" s="16"/>
      <c r="T29" s="16"/>
      <c r="U29" s="16"/>
      <c r="V29" s="16"/>
      <c r="W29" s="16"/>
      <c r="X29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9.75"/>
    <col customWidth="1" min="3" max="3" width="9.25"/>
  </cols>
  <sheetData>
    <row r="1">
      <c r="A1" s="28" t="s">
        <v>0</v>
      </c>
      <c r="B1" s="6" t="s">
        <v>97</v>
      </c>
      <c r="C1" s="4" t="s">
        <v>2</v>
      </c>
      <c r="D1" s="29" t="s">
        <v>9</v>
      </c>
      <c r="E1" s="29" t="s">
        <v>10</v>
      </c>
      <c r="F1" s="29" t="s">
        <v>11</v>
      </c>
      <c r="G1" s="29" t="s">
        <v>12</v>
      </c>
      <c r="H1" s="29" t="s">
        <v>13</v>
      </c>
      <c r="I1" s="29" t="s">
        <v>14</v>
      </c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1" t="s">
        <v>98</v>
      </c>
      <c r="B2" s="15" t="s">
        <v>99</v>
      </c>
      <c r="C2" s="32" t="str">
        <f>IFERROR(__xludf.DUMMYFUNCTION("JOIN("","",FILTER(Disciplinas!A:A, regexmatch(Disciplinas!D:D, B2)))"),"#N/A")</f>
        <v>#N/A</v>
      </c>
      <c r="D2" s="33" t="s">
        <v>86</v>
      </c>
      <c r="E2" s="33" t="s">
        <v>86</v>
      </c>
      <c r="F2" s="33" t="s">
        <v>86</v>
      </c>
      <c r="G2" s="33" t="s">
        <v>86</v>
      </c>
      <c r="H2" s="33" t="s">
        <v>86</v>
      </c>
      <c r="I2" s="33" t="s">
        <v>86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1" t="s">
        <v>100</v>
      </c>
      <c r="B3" s="15" t="s">
        <v>101</v>
      </c>
      <c r="C3" s="32" t="str">
        <f>IFERROR(__xludf.DUMMYFUNCTION("JOIN("","",FILTER(Disciplinas!A:A, regexmatch(Disciplinas!D:D, B3)))"),"#N/A")</f>
        <v>#N/A</v>
      </c>
      <c r="D3" s="33" t="s">
        <v>86</v>
      </c>
      <c r="E3" s="33" t="s">
        <v>86</v>
      </c>
      <c r="F3" s="33" t="s">
        <v>86</v>
      </c>
      <c r="G3" s="33" t="s">
        <v>86</v>
      </c>
      <c r="H3" s="33" t="s">
        <v>86</v>
      </c>
      <c r="I3" s="33" t="s">
        <v>86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>
      <c r="A4" s="31" t="s">
        <v>102</v>
      </c>
      <c r="B4" s="15" t="s">
        <v>103</v>
      </c>
      <c r="C4" s="32" t="str">
        <f>IFERROR(__xludf.DUMMYFUNCTION("JOIN("","",FILTER(Disciplinas!A:A, regexmatch(Disciplinas!D:D, B4)))"),"#N/A")</f>
        <v>#N/A</v>
      </c>
      <c r="D4" s="33" t="s">
        <v>86</v>
      </c>
      <c r="E4" s="33" t="s">
        <v>86</v>
      </c>
      <c r="F4" s="33" t="s">
        <v>86</v>
      </c>
      <c r="G4" s="33" t="s">
        <v>86</v>
      </c>
      <c r="H4" s="33" t="s">
        <v>86</v>
      </c>
      <c r="I4" s="33" t="s">
        <v>86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1" t="s">
        <v>104</v>
      </c>
      <c r="B5" s="16" t="s">
        <v>105</v>
      </c>
      <c r="C5" s="32" t="str">
        <f>IFERROR(__xludf.DUMMYFUNCTION("JOIN("","",FILTER(Disciplinas!A:A, regexmatch(Disciplinas!D:D, B5)))"),"#N/A")</f>
        <v>#N/A</v>
      </c>
      <c r="D5" s="33" t="s">
        <v>86</v>
      </c>
      <c r="E5" s="33" t="s">
        <v>86</v>
      </c>
      <c r="F5" s="33" t="s">
        <v>86</v>
      </c>
      <c r="G5" s="33" t="s">
        <v>86</v>
      </c>
      <c r="H5" s="33" t="s">
        <v>86</v>
      </c>
      <c r="I5" s="33" t="s">
        <v>86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1" t="s">
        <v>106</v>
      </c>
      <c r="B6" s="16" t="s">
        <v>107</v>
      </c>
      <c r="C6" s="32" t="str">
        <f>IFERROR(__xludf.DUMMYFUNCTION("JOIN("","",FILTER(Disciplinas!A:A, regexmatch(Disciplinas!D:D, B6)))"),"#N/A")</f>
        <v>#N/A</v>
      </c>
      <c r="D6" s="33" t="s">
        <v>86</v>
      </c>
      <c r="E6" s="33" t="s">
        <v>86</v>
      </c>
      <c r="F6" s="33" t="s">
        <v>86</v>
      </c>
      <c r="G6" s="33" t="s">
        <v>86</v>
      </c>
      <c r="H6" s="33" t="s">
        <v>86</v>
      </c>
      <c r="I6" s="33" t="s">
        <v>86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>
      <c r="A7" s="31" t="s">
        <v>108</v>
      </c>
      <c r="B7" s="16" t="s">
        <v>109</v>
      </c>
      <c r="C7" s="32" t="str">
        <f>IFERROR(__xludf.DUMMYFUNCTION("JOIN("","",FILTER(Disciplinas!A:A, regexmatch(Disciplinas!D:D, B7)))"),"#N/A")</f>
        <v>#N/A</v>
      </c>
      <c r="D7" s="33" t="s">
        <v>86</v>
      </c>
      <c r="E7" s="33" t="s">
        <v>86</v>
      </c>
      <c r="F7" s="33" t="s">
        <v>86</v>
      </c>
      <c r="G7" s="33" t="s">
        <v>86</v>
      </c>
      <c r="H7" s="33" t="s">
        <v>86</v>
      </c>
      <c r="I7" s="33" t="s">
        <v>86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>
      <c r="A8" s="31" t="s">
        <v>110</v>
      </c>
      <c r="B8" s="16" t="s">
        <v>111</v>
      </c>
      <c r="C8" s="32" t="str">
        <f>IFERROR(__xludf.DUMMYFUNCTION("JOIN("","",FILTER(Disciplinas!A:A, regexmatch(Disciplinas!D:D, B8)))"),"#N/A")</f>
        <v>#N/A</v>
      </c>
      <c r="D8" s="33" t="s">
        <v>86</v>
      </c>
      <c r="E8" s="33" t="s">
        <v>86</v>
      </c>
      <c r="F8" s="33" t="s">
        <v>86</v>
      </c>
      <c r="G8" s="33" t="s">
        <v>86</v>
      </c>
      <c r="H8" s="33" t="s">
        <v>86</v>
      </c>
      <c r="I8" s="33" t="s">
        <v>86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>
      <c r="A9" s="31" t="s">
        <v>112</v>
      </c>
      <c r="B9" s="16" t="s">
        <v>113</v>
      </c>
      <c r="C9" s="32" t="str">
        <f>IFERROR(__xludf.DUMMYFUNCTION("JOIN("","",FILTER(Disciplinas!A:A, regexmatch(Disciplinas!D:D, B9)))"),"#N/A")</f>
        <v>#N/A</v>
      </c>
      <c r="D9" s="33" t="s">
        <v>86</v>
      </c>
      <c r="E9" s="33" t="s">
        <v>86</v>
      </c>
      <c r="F9" s="33" t="s">
        <v>86</v>
      </c>
      <c r="G9" s="33" t="s">
        <v>86</v>
      </c>
      <c r="H9" s="33" t="s">
        <v>86</v>
      </c>
      <c r="I9" s="33" t="s">
        <v>86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>
      <c r="A10" s="31" t="s">
        <v>114</v>
      </c>
      <c r="B10" s="16" t="s">
        <v>115</v>
      </c>
      <c r="C10" s="32" t="str">
        <f>IFERROR(__xludf.DUMMYFUNCTION("JOIN("","",FILTER(Disciplinas!A:A, regexmatch(Disciplinas!D:D, B10)))"),"#N/A")</f>
        <v>#N/A</v>
      </c>
      <c r="D10" s="33" t="s">
        <v>86</v>
      </c>
      <c r="E10" s="33" t="s">
        <v>86</v>
      </c>
      <c r="F10" s="33" t="s">
        <v>86</v>
      </c>
      <c r="G10" s="33" t="s">
        <v>86</v>
      </c>
      <c r="H10" s="33" t="s">
        <v>86</v>
      </c>
      <c r="I10" s="33" t="s">
        <v>86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>
      <c r="A11" s="31" t="s">
        <v>116</v>
      </c>
      <c r="B11" s="16" t="s">
        <v>117</v>
      </c>
      <c r="C11" s="32" t="str">
        <f>IFERROR(__xludf.DUMMYFUNCTION("JOIN("","",FILTER(Disciplinas!A:A, regexmatch(Disciplinas!D:D, B11)))"),"#N/A")</f>
        <v>#N/A</v>
      </c>
      <c r="D11" s="33" t="s">
        <v>86</v>
      </c>
      <c r="E11" s="33" t="s">
        <v>86</v>
      </c>
      <c r="F11" s="33" t="s">
        <v>86</v>
      </c>
      <c r="G11" s="33" t="s">
        <v>86</v>
      </c>
      <c r="H11" s="33" t="s">
        <v>86</v>
      </c>
      <c r="I11" s="33" t="s">
        <v>86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>
      <c r="A12" s="31" t="s">
        <v>118</v>
      </c>
      <c r="B12" s="16" t="s">
        <v>82</v>
      </c>
      <c r="C12" s="32" t="str">
        <f>IFERROR(__xludf.DUMMYFUNCTION("JOIN("","",FILTER(Disciplinas!A:A, regexmatch(Disciplinas!D:D, B12)))"),"183895")</f>
        <v>183895</v>
      </c>
      <c r="D12" s="33" t="s">
        <v>86</v>
      </c>
      <c r="E12" s="33" t="s">
        <v>86</v>
      </c>
      <c r="F12" s="33" t="s">
        <v>86</v>
      </c>
      <c r="G12" s="33" t="s">
        <v>86</v>
      </c>
      <c r="H12" s="33" t="s">
        <v>86</v>
      </c>
      <c r="I12" s="33" t="s">
        <v>86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>
      <c r="A13" s="31" t="s">
        <v>119</v>
      </c>
      <c r="B13" s="16" t="s">
        <v>120</v>
      </c>
      <c r="C13" s="32" t="str">
        <f>IFERROR(__xludf.DUMMYFUNCTION("JOIN("","",FILTER(Disciplinas!A:A, regexmatch(Disciplinas!D:D, B13)))"),"#N/A")</f>
        <v>#N/A</v>
      </c>
      <c r="D13" s="33" t="s">
        <v>86</v>
      </c>
      <c r="E13" s="33" t="s">
        <v>86</v>
      </c>
      <c r="F13" s="33" t="s">
        <v>86</v>
      </c>
      <c r="G13" s="33" t="s">
        <v>86</v>
      </c>
      <c r="H13" s="33" t="s">
        <v>86</v>
      </c>
      <c r="I13" s="33" t="s">
        <v>86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>
      <c r="A14" s="31" t="s">
        <v>121</v>
      </c>
      <c r="B14" s="16" t="s">
        <v>41</v>
      </c>
      <c r="C14" s="32" t="str">
        <f>IFERROR(__xludf.DUMMYFUNCTION("JOIN("","",FILTER(Disciplinas!A:A, regexmatch(Disciplinas!D:D, B14)))"),"182314")</f>
        <v>182314</v>
      </c>
      <c r="D14" s="33" t="s">
        <v>86</v>
      </c>
      <c r="E14" s="33" t="s">
        <v>86</v>
      </c>
      <c r="F14" s="33" t="s">
        <v>86</v>
      </c>
      <c r="G14" s="33" t="s">
        <v>86</v>
      </c>
      <c r="H14" s="33" t="s">
        <v>86</v>
      </c>
      <c r="I14" s="33" t="s">
        <v>86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>
      <c r="A15" s="31" t="s">
        <v>122</v>
      </c>
      <c r="B15" s="16" t="s">
        <v>123</v>
      </c>
      <c r="C15" s="32" t="str">
        <f>IFERROR(__xludf.DUMMYFUNCTION("JOIN("","",FILTER(Disciplinas!A:A, regexmatch(Disciplinas!D:D, B15)))"),"#N/A")</f>
        <v>#N/A</v>
      </c>
      <c r="D15" s="33" t="s">
        <v>86</v>
      </c>
      <c r="E15" s="33" t="s">
        <v>86</v>
      </c>
      <c r="F15" s="33" t="s">
        <v>86</v>
      </c>
      <c r="G15" s="33" t="s">
        <v>86</v>
      </c>
      <c r="H15" s="33" t="s">
        <v>86</v>
      </c>
      <c r="I15" s="33" t="s">
        <v>86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>
      <c r="A16" s="31" t="s">
        <v>124</v>
      </c>
      <c r="B16" s="16" t="s">
        <v>125</v>
      </c>
      <c r="C16" s="32" t="str">
        <f>IFERROR(__xludf.DUMMYFUNCTION("JOIN("","",FILTER(Disciplinas!A:A, regexmatch(Disciplinas!D:D, B16)))"),"#N/A")</f>
        <v>#N/A</v>
      </c>
      <c r="D16" s="33" t="s">
        <v>86</v>
      </c>
      <c r="E16" s="33" t="s">
        <v>86</v>
      </c>
      <c r="F16" s="33" t="s">
        <v>86</v>
      </c>
      <c r="G16" s="33" t="s">
        <v>86</v>
      </c>
      <c r="H16" s="33" t="s">
        <v>86</v>
      </c>
      <c r="I16" s="33" t="s">
        <v>86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>
      <c r="A17" s="31" t="s">
        <v>126</v>
      </c>
      <c r="B17" s="16" t="s">
        <v>127</v>
      </c>
      <c r="C17" s="32" t="str">
        <f>IFERROR(__xludf.DUMMYFUNCTION("JOIN("","",FILTER(Disciplinas!A:A, regexmatch(Disciplinas!D:D, B17)))"),"#N/A")</f>
        <v>#N/A</v>
      </c>
      <c r="D17" s="33" t="s">
        <v>86</v>
      </c>
      <c r="E17" s="33" t="s">
        <v>86</v>
      </c>
      <c r="F17" s="33" t="s">
        <v>86</v>
      </c>
      <c r="G17" s="33" t="s">
        <v>86</v>
      </c>
      <c r="H17" s="33" t="s">
        <v>86</v>
      </c>
      <c r="I17" s="33" t="s">
        <v>86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>
      <c r="A18" s="31" t="s">
        <v>128</v>
      </c>
      <c r="B18" s="16" t="s">
        <v>129</v>
      </c>
      <c r="C18" s="32" t="str">
        <f>IFERROR(__xludf.DUMMYFUNCTION("JOIN("","",FILTER(Disciplinas!A:A, regexmatch(Disciplinas!D:D, B18)))"),"#N/A")</f>
        <v>#N/A</v>
      </c>
      <c r="D18" s="33" t="s">
        <v>86</v>
      </c>
      <c r="E18" s="33" t="s">
        <v>86</v>
      </c>
      <c r="F18" s="33" t="s">
        <v>86</v>
      </c>
      <c r="G18" s="33" t="s">
        <v>86</v>
      </c>
      <c r="H18" s="33" t="s">
        <v>86</v>
      </c>
      <c r="I18" s="33" t="s">
        <v>86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>
      <c r="A19" s="31" t="s">
        <v>130</v>
      </c>
      <c r="B19" s="16" t="s">
        <v>131</v>
      </c>
      <c r="C19" s="32" t="str">
        <f>IFERROR(__xludf.DUMMYFUNCTION("JOIN("","",FILTER(Disciplinas!A:A, regexmatch(Disciplinas!D:D, B19)))"),"#N/A")</f>
        <v>#N/A</v>
      </c>
      <c r="D19" s="33" t="s">
        <v>86</v>
      </c>
      <c r="E19" s="33" t="s">
        <v>86</v>
      </c>
      <c r="F19" s="33" t="s">
        <v>86</v>
      </c>
      <c r="G19" s="33" t="s">
        <v>86</v>
      </c>
      <c r="H19" s="33" t="s">
        <v>86</v>
      </c>
      <c r="I19" s="33" t="s">
        <v>86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>
      <c r="A20" s="31" t="s">
        <v>132</v>
      </c>
      <c r="B20" s="16" t="s">
        <v>133</v>
      </c>
      <c r="C20" s="32" t="str">
        <f>IFERROR(__xludf.DUMMYFUNCTION("JOIN("","",FILTER(Disciplinas!A:A, regexmatch(Disciplinas!D:D, B20)))"),"#N/A")</f>
        <v>#N/A</v>
      </c>
      <c r="D20" s="33" t="s">
        <v>86</v>
      </c>
      <c r="E20" s="33" t="s">
        <v>86</v>
      </c>
      <c r="F20" s="33" t="s">
        <v>86</v>
      </c>
      <c r="G20" s="33" t="s">
        <v>86</v>
      </c>
      <c r="H20" s="33" t="s">
        <v>86</v>
      </c>
      <c r="I20" s="33" t="s">
        <v>86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>
      <c r="A21" s="31" t="s">
        <v>134</v>
      </c>
      <c r="B21" s="16" t="s">
        <v>135</v>
      </c>
      <c r="C21" s="32" t="str">
        <f>IFERROR(__xludf.DUMMYFUNCTION("JOIN("","",FILTER(Disciplinas!A:A, regexmatch(Disciplinas!D:D, B21)))"),"#N/A")</f>
        <v>#N/A</v>
      </c>
      <c r="D21" s="33" t="s">
        <v>86</v>
      </c>
      <c r="E21" s="33" t="s">
        <v>86</v>
      </c>
      <c r="F21" s="33" t="s">
        <v>86</v>
      </c>
      <c r="G21" s="33" t="s">
        <v>86</v>
      </c>
      <c r="H21" s="33" t="s">
        <v>86</v>
      </c>
      <c r="I21" s="33" t="s">
        <v>86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>
      <c r="A22" s="31" t="s">
        <v>136</v>
      </c>
      <c r="B22" s="16" t="s">
        <v>137</v>
      </c>
      <c r="C22" s="32" t="str">
        <f>IFERROR(__xludf.DUMMYFUNCTION("JOIN("","",FILTER(Disciplinas!A:A, regexmatch(Disciplinas!D:D, B22)))"),"#N/A")</f>
        <v>#N/A</v>
      </c>
      <c r="D22" s="33" t="s">
        <v>86</v>
      </c>
      <c r="E22" s="33" t="s">
        <v>86</v>
      </c>
      <c r="F22" s="33" t="s">
        <v>86</v>
      </c>
      <c r="G22" s="33" t="s">
        <v>86</v>
      </c>
      <c r="H22" s="33" t="s">
        <v>86</v>
      </c>
      <c r="I22" s="33" t="s">
        <v>86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>
      <c r="A23" s="31" t="s">
        <v>138</v>
      </c>
      <c r="B23" s="16" t="s">
        <v>139</v>
      </c>
      <c r="C23" s="32" t="str">
        <f>IFERROR(__xludf.DUMMYFUNCTION("JOIN("","",FILTER(Disciplinas!A:A, regexmatch(Disciplinas!D:D, B23)))"),"#N/A")</f>
        <v>#N/A</v>
      </c>
      <c r="D23" s="33" t="s">
        <v>86</v>
      </c>
      <c r="E23" s="33" t="s">
        <v>86</v>
      </c>
      <c r="F23" s="33" t="s">
        <v>86</v>
      </c>
      <c r="G23" s="33" t="s">
        <v>86</v>
      </c>
      <c r="H23" s="33" t="s">
        <v>86</v>
      </c>
      <c r="I23" s="33" t="s">
        <v>86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>
      <c r="A24" s="31" t="s">
        <v>140</v>
      </c>
      <c r="B24" s="16" t="s">
        <v>141</v>
      </c>
      <c r="C24" s="32" t="str">
        <f>IFERROR(__xludf.DUMMYFUNCTION("JOIN("","",FILTER(Disciplinas!A:A, regexmatch(Disciplinas!D:D, B24)))"),"#N/A")</f>
        <v>#N/A</v>
      </c>
      <c r="D24" s="33" t="s">
        <v>86</v>
      </c>
      <c r="E24" s="33" t="s">
        <v>86</v>
      </c>
      <c r="F24" s="33" t="s">
        <v>86</v>
      </c>
      <c r="G24" s="33" t="s">
        <v>86</v>
      </c>
      <c r="H24" s="33" t="s">
        <v>86</v>
      </c>
      <c r="I24" s="33" t="s">
        <v>86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>
      <c r="A25" s="31" t="s">
        <v>142</v>
      </c>
      <c r="B25" s="16" t="s">
        <v>143</v>
      </c>
      <c r="C25" s="32" t="str">
        <f>IFERROR(__xludf.DUMMYFUNCTION("JOIN("","",FILTER(Disciplinas!A:A, regexmatch(Disciplinas!D:D, B25)))"),"#N/A")</f>
        <v>#N/A</v>
      </c>
      <c r="D25" s="33" t="s">
        <v>86</v>
      </c>
      <c r="E25" s="33" t="s">
        <v>86</v>
      </c>
      <c r="F25" s="33" t="s">
        <v>86</v>
      </c>
      <c r="G25" s="33" t="s">
        <v>86</v>
      </c>
      <c r="H25" s="33" t="s">
        <v>86</v>
      </c>
      <c r="I25" s="33" t="s">
        <v>86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>
      <c r="A26" s="31" t="s">
        <v>144</v>
      </c>
      <c r="B26" s="16" t="s">
        <v>145</v>
      </c>
      <c r="C26" s="32" t="str">
        <f>IFERROR(__xludf.DUMMYFUNCTION("JOIN("","",FILTER(Disciplinas!A:A, regexmatch(Disciplinas!D:D, B26)))"),"#N/A")</f>
        <v>#N/A</v>
      </c>
      <c r="D26" s="33" t="s">
        <v>86</v>
      </c>
      <c r="E26" s="33" t="s">
        <v>86</v>
      </c>
      <c r="F26" s="33" t="s">
        <v>86</v>
      </c>
      <c r="G26" s="33" t="s">
        <v>86</v>
      </c>
      <c r="H26" s="33" t="s">
        <v>86</v>
      </c>
      <c r="I26" s="33" t="s">
        <v>86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>
      <c r="A27" s="31" t="s">
        <v>146</v>
      </c>
      <c r="B27" s="16" t="s">
        <v>147</v>
      </c>
      <c r="C27" s="32" t="str">
        <f>IFERROR(__xludf.DUMMYFUNCTION("JOIN("","",FILTER(Disciplinas!A:A, regexmatch(Disciplinas!D:D, B27)))"),"#N/A")</f>
        <v>#N/A</v>
      </c>
      <c r="D27" s="33" t="s">
        <v>86</v>
      </c>
      <c r="E27" s="33" t="s">
        <v>86</v>
      </c>
      <c r="F27" s="33" t="s">
        <v>86</v>
      </c>
      <c r="G27" s="33" t="s">
        <v>86</v>
      </c>
      <c r="H27" s="33" t="s">
        <v>86</v>
      </c>
      <c r="I27" s="33" t="s">
        <v>86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>
      <c r="A28" s="31" t="s">
        <v>148</v>
      </c>
      <c r="B28" s="16" t="s">
        <v>149</v>
      </c>
      <c r="C28" s="32" t="str">
        <f>IFERROR(__xludf.DUMMYFUNCTION("JOIN("","",FILTER(Disciplinas!A:A, regexmatch(Disciplinas!D:D, B28)))"),"#N/A")</f>
        <v>#N/A</v>
      </c>
      <c r="D28" s="33" t="s">
        <v>86</v>
      </c>
      <c r="E28" s="33" t="s">
        <v>86</v>
      </c>
      <c r="F28" s="33" t="s">
        <v>86</v>
      </c>
      <c r="G28" s="33" t="s">
        <v>86</v>
      </c>
      <c r="H28" s="33" t="s">
        <v>86</v>
      </c>
      <c r="I28" s="33" t="s">
        <v>86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>
      <c r="A29" s="31" t="s">
        <v>150</v>
      </c>
      <c r="B29" s="16" t="s">
        <v>151</v>
      </c>
      <c r="C29" s="32" t="str">
        <f>IFERROR(__xludf.DUMMYFUNCTION("JOIN("","",FILTER(Disciplinas!A:A, regexmatch(Disciplinas!D:D, B29)))"),"#N/A")</f>
        <v>#N/A</v>
      </c>
      <c r="D29" s="33" t="s">
        <v>86</v>
      </c>
      <c r="E29" s="33" t="s">
        <v>86</v>
      </c>
      <c r="F29" s="33" t="s">
        <v>86</v>
      </c>
      <c r="G29" s="33" t="s">
        <v>86</v>
      </c>
      <c r="H29" s="33" t="s">
        <v>86</v>
      </c>
      <c r="I29" s="33" t="s">
        <v>86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>
      <c r="A30" s="31" t="s">
        <v>152</v>
      </c>
      <c r="B30" s="16" t="s">
        <v>153</v>
      </c>
      <c r="C30" s="32" t="str">
        <f>IFERROR(__xludf.DUMMYFUNCTION("JOIN("","",FILTER(Disciplinas!A:A, regexmatch(Disciplinas!D:D, B30)))"),"#N/A")</f>
        <v>#N/A</v>
      </c>
      <c r="D30" s="33" t="s">
        <v>86</v>
      </c>
      <c r="E30" s="33" t="s">
        <v>86</v>
      </c>
      <c r="F30" s="33" t="s">
        <v>86</v>
      </c>
      <c r="G30" s="33" t="s">
        <v>86</v>
      </c>
      <c r="H30" s="33" t="s">
        <v>86</v>
      </c>
      <c r="I30" s="33" t="s">
        <v>86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>
      <c r="A31" s="31" t="s">
        <v>154</v>
      </c>
      <c r="B31" s="16" t="s">
        <v>155</v>
      </c>
      <c r="C31" s="32" t="str">
        <f>IFERROR(__xludf.DUMMYFUNCTION("JOIN("","",FILTER(Disciplinas!A:A, regexmatch(Disciplinas!D:D, B31)))"),"#N/A")</f>
        <v>#N/A</v>
      </c>
      <c r="D31" s="33" t="s">
        <v>86</v>
      </c>
      <c r="E31" s="33" t="s">
        <v>86</v>
      </c>
      <c r="F31" s="33" t="s">
        <v>86</v>
      </c>
      <c r="G31" s="33" t="s">
        <v>86</v>
      </c>
      <c r="H31" s="33" t="s">
        <v>86</v>
      </c>
      <c r="I31" s="33" t="s">
        <v>86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>
      <c r="A32" s="31" t="s">
        <v>156</v>
      </c>
      <c r="B32" s="16" t="s">
        <v>157</v>
      </c>
      <c r="C32" s="32" t="str">
        <f>IFERROR(__xludf.DUMMYFUNCTION("JOIN("","",FILTER(Disciplinas!A:A, regexmatch(Disciplinas!D:D, B32)))"),"#N/A")</f>
        <v>#N/A</v>
      </c>
      <c r="D32" s="33" t="s">
        <v>86</v>
      </c>
      <c r="E32" s="33" t="s">
        <v>86</v>
      </c>
      <c r="F32" s="33" t="s">
        <v>86</v>
      </c>
      <c r="G32" s="33" t="s">
        <v>86</v>
      </c>
      <c r="H32" s="33" t="s">
        <v>86</v>
      </c>
      <c r="I32" s="33" t="s">
        <v>86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>
      <c r="A33" s="31" t="s">
        <v>158</v>
      </c>
      <c r="B33" s="16" t="s">
        <v>159</v>
      </c>
      <c r="C33" s="32" t="str">
        <f>IFERROR(__xludf.DUMMYFUNCTION("JOIN("","",FILTER(Disciplinas!A:A, regexmatch(Disciplinas!D:D, B33)))"),"#N/A")</f>
        <v>#N/A</v>
      </c>
      <c r="D33" s="33" t="s">
        <v>86</v>
      </c>
      <c r="E33" s="33" t="s">
        <v>86</v>
      </c>
      <c r="F33" s="33" t="s">
        <v>86</v>
      </c>
      <c r="G33" s="33" t="s">
        <v>86</v>
      </c>
      <c r="H33" s="33" t="s">
        <v>86</v>
      </c>
      <c r="I33" s="33" t="s">
        <v>86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>
      <c r="A34" s="31" t="s">
        <v>160</v>
      </c>
      <c r="B34" s="16" t="s">
        <v>161</v>
      </c>
      <c r="C34" s="32" t="str">
        <f>IFERROR(__xludf.DUMMYFUNCTION("JOIN("","",FILTER(Disciplinas!A:A, regexmatch(Disciplinas!D:D, B34)))"),"#N/A")</f>
        <v>#N/A</v>
      </c>
      <c r="D34" s="33" t="s">
        <v>86</v>
      </c>
      <c r="E34" s="33" t="s">
        <v>86</v>
      </c>
      <c r="F34" s="33" t="s">
        <v>86</v>
      </c>
      <c r="G34" s="33" t="s">
        <v>86</v>
      </c>
      <c r="H34" s="33" t="s">
        <v>86</v>
      </c>
      <c r="I34" s="33" t="s">
        <v>86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>
      <c r="A35" s="31" t="s">
        <v>162</v>
      </c>
      <c r="B35" s="16" t="s">
        <v>163</v>
      </c>
      <c r="C35" s="32" t="str">
        <f>IFERROR(__xludf.DUMMYFUNCTION("JOIN("","",FILTER(Disciplinas!A:A, regexmatch(Disciplinas!D:D, B35)))"),"#N/A")</f>
        <v>#N/A</v>
      </c>
      <c r="D35" s="33" t="s">
        <v>86</v>
      </c>
      <c r="E35" s="33" t="s">
        <v>86</v>
      </c>
      <c r="F35" s="33" t="s">
        <v>86</v>
      </c>
      <c r="G35" s="33" t="s">
        <v>86</v>
      </c>
      <c r="H35" s="33" t="s">
        <v>86</v>
      </c>
      <c r="I35" s="33" t="s">
        <v>86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>
      <c r="A36" s="31" t="s">
        <v>164</v>
      </c>
      <c r="B36" s="16" t="s">
        <v>165</v>
      </c>
      <c r="C36" s="32" t="str">
        <f>IFERROR(__xludf.DUMMYFUNCTION("JOIN("","",FILTER(Disciplinas!A:A, regexmatch(Disciplinas!D:D, B36)))"),"#N/A")</f>
        <v>#N/A</v>
      </c>
      <c r="D36" s="33" t="s">
        <v>86</v>
      </c>
      <c r="E36" s="33" t="s">
        <v>86</v>
      </c>
      <c r="F36" s="33" t="s">
        <v>86</v>
      </c>
      <c r="G36" s="33" t="s">
        <v>86</v>
      </c>
      <c r="H36" s="33" t="s">
        <v>86</v>
      </c>
      <c r="I36" s="33" t="s">
        <v>86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>
      <c r="A37" s="31" t="s">
        <v>166</v>
      </c>
      <c r="B37" s="16" t="s">
        <v>167</v>
      </c>
      <c r="C37" s="32" t="str">
        <f>IFERROR(__xludf.DUMMYFUNCTION("JOIN("","",FILTER(Disciplinas!A:A, regexmatch(Disciplinas!D:D, B37)))"),"#N/A")</f>
        <v>#N/A</v>
      </c>
      <c r="D37" s="33" t="s">
        <v>86</v>
      </c>
      <c r="E37" s="33" t="s">
        <v>86</v>
      </c>
      <c r="F37" s="33" t="s">
        <v>86</v>
      </c>
      <c r="G37" s="33" t="s">
        <v>86</v>
      </c>
      <c r="H37" s="33" t="s">
        <v>86</v>
      </c>
      <c r="I37" s="33" t="s">
        <v>86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>
      <c r="A38" s="31" t="s">
        <v>168</v>
      </c>
      <c r="B38" s="16" t="s">
        <v>169</v>
      </c>
      <c r="C38" s="32" t="str">
        <f>IFERROR(__xludf.DUMMYFUNCTION("JOIN("","",FILTER(Disciplinas!A:A, regexmatch(Disciplinas!D:D, B38)))"),"#N/A")</f>
        <v>#N/A</v>
      </c>
      <c r="D38" s="33" t="s">
        <v>86</v>
      </c>
      <c r="E38" s="33" t="s">
        <v>86</v>
      </c>
      <c r="F38" s="33" t="s">
        <v>86</v>
      </c>
      <c r="G38" s="33" t="s">
        <v>86</v>
      </c>
      <c r="H38" s="33" t="s">
        <v>86</v>
      </c>
      <c r="I38" s="33" t="s">
        <v>86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>
      <c r="A39" s="31" t="s">
        <v>170</v>
      </c>
      <c r="B39" s="16" t="s">
        <v>171</v>
      </c>
      <c r="C39" s="32" t="str">
        <f>IFERROR(__xludf.DUMMYFUNCTION("JOIN("","",FILTER(Disciplinas!A:A, regexmatch(Disciplinas!D:D, B39)))"),"#N/A")</f>
        <v>#N/A</v>
      </c>
      <c r="D39" s="33" t="s">
        <v>86</v>
      </c>
      <c r="E39" s="33" t="s">
        <v>86</v>
      </c>
      <c r="F39" s="33" t="s">
        <v>86</v>
      </c>
      <c r="G39" s="33" t="s">
        <v>86</v>
      </c>
      <c r="H39" s="33" t="s">
        <v>86</v>
      </c>
      <c r="I39" s="33" t="s">
        <v>86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>
      <c r="A40" s="31" t="s">
        <v>172</v>
      </c>
      <c r="B40" s="16" t="s">
        <v>173</v>
      </c>
      <c r="C40" s="32" t="str">
        <f>IFERROR(__xludf.DUMMYFUNCTION("JOIN("","",FILTER(Disciplinas!A:A, regexmatch(Disciplinas!D:D, B40)))"),"#N/A")</f>
        <v>#N/A</v>
      </c>
      <c r="D40" s="33" t="s">
        <v>86</v>
      </c>
      <c r="E40" s="33" t="s">
        <v>86</v>
      </c>
      <c r="F40" s="33" t="s">
        <v>86</v>
      </c>
      <c r="G40" s="33" t="s">
        <v>86</v>
      </c>
      <c r="H40" s="33" t="s">
        <v>86</v>
      </c>
      <c r="I40" s="33" t="s">
        <v>86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>
      <c r="A41" s="31" t="s">
        <v>174</v>
      </c>
      <c r="B41" s="16" t="s">
        <v>175</v>
      </c>
      <c r="C41" s="32" t="str">
        <f>IFERROR(__xludf.DUMMYFUNCTION("JOIN("","",FILTER(Disciplinas!A:A, regexmatch(Disciplinas!D:D, B41)))"),"#N/A")</f>
        <v>#N/A</v>
      </c>
      <c r="D41" s="33" t="s">
        <v>86</v>
      </c>
      <c r="E41" s="33" t="s">
        <v>86</v>
      </c>
      <c r="F41" s="33" t="s">
        <v>86</v>
      </c>
      <c r="G41" s="33" t="s">
        <v>86</v>
      </c>
      <c r="H41" s="33" t="s">
        <v>86</v>
      </c>
      <c r="I41" s="33" t="s">
        <v>86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>
      <c r="A42" s="31" t="s">
        <v>176</v>
      </c>
      <c r="B42" s="16" t="s">
        <v>177</v>
      </c>
      <c r="C42" s="32" t="str">
        <f>IFERROR(__xludf.DUMMYFUNCTION("JOIN("","",FILTER(Disciplinas!A:A, regexmatch(Disciplinas!D:D, B42)))"),"#N/A")</f>
        <v>#N/A</v>
      </c>
      <c r="D42" s="33" t="s">
        <v>86</v>
      </c>
      <c r="E42" s="33" t="s">
        <v>86</v>
      </c>
      <c r="F42" s="33" t="s">
        <v>86</v>
      </c>
      <c r="G42" s="33" t="s">
        <v>86</v>
      </c>
      <c r="H42" s="33" t="s">
        <v>86</v>
      </c>
      <c r="I42" s="33" t="s">
        <v>86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>
      <c r="A43" s="31" t="s">
        <v>178</v>
      </c>
      <c r="B43" s="16" t="s">
        <v>179</v>
      </c>
      <c r="C43" s="32" t="str">
        <f>IFERROR(__xludf.DUMMYFUNCTION("JOIN("","",FILTER(Disciplinas!A:A, regexmatch(Disciplinas!D:D, B43)))"),"#N/A")</f>
        <v>#N/A</v>
      </c>
      <c r="D43" s="33" t="s">
        <v>86</v>
      </c>
      <c r="E43" s="33" t="s">
        <v>86</v>
      </c>
      <c r="F43" s="33" t="s">
        <v>86</v>
      </c>
      <c r="G43" s="33" t="s">
        <v>86</v>
      </c>
      <c r="H43" s="33" t="s">
        <v>86</v>
      </c>
      <c r="I43" s="33" t="s">
        <v>86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>
      <c r="A44" s="31" t="s">
        <v>180</v>
      </c>
      <c r="B44" s="16" t="s">
        <v>181</v>
      </c>
      <c r="C44" s="32" t="str">
        <f>IFERROR(__xludf.DUMMYFUNCTION("JOIN("","",FILTER(Disciplinas!A:A, regexmatch(Disciplinas!D:D, B44)))"),"#N/A")</f>
        <v>#N/A</v>
      </c>
      <c r="D44" s="33" t="s">
        <v>86</v>
      </c>
      <c r="E44" s="33" t="s">
        <v>86</v>
      </c>
      <c r="F44" s="33" t="s">
        <v>86</v>
      </c>
      <c r="G44" s="33" t="s">
        <v>86</v>
      </c>
      <c r="H44" s="33" t="s">
        <v>86</v>
      </c>
      <c r="I44" s="33" t="s">
        <v>86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>
      <c r="A45" s="31" t="s">
        <v>182</v>
      </c>
      <c r="B45" s="16" t="s">
        <v>183</v>
      </c>
      <c r="C45" s="32" t="str">
        <f>IFERROR(__xludf.DUMMYFUNCTION("JOIN("","",FILTER(Disciplinas!A:A, regexmatch(Disciplinas!D:D, B45)))"),"#N/A")</f>
        <v>#N/A</v>
      </c>
      <c r="D45" s="33" t="s">
        <v>86</v>
      </c>
      <c r="E45" s="33" t="s">
        <v>86</v>
      </c>
      <c r="F45" s="33" t="s">
        <v>86</v>
      </c>
      <c r="G45" s="33" t="s">
        <v>86</v>
      </c>
      <c r="H45" s="33" t="s">
        <v>86</v>
      </c>
      <c r="I45" s="33" t="s">
        <v>86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>
      <c r="A46" s="31" t="s">
        <v>184</v>
      </c>
      <c r="B46" s="16" t="s">
        <v>185</v>
      </c>
      <c r="C46" s="32" t="str">
        <f>IFERROR(__xludf.DUMMYFUNCTION("JOIN("","",FILTER(Disciplinas!A:A, regexmatch(Disciplinas!D:D, B46)))"),"#N/A")</f>
        <v>#N/A</v>
      </c>
      <c r="D46" s="33" t="s">
        <v>86</v>
      </c>
      <c r="E46" s="33" t="s">
        <v>86</v>
      </c>
      <c r="F46" s="33" t="s">
        <v>86</v>
      </c>
      <c r="G46" s="33" t="s">
        <v>86</v>
      </c>
      <c r="H46" s="33" t="s">
        <v>86</v>
      </c>
      <c r="I46" s="33" t="s">
        <v>86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>
      <c r="A47" s="31" t="s">
        <v>186</v>
      </c>
      <c r="B47" s="16" t="s">
        <v>187</v>
      </c>
      <c r="C47" s="32" t="str">
        <f>IFERROR(__xludf.DUMMYFUNCTION("JOIN("","",FILTER(Disciplinas!A:A, regexmatch(Disciplinas!D:D, B47)))"),"#N/A")</f>
        <v>#N/A</v>
      </c>
      <c r="D47" s="33" t="s">
        <v>86</v>
      </c>
      <c r="E47" s="33" t="s">
        <v>86</v>
      </c>
      <c r="F47" s="33" t="s">
        <v>86</v>
      </c>
      <c r="G47" s="33" t="s">
        <v>86</v>
      </c>
      <c r="H47" s="33" t="s">
        <v>86</v>
      </c>
      <c r="I47" s="33" t="s">
        <v>86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>
      <c r="A48" s="31" t="s">
        <v>188</v>
      </c>
      <c r="B48" s="16" t="s">
        <v>189</v>
      </c>
      <c r="C48" s="32" t="str">
        <f>IFERROR(__xludf.DUMMYFUNCTION("JOIN("","",FILTER(Disciplinas!A:A, regexmatch(Disciplinas!D:D, B48)))"),"#N/A")</f>
        <v>#N/A</v>
      </c>
      <c r="D48" s="33" t="s">
        <v>86</v>
      </c>
      <c r="E48" s="33" t="s">
        <v>86</v>
      </c>
      <c r="F48" s="33" t="s">
        <v>86</v>
      </c>
      <c r="G48" s="33" t="s">
        <v>86</v>
      </c>
      <c r="H48" s="33" t="s">
        <v>86</v>
      </c>
      <c r="I48" s="33" t="s">
        <v>86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>
      <c r="A49" s="31" t="s">
        <v>190</v>
      </c>
      <c r="B49" s="16" t="s">
        <v>191</v>
      </c>
      <c r="C49" s="32" t="str">
        <f>IFERROR(__xludf.DUMMYFUNCTION("JOIN("","",FILTER(Disciplinas!A:A, regexmatch(Disciplinas!D:D, B49)))"),"#N/A")</f>
        <v>#N/A</v>
      </c>
      <c r="D49" s="33" t="s">
        <v>86</v>
      </c>
      <c r="E49" s="33" t="s">
        <v>86</v>
      </c>
      <c r="F49" s="33" t="s">
        <v>86</v>
      </c>
      <c r="G49" s="33" t="s">
        <v>86</v>
      </c>
      <c r="H49" s="33" t="s">
        <v>86</v>
      </c>
      <c r="I49" s="33" t="s">
        <v>86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>
      <c r="A50" s="31" t="s">
        <v>192</v>
      </c>
      <c r="B50" s="16" t="s">
        <v>193</v>
      </c>
      <c r="C50" s="32" t="str">
        <f>IFERROR(__xludf.DUMMYFUNCTION("JOIN("","",FILTER(Disciplinas!A:A, regexmatch(Disciplinas!D:D, B50)))"),"#N/A")</f>
        <v>#N/A</v>
      </c>
      <c r="D50" s="33" t="s">
        <v>86</v>
      </c>
      <c r="E50" s="33" t="s">
        <v>86</v>
      </c>
      <c r="F50" s="33" t="s">
        <v>86</v>
      </c>
      <c r="G50" s="33" t="s">
        <v>86</v>
      </c>
      <c r="H50" s="33" t="s">
        <v>86</v>
      </c>
      <c r="I50" s="33" t="s">
        <v>86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>
      <c r="A51" s="31" t="s">
        <v>194</v>
      </c>
      <c r="B51" s="16" t="s">
        <v>195</v>
      </c>
      <c r="C51" s="32" t="str">
        <f>IFERROR(__xludf.DUMMYFUNCTION("JOIN("","",FILTER(Disciplinas!A:A, regexmatch(Disciplinas!D:D, B51)))"),"#N/A")</f>
        <v>#N/A</v>
      </c>
      <c r="D51" s="33" t="s">
        <v>86</v>
      </c>
      <c r="E51" s="33" t="s">
        <v>86</v>
      </c>
      <c r="F51" s="33" t="s">
        <v>86</v>
      </c>
      <c r="G51" s="33" t="s">
        <v>86</v>
      </c>
      <c r="H51" s="33" t="s">
        <v>86</v>
      </c>
      <c r="I51" s="33" t="s">
        <v>86</v>
      </c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>
      <c r="A52" s="31" t="s">
        <v>196</v>
      </c>
      <c r="B52" s="16" t="s">
        <v>197</v>
      </c>
      <c r="C52" s="32" t="str">
        <f>IFERROR(__xludf.DUMMYFUNCTION("JOIN("","",FILTER(Disciplinas!A:A, regexmatch(Disciplinas!D:D, B52)))"),"#N/A")</f>
        <v>#N/A</v>
      </c>
      <c r="D52" s="33" t="s">
        <v>86</v>
      </c>
      <c r="E52" s="33" t="s">
        <v>86</v>
      </c>
      <c r="F52" s="33" t="s">
        <v>86</v>
      </c>
      <c r="G52" s="33" t="s">
        <v>86</v>
      </c>
      <c r="H52" s="33" t="s">
        <v>86</v>
      </c>
      <c r="I52" s="33" t="s">
        <v>86</v>
      </c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>
      <c r="A53" s="31" t="s">
        <v>198</v>
      </c>
      <c r="B53" s="16" t="s">
        <v>199</v>
      </c>
      <c r="C53" s="32" t="str">
        <f>IFERROR(__xludf.DUMMYFUNCTION("JOIN("","",FILTER(Disciplinas!A:A, regexmatch(Disciplinas!D:D, B53)))"),"#N/A")</f>
        <v>#N/A</v>
      </c>
      <c r="D53" s="33" t="s">
        <v>86</v>
      </c>
      <c r="E53" s="33" t="s">
        <v>86</v>
      </c>
      <c r="F53" s="33" t="s">
        <v>86</v>
      </c>
      <c r="G53" s="33" t="s">
        <v>86</v>
      </c>
      <c r="H53" s="33" t="s">
        <v>86</v>
      </c>
      <c r="I53" s="33" t="s">
        <v>86</v>
      </c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>
      <c r="A54" s="31" t="s">
        <v>200</v>
      </c>
      <c r="B54" s="16" t="s">
        <v>201</v>
      </c>
      <c r="C54" s="32" t="str">
        <f>IFERROR(__xludf.DUMMYFUNCTION("JOIN("","",FILTER(Disciplinas!A:A, regexmatch(Disciplinas!D:D, B54)))"),"#N/A")</f>
        <v>#N/A</v>
      </c>
      <c r="D54" s="33" t="s">
        <v>86</v>
      </c>
      <c r="E54" s="33" t="s">
        <v>86</v>
      </c>
      <c r="F54" s="33" t="s">
        <v>86</v>
      </c>
      <c r="G54" s="33" t="s">
        <v>86</v>
      </c>
      <c r="H54" s="33" t="s">
        <v>86</v>
      </c>
      <c r="I54" s="33" t="s">
        <v>86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>
      <c r="A55" s="31" t="s">
        <v>202</v>
      </c>
      <c r="B55" s="16" t="s">
        <v>203</v>
      </c>
      <c r="C55" s="32" t="str">
        <f>IFERROR(__xludf.DUMMYFUNCTION("JOIN("","",FILTER(Disciplinas!A:A, regexmatch(Disciplinas!D:D, B55)))"),"#N/A")</f>
        <v>#N/A</v>
      </c>
      <c r="D55" s="33" t="s">
        <v>86</v>
      </c>
      <c r="E55" s="33" t="s">
        <v>86</v>
      </c>
      <c r="F55" s="33" t="s">
        <v>86</v>
      </c>
      <c r="G55" s="33" t="s">
        <v>86</v>
      </c>
      <c r="H55" s="33" t="s">
        <v>86</v>
      </c>
      <c r="I55" s="33" t="s">
        <v>86</v>
      </c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>
      <c r="A56" s="31" t="s">
        <v>204</v>
      </c>
      <c r="B56" s="16" t="s">
        <v>205</v>
      </c>
      <c r="C56" s="32" t="str">
        <f>IFERROR(__xludf.DUMMYFUNCTION("JOIN("","",FILTER(Disciplinas!A:A, regexmatch(Disciplinas!D:D, B56)))"),"#N/A")</f>
        <v>#N/A</v>
      </c>
      <c r="D56" s="33" t="s">
        <v>86</v>
      </c>
      <c r="E56" s="33" t="s">
        <v>86</v>
      </c>
      <c r="F56" s="33" t="s">
        <v>86</v>
      </c>
      <c r="G56" s="33" t="s">
        <v>86</v>
      </c>
      <c r="H56" s="33" t="s">
        <v>86</v>
      </c>
      <c r="I56" s="33" t="s">
        <v>86</v>
      </c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>
      <c r="A57" s="31" t="s">
        <v>206</v>
      </c>
      <c r="B57" s="16" t="s">
        <v>207</v>
      </c>
      <c r="C57" s="32" t="str">
        <f>IFERROR(__xludf.DUMMYFUNCTION("JOIN("","",FILTER(Disciplinas!A:A, regexmatch(Disciplinas!D:D, B57)))"),"#N/A")</f>
        <v>#N/A</v>
      </c>
      <c r="D57" s="33" t="s">
        <v>86</v>
      </c>
      <c r="E57" s="33" t="s">
        <v>86</v>
      </c>
      <c r="F57" s="33" t="s">
        <v>86</v>
      </c>
      <c r="G57" s="33" t="s">
        <v>86</v>
      </c>
      <c r="H57" s="33" t="s">
        <v>86</v>
      </c>
      <c r="I57" s="33" t="s">
        <v>86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>
      <c r="A58" s="31" t="s">
        <v>208</v>
      </c>
      <c r="B58" s="16" t="s">
        <v>209</v>
      </c>
      <c r="C58" s="32" t="str">
        <f>IFERROR(__xludf.DUMMYFUNCTION("JOIN("","",FILTER(Disciplinas!A:A, regexmatch(Disciplinas!D:D, B58)))"),"#N/A")</f>
        <v>#N/A</v>
      </c>
      <c r="D58" s="33" t="s">
        <v>86</v>
      </c>
      <c r="E58" s="33" t="s">
        <v>86</v>
      </c>
      <c r="F58" s="33" t="s">
        <v>86</v>
      </c>
      <c r="G58" s="33" t="s">
        <v>86</v>
      </c>
      <c r="H58" s="33" t="s">
        <v>86</v>
      </c>
      <c r="I58" s="33" t="s">
        <v>86</v>
      </c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>
      <c r="A59" s="31" t="s">
        <v>210</v>
      </c>
      <c r="B59" s="16" t="s">
        <v>211</v>
      </c>
      <c r="C59" s="32" t="str">
        <f>IFERROR(__xludf.DUMMYFUNCTION("JOIN("","",FILTER(Disciplinas!A:A, regexmatch(Disciplinas!D:D, B59)))"),"#N/A")</f>
        <v>#N/A</v>
      </c>
      <c r="D59" s="33" t="s">
        <v>86</v>
      </c>
      <c r="E59" s="33" t="s">
        <v>86</v>
      </c>
      <c r="F59" s="33" t="s">
        <v>86</v>
      </c>
      <c r="G59" s="33" t="s">
        <v>86</v>
      </c>
      <c r="H59" s="33" t="s">
        <v>86</v>
      </c>
      <c r="I59" s="33" t="s">
        <v>86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>
      <c r="A60" s="31" t="s">
        <v>212</v>
      </c>
      <c r="B60" s="16" t="s">
        <v>213</v>
      </c>
      <c r="C60" s="32" t="str">
        <f>IFERROR(__xludf.DUMMYFUNCTION("JOIN("","",FILTER(Disciplinas!A:A, regexmatch(Disciplinas!D:D, B60)))"),"#N/A")</f>
        <v>#N/A</v>
      </c>
      <c r="D60" s="33" t="s">
        <v>86</v>
      </c>
      <c r="E60" s="33" t="s">
        <v>86</v>
      </c>
      <c r="F60" s="33" t="s">
        <v>86</v>
      </c>
      <c r="G60" s="33" t="s">
        <v>86</v>
      </c>
      <c r="H60" s="33" t="s">
        <v>86</v>
      </c>
      <c r="I60" s="33" t="s">
        <v>86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>
      <c r="A61" s="31" t="s">
        <v>214</v>
      </c>
      <c r="B61" s="16" t="s">
        <v>215</v>
      </c>
      <c r="C61" s="32" t="str">
        <f>IFERROR(__xludf.DUMMYFUNCTION("JOIN("","",FILTER(Disciplinas!A:A, regexmatch(Disciplinas!D:D, B61)))"),"#N/A")</f>
        <v>#N/A</v>
      </c>
      <c r="D61" s="33" t="s">
        <v>86</v>
      </c>
      <c r="E61" s="33" t="s">
        <v>86</v>
      </c>
      <c r="F61" s="33" t="s">
        <v>86</v>
      </c>
      <c r="G61" s="33" t="s">
        <v>86</v>
      </c>
      <c r="H61" s="33" t="s">
        <v>86</v>
      </c>
      <c r="I61" s="33" t="s">
        <v>86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>
      <c r="A62" s="31" t="s">
        <v>216</v>
      </c>
      <c r="B62" s="16" t="s">
        <v>217</v>
      </c>
      <c r="C62" s="32" t="str">
        <f>IFERROR(__xludf.DUMMYFUNCTION("JOIN("","",FILTER(Disciplinas!A:A, regexmatch(Disciplinas!D:D, B62)))"),"#N/A")</f>
        <v>#N/A</v>
      </c>
      <c r="D62" s="33" t="s">
        <v>86</v>
      </c>
      <c r="E62" s="33" t="s">
        <v>86</v>
      </c>
      <c r="F62" s="33" t="s">
        <v>86</v>
      </c>
      <c r="G62" s="33" t="s">
        <v>86</v>
      </c>
      <c r="H62" s="33" t="s">
        <v>86</v>
      </c>
      <c r="I62" s="33" t="s">
        <v>86</v>
      </c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>
      <c r="A63" s="31" t="s">
        <v>218</v>
      </c>
      <c r="B63" s="16" t="s">
        <v>219</v>
      </c>
      <c r="C63" s="32" t="str">
        <f>IFERROR(__xludf.DUMMYFUNCTION("JOIN("","",FILTER(Disciplinas!A:A, regexmatch(Disciplinas!D:D, B63)))"),"#N/A")</f>
        <v>#N/A</v>
      </c>
      <c r="D63" s="33" t="s">
        <v>86</v>
      </c>
      <c r="E63" s="33" t="s">
        <v>86</v>
      </c>
      <c r="F63" s="33" t="s">
        <v>86</v>
      </c>
      <c r="G63" s="33" t="s">
        <v>86</v>
      </c>
      <c r="H63" s="33" t="s">
        <v>86</v>
      </c>
      <c r="I63" s="33" t="s">
        <v>86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>
      <c r="A64" s="31" t="s">
        <v>220</v>
      </c>
      <c r="B64" s="16" t="s">
        <v>221</v>
      </c>
      <c r="C64" s="32" t="str">
        <f>IFERROR(__xludf.DUMMYFUNCTION("JOIN("","",FILTER(Disciplinas!A:A, regexmatch(Disciplinas!D:D, B64)))"),"#N/A")</f>
        <v>#N/A</v>
      </c>
      <c r="D64" s="33" t="s">
        <v>86</v>
      </c>
      <c r="E64" s="33" t="s">
        <v>86</v>
      </c>
      <c r="F64" s="33" t="s">
        <v>86</v>
      </c>
      <c r="G64" s="33" t="s">
        <v>86</v>
      </c>
      <c r="H64" s="33" t="s">
        <v>86</v>
      </c>
      <c r="I64" s="33" t="s">
        <v>86</v>
      </c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>
      <c r="A65" s="31" t="s">
        <v>222</v>
      </c>
      <c r="B65" s="16" t="s">
        <v>223</v>
      </c>
      <c r="C65" s="32" t="str">
        <f>IFERROR(__xludf.DUMMYFUNCTION("JOIN("","",FILTER(Disciplinas!A:A, regexmatch(Disciplinas!D:D, B65)))"),"#N/A")</f>
        <v>#N/A</v>
      </c>
      <c r="D65" s="33" t="s">
        <v>86</v>
      </c>
      <c r="E65" s="33" t="s">
        <v>86</v>
      </c>
      <c r="F65" s="33" t="s">
        <v>86</v>
      </c>
      <c r="G65" s="33" t="s">
        <v>86</v>
      </c>
      <c r="H65" s="33" t="s">
        <v>86</v>
      </c>
      <c r="I65" s="33" t="s">
        <v>86</v>
      </c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>
      <c r="A66" s="31" t="s">
        <v>224</v>
      </c>
      <c r="B66" s="16" t="s">
        <v>225</v>
      </c>
      <c r="C66" s="32" t="str">
        <f>IFERROR(__xludf.DUMMYFUNCTION("JOIN("","",FILTER(Disciplinas!A:A, regexmatch(Disciplinas!D:D, B66)))"),"#N/A")</f>
        <v>#N/A</v>
      </c>
      <c r="D66" s="33" t="s">
        <v>86</v>
      </c>
      <c r="E66" s="33" t="s">
        <v>86</v>
      </c>
      <c r="F66" s="33" t="s">
        <v>86</v>
      </c>
      <c r="G66" s="33" t="s">
        <v>86</v>
      </c>
      <c r="H66" s="33" t="s">
        <v>86</v>
      </c>
      <c r="I66" s="33" t="s">
        <v>86</v>
      </c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>
      <c r="A67" s="31" t="s">
        <v>226</v>
      </c>
      <c r="B67" s="16" t="s">
        <v>227</v>
      </c>
      <c r="C67" s="32" t="str">
        <f>IFERROR(__xludf.DUMMYFUNCTION("JOIN("","",FILTER(Disciplinas!A:A, regexmatch(Disciplinas!D:D, B67)))"),"#N/A")</f>
        <v>#N/A</v>
      </c>
      <c r="D67" s="33" t="s">
        <v>86</v>
      </c>
      <c r="E67" s="33" t="s">
        <v>86</v>
      </c>
      <c r="F67" s="33" t="s">
        <v>86</v>
      </c>
      <c r="G67" s="33" t="s">
        <v>86</v>
      </c>
      <c r="H67" s="33" t="s">
        <v>86</v>
      </c>
      <c r="I67" s="33" t="s">
        <v>86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>
      <c r="A68" s="31" t="s">
        <v>228</v>
      </c>
      <c r="B68" s="16" t="s">
        <v>229</v>
      </c>
      <c r="C68" s="32" t="str">
        <f>IFERROR(__xludf.DUMMYFUNCTION("JOIN("","",FILTER(Disciplinas!A:A, regexmatch(Disciplinas!D:D, B68)))"),"#N/A")</f>
        <v>#N/A</v>
      </c>
      <c r="D68" s="33" t="s">
        <v>86</v>
      </c>
      <c r="E68" s="33" t="s">
        <v>86</v>
      </c>
      <c r="F68" s="33" t="s">
        <v>86</v>
      </c>
      <c r="G68" s="33" t="s">
        <v>86</v>
      </c>
      <c r="H68" s="33" t="s">
        <v>86</v>
      </c>
      <c r="I68" s="33" t="s">
        <v>86</v>
      </c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>
      <c r="A69" s="31" t="s">
        <v>230</v>
      </c>
      <c r="B69" s="16" t="s">
        <v>231</v>
      </c>
      <c r="C69" s="32" t="str">
        <f>IFERROR(__xludf.DUMMYFUNCTION("JOIN("","",FILTER(Disciplinas!A:A, regexmatch(Disciplinas!D:D, B69)))"),"#N/A")</f>
        <v>#N/A</v>
      </c>
      <c r="D69" s="33" t="s">
        <v>86</v>
      </c>
      <c r="E69" s="33" t="s">
        <v>86</v>
      </c>
      <c r="F69" s="33" t="s">
        <v>86</v>
      </c>
      <c r="G69" s="33" t="s">
        <v>86</v>
      </c>
      <c r="H69" s="33" t="s">
        <v>86</v>
      </c>
      <c r="I69" s="33" t="s">
        <v>86</v>
      </c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>
      <c r="A70" s="31" t="s">
        <v>232</v>
      </c>
      <c r="B70" s="16" t="s">
        <v>233</v>
      </c>
      <c r="C70" s="32" t="str">
        <f>IFERROR(__xludf.DUMMYFUNCTION("JOIN("","",FILTER(Disciplinas!A:A, regexmatch(Disciplinas!D:D, B70)))"),"#N/A")</f>
        <v>#N/A</v>
      </c>
      <c r="D70" s="33" t="s">
        <v>86</v>
      </c>
      <c r="E70" s="33" t="s">
        <v>86</v>
      </c>
      <c r="F70" s="33" t="s">
        <v>86</v>
      </c>
      <c r="G70" s="33" t="s">
        <v>86</v>
      </c>
      <c r="H70" s="33" t="s">
        <v>86</v>
      </c>
      <c r="I70" s="33" t="s">
        <v>86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>
      <c r="A71" s="31" t="s">
        <v>234</v>
      </c>
      <c r="B71" s="16" t="s">
        <v>235</v>
      </c>
      <c r="C71" s="32" t="str">
        <f>IFERROR(__xludf.DUMMYFUNCTION("JOIN("","",FILTER(Disciplinas!A:A, regexmatch(Disciplinas!D:D, B71)))"),"#N/A")</f>
        <v>#N/A</v>
      </c>
      <c r="D71" s="33" t="s">
        <v>86</v>
      </c>
      <c r="E71" s="33" t="s">
        <v>86</v>
      </c>
      <c r="F71" s="33" t="s">
        <v>86</v>
      </c>
      <c r="G71" s="33" t="s">
        <v>86</v>
      </c>
      <c r="H71" s="33" t="s">
        <v>86</v>
      </c>
      <c r="I71" s="33" t="s">
        <v>86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>
      <c r="A72" s="31" t="s">
        <v>236</v>
      </c>
      <c r="B72" s="16" t="s">
        <v>237</v>
      </c>
      <c r="C72" s="32" t="str">
        <f>IFERROR(__xludf.DUMMYFUNCTION("JOIN("","",FILTER(Disciplinas!A:A, regexmatch(Disciplinas!D:D, B72)))"),"#N/A")</f>
        <v>#N/A</v>
      </c>
      <c r="D72" s="33" t="s">
        <v>86</v>
      </c>
      <c r="E72" s="33" t="s">
        <v>86</v>
      </c>
      <c r="F72" s="33" t="s">
        <v>86</v>
      </c>
      <c r="G72" s="33" t="s">
        <v>86</v>
      </c>
      <c r="H72" s="33" t="s">
        <v>86</v>
      </c>
      <c r="I72" s="33" t="s">
        <v>86</v>
      </c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>
      <c r="A73" s="31" t="s">
        <v>238</v>
      </c>
      <c r="B73" s="16" t="s">
        <v>239</v>
      </c>
      <c r="C73" s="32" t="str">
        <f>IFERROR(__xludf.DUMMYFUNCTION("JOIN("","",FILTER(Disciplinas!A:A, regexmatch(Disciplinas!D:D, B73)))"),"#N/A")</f>
        <v>#N/A</v>
      </c>
      <c r="D73" s="33" t="s">
        <v>86</v>
      </c>
      <c r="E73" s="33" t="s">
        <v>86</v>
      </c>
      <c r="F73" s="33" t="s">
        <v>86</v>
      </c>
      <c r="G73" s="33" t="s">
        <v>86</v>
      </c>
      <c r="H73" s="33" t="s">
        <v>86</v>
      </c>
      <c r="I73" s="33" t="s">
        <v>86</v>
      </c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>
      <c r="A74" s="31" t="s">
        <v>240</v>
      </c>
      <c r="B74" s="16" t="s">
        <v>241</v>
      </c>
      <c r="C74" s="32" t="str">
        <f>IFERROR(__xludf.DUMMYFUNCTION("JOIN("","",FILTER(Disciplinas!A:A, regexmatch(Disciplinas!D:D, B74)))"),"#N/A")</f>
        <v>#N/A</v>
      </c>
      <c r="D74" s="33" t="s">
        <v>86</v>
      </c>
      <c r="E74" s="33" t="s">
        <v>86</v>
      </c>
      <c r="F74" s="33" t="s">
        <v>86</v>
      </c>
      <c r="G74" s="33" t="s">
        <v>86</v>
      </c>
      <c r="H74" s="33" t="s">
        <v>86</v>
      </c>
      <c r="I74" s="33" t="s">
        <v>86</v>
      </c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>
      <c r="A75" s="31" t="s">
        <v>242</v>
      </c>
      <c r="B75" s="16" t="s">
        <v>243</v>
      </c>
      <c r="C75" s="32" t="str">
        <f>IFERROR(__xludf.DUMMYFUNCTION("JOIN("","",FILTER(Disciplinas!A:A, regexmatch(Disciplinas!D:D, B75)))"),"#N/A")</f>
        <v>#N/A</v>
      </c>
      <c r="D75" s="33" t="s">
        <v>86</v>
      </c>
      <c r="E75" s="33" t="s">
        <v>86</v>
      </c>
      <c r="F75" s="33" t="s">
        <v>86</v>
      </c>
      <c r="G75" s="33" t="s">
        <v>86</v>
      </c>
      <c r="H75" s="33" t="s">
        <v>86</v>
      </c>
      <c r="I75" s="33" t="s">
        <v>86</v>
      </c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>
      <c r="A76" s="31" t="s">
        <v>244</v>
      </c>
      <c r="B76" s="16" t="s">
        <v>245</v>
      </c>
      <c r="C76" s="32" t="str">
        <f>IFERROR(__xludf.DUMMYFUNCTION("JOIN("","",FILTER(Disciplinas!A:A, regexmatch(Disciplinas!D:D, B76)))"),"#N/A")</f>
        <v>#N/A</v>
      </c>
      <c r="D76" s="33" t="s">
        <v>86</v>
      </c>
      <c r="E76" s="33" t="s">
        <v>86</v>
      </c>
      <c r="F76" s="33" t="s">
        <v>86</v>
      </c>
      <c r="G76" s="33" t="s">
        <v>86</v>
      </c>
      <c r="H76" s="33" t="s">
        <v>86</v>
      </c>
      <c r="I76" s="33" t="s">
        <v>86</v>
      </c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>
      <c r="A77" s="31" t="s">
        <v>246</v>
      </c>
      <c r="B77" s="16" t="s">
        <v>247</v>
      </c>
      <c r="C77" s="32" t="str">
        <f>IFERROR(__xludf.DUMMYFUNCTION("JOIN("","",FILTER(Disciplinas!A:A, regexmatch(Disciplinas!D:D, B77)))"),"#N/A")</f>
        <v>#N/A</v>
      </c>
      <c r="D77" s="33" t="s">
        <v>86</v>
      </c>
      <c r="E77" s="33" t="s">
        <v>86</v>
      </c>
      <c r="F77" s="33" t="s">
        <v>86</v>
      </c>
      <c r="G77" s="33" t="s">
        <v>86</v>
      </c>
      <c r="H77" s="33" t="s">
        <v>86</v>
      </c>
      <c r="I77" s="33" t="s">
        <v>86</v>
      </c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>
      <c r="A78" s="31" t="s">
        <v>248</v>
      </c>
      <c r="B78" s="16" t="s">
        <v>249</v>
      </c>
      <c r="C78" s="32" t="str">
        <f>IFERROR(__xludf.DUMMYFUNCTION("JOIN("","",FILTER(Disciplinas!A:A, regexmatch(Disciplinas!D:D, B78)))"),"#N/A")</f>
        <v>#N/A</v>
      </c>
      <c r="D78" s="33" t="s">
        <v>86</v>
      </c>
      <c r="E78" s="33" t="s">
        <v>86</v>
      </c>
      <c r="F78" s="33" t="s">
        <v>86</v>
      </c>
      <c r="G78" s="33" t="s">
        <v>86</v>
      </c>
      <c r="H78" s="33" t="s">
        <v>86</v>
      </c>
      <c r="I78" s="33" t="s">
        <v>86</v>
      </c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>
      <c r="A79" s="31" t="s">
        <v>250</v>
      </c>
      <c r="B79" s="16" t="s">
        <v>251</v>
      </c>
      <c r="C79" s="32" t="str">
        <f>IFERROR(__xludf.DUMMYFUNCTION("JOIN("","",FILTER(Disciplinas!A:A, regexmatch(Disciplinas!D:D, B79)))"),"#N/A")</f>
        <v>#N/A</v>
      </c>
      <c r="D79" s="33" t="s">
        <v>86</v>
      </c>
      <c r="E79" s="33" t="s">
        <v>86</v>
      </c>
      <c r="F79" s="33" t="s">
        <v>86</v>
      </c>
      <c r="G79" s="33" t="s">
        <v>86</v>
      </c>
      <c r="H79" s="33" t="s">
        <v>86</v>
      </c>
      <c r="I79" s="33" t="s">
        <v>86</v>
      </c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>
      <c r="A80" s="31" t="s">
        <v>252</v>
      </c>
      <c r="B80" s="16" t="s">
        <v>253</v>
      </c>
      <c r="C80" s="32" t="str">
        <f>IFERROR(__xludf.DUMMYFUNCTION("JOIN("","",FILTER(Disciplinas!A:A, regexmatch(Disciplinas!D:D, B80)))"),"#N/A")</f>
        <v>#N/A</v>
      </c>
      <c r="D80" s="33" t="s">
        <v>86</v>
      </c>
      <c r="E80" s="33" t="s">
        <v>86</v>
      </c>
      <c r="F80" s="33" t="s">
        <v>86</v>
      </c>
      <c r="G80" s="33" t="s">
        <v>86</v>
      </c>
      <c r="H80" s="33" t="s">
        <v>86</v>
      </c>
      <c r="I80" s="33" t="s">
        <v>86</v>
      </c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>
      <c r="A81" s="31" t="s">
        <v>254</v>
      </c>
      <c r="B81" s="16" t="s">
        <v>255</v>
      </c>
      <c r="C81" s="32" t="str">
        <f>IFERROR(__xludf.DUMMYFUNCTION("JOIN("","",FILTER(Disciplinas!A:A, regexmatch(Disciplinas!D:D, B81)))"),"#N/A")</f>
        <v>#N/A</v>
      </c>
      <c r="D81" s="33" t="s">
        <v>86</v>
      </c>
      <c r="E81" s="33" t="s">
        <v>86</v>
      </c>
      <c r="F81" s="33" t="s">
        <v>86</v>
      </c>
      <c r="G81" s="33" t="s">
        <v>86</v>
      </c>
      <c r="H81" s="33" t="s">
        <v>86</v>
      </c>
      <c r="I81" s="33" t="s">
        <v>86</v>
      </c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>
      <c r="A82" s="31" t="s">
        <v>256</v>
      </c>
      <c r="B82" s="16" t="s">
        <v>257</v>
      </c>
      <c r="C82" s="32" t="str">
        <f>IFERROR(__xludf.DUMMYFUNCTION("JOIN("","",FILTER(Disciplinas!A:A, regexmatch(Disciplinas!D:D, B82)))"),"#N/A")</f>
        <v>#N/A</v>
      </c>
      <c r="D82" s="33" t="s">
        <v>86</v>
      </c>
      <c r="E82" s="33" t="s">
        <v>86</v>
      </c>
      <c r="F82" s="33" t="s">
        <v>86</v>
      </c>
      <c r="G82" s="33" t="s">
        <v>86</v>
      </c>
      <c r="H82" s="33" t="s">
        <v>86</v>
      </c>
      <c r="I82" s="33" t="s">
        <v>86</v>
      </c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>
      <c r="A83" s="31" t="s">
        <v>258</v>
      </c>
      <c r="B83" s="16" t="s">
        <v>259</v>
      </c>
      <c r="C83" s="32" t="str">
        <f>IFERROR(__xludf.DUMMYFUNCTION("JOIN("","",FILTER(Disciplinas!A:A, regexmatch(Disciplinas!D:D, B83)))"),"#N/A")</f>
        <v>#N/A</v>
      </c>
      <c r="D83" s="33" t="s">
        <v>86</v>
      </c>
      <c r="E83" s="33" t="s">
        <v>86</v>
      </c>
      <c r="F83" s="33" t="s">
        <v>86</v>
      </c>
      <c r="G83" s="33" t="s">
        <v>86</v>
      </c>
      <c r="H83" s="33" t="s">
        <v>86</v>
      </c>
      <c r="I83" s="33" t="s">
        <v>86</v>
      </c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>
      <c r="A84" s="31" t="s">
        <v>260</v>
      </c>
      <c r="B84" s="16" t="s">
        <v>261</v>
      </c>
      <c r="C84" s="32" t="str">
        <f>IFERROR(__xludf.DUMMYFUNCTION("JOIN("","",FILTER(Disciplinas!A:A, regexmatch(Disciplinas!D:D, B84)))"),"#N/A")</f>
        <v>#N/A</v>
      </c>
      <c r="D84" s="33" t="s">
        <v>86</v>
      </c>
      <c r="E84" s="33" t="s">
        <v>86</v>
      </c>
      <c r="F84" s="33" t="s">
        <v>86</v>
      </c>
      <c r="G84" s="33" t="s">
        <v>86</v>
      </c>
      <c r="H84" s="33" t="s">
        <v>86</v>
      </c>
      <c r="I84" s="33" t="s">
        <v>86</v>
      </c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>
      <c r="A85" s="31" t="s">
        <v>262</v>
      </c>
      <c r="B85" s="16" t="s">
        <v>263</v>
      </c>
      <c r="C85" s="32" t="str">
        <f>IFERROR(__xludf.DUMMYFUNCTION("JOIN("","",FILTER(Disciplinas!A:A, regexmatch(Disciplinas!D:D, B85)))"),"#N/A")</f>
        <v>#N/A</v>
      </c>
      <c r="D85" s="33" t="s">
        <v>86</v>
      </c>
      <c r="E85" s="33" t="s">
        <v>86</v>
      </c>
      <c r="F85" s="33" t="s">
        <v>86</v>
      </c>
      <c r="G85" s="33" t="s">
        <v>86</v>
      </c>
      <c r="H85" s="33" t="s">
        <v>86</v>
      </c>
      <c r="I85" s="33" t="s">
        <v>86</v>
      </c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>
      <c r="A86" s="31" t="s">
        <v>264</v>
      </c>
      <c r="B86" s="16" t="s">
        <v>265</v>
      </c>
      <c r="C86" s="32" t="str">
        <f>IFERROR(__xludf.DUMMYFUNCTION("JOIN("","",FILTER(Disciplinas!A:A, regexmatch(Disciplinas!D:D, B86)))"),"#N/A")</f>
        <v>#N/A</v>
      </c>
      <c r="D86" s="33" t="s">
        <v>86</v>
      </c>
      <c r="E86" s="33" t="s">
        <v>86</v>
      </c>
      <c r="F86" s="33" t="s">
        <v>86</v>
      </c>
      <c r="G86" s="33" t="s">
        <v>86</v>
      </c>
      <c r="H86" s="33" t="s">
        <v>86</v>
      </c>
      <c r="I86" s="33" t="s">
        <v>86</v>
      </c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>
      <c r="A87" s="31" t="s">
        <v>266</v>
      </c>
      <c r="B87" s="16" t="s">
        <v>267</v>
      </c>
      <c r="C87" s="32" t="str">
        <f>IFERROR(__xludf.DUMMYFUNCTION("JOIN("","",FILTER(Disciplinas!A:A, regexmatch(Disciplinas!D:D, B87)))"),"#N/A")</f>
        <v>#N/A</v>
      </c>
      <c r="D87" s="33" t="s">
        <v>86</v>
      </c>
      <c r="E87" s="33" t="s">
        <v>86</v>
      </c>
      <c r="F87" s="33" t="s">
        <v>86</v>
      </c>
      <c r="G87" s="33" t="s">
        <v>86</v>
      </c>
      <c r="H87" s="33" t="s">
        <v>86</v>
      </c>
      <c r="I87" s="33" t="s">
        <v>86</v>
      </c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>
      <c r="A88" s="31" t="s">
        <v>268</v>
      </c>
      <c r="B88" s="16" t="s">
        <v>269</v>
      </c>
      <c r="C88" s="32" t="str">
        <f>IFERROR(__xludf.DUMMYFUNCTION("JOIN("","",FILTER(Disciplinas!A:A, regexmatch(Disciplinas!D:D, B88)))"),"#N/A")</f>
        <v>#N/A</v>
      </c>
      <c r="D88" s="33" t="s">
        <v>86</v>
      </c>
      <c r="E88" s="33" t="s">
        <v>86</v>
      </c>
      <c r="F88" s="33" t="s">
        <v>86</v>
      </c>
      <c r="G88" s="33" t="s">
        <v>86</v>
      </c>
      <c r="H88" s="33" t="s">
        <v>86</v>
      </c>
      <c r="I88" s="33" t="s">
        <v>86</v>
      </c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>
      <c r="A89" s="31" t="s">
        <v>270</v>
      </c>
      <c r="B89" s="16" t="s">
        <v>271</v>
      </c>
      <c r="C89" s="32" t="str">
        <f>IFERROR(__xludf.DUMMYFUNCTION("JOIN("","",FILTER(Disciplinas!A:A, regexmatch(Disciplinas!D:D, B89)))"),"#N/A")</f>
        <v>#N/A</v>
      </c>
      <c r="D89" s="33" t="s">
        <v>86</v>
      </c>
      <c r="E89" s="33" t="s">
        <v>86</v>
      </c>
      <c r="F89" s="33" t="s">
        <v>86</v>
      </c>
      <c r="G89" s="33" t="s">
        <v>86</v>
      </c>
      <c r="H89" s="33" t="s">
        <v>86</v>
      </c>
      <c r="I89" s="33" t="s">
        <v>86</v>
      </c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>
      <c r="A90" s="31" t="s">
        <v>272</v>
      </c>
      <c r="B90" s="16" t="s">
        <v>273</v>
      </c>
      <c r="C90" s="32" t="str">
        <f>IFERROR(__xludf.DUMMYFUNCTION("JOIN("","",FILTER(Disciplinas!A:A, regexmatch(Disciplinas!D:D, B90)))"),"#N/A")</f>
        <v>#N/A</v>
      </c>
      <c r="D90" s="33" t="s">
        <v>86</v>
      </c>
      <c r="E90" s="33" t="s">
        <v>86</v>
      </c>
      <c r="F90" s="33" t="s">
        <v>86</v>
      </c>
      <c r="G90" s="33" t="s">
        <v>86</v>
      </c>
      <c r="H90" s="33" t="s">
        <v>86</v>
      </c>
      <c r="I90" s="33" t="s">
        <v>86</v>
      </c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>
      <c r="A91" s="31" t="s">
        <v>274</v>
      </c>
      <c r="B91" s="16" t="s">
        <v>275</v>
      </c>
      <c r="C91" s="32" t="str">
        <f>IFERROR(__xludf.DUMMYFUNCTION("JOIN("","",FILTER(Disciplinas!A:A, regexmatch(Disciplinas!D:D, B91)))"),"#N/A")</f>
        <v>#N/A</v>
      </c>
      <c r="D91" s="33" t="s">
        <v>86</v>
      </c>
      <c r="E91" s="33" t="s">
        <v>86</v>
      </c>
      <c r="F91" s="33" t="s">
        <v>86</v>
      </c>
      <c r="G91" s="33" t="s">
        <v>86</v>
      </c>
      <c r="H91" s="33" t="s">
        <v>86</v>
      </c>
      <c r="I91" s="33" t="s">
        <v>86</v>
      </c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>
      <c r="A92" s="31" t="s">
        <v>276</v>
      </c>
      <c r="B92" s="16" t="s">
        <v>277</v>
      </c>
      <c r="C92" s="32" t="str">
        <f>IFERROR(__xludf.DUMMYFUNCTION("JOIN("","",FILTER(Disciplinas!A:A, regexmatch(Disciplinas!D:D, B92)))"),"#N/A")</f>
        <v>#N/A</v>
      </c>
      <c r="D92" s="33" t="s">
        <v>86</v>
      </c>
      <c r="E92" s="33" t="s">
        <v>86</v>
      </c>
      <c r="F92" s="33" t="s">
        <v>86</v>
      </c>
      <c r="G92" s="33" t="s">
        <v>86</v>
      </c>
      <c r="H92" s="33" t="s">
        <v>86</v>
      </c>
      <c r="I92" s="33" t="s">
        <v>86</v>
      </c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>
      <c r="A93" s="31" t="s">
        <v>278</v>
      </c>
      <c r="B93" s="16" t="s">
        <v>279</v>
      </c>
      <c r="C93" s="32" t="str">
        <f>IFERROR(__xludf.DUMMYFUNCTION("JOIN("","",FILTER(Disciplinas!A:A, regexmatch(Disciplinas!D:D, B93)))"),"#N/A")</f>
        <v>#N/A</v>
      </c>
      <c r="D93" s="33" t="s">
        <v>86</v>
      </c>
      <c r="E93" s="33" t="s">
        <v>86</v>
      </c>
      <c r="F93" s="33" t="s">
        <v>86</v>
      </c>
      <c r="G93" s="33" t="s">
        <v>86</v>
      </c>
      <c r="H93" s="33" t="s">
        <v>86</v>
      </c>
      <c r="I93" s="33" t="s">
        <v>86</v>
      </c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>
      <c r="A94" s="31" t="s">
        <v>280</v>
      </c>
      <c r="B94" s="16" t="s">
        <v>281</v>
      </c>
      <c r="C94" s="32" t="str">
        <f>IFERROR(__xludf.DUMMYFUNCTION("JOIN("","",FILTER(Disciplinas!A:A, regexmatch(Disciplinas!D:D, B94)))"),"#N/A")</f>
        <v>#N/A</v>
      </c>
      <c r="D94" s="33" t="s">
        <v>86</v>
      </c>
      <c r="E94" s="33" t="s">
        <v>86</v>
      </c>
      <c r="F94" s="33" t="s">
        <v>86</v>
      </c>
      <c r="G94" s="33" t="s">
        <v>86</v>
      </c>
      <c r="H94" s="33" t="s">
        <v>86</v>
      </c>
      <c r="I94" s="33" t="s">
        <v>86</v>
      </c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>
      <c r="A95" s="31" t="s">
        <v>282</v>
      </c>
      <c r="B95" s="16" t="s">
        <v>283</v>
      </c>
      <c r="C95" s="32" t="str">
        <f>IFERROR(__xludf.DUMMYFUNCTION("JOIN("","",FILTER(Disciplinas!A:A, regexmatch(Disciplinas!D:D, B95)))"),"#N/A")</f>
        <v>#N/A</v>
      </c>
      <c r="D95" s="33" t="s">
        <v>86</v>
      </c>
      <c r="E95" s="33" t="s">
        <v>86</v>
      </c>
      <c r="F95" s="33" t="s">
        <v>86</v>
      </c>
      <c r="G95" s="33" t="s">
        <v>86</v>
      </c>
      <c r="H95" s="33" t="s">
        <v>86</v>
      </c>
      <c r="I95" s="33" t="s">
        <v>86</v>
      </c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>
      <c r="A96" s="31" t="s">
        <v>284</v>
      </c>
      <c r="B96" s="16" t="s">
        <v>285</v>
      </c>
      <c r="C96" s="32" t="str">
        <f>IFERROR(__xludf.DUMMYFUNCTION("JOIN("","",FILTER(Disciplinas!A:A, regexmatch(Disciplinas!D:D, B96)))"),"#N/A")</f>
        <v>#N/A</v>
      </c>
      <c r="D96" s="33" t="s">
        <v>86</v>
      </c>
      <c r="E96" s="33" t="s">
        <v>86</v>
      </c>
      <c r="F96" s="33" t="s">
        <v>86</v>
      </c>
      <c r="G96" s="33" t="s">
        <v>86</v>
      </c>
      <c r="H96" s="33" t="s">
        <v>86</v>
      </c>
      <c r="I96" s="33" t="s">
        <v>86</v>
      </c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>
      <c r="A97" s="31" t="s">
        <v>286</v>
      </c>
      <c r="B97" s="16" t="s">
        <v>287</v>
      </c>
      <c r="C97" s="32" t="str">
        <f>IFERROR(__xludf.DUMMYFUNCTION("JOIN("","",FILTER(Disciplinas!A:A, regexmatch(Disciplinas!D:D, B97)))"),"#N/A")</f>
        <v>#N/A</v>
      </c>
      <c r="D97" s="33" t="s">
        <v>86</v>
      </c>
      <c r="E97" s="33" t="s">
        <v>86</v>
      </c>
      <c r="F97" s="33" t="s">
        <v>86</v>
      </c>
      <c r="G97" s="33" t="s">
        <v>86</v>
      </c>
      <c r="H97" s="33" t="s">
        <v>86</v>
      </c>
      <c r="I97" s="33" t="s">
        <v>86</v>
      </c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>
      <c r="A98" s="31" t="s">
        <v>288</v>
      </c>
      <c r="B98" s="16" t="s">
        <v>289</v>
      </c>
      <c r="C98" s="32" t="str">
        <f>IFERROR(__xludf.DUMMYFUNCTION("JOIN("","",FILTER(Disciplinas!A:A, regexmatch(Disciplinas!D:D, B98)))"),"#N/A")</f>
        <v>#N/A</v>
      </c>
      <c r="D98" s="33" t="s">
        <v>86</v>
      </c>
      <c r="E98" s="33" t="s">
        <v>86</v>
      </c>
      <c r="F98" s="33" t="s">
        <v>86</v>
      </c>
      <c r="G98" s="33" t="s">
        <v>86</v>
      </c>
      <c r="H98" s="33" t="s">
        <v>86</v>
      </c>
      <c r="I98" s="33" t="s">
        <v>86</v>
      </c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>
      <c r="A99" s="31" t="s">
        <v>290</v>
      </c>
      <c r="B99" s="16" t="s">
        <v>291</v>
      </c>
      <c r="C99" s="32" t="str">
        <f>IFERROR(__xludf.DUMMYFUNCTION("JOIN("","",FILTER(Disciplinas!A:A, regexmatch(Disciplinas!D:D, B99)))"),"#N/A")</f>
        <v>#N/A</v>
      </c>
      <c r="D99" s="33" t="s">
        <v>86</v>
      </c>
      <c r="E99" s="33" t="s">
        <v>86</v>
      </c>
      <c r="F99" s="33" t="s">
        <v>86</v>
      </c>
      <c r="G99" s="33" t="s">
        <v>86</v>
      </c>
      <c r="H99" s="33" t="s">
        <v>86</v>
      </c>
      <c r="I99" s="33" t="s">
        <v>86</v>
      </c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>
      <c r="A100" s="31" t="s">
        <v>292</v>
      </c>
      <c r="B100" s="16" t="s">
        <v>293</v>
      </c>
      <c r="C100" s="32" t="str">
        <f>IFERROR(__xludf.DUMMYFUNCTION("JOIN("","",FILTER(Disciplinas!A:A, regexmatch(Disciplinas!D:D, B100)))"),"#N/A")</f>
        <v>#N/A</v>
      </c>
      <c r="D100" s="33" t="s">
        <v>86</v>
      </c>
      <c r="E100" s="33" t="s">
        <v>86</v>
      </c>
      <c r="F100" s="33" t="s">
        <v>86</v>
      </c>
      <c r="G100" s="33" t="s">
        <v>86</v>
      </c>
      <c r="H100" s="33" t="s">
        <v>86</v>
      </c>
      <c r="I100" s="33" t="s">
        <v>86</v>
      </c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>
      <c r="A101" s="31" t="s">
        <v>294</v>
      </c>
      <c r="B101" s="16" t="s">
        <v>295</v>
      </c>
      <c r="C101" s="32" t="str">
        <f>IFERROR(__xludf.DUMMYFUNCTION("JOIN("","",FILTER(Disciplinas!A:A, regexmatch(Disciplinas!D:D, B101)))"),"#N/A")</f>
        <v>#N/A</v>
      </c>
      <c r="D101" s="33" t="s">
        <v>86</v>
      </c>
      <c r="E101" s="33" t="s">
        <v>86</v>
      </c>
      <c r="F101" s="33" t="s">
        <v>86</v>
      </c>
      <c r="G101" s="33" t="s">
        <v>86</v>
      </c>
      <c r="H101" s="33" t="s">
        <v>86</v>
      </c>
      <c r="I101" s="33" t="s">
        <v>86</v>
      </c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>
      <c r="A102" s="31" t="s">
        <v>296</v>
      </c>
      <c r="B102" s="16" t="s">
        <v>297</v>
      </c>
      <c r="C102" s="32" t="str">
        <f>IFERROR(__xludf.DUMMYFUNCTION("JOIN("","",FILTER(Disciplinas!A:A, regexmatch(Disciplinas!D:D, B102)))"),"#N/A")</f>
        <v>#N/A</v>
      </c>
      <c r="D102" s="33" t="s">
        <v>86</v>
      </c>
      <c r="E102" s="33" t="s">
        <v>86</v>
      </c>
      <c r="F102" s="33" t="s">
        <v>86</v>
      </c>
      <c r="G102" s="33" t="s">
        <v>86</v>
      </c>
      <c r="H102" s="33" t="s">
        <v>86</v>
      </c>
      <c r="I102" s="33" t="s">
        <v>86</v>
      </c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>
      <c r="A103" s="31" t="s">
        <v>298</v>
      </c>
      <c r="B103" s="16" t="s">
        <v>299</v>
      </c>
      <c r="C103" s="32" t="str">
        <f>IFERROR(__xludf.DUMMYFUNCTION("JOIN("","",FILTER(Disciplinas!A:A, regexmatch(Disciplinas!D:D, B103)))"),"#N/A")</f>
        <v>#N/A</v>
      </c>
      <c r="D103" s="33" t="s">
        <v>86</v>
      </c>
      <c r="E103" s="33" t="s">
        <v>86</v>
      </c>
      <c r="F103" s="33" t="s">
        <v>86</v>
      </c>
      <c r="G103" s="33" t="s">
        <v>86</v>
      </c>
      <c r="H103" s="33" t="s">
        <v>86</v>
      </c>
      <c r="I103" s="33" t="s">
        <v>86</v>
      </c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>
      <c r="A104" s="31" t="s">
        <v>300</v>
      </c>
      <c r="B104" s="16" t="s">
        <v>301</v>
      </c>
      <c r="C104" s="32" t="str">
        <f>IFERROR(__xludf.DUMMYFUNCTION("JOIN("","",FILTER(Disciplinas!A:A, regexmatch(Disciplinas!D:D, B104)))"),"#N/A")</f>
        <v>#N/A</v>
      </c>
      <c r="D104" s="33" t="s">
        <v>86</v>
      </c>
      <c r="E104" s="33" t="s">
        <v>86</v>
      </c>
      <c r="F104" s="33" t="s">
        <v>86</v>
      </c>
      <c r="G104" s="33" t="s">
        <v>86</v>
      </c>
      <c r="H104" s="33" t="s">
        <v>86</v>
      </c>
      <c r="I104" s="33" t="s">
        <v>86</v>
      </c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>
      <c r="A105" s="31" t="s">
        <v>302</v>
      </c>
      <c r="B105" s="16" t="s">
        <v>303</v>
      </c>
      <c r="C105" s="32" t="str">
        <f>IFERROR(__xludf.DUMMYFUNCTION("JOIN("","",FILTER(Disciplinas!A:A, regexmatch(Disciplinas!D:D, B105)))"),"#N/A")</f>
        <v>#N/A</v>
      </c>
      <c r="D105" s="33" t="s">
        <v>86</v>
      </c>
      <c r="E105" s="33" t="s">
        <v>86</v>
      </c>
      <c r="F105" s="33" t="s">
        <v>86</v>
      </c>
      <c r="G105" s="33" t="s">
        <v>86</v>
      </c>
      <c r="H105" s="33" t="s">
        <v>86</v>
      </c>
      <c r="I105" s="33" t="s">
        <v>86</v>
      </c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>
      <c r="A106" s="31" t="s">
        <v>304</v>
      </c>
      <c r="B106" s="16" t="s">
        <v>305</v>
      </c>
      <c r="C106" s="32" t="str">
        <f>IFERROR(__xludf.DUMMYFUNCTION("JOIN("","",FILTER(Disciplinas!A:A, regexmatch(Disciplinas!D:D, B106)))"),"#N/A")</f>
        <v>#N/A</v>
      </c>
      <c r="D106" s="33" t="s">
        <v>86</v>
      </c>
      <c r="E106" s="33" t="s">
        <v>86</v>
      </c>
      <c r="F106" s="33" t="s">
        <v>86</v>
      </c>
      <c r="G106" s="33" t="s">
        <v>86</v>
      </c>
      <c r="H106" s="33" t="s">
        <v>86</v>
      </c>
      <c r="I106" s="33" t="s">
        <v>86</v>
      </c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>
      <c r="A107" s="31" t="s">
        <v>306</v>
      </c>
      <c r="B107" s="16" t="s">
        <v>307</v>
      </c>
      <c r="C107" s="32" t="str">
        <f>IFERROR(__xludf.DUMMYFUNCTION("JOIN("","",FILTER(Disciplinas!A:A, regexmatch(Disciplinas!D:D, B107)))"),"#N/A")</f>
        <v>#N/A</v>
      </c>
      <c r="D107" s="33" t="s">
        <v>86</v>
      </c>
      <c r="E107" s="33" t="s">
        <v>86</v>
      </c>
      <c r="F107" s="33" t="s">
        <v>86</v>
      </c>
      <c r="G107" s="33" t="s">
        <v>86</v>
      </c>
      <c r="H107" s="33" t="s">
        <v>86</v>
      </c>
      <c r="I107" s="33" t="s">
        <v>86</v>
      </c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>
      <c r="A108" s="31" t="s">
        <v>308</v>
      </c>
      <c r="B108" s="16" t="s">
        <v>309</v>
      </c>
      <c r="C108" s="32" t="str">
        <f>IFERROR(__xludf.DUMMYFUNCTION("JOIN("","",FILTER(Disciplinas!A:A, regexmatch(Disciplinas!D:D, B108)))"),"#N/A")</f>
        <v>#N/A</v>
      </c>
      <c r="D108" s="33" t="s">
        <v>86</v>
      </c>
      <c r="E108" s="33" t="s">
        <v>86</v>
      </c>
      <c r="F108" s="33" t="s">
        <v>86</v>
      </c>
      <c r="G108" s="33" t="s">
        <v>86</v>
      </c>
      <c r="H108" s="33" t="s">
        <v>86</v>
      </c>
      <c r="I108" s="33" t="s">
        <v>86</v>
      </c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>
      <c r="A109" s="31" t="s">
        <v>310</v>
      </c>
      <c r="B109" s="16" t="s">
        <v>311</v>
      </c>
      <c r="C109" s="32" t="str">
        <f>IFERROR(__xludf.DUMMYFUNCTION("JOIN("","",FILTER(Disciplinas!A:A, regexmatch(Disciplinas!D:D, B109)))"),"#N/A")</f>
        <v>#N/A</v>
      </c>
      <c r="D109" s="33" t="s">
        <v>86</v>
      </c>
      <c r="E109" s="33" t="s">
        <v>86</v>
      </c>
      <c r="F109" s="33" t="s">
        <v>86</v>
      </c>
      <c r="G109" s="33" t="s">
        <v>86</v>
      </c>
      <c r="H109" s="33" t="s">
        <v>86</v>
      </c>
      <c r="I109" s="33" t="s">
        <v>86</v>
      </c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>
      <c r="A110" s="31" t="s">
        <v>312</v>
      </c>
      <c r="B110" s="16" t="s">
        <v>313</v>
      </c>
      <c r="C110" s="32" t="str">
        <f>IFERROR(__xludf.DUMMYFUNCTION("JOIN("","",FILTER(Disciplinas!A:A, regexmatch(Disciplinas!D:D, B110)))"),"#N/A")</f>
        <v>#N/A</v>
      </c>
      <c r="D110" s="33" t="s">
        <v>86</v>
      </c>
      <c r="E110" s="33" t="s">
        <v>86</v>
      </c>
      <c r="F110" s="33" t="s">
        <v>86</v>
      </c>
      <c r="G110" s="33" t="s">
        <v>86</v>
      </c>
      <c r="H110" s="33" t="s">
        <v>86</v>
      </c>
      <c r="I110" s="33" t="s">
        <v>86</v>
      </c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>
      <c r="A111" s="31" t="s">
        <v>314</v>
      </c>
      <c r="B111" s="16" t="s">
        <v>17</v>
      </c>
      <c r="C111" s="32" t="str">
        <f>IFERROR(__xludf.DUMMYFUNCTION("JOIN("","",FILTER(Disciplinas!A:A, regexmatch(Disciplinas!D:D, B111)))"),"183494,182312")</f>
        <v>183494,182312</v>
      </c>
      <c r="D111" s="33" t="s">
        <v>86</v>
      </c>
      <c r="E111" s="33" t="s">
        <v>86</v>
      </c>
      <c r="F111" s="33" t="s">
        <v>86</v>
      </c>
      <c r="G111" s="33" t="s">
        <v>86</v>
      </c>
      <c r="H111" s="33" t="s">
        <v>86</v>
      </c>
      <c r="I111" s="33" t="s">
        <v>86</v>
      </c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>
      <c r="A112" s="31" t="s">
        <v>315</v>
      </c>
      <c r="B112" s="16" t="s">
        <v>24</v>
      </c>
      <c r="C112" s="32" t="str">
        <f>IFERROR(__xludf.DUMMYFUNCTION("JOIN("","",FILTER(Disciplinas!A:A, regexmatch(Disciplinas!D:D, B112)))"),"182310,182323,183867")</f>
        <v>182310,182323,183867</v>
      </c>
      <c r="D112" s="33" t="s">
        <v>86</v>
      </c>
      <c r="E112" s="33" t="s">
        <v>86</v>
      </c>
      <c r="F112" s="33" t="s">
        <v>86</v>
      </c>
      <c r="G112" s="33" t="s">
        <v>86</v>
      </c>
      <c r="H112" s="33" t="s">
        <v>86</v>
      </c>
      <c r="I112" s="33" t="s">
        <v>86</v>
      </c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>
      <c r="A113" s="31" t="s">
        <v>316</v>
      </c>
      <c r="B113" s="16" t="s">
        <v>27</v>
      </c>
      <c r="C113" s="32" t="str">
        <f>IFERROR(__xludf.DUMMYFUNCTION("JOIN("","",FILTER(Disciplinas!A:A, regexmatch(Disciplinas!D:D, B113)))"),"182309")</f>
        <v>182309</v>
      </c>
      <c r="D113" s="33" t="s">
        <v>86</v>
      </c>
      <c r="E113" s="33" t="s">
        <v>86</v>
      </c>
      <c r="F113" s="33" t="s">
        <v>86</v>
      </c>
      <c r="G113" s="33" t="s">
        <v>86</v>
      </c>
      <c r="H113" s="33" t="s">
        <v>86</v>
      </c>
      <c r="I113" s="33" t="s">
        <v>86</v>
      </c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>
      <c r="A114" s="31" t="s">
        <v>317</v>
      </c>
      <c r="B114" s="16" t="s">
        <v>30</v>
      </c>
      <c r="C114" s="32" t="str">
        <f>IFERROR(__xludf.DUMMYFUNCTION("JOIN("","",FILTER(Disciplinas!A:A, regexmatch(Disciplinas!D:D, B114)))"),"182311,182319,182326")</f>
        <v>182311,182319,182326</v>
      </c>
      <c r="D114" s="33" t="s">
        <v>86</v>
      </c>
      <c r="E114" s="33" t="s">
        <v>86</v>
      </c>
      <c r="F114" s="33" t="s">
        <v>86</v>
      </c>
      <c r="G114" s="33" t="s">
        <v>86</v>
      </c>
      <c r="H114" s="33" t="s">
        <v>86</v>
      </c>
      <c r="I114" s="33" t="s">
        <v>86</v>
      </c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>
      <c r="A115" s="31" t="s">
        <v>318</v>
      </c>
      <c r="B115" s="16" t="s">
        <v>35</v>
      </c>
      <c r="C115" s="32" t="str">
        <f>IFERROR(__xludf.DUMMYFUNCTION("JOIN("","",FILTER(Disciplinas!A:A, regexmatch(Disciplinas!D:D, B115)))"),"182313,182322,183673")</f>
        <v>182313,182322,183673</v>
      </c>
      <c r="D115" s="33" t="s">
        <v>86</v>
      </c>
      <c r="E115" s="33" t="s">
        <v>86</v>
      </c>
      <c r="F115" s="33" t="s">
        <v>86</v>
      </c>
      <c r="G115" s="33" t="s">
        <v>86</v>
      </c>
      <c r="H115" s="33" t="s">
        <v>86</v>
      </c>
      <c r="I115" s="33" t="s">
        <v>86</v>
      </c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>
      <c r="A116" s="31" t="s">
        <v>319</v>
      </c>
      <c r="B116" s="16" t="s">
        <v>44</v>
      </c>
      <c r="C116" s="32" t="str">
        <f>IFERROR(__xludf.DUMMYFUNCTION("JOIN("","",FILTER(Disciplinas!A:A, regexmatch(Disciplinas!D:D, B116)))"),"182315,183866,183667")</f>
        <v>182315,183866,183667</v>
      </c>
      <c r="D116" s="33" t="s">
        <v>86</v>
      </c>
      <c r="E116" s="33" t="s">
        <v>86</v>
      </c>
      <c r="F116" s="33" t="s">
        <v>86</v>
      </c>
      <c r="G116" s="33" t="s">
        <v>86</v>
      </c>
      <c r="H116" s="33" t="s">
        <v>86</v>
      </c>
      <c r="I116" s="33" t="s">
        <v>86</v>
      </c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>
      <c r="A117" s="31" t="s">
        <v>320</v>
      </c>
      <c r="B117" s="16" t="s">
        <v>47</v>
      </c>
      <c r="C117" s="32" t="str">
        <f>IFERROR(__xludf.DUMMYFUNCTION("JOIN("","",FILTER(Disciplinas!A:A, regexmatch(Disciplinas!D:D, B117)))"),"182316,183670")</f>
        <v>182316,183670</v>
      </c>
      <c r="D117" s="33" t="s">
        <v>86</v>
      </c>
      <c r="E117" s="33" t="s">
        <v>86</v>
      </c>
      <c r="F117" s="33" t="s">
        <v>86</v>
      </c>
      <c r="G117" s="33" t="s">
        <v>86</v>
      </c>
      <c r="H117" s="33" t="s">
        <v>86</v>
      </c>
      <c r="I117" s="33" t="s">
        <v>86</v>
      </c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>
      <c r="A118" s="31" t="s">
        <v>321</v>
      </c>
      <c r="B118" s="16" t="s">
        <v>50</v>
      </c>
      <c r="C118" s="32" t="str">
        <f>IFERROR(__xludf.DUMMYFUNCTION("JOIN("","",FILTER(Disciplinas!A:A, regexmatch(Disciplinas!D:D, B118)))"),"182317,182324")</f>
        <v>182317,182324</v>
      </c>
      <c r="D118" s="33" t="s">
        <v>86</v>
      </c>
      <c r="E118" s="33" t="s">
        <v>86</v>
      </c>
      <c r="F118" s="33" t="s">
        <v>86</v>
      </c>
      <c r="G118" s="33" t="s">
        <v>86</v>
      </c>
      <c r="H118" s="33" t="s">
        <v>86</v>
      </c>
      <c r="I118" s="33" t="s">
        <v>86</v>
      </c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>
      <c r="A119" s="31" t="s">
        <v>322</v>
      </c>
      <c r="B119" s="16" t="s">
        <v>53</v>
      </c>
      <c r="C119" s="32" t="str">
        <f>IFERROR(__xludf.DUMMYFUNCTION("JOIN("","",FILTER(Disciplinas!A:A, regexmatch(Disciplinas!D:D, B119)))"),"182318,182320,183672")</f>
        <v>182318,182320,183672</v>
      </c>
      <c r="D119" s="33" t="s">
        <v>86</v>
      </c>
      <c r="E119" s="33" t="s">
        <v>86</v>
      </c>
      <c r="F119" s="33" t="s">
        <v>86</v>
      </c>
      <c r="G119" s="33" t="s">
        <v>86</v>
      </c>
      <c r="H119" s="33" t="s">
        <v>86</v>
      </c>
      <c r="I119" s="33" t="s">
        <v>86</v>
      </c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>
      <c r="A120" s="31" t="s">
        <v>323</v>
      </c>
      <c r="B120" s="16" t="s">
        <v>63</v>
      </c>
      <c r="C120" s="32" t="str">
        <f>IFERROR(__xludf.DUMMYFUNCTION("JOIN("","",FILTER(Disciplinas!A:A, regexmatch(Disciplinas!D:D, B120)))"),"182321,182327,183669")</f>
        <v>182321,182327,183669</v>
      </c>
      <c r="D120" s="33" t="s">
        <v>86</v>
      </c>
      <c r="E120" s="33" t="s">
        <v>86</v>
      </c>
      <c r="F120" s="33" t="s">
        <v>86</v>
      </c>
      <c r="G120" s="33" t="s">
        <v>86</v>
      </c>
      <c r="H120" s="33" t="s">
        <v>86</v>
      </c>
      <c r="I120" s="33" t="s">
        <v>86</v>
      </c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>
      <c r="A121" s="31" t="s">
        <v>324</v>
      </c>
      <c r="B121" s="16" t="s">
        <v>73</v>
      </c>
      <c r="C121" s="32" t="str">
        <f>IFERROR(__xludf.DUMMYFUNCTION("JOIN("","",FILTER(Disciplinas!A:A, regexmatch(Disciplinas!D:D, B121)))"),"182325")</f>
        <v>182325</v>
      </c>
      <c r="D121" s="33" t="s">
        <v>86</v>
      </c>
      <c r="E121" s="33" t="s">
        <v>86</v>
      </c>
      <c r="F121" s="33" t="s">
        <v>86</v>
      </c>
      <c r="G121" s="33" t="s">
        <v>86</v>
      </c>
      <c r="H121" s="33" t="s">
        <v>86</v>
      </c>
      <c r="I121" s="33" t="s">
        <v>86</v>
      </c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>
      <c r="A122" s="31" t="s">
        <v>325</v>
      </c>
      <c r="B122" s="16" t="s">
        <v>326</v>
      </c>
      <c r="C122" s="32" t="str">
        <f>IFERROR(__xludf.DUMMYFUNCTION("JOIN("","",FILTER(Disciplinas!A:A, regexmatch(Disciplinas!D:D, B122)))"),"#N/A")</f>
        <v>#N/A</v>
      </c>
      <c r="D122" s="33" t="s">
        <v>86</v>
      </c>
      <c r="E122" s="33" t="s">
        <v>86</v>
      </c>
      <c r="F122" s="33" t="s">
        <v>86</v>
      </c>
      <c r="G122" s="33" t="s">
        <v>86</v>
      </c>
      <c r="H122" s="33" t="s">
        <v>86</v>
      </c>
      <c r="I122" s="33" t="s">
        <v>86</v>
      </c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>
      <c r="A123" s="31" t="s">
        <v>327</v>
      </c>
      <c r="B123" s="16" t="s">
        <v>328</v>
      </c>
      <c r="C123" s="32" t="str">
        <f>IFERROR(__xludf.DUMMYFUNCTION("JOIN("","",FILTER(Disciplinas!A:A, regexmatch(Disciplinas!D:D, B123)))"),"#N/A")</f>
        <v>#N/A</v>
      </c>
      <c r="D123" s="33" t="s">
        <v>86</v>
      </c>
      <c r="E123" s="33" t="s">
        <v>86</v>
      </c>
      <c r="F123" s="33" t="s">
        <v>86</v>
      </c>
      <c r="G123" s="33" t="s">
        <v>86</v>
      </c>
      <c r="H123" s="33" t="s">
        <v>86</v>
      </c>
      <c r="I123" s="33" t="s">
        <v>86</v>
      </c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>
      <c r="A124" s="31" t="s">
        <v>329</v>
      </c>
      <c r="B124" s="16" t="s">
        <v>330</v>
      </c>
      <c r="C124" s="32" t="str">
        <f>IFERROR(__xludf.DUMMYFUNCTION("JOIN("","",FILTER(Disciplinas!A:A, regexmatch(Disciplinas!D:D, B124)))"),"#N/A")</f>
        <v>#N/A</v>
      </c>
      <c r="D124" s="33" t="s">
        <v>86</v>
      </c>
      <c r="E124" s="33" t="s">
        <v>86</v>
      </c>
      <c r="F124" s="33" t="s">
        <v>86</v>
      </c>
      <c r="G124" s="33" t="s">
        <v>86</v>
      </c>
      <c r="H124" s="33" t="s">
        <v>86</v>
      </c>
      <c r="I124" s="33" t="s">
        <v>86</v>
      </c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>
      <c r="A125" s="31" t="s">
        <v>331</v>
      </c>
      <c r="B125" s="16" t="s">
        <v>332</v>
      </c>
      <c r="C125" s="32" t="str">
        <f>IFERROR(__xludf.DUMMYFUNCTION("JOIN("","",FILTER(Disciplinas!A:A, regexmatch(Disciplinas!D:D, B125)))"),"#N/A")</f>
        <v>#N/A</v>
      </c>
      <c r="D125" s="33" t="s">
        <v>86</v>
      </c>
      <c r="E125" s="33" t="s">
        <v>86</v>
      </c>
      <c r="F125" s="33" t="s">
        <v>86</v>
      </c>
      <c r="G125" s="33" t="s">
        <v>86</v>
      </c>
      <c r="H125" s="33" t="s">
        <v>86</v>
      </c>
      <c r="I125" s="33" t="s">
        <v>86</v>
      </c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>
      <c r="A126" s="31" t="s">
        <v>333</v>
      </c>
      <c r="B126" s="16" t="s">
        <v>334</v>
      </c>
      <c r="C126" s="32" t="str">
        <f>IFERROR(__xludf.DUMMYFUNCTION("JOIN("","",FILTER(Disciplinas!A:A, regexmatch(Disciplinas!D:D, B126)))"),"#N/A")</f>
        <v>#N/A</v>
      </c>
      <c r="D126" s="33" t="s">
        <v>86</v>
      </c>
      <c r="E126" s="33" t="s">
        <v>86</v>
      </c>
      <c r="F126" s="33" t="s">
        <v>86</v>
      </c>
      <c r="G126" s="33" t="s">
        <v>86</v>
      </c>
      <c r="H126" s="33" t="s">
        <v>86</v>
      </c>
      <c r="I126" s="33" t="s">
        <v>86</v>
      </c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>
      <c r="A127" s="31" t="s">
        <v>335</v>
      </c>
      <c r="B127" s="16" t="s">
        <v>336</v>
      </c>
      <c r="C127" s="32" t="str">
        <f>IFERROR(__xludf.DUMMYFUNCTION("JOIN("","",FILTER(Disciplinas!A:A, regexmatch(Disciplinas!D:D, B127)))"),"#N/A")</f>
        <v>#N/A</v>
      </c>
      <c r="D127" s="33" t="s">
        <v>86</v>
      </c>
      <c r="E127" s="33" t="s">
        <v>86</v>
      </c>
      <c r="F127" s="33" t="s">
        <v>86</v>
      </c>
      <c r="G127" s="33" t="s">
        <v>86</v>
      </c>
      <c r="H127" s="33" t="s">
        <v>86</v>
      </c>
      <c r="I127" s="33" t="s">
        <v>86</v>
      </c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>
      <c r="A128" s="31" t="s">
        <v>337</v>
      </c>
      <c r="B128" s="16" t="s">
        <v>338</v>
      </c>
      <c r="C128" s="32" t="str">
        <f>IFERROR(__xludf.DUMMYFUNCTION("JOIN("","",FILTER(Disciplinas!A:A, regexmatch(Disciplinas!D:D, B128)))"),"#N/A")</f>
        <v>#N/A</v>
      </c>
      <c r="D128" s="33" t="s">
        <v>86</v>
      </c>
      <c r="E128" s="33" t="s">
        <v>86</v>
      </c>
      <c r="F128" s="33" t="s">
        <v>86</v>
      </c>
      <c r="G128" s="33" t="s">
        <v>86</v>
      </c>
      <c r="H128" s="33" t="s">
        <v>86</v>
      </c>
      <c r="I128" s="33" t="s">
        <v>86</v>
      </c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>
      <c r="A129" s="31" t="s">
        <v>339</v>
      </c>
      <c r="B129" s="16" t="s">
        <v>340</v>
      </c>
      <c r="C129" s="32" t="str">
        <f>IFERROR(__xludf.DUMMYFUNCTION("JOIN("","",FILTER(Disciplinas!A:A, regexmatch(Disciplinas!D:D, B129)))"),"#N/A")</f>
        <v>#N/A</v>
      </c>
      <c r="D129" s="33" t="s">
        <v>86</v>
      </c>
      <c r="E129" s="33" t="s">
        <v>86</v>
      </c>
      <c r="F129" s="33" t="s">
        <v>86</v>
      </c>
      <c r="G129" s="33" t="s">
        <v>86</v>
      </c>
      <c r="H129" s="33" t="s">
        <v>86</v>
      </c>
      <c r="I129" s="33" t="s">
        <v>86</v>
      </c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>
      <c r="A130" s="31" t="s">
        <v>341</v>
      </c>
      <c r="B130" s="16" t="s">
        <v>342</v>
      </c>
      <c r="C130" s="32" t="str">
        <f>IFERROR(__xludf.DUMMYFUNCTION("JOIN("","",FILTER(Disciplinas!A:A, regexmatch(Disciplinas!D:D, B130)))"),"#N/A")</f>
        <v>#N/A</v>
      </c>
      <c r="D130" s="33" t="s">
        <v>86</v>
      </c>
      <c r="E130" s="33" t="s">
        <v>86</v>
      </c>
      <c r="F130" s="33" t="s">
        <v>86</v>
      </c>
      <c r="G130" s="33" t="s">
        <v>86</v>
      </c>
      <c r="H130" s="33" t="s">
        <v>86</v>
      </c>
      <c r="I130" s="33" t="s">
        <v>86</v>
      </c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>
      <c r="A131" s="31" t="s">
        <v>343</v>
      </c>
      <c r="B131" s="16" t="s">
        <v>344</v>
      </c>
      <c r="C131" s="32" t="str">
        <f>IFERROR(__xludf.DUMMYFUNCTION("JOIN("","",FILTER(Disciplinas!A:A, regexmatch(Disciplinas!D:D, B131)))"),"#N/A")</f>
        <v>#N/A</v>
      </c>
      <c r="D131" s="33" t="s">
        <v>86</v>
      </c>
      <c r="E131" s="33" t="s">
        <v>86</v>
      </c>
      <c r="F131" s="33" t="s">
        <v>86</v>
      </c>
      <c r="G131" s="33" t="s">
        <v>86</v>
      </c>
      <c r="H131" s="33" t="s">
        <v>86</v>
      </c>
      <c r="I131" s="33" t="s">
        <v>86</v>
      </c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>
      <c r="A132" s="31" t="s">
        <v>345</v>
      </c>
      <c r="B132" s="16" t="s">
        <v>346</v>
      </c>
      <c r="C132" s="32" t="str">
        <f>IFERROR(__xludf.DUMMYFUNCTION("JOIN("","",FILTER(Disciplinas!A:A, regexmatch(Disciplinas!D:D, B132)))"),"#N/A")</f>
        <v>#N/A</v>
      </c>
      <c r="D132" s="33" t="s">
        <v>86</v>
      </c>
      <c r="E132" s="33" t="s">
        <v>86</v>
      </c>
      <c r="F132" s="33" t="s">
        <v>86</v>
      </c>
      <c r="G132" s="33" t="s">
        <v>86</v>
      </c>
      <c r="H132" s="33" t="s">
        <v>86</v>
      </c>
      <c r="I132" s="33" t="s">
        <v>86</v>
      </c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>
      <c r="A133" s="31" t="s">
        <v>347</v>
      </c>
      <c r="B133" s="16" t="s">
        <v>348</v>
      </c>
      <c r="C133" s="32" t="str">
        <f>IFERROR(__xludf.DUMMYFUNCTION("JOIN("","",FILTER(Disciplinas!A:A, regexmatch(Disciplinas!D:D, B133)))"),"#N/A")</f>
        <v>#N/A</v>
      </c>
      <c r="D133" s="33" t="s">
        <v>86</v>
      </c>
      <c r="E133" s="33" t="s">
        <v>86</v>
      </c>
      <c r="F133" s="33" t="s">
        <v>86</v>
      </c>
      <c r="G133" s="33" t="s">
        <v>86</v>
      </c>
      <c r="H133" s="33" t="s">
        <v>86</v>
      </c>
      <c r="I133" s="33" t="s">
        <v>86</v>
      </c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>
      <c r="A134" s="31" t="s">
        <v>349</v>
      </c>
      <c r="B134" s="16" t="s">
        <v>350</v>
      </c>
      <c r="C134" s="32" t="str">
        <f>IFERROR(__xludf.DUMMYFUNCTION("JOIN("","",FILTER(Disciplinas!A:A, regexmatch(Disciplinas!D:D, B134)))"),"#N/A")</f>
        <v>#N/A</v>
      </c>
      <c r="D134" s="33" t="s">
        <v>86</v>
      </c>
      <c r="E134" s="33" t="s">
        <v>86</v>
      </c>
      <c r="F134" s="33" t="s">
        <v>86</v>
      </c>
      <c r="G134" s="33" t="s">
        <v>86</v>
      </c>
      <c r="H134" s="33" t="s">
        <v>86</v>
      </c>
      <c r="I134" s="33" t="s">
        <v>86</v>
      </c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>
      <c r="A135" s="31" t="s">
        <v>351</v>
      </c>
      <c r="B135" s="16" t="s">
        <v>352</v>
      </c>
      <c r="C135" s="32" t="str">
        <f>IFERROR(__xludf.DUMMYFUNCTION("JOIN("","",FILTER(Disciplinas!A:A, regexmatch(Disciplinas!D:D, B135)))"),"#N/A")</f>
        <v>#N/A</v>
      </c>
      <c r="D135" s="33" t="s">
        <v>86</v>
      </c>
      <c r="E135" s="33" t="s">
        <v>86</v>
      </c>
      <c r="F135" s="33" t="s">
        <v>86</v>
      </c>
      <c r="G135" s="33" t="s">
        <v>86</v>
      </c>
      <c r="H135" s="33" t="s">
        <v>86</v>
      </c>
      <c r="I135" s="33" t="s">
        <v>86</v>
      </c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>
      <c r="A136" s="31" t="s">
        <v>353</v>
      </c>
      <c r="B136" s="16" t="s">
        <v>354</v>
      </c>
      <c r="C136" s="32" t="str">
        <f>IFERROR(__xludf.DUMMYFUNCTION("JOIN("","",FILTER(Disciplinas!A:A, regexmatch(Disciplinas!D:D, B136)))"),"#N/A")</f>
        <v>#N/A</v>
      </c>
      <c r="D136" s="33" t="s">
        <v>86</v>
      </c>
      <c r="E136" s="33" t="s">
        <v>86</v>
      </c>
      <c r="F136" s="33" t="s">
        <v>86</v>
      </c>
      <c r="G136" s="33" t="s">
        <v>86</v>
      </c>
      <c r="H136" s="33" t="s">
        <v>86</v>
      </c>
      <c r="I136" s="33" t="s">
        <v>86</v>
      </c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>
      <c r="A137" s="31" t="s">
        <v>355</v>
      </c>
      <c r="B137" s="16" t="s">
        <v>356</v>
      </c>
      <c r="C137" s="32" t="str">
        <f>IFERROR(__xludf.DUMMYFUNCTION("JOIN("","",FILTER(Disciplinas!A:A, regexmatch(Disciplinas!D:D, B137)))"),"#N/A")</f>
        <v>#N/A</v>
      </c>
      <c r="D137" s="33" t="s">
        <v>86</v>
      </c>
      <c r="E137" s="33" t="s">
        <v>86</v>
      </c>
      <c r="F137" s="33" t="s">
        <v>86</v>
      </c>
      <c r="G137" s="33" t="s">
        <v>86</v>
      </c>
      <c r="H137" s="33" t="s">
        <v>86</v>
      </c>
      <c r="I137" s="33" t="s">
        <v>86</v>
      </c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>
      <c r="A138" s="31" t="s">
        <v>357</v>
      </c>
      <c r="B138" s="16" t="s">
        <v>358</v>
      </c>
      <c r="C138" s="32" t="str">
        <f>IFERROR(__xludf.DUMMYFUNCTION("JOIN("","",FILTER(Disciplinas!A:A, regexmatch(Disciplinas!D:D, B138)))"),"#N/A")</f>
        <v>#N/A</v>
      </c>
      <c r="D138" s="33" t="s">
        <v>86</v>
      </c>
      <c r="E138" s="33" t="s">
        <v>86</v>
      </c>
      <c r="F138" s="33" t="s">
        <v>86</v>
      </c>
      <c r="G138" s="33" t="s">
        <v>86</v>
      </c>
      <c r="H138" s="33" t="s">
        <v>86</v>
      </c>
      <c r="I138" s="33" t="s">
        <v>86</v>
      </c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>
      <c r="A139" s="31" t="s">
        <v>359</v>
      </c>
      <c r="B139" s="16" t="s">
        <v>360</v>
      </c>
      <c r="C139" s="32" t="str">
        <f>IFERROR(__xludf.DUMMYFUNCTION("JOIN("","",FILTER(Disciplinas!A:A, regexmatch(Disciplinas!D:D, B139)))"),"#N/A")</f>
        <v>#N/A</v>
      </c>
      <c r="D139" s="33" t="s">
        <v>86</v>
      </c>
      <c r="E139" s="33" t="s">
        <v>86</v>
      </c>
      <c r="F139" s="33" t="s">
        <v>86</v>
      </c>
      <c r="G139" s="33" t="s">
        <v>86</v>
      </c>
      <c r="H139" s="33" t="s">
        <v>86</v>
      </c>
      <c r="I139" s="33" t="s">
        <v>86</v>
      </c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>
      <c r="A140" s="31" t="s">
        <v>361</v>
      </c>
      <c r="B140" s="16" t="s">
        <v>362</v>
      </c>
      <c r="C140" s="32" t="str">
        <f>IFERROR(__xludf.DUMMYFUNCTION("JOIN("","",FILTER(Disciplinas!A:A, regexmatch(Disciplinas!D:D, B140)))"),"#N/A")</f>
        <v>#N/A</v>
      </c>
      <c r="D140" s="33" t="s">
        <v>86</v>
      </c>
      <c r="E140" s="33" t="s">
        <v>86</v>
      </c>
      <c r="F140" s="33" t="s">
        <v>86</v>
      </c>
      <c r="G140" s="33" t="s">
        <v>86</v>
      </c>
      <c r="H140" s="33" t="s">
        <v>86</v>
      </c>
      <c r="I140" s="33" t="s">
        <v>86</v>
      </c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>
      <c r="A141" s="31" t="s">
        <v>363</v>
      </c>
      <c r="B141" s="16" t="s">
        <v>364</v>
      </c>
      <c r="C141" s="32" t="str">
        <f>IFERROR(__xludf.DUMMYFUNCTION("JOIN("","",FILTER(Disciplinas!A:A, regexmatch(Disciplinas!D:D, B141)))"),"#N/A")</f>
        <v>#N/A</v>
      </c>
      <c r="D141" s="33" t="s">
        <v>86</v>
      </c>
      <c r="E141" s="33" t="s">
        <v>86</v>
      </c>
      <c r="F141" s="33" t="s">
        <v>86</v>
      </c>
      <c r="G141" s="33" t="s">
        <v>86</v>
      </c>
      <c r="H141" s="33" t="s">
        <v>86</v>
      </c>
      <c r="I141" s="33" t="s">
        <v>86</v>
      </c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>
      <c r="A142" s="31" t="s">
        <v>365</v>
      </c>
      <c r="B142" s="16" t="s">
        <v>366</v>
      </c>
      <c r="C142" s="32" t="str">
        <f>IFERROR(__xludf.DUMMYFUNCTION("JOIN("","",FILTER(Disciplinas!A:A, regexmatch(Disciplinas!D:D, B142)))"),"#N/A")</f>
        <v>#N/A</v>
      </c>
      <c r="D142" s="33" t="s">
        <v>86</v>
      </c>
      <c r="E142" s="33" t="s">
        <v>86</v>
      </c>
      <c r="F142" s="33" t="s">
        <v>86</v>
      </c>
      <c r="G142" s="33" t="s">
        <v>86</v>
      </c>
      <c r="H142" s="33" t="s">
        <v>86</v>
      </c>
      <c r="I142" s="33" t="s">
        <v>86</v>
      </c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>
      <c r="A143" s="31" t="s">
        <v>367</v>
      </c>
      <c r="B143" s="16" t="s">
        <v>368</v>
      </c>
      <c r="C143" s="32" t="str">
        <f>IFERROR(__xludf.DUMMYFUNCTION("JOIN("","",FILTER(Disciplinas!A:A, regexmatch(Disciplinas!D:D, B143)))"),"#N/A")</f>
        <v>#N/A</v>
      </c>
      <c r="D143" s="33" t="s">
        <v>86</v>
      </c>
      <c r="E143" s="33" t="s">
        <v>86</v>
      </c>
      <c r="F143" s="33" t="s">
        <v>86</v>
      </c>
      <c r="G143" s="33" t="s">
        <v>86</v>
      </c>
      <c r="H143" s="33" t="s">
        <v>86</v>
      </c>
      <c r="I143" s="33" t="s">
        <v>86</v>
      </c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>
      <c r="A144" s="31" t="s">
        <v>369</v>
      </c>
      <c r="B144" s="16" t="s">
        <v>370</v>
      </c>
      <c r="C144" s="32" t="str">
        <f>IFERROR(__xludf.DUMMYFUNCTION("JOIN("","",FILTER(Disciplinas!A:A, regexmatch(Disciplinas!D:D, B144)))"),"#N/A")</f>
        <v>#N/A</v>
      </c>
      <c r="D144" s="33" t="s">
        <v>86</v>
      </c>
      <c r="E144" s="33" t="s">
        <v>86</v>
      </c>
      <c r="F144" s="33" t="s">
        <v>86</v>
      </c>
      <c r="G144" s="33" t="s">
        <v>86</v>
      </c>
      <c r="H144" s="33" t="s">
        <v>86</v>
      </c>
      <c r="I144" s="33" t="s">
        <v>86</v>
      </c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>
      <c r="A145" s="31" t="s">
        <v>371</v>
      </c>
      <c r="B145" s="16" t="s">
        <v>372</v>
      </c>
      <c r="C145" s="32" t="str">
        <f>IFERROR(__xludf.DUMMYFUNCTION("JOIN("","",FILTER(Disciplinas!A:A, regexmatch(Disciplinas!D:D, B145)))"),"#N/A")</f>
        <v>#N/A</v>
      </c>
      <c r="D145" s="33" t="s">
        <v>86</v>
      </c>
      <c r="E145" s="33" t="s">
        <v>86</v>
      </c>
      <c r="F145" s="33" t="s">
        <v>86</v>
      </c>
      <c r="G145" s="33" t="s">
        <v>86</v>
      </c>
      <c r="H145" s="33" t="s">
        <v>86</v>
      </c>
      <c r="I145" s="33" t="s">
        <v>86</v>
      </c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>
      <c r="A146" s="31" t="s">
        <v>373</v>
      </c>
      <c r="B146" s="16" t="s">
        <v>374</v>
      </c>
      <c r="C146" s="32" t="str">
        <f>IFERROR(__xludf.DUMMYFUNCTION("JOIN("","",FILTER(Disciplinas!A:A, regexmatch(Disciplinas!D:D, B146)))"),"#N/A")</f>
        <v>#N/A</v>
      </c>
      <c r="D146" s="33" t="s">
        <v>86</v>
      </c>
      <c r="E146" s="33" t="s">
        <v>86</v>
      </c>
      <c r="F146" s="33" t="s">
        <v>86</v>
      </c>
      <c r="G146" s="33" t="s">
        <v>86</v>
      </c>
      <c r="H146" s="33" t="s">
        <v>86</v>
      </c>
      <c r="I146" s="33" t="s">
        <v>86</v>
      </c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>
      <c r="A147" s="31" t="s">
        <v>375</v>
      </c>
      <c r="B147" s="16" t="s">
        <v>376</v>
      </c>
      <c r="C147" s="32" t="str">
        <f>IFERROR(__xludf.DUMMYFUNCTION("JOIN("","",FILTER(Disciplinas!A:A, regexmatch(Disciplinas!D:D, B147)))"),"#N/A")</f>
        <v>#N/A</v>
      </c>
      <c r="D147" s="33" t="s">
        <v>86</v>
      </c>
      <c r="E147" s="33" t="s">
        <v>86</v>
      </c>
      <c r="F147" s="33" t="s">
        <v>86</v>
      </c>
      <c r="G147" s="33" t="s">
        <v>86</v>
      </c>
      <c r="H147" s="33" t="s">
        <v>86</v>
      </c>
      <c r="I147" s="33" t="s">
        <v>86</v>
      </c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>
      <c r="A148" s="31" t="s">
        <v>377</v>
      </c>
      <c r="B148" s="16" t="s">
        <v>378</v>
      </c>
      <c r="C148" s="32" t="str">
        <f>IFERROR(__xludf.DUMMYFUNCTION("JOIN("","",FILTER(Disciplinas!A:A, regexmatch(Disciplinas!D:D, B148)))"),"#N/A")</f>
        <v>#N/A</v>
      </c>
      <c r="D148" s="33" t="s">
        <v>86</v>
      </c>
      <c r="E148" s="33" t="s">
        <v>86</v>
      </c>
      <c r="F148" s="33" t="s">
        <v>86</v>
      </c>
      <c r="G148" s="33" t="s">
        <v>86</v>
      </c>
      <c r="H148" s="33" t="s">
        <v>86</v>
      </c>
      <c r="I148" s="33" t="s">
        <v>86</v>
      </c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>
      <c r="A149" s="31" t="s">
        <v>379</v>
      </c>
      <c r="B149" s="16" t="s">
        <v>380</v>
      </c>
      <c r="C149" s="32" t="str">
        <f>IFERROR(__xludf.DUMMYFUNCTION("JOIN("","",FILTER(Disciplinas!A:A, regexmatch(Disciplinas!D:D, B149)))"),"#N/A")</f>
        <v>#N/A</v>
      </c>
      <c r="D149" s="33" t="s">
        <v>86</v>
      </c>
      <c r="E149" s="33" t="s">
        <v>86</v>
      </c>
      <c r="F149" s="33" t="s">
        <v>86</v>
      </c>
      <c r="G149" s="33" t="s">
        <v>86</v>
      </c>
      <c r="H149" s="33" t="s">
        <v>86</v>
      </c>
      <c r="I149" s="33" t="s">
        <v>86</v>
      </c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>
      <c r="A150" s="31" t="s">
        <v>381</v>
      </c>
      <c r="B150" s="16" t="s">
        <v>382</v>
      </c>
      <c r="C150" s="32" t="str">
        <f>IFERROR(__xludf.DUMMYFUNCTION("JOIN("","",FILTER(Disciplinas!A:A, regexmatch(Disciplinas!D:D, B150)))"),"#N/A")</f>
        <v>#N/A</v>
      </c>
      <c r="D150" s="33" t="s">
        <v>86</v>
      </c>
      <c r="E150" s="33" t="s">
        <v>86</v>
      </c>
      <c r="F150" s="33" t="s">
        <v>86</v>
      </c>
      <c r="G150" s="33" t="s">
        <v>86</v>
      </c>
      <c r="H150" s="33" t="s">
        <v>86</v>
      </c>
      <c r="I150" s="33" t="s">
        <v>86</v>
      </c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>
      <c r="A151" s="31" t="s">
        <v>383</v>
      </c>
      <c r="B151" s="16" t="s">
        <v>384</v>
      </c>
      <c r="C151" s="32" t="str">
        <f>IFERROR(__xludf.DUMMYFUNCTION("JOIN("","",FILTER(Disciplinas!A:A, regexmatch(Disciplinas!D:D, B151)))"),"#N/A")</f>
        <v>#N/A</v>
      </c>
      <c r="D151" s="33" t="s">
        <v>86</v>
      </c>
      <c r="E151" s="33" t="s">
        <v>86</v>
      </c>
      <c r="F151" s="33" t="s">
        <v>86</v>
      </c>
      <c r="G151" s="33" t="s">
        <v>86</v>
      </c>
      <c r="H151" s="33" t="s">
        <v>86</v>
      </c>
      <c r="I151" s="33" t="s">
        <v>86</v>
      </c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>
      <c r="A152" s="31" t="s">
        <v>385</v>
      </c>
      <c r="B152" s="16" t="s">
        <v>386</v>
      </c>
      <c r="C152" s="32" t="str">
        <f>IFERROR(__xludf.DUMMYFUNCTION("JOIN("","",FILTER(Disciplinas!A:A, regexmatch(Disciplinas!D:D, B152)))"),"#N/A")</f>
        <v>#N/A</v>
      </c>
      <c r="D152" s="33" t="s">
        <v>86</v>
      </c>
      <c r="E152" s="33" t="s">
        <v>86</v>
      </c>
      <c r="F152" s="33" t="s">
        <v>86</v>
      </c>
      <c r="G152" s="33" t="s">
        <v>86</v>
      </c>
      <c r="H152" s="33" t="s">
        <v>86</v>
      </c>
      <c r="I152" s="33" t="s">
        <v>86</v>
      </c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>
      <c r="A153" s="31" t="s">
        <v>387</v>
      </c>
      <c r="B153" s="16" t="s">
        <v>388</v>
      </c>
      <c r="C153" s="32" t="str">
        <f>IFERROR(__xludf.DUMMYFUNCTION("JOIN("","",FILTER(Disciplinas!A:A, regexmatch(Disciplinas!D:D, B153)))"),"#N/A")</f>
        <v>#N/A</v>
      </c>
      <c r="D153" s="33" t="s">
        <v>86</v>
      </c>
      <c r="E153" s="33" t="s">
        <v>86</v>
      </c>
      <c r="F153" s="33" t="s">
        <v>86</v>
      </c>
      <c r="G153" s="33" t="s">
        <v>86</v>
      </c>
      <c r="H153" s="33" t="s">
        <v>86</v>
      </c>
      <c r="I153" s="33" t="s">
        <v>86</v>
      </c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>
      <c r="A154" s="31" t="s">
        <v>389</v>
      </c>
      <c r="B154" s="16" t="s">
        <v>390</v>
      </c>
      <c r="C154" s="32" t="str">
        <f>IFERROR(__xludf.DUMMYFUNCTION("JOIN("","",FILTER(Disciplinas!A:A, regexmatch(Disciplinas!D:D, B154)))"),"#N/A")</f>
        <v>#N/A</v>
      </c>
      <c r="D154" s="33" t="s">
        <v>86</v>
      </c>
      <c r="E154" s="33" t="s">
        <v>86</v>
      </c>
      <c r="F154" s="33" t="s">
        <v>86</v>
      </c>
      <c r="G154" s="33" t="s">
        <v>86</v>
      </c>
      <c r="H154" s="33" t="s">
        <v>86</v>
      </c>
      <c r="I154" s="33" t="s">
        <v>86</v>
      </c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>
      <c r="A155" s="31" t="s">
        <v>391</v>
      </c>
      <c r="B155" s="16" t="s">
        <v>392</v>
      </c>
      <c r="C155" s="32" t="str">
        <f>IFERROR(__xludf.DUMMYFUNCTION("JOIN("","",FILTER(Disciplinas!A:A, regexmatch(Disciplinas!D:D, B155)))"),"#N/A")</f>
        <v>#N/A</v>
      </c>
      <c r="D155" s="33" t="s">
        <v>86</v>
      </c>
      <c r="E155" s="33" t="s">
        <v>86</v>
      </c>
      <c r="F155" s="33" t="s">
        <v>86</v>
      </c>
      <c r="G155" s="33" t="s">
        <v>86</v>
      </c>
      <c r="H155" s="33" t="s">
        <v>86</v>
      </c>
      <c r="I155" s="33" t="s">
        <v>86</v>
      </c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>
      <c r="A156" s="31" t="s">
        <v>393</v>
      </c>
      <c r="B156" s="16" t="s">
        <v>394</v>
      </c>
      <c r="C156" s="32" t="str">
        <f>IFERROR(__xludf.DUMMYFUNCTION("JOIN("","",FILTER(Disciplinas!A:A, regexmatch(Disciplinas!D:D, B156)))"),"#N/A")</f>
        <v>#N/A</v>
      </c>
      <c r="D156" s="33" t="s">
        <v>86</v>
      </c>
      <c r="E156" s="33" t="s">
        <v>86</v>
      </c>
      <c r="F156" s="33" t="s">
        <v>86</v>
      </c>
      <c r="G156" s="33" t="s">
        <v>86</v>
      </c>
      <c r="H156" s="33" t="s">
        <v>86</v>
      </c>
      <c r="I156" s="33" t="s">
        <v>86</v>
      </c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>
      <c r="A157" s="31" t="s">
        <v>395</v>
      </c>
      <c r="B157" s="16" t="s">
        <v>396</v>
      </c>
      <c r="C157" s="32" t="str">
        <f>IFERROR(__xludf.DUMMYFUNCTION("JOIN("","",FILTER(Disciplinas!A:A, regexmatch(Disciplinas!D:D, B157)))"),"#N/A")</f>
        <v>#N/A</v>
      </c>
      <c r="D157" s="33" t="s">
        <v>86</v>
      </c>
      <c r="E157" s="33" t="s">
        <v>86</v>
      </c>
      <c r="F157" s="33" t="s">
        <v>86</v>
      </c>
      <c r="G157" s="33" t="s">
        <v>86</v>
      </c>
      <c r="H157" s="33" t="s">
        <v>86</v>
      </c>
      <c r="I157" s="33" t="s">
        <v>86</v>
      </c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>
      <c r="A158" s="31" t="s">
        <v>397</v>
      </c>
      <c r="B158" s="16" t="s">
        <v>398</v>
      </c>
      <c r="C158" s="32" t="str">
        <f>IFERROR(__xludf.DUMMYFUNCTION("JOIN("","",FILTER(Disciplinas!A:A, regexmatch(Disciplinas!D:D, B158)))"),"#N/A")</f>
        <v>#N/A</v>
      </c>
      <c r="D158" s="33" t="s">
        <v>86</v>
      </c>
      <c r="E158" s="33" t="s">
        <v>86</v>
      </c>
      <c r="F158" s="33" t="s">
        <v>86</v>
      </c>
      <c r="G158" s="33" t="s">
        <v>86</v>
      </c>
      <c r="H158" s="33" t="s">
        <v>86</v>
      </c>
      <c r="I158" s="33" t="s">
        <v>86</v>
      </c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>
      <c r="A159" s="31" t="s">
        <v>399</v>
      </c>
      <c r="B159" s="16" t="s">
        <v>400</v>
      </c>
      <c r="C159" s="32" t="str">
        <f>IFERROR(__xludf.DUMMYFUNCTION("JOIN("","",FILTER(Disciplinas!A:A, regexmatch(Disciplinas!D:D, B159)))"),"#N/A")</f>
        <v>#N/A</v>
      </c>
      <c r="D159" s="33" t="s">
        <v>86</v>
      </c>
      <c r="E159" s="33" t="s">
        <v>86</v>
      </c>
      <c r="F159" s="33" t="s">
        <v>86</v>
      </c>
      <c r="G159" s="33" t="s">
        <v>86</v>
      </c>
      <c r="H159" s="33" t="s">
        <v>86</v>
      </c>
      <c r="I159" s="33" t="s">
        <v>86</v>
      </c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66.63"/>
  </cols>
  <sheetData>
    <row r="1">
      <c r="A1" s="28" t="s">
        <v>0</v>
      </c>
      <c r="B1" s="6" t="s">
        <v>401</v>
      </c>
      <c r="C1" s="6" t="s">
        <v>402</v>
      </c>
      <c r="D1" s="4" t="s">
        <v>403</v>
      </c>
      <c r="E1" s="29" t="s">
        <v>9</v>
      </c>
      <c r="F1" s="29" t="s">
        <v>10</v>
      </c>
      <c r="G1" s="29" t="s">
        <v>11</v>
      </c>
      <c r="H1" s="29" t="s">
        <v>12</v>
      </c>
      <c r="I1" s="29" t="s">
        <v>13</v>
      </c>
      <c r="J1" s="29" t="s">
        <v>14</v>
      </c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31" t="s">
        <v>404</v>
      </c>
      <c r="B2" s="16" t="s">
        <v>405</v>
      </c>
      <c r="C2" s="16" t="s">
        <v>406</v>
      </c>
      <c r="D2" s="32" t="str">
        <f>IFERROR(__xludf.DUMMYFUNCTION("JOIN("","",FILTER(Turmas!A:A,Turmas!B:B=B2))"),"20221.02CDC20I.1MV,20221.02CDC20I.3MV,20221.02CDC20I.5MV,20221.02CDC20I.7MV")</f>
        <v>20221.02CDC20I.1MV,20221.02CDC20I.3MV,20221.02CDC20I.5MV,20221.02CDC20I.7MV</v>
      </c>
      <c r="E2" s="33" t="s">
        <v>407</v>
      </c>
      <c r="F2" s="33" t="s">
        <v>407</v>
      </c>
      <c r="G2" s="33" t="s">
        <v>407</v>
      </c>
      <c r="H2" s="33" t="s">
        <v>407</v>
      </c>
      <c r="I2" s="33" t="s">
        <v>407</v>
      </c>
      <c r="J2" s="33" t="s">
        <v>21</v>
      </c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>
      <c r="A3" s="31" t="s">
        <v>408</v>
      </c>
      <c r="B3" s="34" t="s">
        <v>409</v>
      </c>
      <c r="C3" s="16" t="s">
        <v>410</v>
      </c>
      <c r="D3" s="32" t="str">
        <f>IFERROR(__xludf.DUMMYFUNCTION("JOIN("","",FILTER(Turmas!A:A,Turmas!B:B=B3))"),"20221.02INF11N.3N,20221.02INF11N.4N")</f>
        <v>20221.02INF11N.3N,20221.02INF11N.4N</v>
      </c>
      <c r="E3" s="33" t="s">
        <v>85</v>
      </c>
      <c r="F3" s="33" t="s">
        <v>85</v>
      </c>
      <c r="G3" s="33" t="s">
        <v>85</v>
      </c>
      <c r="H3" s="33" t="s">
        <v>85</v>
      </c>
      <c r="I3" s="33" t="s">
        <v>85</v>
      </c>
      <c r="J3" s="33" t="s">
        <v>86</v>
      </c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0"/>
  </cols>
  <sheetData>
    <row r="1">
      <c r="A1" s="35" t="s">
        <v>0</v>
      </c>
      <c r="B1" s="36" t="s">
        <v>411</v>
      </c>
      <c r="C1" s="36" t="s">
        <v>412</v>
      </c>
      <c r="D1" s="37" t="s">
        <v>413</v>
      </c>
      <c r="E1" s="38" t="s">
        <v>2</v>
      </c>
      <c r="F1" s="29" t="s">
        <v>9</v>
      </c>
      <c r="G1" s="29" t="s">
        <v>10</v>
      </c>
      <c r="H1" s="29" t="s">
        <v>11</v>
      </c>
      <c r="I1" s="29" t="s">
        <v>12</v>
      </c>
      <c r="J1" s="29" t="s">
        <v>13</v>
      </c>
      <c r="K1" s="29" t="s">
        <v>14</v>
      </c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>
      <c r="A2" s="40" t="s">
        <v>18</v>
      </c>
      <c r="B2" s="41" t="s">
        <v>405</v>
      </c>
      <c r="C2" s="42" t="s">
        <v>414</v>
      </c>
      <c r="D2" s="15" t="s">
        <v>19</v>
      </c>
      <c r="E2" s="32" t="str">
        <f>IFERROR(__xludf.DUMMYFUNCTION("JOIN("","",FILTER(Disciplinas!A:A, regexmatch(Disciplinas!E:E, A2)))"),"183494,182310,182309,182311,182312")</f>
        <v>183494,182310,182309,182311,182312</v>
      </c>
      <c r="F2" s="33" t="str">
        <f t="shared" ref="F2:F7" si="1">ifs(D2 = "Manhã", "7-16", D2 = "Tarde", "1-6,13-16", D2 = "Noite", "1-12", D2 = "Integral", "13-16")</f>
        <v>1-6,13-16</v>
      </c>
      <c r="G2" s="33" t="str">
        <f t="shared" ref="G2:G7" si="2">ifs(D2 = "Manhã", "7-16", D2 = "Tarde", "1-6,13-16", D2 = "Noite", "1-12", D2 = "Integral", "13-16")</f>
        <v>1-6,13-16</v>
      </c>
      <c r="H2" s="33" t="str">
        <f t="shared" ref="H2:H7" si="3">ifs(D2 = "Manhã", "7-16", D2 = "Tarde", "1-6,13-16", D2 = "Noite", "1-12", D2 = "Integral", "13-16")</f>
        <v>1-6,13-16</v>
      </c>
      <c r="I2" s="33" t="str">
        <f t="shared" ref="I2:I7" si="4">ifs(D2 = "Manhã", "7-16", D2 = "Tarde", "1-6,13-16", D2 = "Noite", "1-12", D2 = "Integral", "13-16")</f>
        <v>1-6,13-16</v>
      </c>
      <c r="J2" s="33" t="str">
        <f t="shared" ref="J2:J7" si="5">ifs(D2 = "Manhã", "7-16", D2 = "Tarde", "1-6,13-16", D2 = "Noite", "1-12", D2 = "Integral", "13-16")</f>
        <v>1-6,13-16</v>
      </c>
      <c r="K2" s="33" t="str">
        <f t="shared" ref="K2:K7" si="6">ifs(D2 = "Manhã", "1-16", D2 = "Tarde", "1-16", D2 = "Noite", "12-16", D2 = "Integral", "1-16")</f>
        <v>1-16</v>
      </c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</row>
    <row r="3">
      <c r="A3" s="40" t="s">
        <v>36</v>
      </c>
      <c r="B3" s="41" t="s">
        <v>405</v>
      </c>
      <c r="C3" s="42" t="s">
        <v>415</v>
      </c>
      <c r="D3" s="15" t="s">
        <v>37</v>
      </c>
      <c r="E3" s="32" t="str">
        <f>IFERROR(__xludf.DUMMYFUNCTION("JOIN("","",FILTER(Disciplinas!A:A, regexmatch(Disciplinas!E:E, A3)))"),"182313,182314,182315,182316,182317,182318")</f>
        <v>182313,182314,182315,182316,182317,182318</v>
      </c>
      <c r="F3" s="33" t="str">
        <f t="shared" si="1"/>
        <v>7-16</v>
      </c>
      <c r="G3" s="33" t="str">
        <f t="shared" si="2"/>
        <v>7-16</v>
      </c>
      <c r="H3" s="33" t="str">
        <f t="shared" si="3"/>
        <v>7-16</v>
      </c>
      <c r="I3" s="33" t="str">
        <f t="shared" si="4"/>
        <v>7-16</v>
      </c>
      <c r="J3" s="33" t="str">
        <f t="shared" si="5"/>
        <v>7-16</v>
      </c>
      <c r="K3" s="33" t="str">
        <f t="shared" si="6"/>
        <v>1-16</v>
      </c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</row>
    <row r="4">
      <c r="A4" s="40" t="s">
        <v>56</v>
      </c>
      <c r="B4" s="41" t="s">
        <v>405</v>
      </c>
      <c r="C4" s="42" t="s">
        <v>416</v>
      </c>
      <c r="D4" s="15" t="s">
        <v>19</v>
      </c>
      <c r="E4" s="32" t="str">
        <f>IFERROR(__xludf.DUMMYFUNCTION("JOIN("","",FILTER(Disciplinas!A:A, regexmatch(Disciplinas!E:E, A4)))"),"182319,182320,183866,182321,182322,182323")</f>
        <v>182319,182320,183866,182321,182322,182323</v>
      </c>
      <c r="F4" s="33" t="str">
        <f t="shared" si="1"/>
        <v>1-6,13-16</v>
      </c>
      <c r="G4" s="33" t="str">
        <f t="shared" si="2"/>
        <v>1-6,13-16</v>
      </c>
      <c r="H4" s="33" t="str">
        <f t="shared" si="3"/>
        <v>1-6,13-16</v>
      </c>
      <c r="I4" s="33" t="str">
        <f t="shared" si="4"/>
        <v>1-6,13-16</v>
      </c>
      <c r="J4" s="33" t="str">
        <f t="shared" si="5"/>
        <v>1-6,13-16</v>
      </c>
      <c r="K4" s="33" t="str">
        <f t="shared" si="6"/>
        <v>1-16</v>
      </c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</row>
    <row r="5">
      <c r="A5" s="40" t="s">
        <v>70</v>
      </c>
      <c r="B5" s="41" t="s">
        <v>405</v>
      </c>
      <c r="C5" s="42" t="s">
        <v>417</v>
      </c>
      <c r="D5" s="15" t="s">
        <v>37</v>
      </c>
      <c r="E5" s="32" t="str">
        <f>IFERROR(__xludf.DUMMYFUNCTION("JOIN("","",FILTER(Disciplinas!A:A, regexmatch(Disciplinas!E:E, A5)))"),"182324,182325,183867,182326,182327")</f>
        <v>182324,182325,183867,182326,182327</v>
      </c>
      <c r="F5" s="33" t="str">
        <f t="shared" si="1"/>
        <v>7-16</v>
      </c>
      <c r="G5" s="33" t="str">
        <f t="shared" si="2"/>
        <v>7-16</v>
      </c>
      <c r="H5" s="33" t="str">
        <f t="shared" si="3"/>
        <v>7-16</v>
      </c>
      <c r="I5" s="33" t="str">
        <f t="shared" si="4"/>
        <v>7-16</v>
      </c>
      <c r="J5" s="33" t="str">
        <f t="shared" si="5"/>
        <v>7-16</v>
      </c>
      <c r="K5" s="33" t="str">
        <f t="shared" si="6"/>
        <v>1-16</v>
      </c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</row>
    <row r="6">
      <c r="A6" s="40" t="s">
        <v>83</v>
      </c>
      <c r="B6" s="41" t="s">
        <v>409</v>
      </c>
      <c r="C6" s="42" t="s">
        <v>418</v>
      </c>
      <c r="D6" s="15" t="s">
        <v>84</v>
      </c>
      <c r="E6" s="32" t="str">
        <f>IFERROR(__xludf.DUMMYFUNCTION("JOIN("","",FILTER(Disciplinas!A:A, regexmatch(Disciplinas!E:E, A6)))"),"183895,183669,183667")</f>
        <v>183895,183669,183667</v>
      </c>
      <c r="F6" s="33" t="str">
        <f t="shared" si="1"/>
        <v>1-12</v>
      </c>
      <c r="G6" s="33" t="str">
        <f t="shared" si="2"/>
        <v>1-12</v>
      </c>
      <c r="H6" s="33" t="str">
        <f t="shared" si="3"/>
        <v>1-12</v>
      </c>
      <c r="I6" s="33" t="str">
        <f t="shared" si="4"/>
        <v>1-12</v>
      </c>
      <c r="J6" s="33" t="str">
        <f t="shared" si="5"/>
        <v>1-12</v>
      </c>
      <c r="K6" s="33" t="str">
        <f t="shared" si="6"/>
        <v>12-16</v>
      </c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</row>
    <row r="7">
      <c r="A7" s="40" t="s">
        <v>93</v>
      </c>
      <c r="B7" s="41" t="s">
        <v>409</v>
      </c>
      <c r="C7" s="42" t="s">
        <v>419</v>
      </c>
      <c r="D7" s="15" t="s">
        <v>84</v>
      </c>
      <c r="E7" s="32" t="str">
        <f>IFERROR(__xludf.DUMMYFUNCTION("JOIN("","",FILTER(Disciplinas!A:A, regexmatch(Disciplinas!E:E, A7)))"),"183670,183672,183673")</f>
        <v>183670,183672,183673</v>
      </c>
      <c r="F7" s="33" t="str">
        <f t="shared" si="1"/>
        <v>1-12</v>
      </c>
      <c r="G7" s="33" t="str">
        <f t="shared" si="2"/>
        <v>1-12</v>
      </c>
      <c r="H7" s="33" t="str">
        <f t="shared" si="3"/>
        <v>1-12</v>
      </c>
      <c r="I7" s="33" t="str">
        <f t="shared" si="4"/>
        <v>1-12</v>
      </c>
      <c r="J7" s="33" t="str">
        <f t="shared" si="5"/>
        <v>1-12</v>
      </c>
      <c r="K7" s="33" t="str">
        <f t="shared" si="6"/>
        <v>12-16</v>
      </c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</row>
  </sheetData>
  <drawing r:id="rId1"/>
</worksheet>
</file>