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0" yWindow="0" windowWidth="17256" windowHeight="5352" activeTab="1"/>
  </bookViews>
  <sheets>
    <sheet name="anagrafica_aziendale" sheetId="1" r:id="rId1"/>
    <sheet name="Esercizio_2_anagrafica_az" sheetId="2" r:id="rId2"/>
    <sheet name="Esercizio_2_ana_MODIFICHE" sheetId="3" r:id="rId3"/>
  </sheets>
  <definedNames>
    <definedName name="_xlnm._FilterDatabase" localSheetId="2" hidden="1">Esercizio_2_ana_MODIFICHE!$A$1:$J$29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2" i="3"/>
  <c r="N2" i="3"/>
  <c r="M2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" i="3"/>
  <c r="K2" i="3"/>
  <c r="S18" i="3"/>
  <c r="S21" i="3"/>
  <c r="S19" i="3"/>
  <c r="S20" i="3"/>
  <c r="S8" i="3"/>
  <c r="S11" i="3"/>
  <c r="S10" i="3"/>
  <c r="S9" i="3"/>
  <c r="I29" i="3"/>
  <c r="G29" i="3"/>
  <c r="H29" i="3" s="1"/>
  <c r="F29" i="3"/>
  <c r="I28" i="3"/>
  <c r="G28" i="3"/>
  <c r="H28" i="3" s="1"/>
  <c r="F28" i="3"/>
  <c r="I27" i="3"/>
  <c r="G27" i="3"/>
  <c r="H27" i="3" s="1"/>
  <c r="F27" i="3"/>
  <c r="I26" i="3"/>
  <c r="G26" i="3"/>
  <c r="H26" i="3" s="1"/>
  <c r="F26" i="3"/>
  <c r="I25" i="3"/>
  <c r="G25" i="3"/>
  <c r="H25" i="3" s="1"/>
  <c r="F25" i="3"/>
  <c r="I24" i="3"/>
  <c r="G24" i="3"/>
  <c r="H24" i="3" s="1"/>
  <c r="F24" i="3"/>
  <c r="I23" i="3"/>
  <c r="G23" i="3"/>
  <c r="H23" i="3" s="1"/>
  <c r="F23" i="3"/>
  <c r="I22" i="3"/>
  <c r="G22" i="3"/>
  <c r="H22" i="3" s="1"/>
  <c r="F22" i="3"/>
  <c r="I21" i="3"/>
  <c r="G21" i="3"/>
  <c r="H21" i="3" s="1"/>
  <c r="F21" i="3"/>
  <c r="I20" i="3"/>
  <c r="G20" i="3"/>
  <c r="H20" i="3" s="1"/>
  <c r="F20" i="3"/>
  <c r="I19" i="3"/>
  <c r="G19" i="3"/>
  <c r="H19" i="3" s="1"/>
  <c r="F19" i="3"/>
  <c r="I18" i="3"/>
  <c r="G18" i="3"/>
  <c r="H18" i="3" s="1"/>
  <c r="F18" i="3"/>
  <c r="I17" i="3"/>
  <c r="G17" i="3"/>
  <c r="H17" i="3" s="1"/>
  <c r="F17" i="3"/>
  <c r="I16" i="3"/>
  <c r="G16" i="3"/>
  <c r="H16" i="3" s="1"/>
  <c r="F16" i="3"/>
  <c r="I15" i="3"/>
  <c r="G15" i="3"/>
  <c r="H15" i="3" s="1"/>
  <c r="F15" i="3"/>
  <c r="I14" i="3"/>
  <c r="G14" i="3"/>
  <c r="H14" i="3" s="1"/>
  <c r="F14" i="3"/>
  <c r="I13" i="3"/>
  <c r="G13" i="3"/>
  <c r="H13" i="3" s="1"/>
  <c r="F13" i="3"/>
  <c r="I12" i="3"/>
  <c r="G12" i="3"/>
  <c r="H12" i="3" s="1"/>
  <c r="F12" i="3"/>
  <c r="I11" i="3"/>
  <c r="G11" i="3"/>
  <c r="H11" i="3" s="1"/>
  <c r="F11" i="3"/>
  <c r="I10" i="3"/>
  <c r="G10" i="3"/>
  <c r="H10" i="3" s="1"/>
  <c r="F10" i="3"/>
  <c r="I9" i="3"/>
  <c r="G9" i="3"/>
  <c r="H9" i="3" s="1"/>
  <c r="F9" i="3"/>
  <c r="I8" i="3"/>
  <c r="G8" i="3"/>
  <c r="H8" i="3" s="1"/>
  <c r="F8" i="3"/>
  <c r="I7" i="3"/>
  <c r="G7" i="3"/>
  <c r="H7" i="3" s="1"/>
  <c r="F7" i="3"/>
  <c r="I6" i="3"/>
  <c r="G6" i="3"/>
  <c r="H6" i="3" s="1"/>
  <c r="F6" i="3"/>
  <c r="I5" i="3"/>
  <c r="G5" i="3"/>
  <c r="H5" i="3" s="1"/>
  <c r="F5" i="3"/>
  <c r="I4" i="3"/>
  <c r="G4" i="3"/>
  <c r="H4" i="3" s="1"/>
  <c r="F4" i="3"/>
  <c r="I3" i="3"/>
  <c r="G3" i="3"/>
  <c r="H3" i="3" s="1"/>
  <c r="F3" i="3"/>
  <c r="I2" i="3"/>
  <c r="G2" i="3"/>
  <c r="F2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2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2" i="2"/>
  <c r="G2" i="2"/>
  <c r="H2" i="2" s="1"/>
  <c r="F3" i="2"/>
  <c r="G3" i="2"/>
  <c r="H3" i="2" s="1"/>
  <c r="F4" i="2"/>
  <c r="G4" i="2"/>
  <c r="H4" i="2" s="1"/>
  <c r="F5" i="2"/>
  <c r="G5" i="2"/>
  <c r="H5" i="2" s="1"/>
  <c r="F6" i="2"/>
  <c r="G6" i="2"/>
  <c r="H6" i="2" s="1"/>
  <c r="F7" i="2"/>
  <c r="G7" i="2"/>
  <c r="H7" i="2" s="1"/>
  <c r="F8" i="2"/>
  <c r="G8" i="2"/>
  <c r="H8" i="2" s="1"/>
  <c r="F9" i="2"/>
  <c r="G9" i="2"/>
  <c r="H9" i="2" s="1"/>
  <c r="F10" i="2"/>
  <c r="G10" i="2"/>
  <c r="H10" i="2" s="1"/>
  <c r="F11" i="2"/>
  <c r="G11" i="2"/>
  <c r="H11" i="2" s="1"/>
  <c r="F12" i="2"/>
  <c r="G12" i="2"/>
  <c r="H12" i="2" s="1"/>
  <c r="F13" i="2"/>
  <c r="G13" i="2"/>
  <c r="H13" i="2" s="1"/>
  <c r="F14" i="2"/>
  <c r="G14" i="2"/>
  <c r="H14" i="2" s="1"/>
  <c r="F15" i="2"/>
  <c r="G15" i="2"/>
  <c r="H15" i="2" s="1"/>
  <c r="F16" i="2"/>
  <c r="G16" i="2"/>
  <c r="H16" i="2" s="1"/>
  <c r="F17" i="2"/>
  <c r="G17" i="2"/>
  <c r="H17" i="2" s="1"/>
  <c r="F18" i="2"/>
  <c r="G18" i="2"/>
  <c r="H18" i="2" s="1"/>
  <c r="F19" i="2"/>
  <c r="G19" i="2"/>
  <c r="H19" i="2" s="1"/>
  <c r="F20" i="2"/>
  <c r="G20" i="2"/>
  <c r="H20" i="2" s="1"/>
  <c r="F21" i="2"/>
  <c r="G21" i="2"/>
  <c r="H21" i="2" s="1"/>
  <c r="F22" i="2"/>
  <c r="G22" i="2"/>
  <c r="H22" i="2" s="1"/>
  <c r="F23" i="2"/>
  <c r="G23" i="2"/>
  <c r="H23" i="2" s="1"/>
  <c r="F24" i="2"/>
  <c r="G24" i="2"/>
  <c r="H24" i="2" s="1"/>
  <c r="F25" i="2"/>
  <c r="G25" i="2"/>
  <c r="H25" i="2" s="1"/>
  <c r="F26" i="2"/>
  <c r="G26" i="2"/>
  <c r="H26" i="2" s="1"/>
  <c r="F27" i="2"/>
  <c r="G27" i="2"/>
  <c r="H27" i="2" s="1"/>
  <c r="F28" i="2"/>
  <c r="G28" i="2"/>
  <c r="H28" i="2" s="1"/>
  <c r="F29" i="2"/>
  <c r="G29" i="2"/>
  <c r="H29" i="2" s="1"/>
  <c r="J8" i="3" l="1"/>
  <c r="J16" i="3"/>
  <c r="J24" i="3"/>
  <c r="S22" i="3"/>
  <c r="J6" i="3"/>
  <c r="J14" i="3"/>
  <c r="J22" i="3"/>
  <c r="J4" i="3"/>
  <c r="J12" i="3"/>
  <c r="J20" i="3"/>
  <c r="J28" i="3"/>
  <c r="J10" i="3"/>
  <c r="J18" i="3"/>
  <c r="J26" i="3"/>
  <c r="J5" i="3"/>
  <c r="J13" i="3"/>
  <c r="J21" i="3"/>
  <c r="J29" i="3"/>
  <c r="J3" i="3"/>
  <c r="J11" i="3"/>
  <c r="J19" i="3"/>
  <c r="J27" i="3"/>
  <c r="J9" i="3"/>
  <c r="J17" i="3"/>
  <c r="J25" i="3"/>
  <c r="J7" i="3"/>
  <c r="J15" i="3"/>
  <c r="J23" i="3"/>
  <c r="T9" i="3"/>
  <c r="U11" i="3"/>
  <c r="T11" i="3"/>
  <c r="U10" i="3"/>
  <c r="T10" i="3"/>
  <c r="U9" i="3"/>
  <c r="H2" i="3"/>
  <c r="G29" i="1"/>
  <c r="H29" i="1" s="1"/>
  <c r="F29" i="1"/>
  <c r="G14" i="1"/>
  <c r="H14" i="1" s="1"/>
  <c r="F14" i="1"/>
  <c r="G21" i="1"/>
  <c r="H21" i="1" s="1"/>
  <c r="F21" i="1"/>
  <c r="G3" i="1"/>
  <c r="H3" i="1" s="1"/>
  <c r="F3" i="1"/>
  <c r="G19" i="1"/>
  <c r="H19" i="1" s="1"/>
  <c r="G5" i="1"/>
  <c r="H5" i="1" s="1"/>
  <c r="F19" i="1"/>
  <c r="F5" i="1"/>
  <c r="G25" i="1"/>
  <c r="H25" i="1" s="1"/>
  <c r="G15" i="1"/>
  <c r="H15" i="1" s="1"/>
  <c r="G17" i="1"/>
  <c r="H17" i="1" s="1"/>
  <c r="G9" i="1"/>
  <c r="H9" i="1" s="1"/>
  <c r="G6" i="1"/>
  <c r="H6" i="1" s="1"/>
  <c r="G12" i="1"/>
  <c r="H12" i="1" s="1"/>
  <c r="G7" i="1"/>
  <c r="H7" i="1" s="1"/>
  <c r="G11" i="1"/>
  <c r="H11" i="1" s="1"/>
  <c r="G16" i="1"/>
  <c r="H16" i="1" s="1"/>
  <c r="G2" i="1"/>
  <c r="H2" i="1" s="1"/>
  <c r="G26" i="1"/>
  <c r="H26" i="1" s="1"/>
  <c r="G27" i="1"/>
  <c r="H27" i="1" s="1"/>
  <c r="G28" i="1"/>
  <c r="H28" i="1" s="1"/>
  <c r="G10" i="1"/>
  <c r="H10" i="1" s="1"/>
  <c r="G13" i="1"/>
  <c r="H13" i="1" s="1"/>
  <c r="G18" i="1"/>
  <c r="H18" i="1" s="1"/>
  <c r="G23" i="1"/>
  <c r="H23" i="1" s="1"/>
  <c r="G8" i="1"/>
  <c r="H8" i="1" s="1"/>
  <c r="G24" i="1"/>
  <c r="H24" i="1" s="1"/>
  <c r="G22" i="1"/>
  <c r="H22" i="1" s="1"/>
  <c r="G20" i="1"/>
  <c r="H20" i="1" s="1"/>
  <c r="G4" i="1"/>
  <c r="H4" i="1" s="1"/>
  <c r="F25" i="1"/>
  <c r="F15" i="1"/>
  <c r="F17" i="1"/>
  <c r="F9" i="1"/>
  <c r="F6" i="1"/>
  <c r="F12" i="1"/>
  <c r="F7" i="1"/>
  <c r="F11" i="1"/>
  <c r="F16" i="1"/>
  <c r="F2" i="1"/>
  <c r="F26" i="1"/>
  <c r="F27" i="1"/>
  <c r="F28" i="1"/>
  <c r="F10" i="1"/>
  <c r="F13" i="1"/>
  <c r="F18" i="1"/>
  <c r="F23" i="1"/>
  <c r="F8" i="1"/>
  <c r="F24" i="1"/>
  <c r="F22" i="1"/>
  <c r="F20" i="1"/>
  <c r="F4" i="1"/>
  <c r="U12" i="3" l="1"/>
  <c r="V12" i="3" s="1"/>
  <c r="J2" i="3"/>
  <c r="J12" i="1"/>
  <c r="J28" i="1"/>
  <c r="J19" i="1"/>
  <c r="J22" i="1"/>
  <c r="J27" i="1"/>
  <c r="J9" i="1"/>
  <c r="J24" i="1"/>
  <c r="J26" i="1"/>
  <c r="J17" i="1"/>
  <c r="J3" i="1"/>
  <c r="J4" i="1"/>
  <c r="J5" i="1"/>
  <c r="J20" i="1"/>
  <c r="J29" i="1"/>
  <c r="J8" i="1"/>
  <c r="J15" i="1"/>
  <c r="J16" i="1"/>
  <c r="J21" i="1"/>
  <c r="J18" i="1"/>
  <c r="J11" i="1"/>
  <c r="J10" i="1"/>
  <c r="J6" i="1"/>
  <c r="J23" i="1"/>
  <c r="J25" i="1"/>
  <c r="J13" i="1"/>
  <c r="J7" i="1"/>
  <c r="J14" i="1"/>
  <c r="J2" i="1"/>
</calcChain>
</file>

<file path=xl/sharedStrings.xml><?xml version="1.0" encoding="utf-8"?>
<sst xmlns="http://schemas.openxmlformats.org/spreadsheetml/2006/main" count="213" uniqueCount="55">
  <si>
    <t>Amministrazione</t>
  </si>
  <si>
    <t>Direzione</t>
  </si>
  <si>
    <t>Produzione</t>
  </si>
  <si>
    <t>Cognome</t>
  </si>
  <si>
    <t>Settore</t>
  </si>
  <si>
    <t>Stipendio</t>
  </si>
  <si>
    <t>Età</t>
  </si>
  <si>
    <t>Anz_lavoro</t>
  </si>
  <si>
    <t>Dt_assunzione</t>
  </si>
  <si>
    <t>Dt_nascita</t>
  </si>
  <si>
    <t>Commerciale</t>
  </si>
  <si>
    <t>Dipendende 1</t>
  </si>
  <si>
    <t>Dipendende 2</t>
  </si>
  <si>
    <t>Dipendende 3</t>
  </si>
  <si>
    <t>Dipendende 4</t>
  </si>
  <si>
    <t>Dipendende 5</t>
  </si>
  <si>
    <t>Dipendende 6</t>
  </si>
  <si>
    <t>Dipendende 7</t>
  </si>
  <si>
    <t>Dipendende 8</t>
  </si>
  <si>
    <t>Dipendende 9</t>
  </si>
  <si>
    <t>Dipendende 10</t>
  </si>
  <si>
    <t>Dipendende 11</t>
  </si>
  <si>
    <t>Dipendende 12</t>
  </si>
  <si>
    <t>Dipendende 13</t>
  </si>
  <si>
    <t>Dipendende 14</t>
  </si>
  <si>
    <t>Dipendende 15</t>
  </si>
  <si>
    <t>Dipendende 16</t>
  </si>
  <si>
    <t>Dipendende 17</t>
  </si>
  <si>
    <t>Dipendende 18</t>
  </si>
  <si>
    <t>Dipendende 19</t>
  </si>
  <si>
    <t>Dipendende 20</t>
  </si>
  <si>
    <t>Dipendende 21</t>
  </si>
  <si>
    <t>Dipendende 22</t>
  </si>
  <si>
    <t>Dipendende 23</t>
  </si>
  <si>
    <t>Dipendende 24</t>
  </si>
  <si>
    <t>Dipendende 25</t>
  </si>
  <si>
    <t>Dipendende 26</t>
  </si>
  <si>
    <t>Dipendende 27</t>
  </si>
  <si>
    <t>Dipendende 28</t>
  </si>
  <si>
    <t>incentivo 1</t>
  </si>
  <si>
    <t>incentivo 2</t>
  </si>
  <si>
    <t>incentivo 3</t>
  </si>
  <si>
    <t>incentivo 4</t>
  </si>
  <si>
    <t>somma</t>
  </si>
  <si>
    <t>media</t>
  </si>
  <si>
    <t>massimo</t>
  </si>
  <si>
    <t>minimo</t>
  </si>
  <si>
    <t>Conta quanti riceveranno l'incentivo 1:</t>
  </si>
  <si>
    <t>Incentivo1+2</t>
  </si>
  <si>
    <t>TOT</t>
  </si>
  <si>
    <t>Stipendio somma.se</t>
  </si>
  <si>
    <t>Età_assunzione</t>
  </si>
  <si>
    <t>Giorni dall'assunzione</t>
  </si>
  <si>
    <t>Mesi_dall_assunzione</t>
  </si>
  <si>
    <t>Anni_dall_assunzione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</si>
</sst>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4" formatCode="_-[$€-2]\ * #,##0.00_-;\-[$€-2]\ * #,##0.00_-;_-[$€-2]\ * &quot;-&quot;??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1" fillId="0" borderId="3" applyNumberFormat="0" applyFill="0" applyAlignment="0" applyProtection="0"/>
    <xf numFmtId="0" fontId="6" fillId="3" borderId="0" applyNumberFormat="0" applyBorder="0" applyAlignment="0" applyProtection="0"/>
  </cellStyleXfs>
  <cellXfs count="41">
    <xf numFmtId="0" fontId="0" fillId="0" borderId="0" xfId="0"/>
    <xf numFmtId="0" fontId="0" fillId="0" borderId="0" xfId="0" applyFont="1"/>
    <xf numFmtId="0" fontId="0" fillId="0" borderId="1" xfId="0" applyFont="1" applyBorder="1"/>
    <xf numFmtId="0" fontId="3" fillId="0" borderId="1" xfId="0" applyFont="1" applyBorder="1"/>
    <xf numFmtId="14" fontId="3" fillId="0" borderId="1" xfId="0" applyNumberFormat="1" applyFont="1" applyBorder="1"/>
    <xf numFmtId="164" fontId="3" fillId="0" borderId="1" xfId="1" applyFont="1" applyBorder="1"/>
    <xf numFmtId="0" fontId="3" fillId="0" borderId="1" xfId="0" applyFont="1" applyFill="1" applyBorder="1"/>
    <xf numFmtId="14" fontId="0" fillId="0" borderId="1" xfId="0" applyNumberFormat="1" applyFont="1" applyBorder="1"/>
    <xf numFmtId="164" fontId="3" fillId="0" borderId="1" xfId="1" applyFont="1" applyFill="1" applyBorder="1"/>
    <xf numFmtId="0" fontId="0" fillId="0" borderId="1" xfId="0" applyFont="1" applyFill="1" applyBorder="1"/>
    <xf numFmtId="0" fontId="3" fillId="0" borderId="2" xfId="0" applyFont="1" applyBorder="1"/>
    <xf numFmtId="14" fontId="3" fillId="0" borderId="2" xfId="0" applyNumberFormat="1" applyFont="1" applyBorder="1"/>
    <xf numFmtId="164" fontId="3" fillId="0" borderId="2" xfId="1" applyFont="1" applyBorder="1"/>
    <xf numFmtId="0" fontId="0" fillId="0" borderId="2" xfId="0" applyFont="1" applyBorder="1"/>
    <xf numFmtId="0" fontId="0" fillId="0" borderId="0" xfId="0" applyFont="1" applyBorder="1"/>
    <xf numFmtId="0" fontId="1" fillId="2" borderId="1" xfId="0" applyFont="1" applyFill="1" applyBorder="1" applyAlignment="1">
      <alignment horizontal="center"/>
    </xf>
    <xf numFmtId="0" fontId="7" fillId="0" borderId="2" xfId="0" applyFont="1" applyBorder="1"/>
    <xf numFmtId="0" fontId="1" fillId="0" borderId="3" xfId="3" applyFill="1"/>
    <xf numFmtId="0" fontId="8" fillId="0" borderId="3" xfId="3" applyFont="1" applyFill="1"/>
    <xf numFmtId="164" fontId="1" fillId="0" borderId="3" xfId="3" applyNumberFormat="1"/>
    <xf numFmtId="164" fontId="8" fillId="0" borderId="3" xfId="3" applyNumberFormat="1" applyFont="1"/>
    <xf numFmtId="0" fontId="3" fillId="0" borderId="0" xfId="0" applyFont="1" applyFill="1" applyBorder="1"/>
    <xf numFmtId="2" fontId="1" fillId="0" borderId="3" xfId="3" applyNumberFormat="1" applyFill="1"/>
    <xf numFmtId="2" fontId="1" fillId="0" borderId="3" xfId="2" applyNumberFormat="1" applyFont="1" applyFill="1" applyBorder="1"/>
    <xf numFmtId="2" fontId="0" fillId="0" borderId="0" xfId="0" applyNumberFormat="1" applyFont="1"/>
    <xf numFmtId="1" fontId="1" fillId="0" borderId="3" xfId="3" applyNumberFormat="1"/>
    <xf numFmtId="2" fontId="1" fillId="0" borderId="3" xfId="3" applyNumberFormat="1"/>
    <xf numFmtId="0" fontId="1" fillId="0" borderId="3" xfId="3"/>
    <xf numFmtId="0" fontId="1" fillId="2" borderId="4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Fill="1" applyBorder="1"/>
    <xf numFmtId="9" fontId="6" fillId="3" borderId="0" xfId="4" applyNumberFormat="1"/>
    <xf numFmtId="44" fontId="0" fillId="0" borderId="1" xfId="2" applyFont="1" applyBorder="1"/>
    <xf numFmtId="44" fontId="0" fillId="0" borderId="2" xfId="2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44" fontId="0" fillId="0" borderId="7" xfId="2" applyFont="1" applyBorder="1"/>
    <xf numFmtId="44" fontId="0" fillId="0" borderId="6" xfId="0" applyNumberFormat="1" applyFont="1" applyBorder="1"/>
    <xf numFmtId="0" fontId="0" fillId="0" borderId="0" xfId="0" applyNumberFormat="1" applyFont="1"/>
    <xf numFmtId="2" fontId="3" fillId="0" borderId="0" xfId="0" applyNumberFormat="1" applyFont="1" applyFill="1" applyBorder="1"/>
  </cellXfs>
  <cellStyles count="5">
    <cellStyle name="Colore 6" xfId="4" builtinId="49"/>
    <cellStyle name="Euro" xfId="1"/>
    <cellStyle name="Normale" xfId="0" builtinId="0"/>
    <cellStyle name="Totale" xfId="3" builtinId="25"/>
    <cellStyle name="Valuta" xfId="2" builtinId="4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16</xdr:col>
      <xdr:colOff>0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xmlns="" id="{6570DA6C-15D2-48AF-B1F9-4DDAB326421E}"/>
            </a:ext>
          </a:extLst>
        </xdr:cNvPr>
        <xdr:cNvSpPr txBox="1"/>
      </xdr:nvSpPr>
      <xdr:spPr>
        <a:xfrm>
          <a:off x="10048875" y="190500"/>
          <a:ext cx="2438400" cy="9525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>
              <a:solidFill>
                <a:sysClr val="windowText" lastClr="000000"/>
              </a:solidFill>
            </a:rPr>
            <a:t>APPLICARE LA FUNZIONE LOGICA SE</a:t>
          </a:r>
          <a:br>
            <a:rPr lang="it-IT" sz="1100">
              <a:solidFill>
                <a:sysClr val="windowText" lastClr="000000"/>
              </a:solidFill>
            </a:rPr>
          </a:br>
          <a:r>
            <a:rPr lang="it-IT" sz="1100">
              <a:solidFill>
                <a:sysClr val="windowText" lastClr="000000"/>
              </a:solidFill>
            </a:rPr>
            <a:t>CALCOLARE L'INCENTIVO</a:t>
          </a:r>
        </a:p>
        <a:p>
          <a:pPr algn="ctr"/>
          <a:r>
            <a:rPr lang="it-IT" sz="1100">
              <a:solidFill>
                <a:sysClr val="windowText" lastClr="000000"/>
              </a:solidFill>
            </a:rPr>
            <a:t>PRIMA</a:t>
          </a:r>
          <a:r>
            <a:rPr lang="it-IT" sz="1100" baseline="0">
              <a:solidFill>
                <a:sysClr val="windowText" lastClr="000000"/>
              </a:solidFill>
            </a:rPr>
            <a:t> PARTE</a:t>
          </a:r>
          <a:endParaRPr lang="it-IT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14</xdr:col>
      <xdr:colOff>0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xmlns="" id="{6570DA6C-15D2-48AF-B1F9-4DDAB326421E}"/>
            </a:ext>
          </a:extLst>
        </xdr:cNvPr>
        <xdr:cNvSpPr txBox="1"/>
      </xdr:nvSpPr>
      <xdr:spPr>
        <a:xfrm>
          <a:off x="6248400" y="182880"/>
          <a:ext cx="2499360" cy="9144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>
              <a:solidFill>
                <a:sysClr val="windowText" lastClr="000000"/>
              </a:solidFill>
            </a:rPr>
            <a:t>APPLICARE LA FUNZIONE LOGICA SE</a:t>
          </a:r>
          <a:br>
            <a:rPr lang="it-IT" sz="1100">
              <a:solidFill>
                <a:sysClr val="windowText" lastClr="000000"/>
              </a:solidFill>
            </a:rPr>
          </a:br>
          <a:r>
            <a:rPr lang="it-IT" sz="1100">
              <a:solidFill>
                <a:sysClr val="windowText" lastClr="000000"/>
              </a:solidFill>
            </a:rPr>
            <a:t>CALCOLARE L'INCENTIVO</a:t>
          </a:r>
        </a:p>
        <a:p>
          <a:pPr algn="ctr"/>
          <a:r>
            <a:rPr lang="it-IT" sz="1100">
              <a:solidFill>
                <a:sysClr val="windowText" lastClr="000000"/>
              </a:solidFill>
            </a:rPr>
            <a:t>SECONDA</a:t>
          </a:r>
          <a:r>
            <a:rPr lang="it-IT" sz="1100" baseline="0">
              <a:solidFill>
                <a:sysClr val="windowText" lastClr="000000"/>
              </a:solidFill>
            </a:rPr>
            <a:t> PARTE</a:t>
          </a:r>
          <a:endParaRPr lang="it-IT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</xdr:row>
      <xdr:rowOff>0</xdr:rowOff>
    </xdr:from>
    <xdr:to>
      <xdr:col>21</xdr:col>
      <xdr:colOff>0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xmlns="" id="{6570DA6C-15D2-48AF-B1F9-4DDAB326421E}"/>
            </a:ext>
          </a:extLst>
        </xdr:cNvPr>
        <xdr:cNvSpPr txBox="1"/>
      </xdr:nvSpPr>
      <xdr:spPr>
        <a:xfrm>
          <a:off x="8290560" y="182880"/>
          <a:ext cx="2499360" cy="9144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>
              <a:solidFill>
                <a:sysClr val="windowText" lastClr="000000"/>
              </a:solidFill>
            </a:rPr>
            <a:t>APPLICARE LA FUNZIONE LOGICA SE</a:t>
          </a:r>
          <a:br>
            <a:rPr lang="it-IT" sz="1100">
              <a:solidFill>
                <a:sysClr val="windowText" lastClr="000000"/>
              </a:solidFill>
            </a:rPr>
          </a:br>
          <a:r>
            <a:rPr lang="it-IT" sz="1100">
              <a:solidFill>
                <a:sysClr val="windowText" lastClr="000000"/>
              </a:solidFill>
            </a:rPr>
            <a:t>CALCOLARE L'INCENTIVO</a:t>
          </a:r>
        </a:p>
        <a:p>
          <a:pPr algn="ctr"/>
          <a:r>
            <a:rPr lang="it-IT" sz="1100">
              <a:solidFill>
                <a:sysClr val="windowText" lastClr="000000"/>
              </a:solidFill>
            </a:rPr>
            <a:t>SECONDA</a:t>
          </a:r>
          <a:r>
            <a:rPr lang="it-IT" sz="1100" baseline="0">
              <a:solidFill>
                <a:sysClr val="windowText" lastClr="000000"/>
              </a:solidFill>
            </a:rPr>
            <a:t> PARTE</a:t>
          </a:r>
          <a:endParaRPr lang="it-IT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29"/>
  <sheetViews>
    <sheetView zoomScaleNormal="100" workbookViewId="0">
      <pane ySplit="1" topLeftCell="A2" activePane="bottomLeft" state="frozen"/>
      <selection pane="bottomLeft" activeCell="O16" sqref="O16"/>
    </sheetView>
  </sheetViews>
  <sheetFormatPr defaultColWidth="9.109375" defaultRowHeight="14.4" x14ac:dyDescent="0.3"/>
  <cols>
    <col min="1" max="1" width="14.5546875" style="1" bestFit="1" customWidth="1"/>
    <col min="2" max="2" width="10.77734375" style="1" bestFit="1" customWidth="1"/>
    <col min="3" max="3" width="14" style="1" bestFit="1" customWidth="1"/>
    <col min="4" max="4" width="16.77734375" style="1" bestFit="1" customWidth="1"/>
    <col min="5" max="5" width="14" style="1" customWidth="1"/>
    <col min="6" max="6" width="5.88671875" style="1" customWidth="1"/>
    <col min="7" max="7" width="10.88671875" style="1" bestFit="1" customWidth="1"/>
    <col min="8" max="11" width="13.77734375" style="1" customWidth="1"/>
    <col min="12" max="16384" width="9.109375" style="1"/>
  </cols>
  <sheetData>
    <row r="1" spans="1:11" s="14" customFormat="1" x14ac:dyDescent="0.3">
      <c r="A1" s="15" t="s">
        <v>3</v>
      </c>
      <c r="B1" s="15" t="s">
        <v>9</v>
      </c>
      <c r="C1" s="15" t="s">
        <v>8</v>
      </c>
      <c r="D1" s="15" t="s">
        <v>4</v>
      </c>
      <c r="E1" s="15" t="s">
        <v>5</v>
      </c>
      <c r="F1" s="15" t="s">
        <v>6</v>
      </c>
      <c r="G1" s="15" t="s">
        <v>7</v>
      </c>
      <c r="H1" s="15" t="s">
        <v>39</v>
      </c>
      <c r="I1" s="15" t="s">
        <v>40</v>
      </c>
      <c r="J1" s="15" t="s">
        <v>41</v>
      </c>
      <c r="K1" s="15" t="s">
        <v>42</v>
      </c>
    </row>
    <row r="2" spans="1:11" x14ac:dyDescent="0.3">
      <c r="A2" s="10" t="s">
        <v>11</v>
      </c>
      <c r="B2" s="11">
        <v>31171</v>
      </c>
      <c r="C2" s="11">
        <v>41796</v>
      </c>
      <c r="D2" s="10" t="s">
        <v>2</v>
      </c>
      <c r="E2" s="12">
        <v>1676</v>
      </c>
      <c r="F2" s="13">
        <f t="shared" ref="F2:F29" ca="1" si="0">DATEDIF(B2,TODAY(),"y")</f>
        <v>37</v>
      </c>
      <c r="G2" s="13">
        <f t="shared" ref="G2:G29" ca="1" si="1">DATEDIF(C2,TODAY(),"y")</f>
        <v>8</v>
      </c>
      <c r="H2" s="16">
        <f ca="1">+IF(G2&gt;=10,100,0)</f>
        <v>0</v>
      </c>
      <c r="I2" s="16">
        <f>+IF(D2="produzione",100,0)</f>
        <v>100</v>
      </c>
      <c r="J2" s="16">
        <f ca="1">+IF(AND(D2="Amministrazione",G2&gt;=10),100,0)</f>
        <v>0</v>
      </c>
      <c r="K2" s="16">
        <f>+IF(OR(D2="Direzione",D2="Commerciale"),100,0)</f>
        <v>0</v>
      </c>
    </row>
    <row r="3" spans="1:11" x14ac:dyDescent="0.3">
      <c r="A3" s="3" t="s">
        <v>12</v>
      </c>
      <c r="B3" s="7">
        <v>35776</v>
      </c>
      <c r="C3" s="7">
        <v>43466</v>
      </c>
      <c r="D3" s="6" t="s">
        <v>2</v>
      </c>
      <c r="E3" s="8">
        <v>1252</v>
      </c>
      <c r="F3" s="9">
        <f t="shared" ca="1" si="0"/>
        <v>24</v>
      </c>
      <c r="G3" s="9">
        <f t="shared" ca="1" si="1"/>
        <v>3</v>
      </c>
      <c r="H3" s="16">
        <f t="shared" ref="H3:H29" ca="1" si="2">+IF(G3&gt;=10,100,0)</f>
        <v>0</v>
      </c>
      <c r="I3" s="16">
        <f t="shared" ref="I3:I29" si="3">+IF(D3="produzione",100,0)</f>
        <v>100</v>
      </c>
      <c r="J3" s="16">
        <f t="shared" ref="J3:J29" ca="1" si="4">+IF(AND(D3="Amministrazione",G3&gt;=10),100,0)</f>
        <v>0</v>
      </c>
      <c r="K3" s="16">
        <f t="shared" ref="K3:K29" si="5">+IF(OR(D3="Direzione",D3="Commerciale"),100,0)</f>
        <v>0</v>
      </c>
    </row>
    <row r="4" spans="1:11" x14ac:dyDescent="0.3">
      <c r="A4" s="3" t="s">
        <v>13</v>
      </c>
      <c r="B4" s="4">
        <v>30674</v>
      </c>
      <c r="C4" s="4">
        <v>39453</v>
      </c>
      <c r="D4" s="3" t="s">
        <v>0</v>
      </c>
      <c r="E4" s="5">
        <v>1650</v>
      </c>
      <c r="F4" s="2">
        <f t="shared" ca="1" si="0"/>
        <v>38</v>
      </c>
      <c r="G4" s="2">
        <f t="shared" ca="1" si="1"/>
        <v>14</v>
      </c>
      <c r="H4" s="16">
        <f t="shared" ca="1" si="2"/>
        <v>100</v>
      </c>
      <c r="I4" s="16">
        <f t="shared" si="3"/>
        <v>0</v>
      </c>
      <c r="J4" s="16">
        <f t="shared" ca="1" si="4"/>
        <v>100</v>
      </c>
      <c r="K4" s="16">
        <f t="shared" si="5"/>
        <v>0</v>
      </c>
    </row>
    <row r="5" spans="1:11" x14ac:dyDescent="0.3">
      <c r="A5" s="3" t="s">
        <v>14</v>
      </c>
      <c r="B5" s="7">
        <v>32906</v>
      </c>
      <c r="C5" s="7">
        <v>43831</v>
      </c>
      <c r="D5" s="6" t="s">
        <v>2</v>
      </c>
      <c r="E5" s="8">
        <v>1250</v>
      </c>
      <c r="F5" s="2">
        <f t="shared" ca="1" si="0"/>
        <v>32</v>
      </c>
      <c r="G5" s="2">
        <f t="shared" ca="1" si="1"/>
        <v>2</v>
      </c>
      <c r="H5" s="16">
        <f t="shared" ca="1" si="2"/>
        <v>0</v>
      </c>
      <c r="I5" s="16">
        <f t="shared" si="3"/>
        <v>100</v>
      </c>
      <c r="J5" s="16">
        <f t="shared" ca="1" si="4"/>
        <v>0</v>
      </c>
      <c r="K5" s="16">
        <f t="shared" si="5"/>
        <v>0</v>
      </c>
    </row>
    <row r="6" spans="1:11" x14ac:dyDescent="0.3">
      <c r="A6" s="3" t="s">
        <v>15</v>
      </c>
      <c r="B6" s="4">
        <v>20611</v>
      </c>
      <c r="C6" s="4">
        <v>31872</v>
      </c>
      <c r="D6" s="3" t="s">
        <v>1</v>
      </c>
      <c r="E6" s="5">
        <v>3680</v>
      </c>
      <c r="F6" s="2">
        <f t="shared" ca="1" si="0"/>
        <v>66</v>
      </c>
      <c r="G6" s="2">
        <f t="shared" ca="1" si="1"/>
        <v>35</v>
      </c>
      <c r="H6" s="16">
        <f t="shared" ca="1" si="2"/>
        <v>100</v>
      </c>
      <c r="I6" s="16">
        <f t="shared" si="3"/>
        <v>0</v>
      </c>
      <c r="J6" s="16">
        <f t="shared" ca="1" si="4"/>
        <v>0</v>
      </c>
      <c r="K6" s="16">
        <f t="shared" si="5"/>
        <v>100</v>
      </c>
    </row>
    <row r="7" spans="1:11" x14ac:dyDescent="0.3">
      <c r="A7" s="3" t="s">
        <v>16</v>
      </c>
      <c r="B7" s="4">
        <v>31053</v>
      </c>
      <c r="C7" s="4">
        <v>40303</v>
      </c>
      <c r="D7" s="3" t="s">
        <v>2</v>
      </c>
      <c r="E7" s="5">
        <v>1623</v>
      </c>
      <c r="F7" s="2">
        <f t="shared" ca="1" si="0"/>
        <v>37</v>
      </c>
      <c r="G7" s="2">
        <f t="shared" ca="1" si="1"/>
        <v>12</v>
      </c>
      <c r="H7" s="16">
        <f t="shared" ca="1" si="2"/>
        <v>100</v>
      </c>
      <c r="I7" s="16">
        <f t="shared" si="3"/>
        <v>100</v>
      </c>
      <c r="J7" s="16">
        <f t="shared" ca="1" si="4"/>
        <v>0</v>
      </c>
      <c r="K7" s="16">
        <f t="shared" si="5"/>
        <v>0</v>
      </c>
    </row>
    <row r="8" spans="1:11" x14ac:dyDescent="0.3">
      <c r="A8" s="3" t="s">
        <v>17</v>
      </c>
      <c r="B8" s="4">
        <v>33657</v>
      </c>
      <c r="C8" s="4">
        <v>40548</v>
      </c>
      <c r="D8" s="3" t="s">
        <v>10</v>
      </c>
      <c r="E8" s="5">
        <v>2584</v>
      </c>
      <c r="F8" s="2">
        <f t="shared" ca="1" si="0"/>
        <v>30</v>
      </c>
      <c r="G8" s="2">
        <f t="shared" ca="1" si="1"/>
        <v>11</v>
      </c>
      <c r="H8" s="16">
        <f t="shared" ca="1" si="2"/>
        <v>100</v>
      </c>
      <c r="I8" s="16">
        <f t="shared" si="3"/>
        <v>0</v>
      </c>
      <c r="J8" s="16">
        <f t="shared" ca="1" si="4"/>
        <v>0</v>
      </c>
      <c r="K8" s="16">
        <f t="shared" si="5"/>
        <v>100</v>
      </c>
    </row>
    <row r="9" spans="1:11" x14ac:dyDescent="0.3">
      <c r="A9" s="3" t="s">
        <v>18</v>
      </c>
      <c r="B9" s="4">
        <v>34399</v>
      </c>
      <c r="C9" s="4">
        <v>43022</v>
      </c>
      <c r="D9" s="3" t="s">
        <v>0</v>
      </c>
      <c r="E9" s="5">
        <v>1280</v>
      </c>
      <c r="F9" s="2">
        <f t="shared" ca="1" si="0"/>
        <v>28</v>
      </c>
      <c r="G9" s="2">
        <f t="shared" ca="1" si="1"/>
        <v>5</v>
      </c>
      <c r="H9" s="16">
        <f t="shared" ca="1" si="2"/>
        <v>0</v>
      </c>
      <c r="I9" s="16">
        <f t="shared" si="3"/>
        <v>0</v>
      </c>
      <c r="J9" s="16">
        <f t="shared" ca="1" si="4"/>
        <v>0</v>
      </c>
      <c r="K9" s="16">
        <f t="shared" si="5"/>
        <v>0</v>
      </c>
    </row>
    <row r="10" spans="1:11" x14ac:dyDescent="0.3">
      <c r="A10" s="3" t="s">
        <v>19</v>
      </c>
      <c r="B10" s="4">
        <v>22207</v>
      </c>
      <c r="C10" s="4">
        <v>35313</v>
      </c>
      <c r="D10" s="3" t="s">
        <v>2</v>
      </c>
      <c r="E10" s="5">
        <v>1750</v>
      </c>
      <c r="F10" s="2">
        <f t="shared" ca="1" si="0"/>
        <v>62</v>
      </c>
      <c r="G10" s="2">
        <f t="shared" ca="1" si="1"/>
        <v>26</v>
      </c>
      <c r="H10" s="16">
        <f t="shared" ca="1" si="2"/>
        <v>100</v>
      </c>
      <c r="I10" s="16">
        <f t="shared" si="3"/>
        <v>100</v>
      </c>
      <c r="J10" s="16">
        <f t="shared" ca="1" si="4"/>
        <v>0</v>
      </c>
      <c r="K10" s="16">
        <f t="shared" si="5"/>
        <v>0</v>
      </c>
    </row>
    <row r="11" spans="1:11" x14ac:dyDescent="0.3">
      <c r="A11" s="3" t="s">
        <v>20</v>
      </c>
      <c r="B11" s="4">
        <v>32868</v>
      </c>
      <c r="C11" s="4">
        <v>41279</v>
      </c>
      <c r="D11" s="3" t="s">
        <v>2</v>
      </c>
      <c r="E11" s="5">
        <v>1476</v>
      </c>
      <c r="F11" s="2">
        <f t="shared" ca="1" si="0"/>
        <v>32</v>
      </c>
      <c r="G11" s="2">
        <f t="shared" ca="1" si="1"/>
        <v>9</v>
      </c>
      <c r="H11" s="16">
        <f t="shared" ca="1" si="2"/>
        <v>0</v>
      </c>
      <c r="I11" s="16">
        <f t="shared" si="3"/>
        <v>100</v>
      </c>
      <c r="J11" s="16">
        <f t="shared" ca="1" si="4"/>
        <v>0</v>
      </c>
      <c r="K11" s="16">
        <f t="shared" si="5"/>
        <v>0</v>
      </c>
    </row>
    <row r="12" spans="1:11" x14ac:dyDescent="0.3">
      <c r="A12" s="3" t="s">
        <v>21</v>
      </c>
      <c r="B12" s="4">
        <v>25264</v>
      </c>
      <c r="C12" s="4">
        <v>32999</v>
      </c>
      <c r="D12" s="3" t="s">
        <v>1</v>
      </c>
      <c r="E12" s="5">
        <v>3277</v>
      </c>
      <c r="F12" s="2">
        <f t="shared" ca="1" si="0"/>
        <v>53</v>
      </c>
      <c r="G12" s="2">
        <f t="shared" ca="1" si="1"/>
        <v>32</v>
      </c>
      <c r="H12" s="16">
        <f t="shared" ca="1" si="2"/>
        <v>100</v>
      </c>
      <c r="I12" s="16">
        <f t="shared" si="3"/>
        <v>0</v>
      </c>
      <c r="J12" s="16">
        <f t="shared" ca="1" si="4"/>
        <v>0</v>
      </c>
      <c r="K12" s="16">
        <f t="shared" si="5"/>
        <v>100</v>
      </c>
    </row>
    <row r="13" spans="1:11" x14ac:dyDescent="0.3">
      <c r="A13" s="3" t="s">
        <v>22</v>
      </c>
      <c r="B13" s="4">
        <v>24583</v>
      </c>
      <c r="C13" s="4">
        <v>36165</v>
      </c>
      <c r="D13" s="3" t="s">
        <v>2</v>
      </c>
      <c r="E13" s="5">
        <v>1670</v>
      </c>
      <c r="F13" s="2">
        <f t="shared" ca="1" si="0"/>
        <v>55</v>
      </c>
      <c r="G13" s="2">
        <f t="shared" ca="1" si="1"/>
        <v>23</v>
      </c>
      <c r="H13" s="16">
        <f t="shared" ca="1" si="2"/>
        <v>100</v>
      </c>
      <c r="I13" s="16">
        <f t="shared" si="3"/>
        <v>100</v>
      </c>
      <c r="J13" s="16">
        <f t="shared" ca="1" si="4"/>
        <v>0</v>
      </c>
      <c r="K13" s="16">
        <f t="shared" si="5"/>
        <v>0</v>
      </c>
    </row>
    <row r="14" spans="1:11" x14ac:dyDescent="0.3">
      <c r="A14" s="3" t="s">
        <v>23</v>
      </c>
      <c r="B14" s="7">
        <v>32894</v>
      </c>
      <c r="C14" s="7">
        <v>42856</v>
      </c>
      <c r="D14" s="6" t="s">
        <v>2</v>
      </c>
      <c r="E14" s="8">
        <v>1340</v>
      </c>
      <c r="F14" s="9">
        <f t="shared" ca="1" si="0"/>
        <v>32</v>
      </c>
      <c r="G14" s="9">
        <f t="shared" ca="1" si="1"/>
        <v>5</v>
      </c>
      <c r="H14" s="16">
        <f t="shared" ca="1" si="2"/>
        <v>0</v>
      </c>
      <c r="I14" s="16">
        <f t="shared" si="3"/>
        <v>100</v>
      </c>
      <c r="J14" s="16">
        <f t="shared" ca="1" si="4"/>
        <v>0</v>
      </c>
      <c r="K14" s="16">
        <f t="shared" si="5"/>
        <v>0</v>
      </c>
    </row>
    <row r="15" spans="1:11" x14ac:dyDescent="0.3">
      <c r="A15" s="3" t="s">
        <v>24</v>
      </c>
      <c r="B15" s="4">
        <v>28089</v>
      </c>
      <c r="C15" s="4">
        <v>36531</v>
      </c>
      <c r="D15" s="3" t="s">
        <v>0</v>
      </c>
      <c r="E15" s="5">
        <v>1599</v>
      </c>
      <c r="F15" s="2">
        <f t="shared" ca="1" si="0"/>
        <v>45</v>
      </c>
      <c r="G15" s="2">
        <f t="shared" ca="1" si="1"/>
        <v>22</v>
      </c>
      <c r="H15" s="16">
        <f t="shared" ca="1" si="2"/>
        <v>100</v>
      </c>
      <c r="I15" s="16">
        <f t="shared" si="3"/>
        <v>0</v>
      </c>
      <c r="J15" s="16">
        <f t="shared" ca="1" si="4"/>
        <v>100</v>
      </c>
      <c r="K15" s="16">
        <f t="shared" si="5"/>
        <v>0</v>
      </c>
    </row>
    <row r="16" spans="1:11" x14ac:dyDescent="0.3">
      <c r="A16" s="3" t="s">
        <v>25</v>
      </c>
      <c r="B16" s="4">
        <v>34930</v>
      </c>
      <c r="C16" s="4">
        <v>42374</v>
      </c>
      <c r="D16" s="3" t="s">
        <v>2</v>
      </c>
      <c r="E16" s="5">
        <v>1414</v>
      </c>
      <c r="F16" s="2">
        <f t="shared" ca="1" si="0"/>
        <v>27</v>
      </c>
      <c r="G16" s="2">
        <f t="shared" ca="1" si="1"/>
        <v>6</v>
      </c>
      <c r="H16" s="16">
        <f t="shared" ca="1" si="2"/>
        <v>0</v>
      </c>
      <c r="I16" s="16">
        <f t="shared" si="3"/>
        <v>100</v>
      </c>
      <c r="J16" s="16">
        <f t="shared" ca="1" si="4"/>
        <v>0</v>
      </c>
      <c r="K16" s="16">
        <f t="shared" si="5"/>
        <v>0</v>
      </c>
    </row>
    <row r="17" spans="1:11" x14ac:dyDescent="0.3">
      <c r="A17" s="3" t="s">
        <v>26</v>
      </c>
      <c r="B17" s="4">
        <v>31736</v>
      </c>
      <c r="C17" s="4">
        <v>40548</v>
      </c>
      <c r="D17" s="3" t="s">
        <v>0</v>
      </c>
      <c r="E17" s="5">
        <v>1537</v>
      </c>
      <c r="F17" s="2">
        <f t="shared" ca="1" si="0"/>
        <v>35</v>
      </c>
      <c r="G17" s="2">
        <f t="shared" ca="1" si="1"/>
        <v>11</v>
      </c>
      <c r="H17" s="16">
        <f t="shared" ca="1" si="2"/>
        <v>100</v>
      </c>
      <c r="I17" s="16">
        <f t="shared" si="3"/>
        <v>0</v>
      </c>
      <c r="J17" s="16">
        <f t="shared" ca="1" si="4"/>
        <v>100</v>
      </c>
      <c r="K17" s="16">
        <f t="shared" si="5"/>
        <v>0</v>
      </c>
    </row>
    <row r="18" spans="1:11" x14ac:dyDescent="0.3">
      <c r="A18" s="3" t="s">
        <v>27</v>
      </c>
      <c r="B18" s="4">
        <v>29106</v>
      </c>
      <c r="C18" s="4">
        <v>37261</v>
      </c>
      <c r="D18" s="3" t="s">
        <v>2</v>
      </c>
      <c r="E18" s="5">
        <v>2152</v>
      </c>
      <c r="F18" s="2">
        <f t="shared" ca="1" si="0"/>
        <v>43</v>
      </c>
      <c r="G18" s="2">
        <f t="shared" ca="1" si="1"/>
        <v>20</v>
      </c>
      <c r="H18" s="16">
        <f t="shared" ca="1" si="2"/>
        <v>100</v>
      </c>
      <c r="I18" s="16">
        <f t="shared" si="3"/>
        <v>100</v>
      </c>
      <c r="J18" s="16">
        <f t="shared" ca="1" si="4"/>
        <v>0</v>
      </c>
      <c r="K18" s="16">
        <f t="shared" si="5"/>
        <v>0</v>
      </c>
    </row>
    <row r="19" spans="1:11" x14ac:dyDescent="0.3">
      <c r="A19" s="3" t="s">
        <v>28</v>
      </c>
      <c r="B19" s="7">
        <v>34431</v>
      </c>
      <c r="C19" s="7">
        <v>43831</v>
      </c>
      <c r="D19" s="6" t="s">
        <v>2</v>
      </c>
      <c r="E19" s="8">
        <v>1250</v>
      </c>
      <c r="F19" s="9">
        <f t="shared" ca="1" si="0"/>
        <v>28</v>
      </c>
      <c r="G19" s="2">
        <f t="shared" ca="1" si="1"/>
        <v>2</v>
      </c>
      <c r="H19" s="16">
        <f t="shared" ca="1" si="2"/>
        <v>0</v>
      </c>
      <c r="I19" s="16">
        <f t="shared" si="3"/>
        <v>100</v>
      </c>
      <c r="J19" s="16">
        <f t="shared" ca="1" si="4"/>
        <v>0</v>
      </c>
      <c r="K19" s="16">
        <f t="shared" si="5"/>
        <v>0</v>
      </c>
    </row>
    <row r="20" spans="1:11" x14ac:dyDescent="0.3">
      <c r="A20" s="3" t="s">
        <v>29</v>
      </c>
      <c r="B20" s="7">
        <v>33654</v>
      </c>
      <c r="C20" s="7">
        <v>42826</v>
      </c>
      <c r="D20" s="6" t="s">
        <v>2</v>
      </c>
      <c r="E20" s="8">
        <v>1370</v>
      </c>
      <c r="F20" s="2">
        <f t="shared" ca="1" si="0"/>
        <v>30</v>
      </c>
      <c r="G20" s="2">
        <f t="shared" ca="1" si="1"/>
        <v>5</v>
      </c>
      <c r="H20" s="16">
        <f t="shared" ca="1" si="2"/>
        <v>0</v>
      </c>
      <c r="I20" s="16">
        <f t="shared" si="3"/>
        <v>100</v>
      </c>
      <c r="J20" s="16">
        <f t="shared" ca="1" si="4"/>
        <v>0</v>
      </c>
      <c r="K20" s="16">
        <f t="shared" si="5"/>
        <v>0</v>
      </c>
    </row>
    <row r="21" spans="1:11" x14ac:dyDescent="0.3">
      <c r="A21" s="3" t="s">
        <v>30</v>
      </c>
      <c r="B21" s="7">
        <v>32996</v>
      </c>
      <c r="C21" s="7">
        <v>43252</v>
      </c>
      <c r="D21" s="6" t="s">
        <v>2</v>
      </c>
      <c r="E21" s="8">
        <v>1310</v>
      </c>
      <c r="F21" s="9">
        <f t="shared" ca="1" si="0"/>
        <v>32</v>
      </c>
      <c r="G21" s="9">
        <f t="shared" ca="1" si="1"/>
        <v>4</v>
      </c>
      <c r="H21" s="16">
        <f t="shared" ca="1" si="2"/>
        <v>0</v>
      </c>
      <c r="I21" s="16">
        <f t="shared" si="3"/>
        <v>100</v>
      </c>
      <c r="J21" s="16">
        <f t="shared" ca="1" si="4"/>
        <v>0</v>
      </c>
      <c r="K21" s="16">
        <f t="shared" si="5"/>
        <v>0</v>
      </c>
    </row>
    <row r="22" spans="1:11" x14ac:dyDescent="0.3">
      <c r="A22" s="3" t="s">
        <v>31</v>
      </c>
      <c r="B22" s="7">
        <v>36540</v>
      </c>
      <c r="C22" s="7">
        <v>44086</v>
      </c>
      <c r="D22" s="6" t="s">
        <v>2</v>
      </c>
      <c r="E22" s="8">
        <v>1230</v>
      </c>
      <c r="F22" s="2">
        <f t="shared" ca="1" si="0"/>
        <v>22</v>
      </c>
      <c r="G22" s="2">
        <f t="shared" ca="1" si="1"/>
        <v>2</v>
      </c>
      <c r="H22" s="16">
        <f t="shared" ca="1" si="2"/>
        <v>0</v>
      </c>
      <c r="I22" s="16">
        <f t="shared" si="3"/>
        <v>100</v>
      </c>
      <c r="J22" s="16">
        <f t="shared" ca="1" si="4"/>
        <v>0</v>
      </c>
      <c r="K22" s="16">
        <f t="shared" si="5"/>
        <v>0</v>
      </c>
    </row>
    <row r="23" spans="1:11" x14ac:dyDescent="0.3">
      <c r="A23" s="3" t="s">
        <v>32</v>
      </c>
      <c r="B23" s="4">
        <v>30415</v>
      </c>
      <c r="C23" s="4">
        <v>39453</v>
      </c>
      <c r="D23" s="3" t="s">
        <v>10</v>
      </c>
      <c r="E23" s="5">
        <v>2768</v>
      </c>
      <c r="F23" s="2">
        <f t="shared" ca="1" si="0"/>
        <v>39</v>
      </c>
      <c r="G23" s="2">
        <f t="shared" ca="1" si="1"/>
        <v>14</v>
      </c>
      <c r="H23" s="16">
        <f t="shared" ca="1" si="2"/>
        <v>100</v>
      </c>
      <c r="I23" s="16">
        <f t="shared" si="3"/>
        <v>0</v>
      </c>
      <c r="J23" s="16">
        <f t="shared" ca="1" si="4"/>
        <v>0</v>
      </c>
      <c r="K23" s="16">
        <f t="shared" si="5"/>
        <v>100</v>
      </c>
    </row>
    <row r="24" spans="1:11" x14ac:dyDescent="0.3">
      <c r="A24" s="3" t="s">
        <v>33</v>
      </c>
      <c r="B24" s="4">
        <v>30862</v>
      </c>
      <c r="C24" s="4">
        <v>39087</v>
      </c>
      <c r="D24" s="3" t="s">
        <v>10</v>
      </c>
      <c r="E24" s="5">
        <v>2275</v>
      </c>
      <c r="F24" s="2">
        <f t="shared" ca="1" si="0"/>
        <v>38</v>
      </c>
      <c r="G24" s="2">
        <f t="shared" ca="1" si="1"/>
        <v>15</v>
      </c>
      <c r="H24" s="16">
        <f t="shared" ca="1" si="2"/>
        <v>100</v>
      </c>
      <c r="I24" s="16">
        <f t="shared" si="3"/>
        <v>0</v>
      </c>
      <c r="J24" s="16">
        <f t="shared" ca="1" si="4"/>
        <v>0</v>
      </c>
      <c r="K24" s="16">
        <f t="shared" si="5"/>
        <v>100</v>
      </c>
    </row>
    <row r="25" spans="1:11" x14ac:dyDescent="0.3">
      <c r="A25" s="3" t="s">
        <v>34</v>
      </c>
      <c r="B25" s="4">
        <v>34362</v>
      </c>
      <c r="C25" s="4">
        <v>42740</v>
      </c>
      <c r="D25" s="3" t="s">
        <v>0</v>
      </c>
      <c r="E25" s="5">
        <v>1365</v>
      </c>
      <c r="F25" s="2">
        <f t="shared" ca="1" si="0"/>
        <v>28</v>
      </c>
      <c r="G25" s="2">
        <f t="shared" ca="1" si="1"/>
        <v>5</v>
      </c>
      <c r="H25" s="16">
        <f t="shared" ca="1" si="2"/>
        <v>0</v>
      </c>
      <c r="I25" s="16">
        <f t="shared" si="3"/>
        <v>0</v>
      </c>
      <c r="J25" s="16">
        <f t="shared" ca="1" si="4"/>
        <v>0</v>
      </c>
      <c r="K25" s="16">
        <f t="shared" si="5"/>
        <v>0</v>
      </c>
    </row>
    <row r="26" spans="1:11" x14ac:dyDescent="0.3">
      <c r="A26" s="3" t="s">
        <v>35</v>
      </c>
      <c r="B26" s="4">
        <v>31418</v>
      </c>
      <c r="C26" s="4">
        <v>41279</v>
      </c>
      <c r="D26" s="3" t="s">
        <v>2</v>
      </c>
      <c r="E26" s="5">
        <v>1414</v>
      </c>
      <c r="F26" s="2">
        <f t="shared" ca="1" si="0"/>
        <v>36</v>
      </c>
      <c r="G26" s="2">
        <f t="shared" ca="1" si="1"/>
        <v>9</v>
      </c>
      <c r="H26" s="16">
        <f t="shared" ca="1" si="2"/>
        <v>0</v>
      </c>
      <c r="I26" s="16">
        <f t="shared" si="3"/>
        <v>100</v>
      </c>
      <c r="J26" s="16">
        <f t="shared" ca="1" si="4"/>
        <v>0</v>
      </c>
      <c r="K26" s="16">
        <f t="shared" si="5"/>
        <v>0</v>
      </c>
    </row>
    <row r="27" spans="1:11" x14ac:dyDescent="0.3">
      <c r="A27" s="3" t="s">
        <v>36</v>
      </c>
      <c r="B27" s="4">
        <v>34033</v>
      </c>
      <c r="C27" s="4">
        <v>41795</v>
      </c>
      <c r="D27" s="3" t="s">
        <v>2</v>
      </c>
      <c r="E27" s="5">
        <v>1414</v>
      </c>
      <c r="F27" s="2">
        <f t="shared" ca="1" si="0"/>
        <v>29</v>
      </c>
      <c r="G27" s="2">
        <f t="shared" ca="1" si="1"/>
        <v>8</v>
      </c>
      <c r="H27" s="16">
        <f t="shared" ca="1" si="2"/>
        <v>0</v>
      </c>
      <c r="I27" s="16">
        <f t="shared" si="3"/>
        <v>100</v>
      </c>
      <c r="J27" s="16">
        <f t="shared" ca="1" si="4"/>
        <v>0</v>
      </c>
      <c r="K27" s="16">
        <f t="shared" si="5"/>
        <v>0</v>
      </c>
    </row>
    <row r="28" spans="1:11" x14ac:dyDescent="0.3">
      <c r="A28" s="3" t="s">
        <v>37</v>
      </c>
      <c r="B28" s="4">
        <v>32359</v>
      </c>
      <c r="C28" s="4">
        <v>40792</v>
      </c>
      <c r="D28" s="3" t="s">
        <v>2</v>
      </c>
      <c r="E28" s="5">
        <v>1476</v>
      </c>
      <c r="F28" s="2">
        <f t="shared" ca="1" si="0"/>
        <v>34</v>
      </c>
      <c r="G28" s="2">
        <f t="shared" ca="1" si="1"/>
        <v>11</v>
      </c>
      <c r="H28" s="16">
        <f t="shared" ca="1" si="2"/>
        <v>100</v>
      </c>
      <c r="I28" s="16">
        <f t="shared" si="3"/>
        <v>100</v>
      </c>
      <c r="J28" s="16">
        <f t="shared" ca="1" si="4"/>
        <v>0</v>
      </c>
      <c r="K28" s="16">
        <f t="shared" si="5"/>
        <v>0</v>
      </c>
    </row>
    <row r="29" spans="1:11" x14ac:dyDescent="0.3">
      <c r="A29" s="3" t="s">
        <v>38</v>
      </c>
      <c r="B29" s="7">
        <v>34935</v>
      </c>
      <c r="C29" s="7">
        <v>43132</v>
      </c>
      <c r="D29" s="6" t="s">
        <v>2</v>
      </c>
      <c r="E29" s="8">
        <v>1270</v>
      </c>
      <c r="F29" s="9">
        <f t="shared" ca="1" si="0"/>
        <v>27</v>
      </c>
      <c r="G29" s="9">
        <f t="shared" ca="1" si="1"/>
        <v>4</v>
      </c>
      <c r="H29" s="16">
        <f t="shared" ca="1" si="2"/>
        <v>0</v>
      </c>
      <c r="I29" s="16">
        <f t="shared" si="3"/>
        <v>100</v>
      </c>
      <c r="J29" s="16">
        <f t="shared" ca="1" si="4"/>
        <v>0</v>
      </c>
      <c r="K29" s="16">
        <f t="shared" si="5"/>
        <v>0</v>
      </c>
    </row>
  </sheetData>
  <sortState ref="A2:G29">
    <sortCondition ref="A5:A29"/>
  </sortState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29"/>
  <sheetViews>
    <sheetView tabSelected="1" zoomScaleNormal="100" workbookViewId="0">
      <pane ySplit="1" topLeftCell="A2" activePane="bottomLeft" state="frozen"/>
      <selection pane="bottomLeft" activeCell="H2" sqref="H2:I29"/>
    </sheetView>
  </sheetViews>
  <sheetFormatPr defaultColWidth="9.109375" defaultRowHeight="14.4" x14ac:dyDescent="0.3"/>
  <cols>
    <col min="1" max="1" width="14.5546875" style="1" bestFit="1" customWidth="1"/>
    <col min="2" max="2" width="10.77734375" style="1" bestFit="1" customWidth="1"/>
    <col min="3" max="3" width="14" style="1" bestFit="1" customWidth="1"/>
    <col min="4" max="4" width="16.77734375" style="1" bestFit="1" customWidth="1"/>
    <col min="5" max="5" width="11.77734375" style="1" bestFit="1" customWidth="1"/>
    <col min="6" max="6" width="5.88671875" style="1" customWidth="1"/>
    <col min="7" max="7" width="10.44140625" style="1" bestFit="1" customWidth="1"/>
    <col min="8" max="9" width="13.77734375" style="1" customWidth="1"/>
    <col min="10" max="16384" width="9.109375" style="1"/>
  </cols>
  <sheetData>
    <row r="1" spans="1:9" s="14" customFormat="1" x14ac:dyDescent="0.3">
      <c r="A1" s="15" t="s">
        <v>3</v>
      </c>
      <c r="B1" s="15" t="s">
        <v>9</v>
      </c>
      <c r="C1" s="15" t="s">
        <v>8</v>
      </c>
      <c r="D1" s="15" t="s">
        <v>4</v>
      </c>
      <c r="E1" s="15" t="s">
        <v>5</v>
      </c>
      <c r="F1" s="15" t="s">
        <v>6</v>
      </c>
      <c r="G1" s="15" t="s">
        <v>7</v>
      </c>
      <c r="H1" s="15" t="s">
        <v>39</v>
      </c>
      <c r="I1" s="15" t="s">
        <v>40</v>
      </c>
    </row>
    <row r="2" spans="1:9" x14ac:dyDescent="0.3">
      <c r="A2" s="10" t="s">
        <v>11</v>
      </c>
      <c r="B2" s="11">
        <v>31171</v>
      </c>
      <c r="C2" s="11">
        <v>41796</v>
      </c>
      <c r="D2" s="10" t="s">
        <v>2</v>
      </c>
      <c r="E2" s="12">
        <v>1676</v>
      </c>
      <c r="F2" s="13">
        <f ca="1">DATEDIF(B2,TODAY(),"y")</f>
        <v>37</v>
      </c>
      <c r="G2" s="13">
        <f ca="1">DATEDIF(C2,TODAY(),"y")</f>
        <v>8</v>
      </c>
      <c r="H2" s="16">
        <f ca="1">+IF(G2&gt;20,200,IF(G2&gt;10,100,0))</f>
        <v>0</v>
      </c>
      <c r="I2" s="16">
        <f>+IF(D2="Produzione",50,IF(D2="Amministrazione",70,90))</f>
        <v>50</v>
      </c>
    </row>
    <row r="3" spans="1:9" x14ac:dyDescent="0.3">
      <c r="A3" s="3" t="s">
        <v>12</v>
      </c>
      <c r="B3" s="7">
        <v>35776</v>
      </c>
      <c r="C3" s="7">
        <v>43466</v>
      </c>
      <c r="D3" s="6" t="s">
        <v>2</v>
      </c>
      <c r="E3" s="8">
        <v>1252</v>
      </c>
      <c r="F3" s="9">
        <f ca="1">DATEDIF(B3,TODAY(),"y")</f>
        <v>24</v>
      </c>
      <c r="G3" s="9">
        <f ca="1">DATEDIF(C3,TODAY(),"y")</f>
        <v>3</v>
      </c>
      <c r="H3" s="16">
        <f t="shared" ref="H3:H29" ca="1" si="0">+IF(G3&gt;20,200,IF(G3&gt;10,100,0))</f>
        <v>0</v>
      </c>
      <c r="I3" s="16">
        <f t="shared" ref="I3:I30" si="1">+IF(D3="Produzione",50,IF(D3="Amministrazione",70,90))</f>
        <v>50</v>
      </c>
    </row>
    <row r="4" spans="1:9" x14ac:dyDescent="0.3">
      <c r="A4" s="3" t="s">
        <v>13</v>
      </c>
      <c r="B4" s="4">
        <v>30674</v>
      </c>
      <c r="C4" s="4">
        <v>39453</v>
      </c>
      <c r="D4" s="3" t="s">
        <v>0</v>
      </c>
      <c r="E4" s="5">
        <v>1650</v>
      </c>
      <c r="F4" s="2">
        <f ca="1">DATEDIF(B4,TODAY(),"y")</f>
        <v>38</v>
      </c>
      <c r="G4" s="2">
        <f ca="1">DATEDIF(C4,TODAY(),"y")</f>
        <v>14</v>
      </c>
      <c r="H4" s="16">
        <f t="shared" ca="1" si="0"/>
        <v>100</v>
      </c>
      <c r="I4" s="16">
        <f t="shared" si="1"/>
        <v>70</v>
      </c>
    </row>
    <row r="5" spans="1:9" x14ac:dyDescent="0.3">
      <c r="A5" s="3" t="s">
        <v>14</v>
      </c>
      <c r="B5" s="7">
        <v>32906</v>
      </c>
      <c r="C5" s="7">
        <v>43831</v>
      </c>
      <c r="D5" s="6" t="s">
        <v>2</v>
      </c>
      <c r="E5" s="8">
        <v>1250</v>
      </c>
      <c r="F5" s="2">
        <f ca="1">DATEDIF(B5,TODAY(),"y")</f>
        <v>32</v>
      </c>
      <c r="G5" s="2">
        <f ca="1">DATEDIF(C5,TODAY(),"y")</f>
        <v>2</v>
      </c>
      <c r="H5" s="16">
        <f t="shared" ca="1" si="0"/>
        <v>0</v>
      </c>
      <c r="I5" s="16">
        <f t="shared" si="1"/>
        <v>50</v>
      </c>
    </row>
    <row r="6" spans="1:9" x14ac:dyDescent="0.3">
      <c r="A6" s="3" t="s">
        <v>15</v>
      </c>
      <c r="B6" s="4">
        <v>20611</v>
      </c>
      <c r="C6" s="4">
        <v>31872</v>
      </c>
      <c r="D6" s="3" t="s">
        <v>1</v>
      </c>
      <c r="E6" s="5">
        <v>3680</v>
      </c>
      <c r="F6" s="2">
        <f ca="1">DATEDIF(B6,TODAY(),"y")</f>
        <v>66</v>
      </c>
      <c r="G6" s="2">
        <f ca="1">DATEDIF(C6,TODAY(),"y")</f>
        <v>35</v>
      </c>
      <c r="H6" s="16">
        <f t="shared" ca="1" si="0"/>
        <v>200</v>
      </c>
      <c r="I6" s="16">
        <f t="shared" si="1"/>
        <v>90</v>
      </c>
    </row>
    <row r="7" spans="1:9" x14ac:dyDescent="0.3">
      <c r="A7" s="3" t="s">
        <v>16</v>
      </c>
      <c r="B7" s="4">
        <v>31053</v>
      </c>
      <c r="C7" s="4">
        <v>40303</v>
      </c>
      <c r="D7" s="3" t="s">
        <v>2</v>
      </c>
      <c r="E7" s="5">
        <v>1623</v>
      </c>
      <c r="F7" s="2">
        <f ca="1">DATEDIF(B7,TODAY(),"y")</f>
        <v>37</v>
      </c>
      <c r="G7" s="2">
        <f ca="1">DATEDIF(C7,TODAY(),"y")</f>
        <v>12</v>
      </c>
      <c r="H7" s="16">
        <f t="shared" ca="1" si="0"/>
        <v>100</v>
      </c>
      <c r="I7" s="16">
        <f t="shared" si="1"/>
        <v>50</v>
      </c>
    </row>
    <row r="8" spans="1:9" x14ac:dyDescent="0.3">
      <c r="A8" s="3" t="s">
        <v>17</v>
      </c>
      <c r="B8" s="4">
        <v>33657</v>
      </c>
      <c r="C8" s="4">
        <v>40548</v>
      </c>
      <c r="D8" s="3" t="s">
        <v>10</v>
      </c>
      <c r="E8" s="5">
        <v>2584</v>
      </c>
      <c r="F8" s="2">
        <f ca="1">DATEDIF(B8,TODAY(),"y")</f>
        <v>30</v>
      </c>
      <c r="G8" s="2">
        <f ca="1">DATEDIF(C8,TODAY(),"y")</f>
        <v>11</v>
      </c>
      <c r="H8" s="16">
        <f t="shared" ca="1" si="0"/>
        <v>100</v>
      </c>
      <c r="I8" s="16">
        <f t="shared" si="1"/>
        <v>90</v>
      </c>
    </row>
    <row r="9" spans="1:9" x14ac:dyDescent="0.3">
      <c r="A9" s="3" t="s">
        <v>18</v>
      </c>
      <c r="B9" s="4">
        <v>34399</v>
      </c>
      <c r="C9" s="4">
        <v>43022</v>
      </c>
      <c r="D9" s="3" t="s">
        <v>0</v>
      </c>
      <c r="E9" s="5">
        <v>1280</v>
      </c>
      <c r="F9" s="2">
        <f ca="1">DATEDIF(B9,TODAY(),"y")</f>
        <v>28</v>
      </c>
      <c r="G9" s="2">
        <f ca="1">DATEDIF(C9,TODAY(),"y")</f>
        <v>5</v>
      </c>
      <c r="H9" s="16">
        <f t="shared" ca="1" si="0"/>
        <v>0</v>
      </c>
      <c r="I9" s="16">
        <f t="shared" si="1"/>
        <v>70</v>
      </c>
    </row>
    <row r="10" spans="1:9" x14ac:dyDescent="0.3">
      <c r="A10" s="3" t="s">
        <v>19</v>
      </c>
      <c r="B10" s="4">
        <v>22207</v>
      </c>
      <c r="C10" s="4">
        <v>35313</v>
      </c>
      <c r="D10" s="3" t="s">
        <v>2</v>
      </c>
      <c r="E10" s="5">
        <v>1750</v>
      </c>
      <c r="F10" s="2">
        <f ca="1">DATEDIF(B10,TODAY(),"y")</f>
        <v>62</v>
      </c>
      <c r="G10" s="2">
        <f ca="1">DATEDIF(C10,TODAY(),"y")</f>
        <v>26</v>
      </c>
      <c r="H10" s="16">
        <f t="shared" ca="1" si="0"/>
        <v>200</v>
      </c>
      <c r="I10" s="16">
        <f t="shared" si="1"/>
        <v>50</v>
      </c>
    </row>
    <row r="11" spans="1:9" x14ac:dyDescent="0.3">
      <c r="A11" s="3" t="s">
        <v>20</v>
      </c>
      <c r="B11" s="4">
        <v>32868</v>
      </c>
      <c r="C11" s="4">
        <v>41279</v>
      </c>
      <c r="D11" s="3" t="s">
        <v>2</v>
      </c>
      <c r="E11" s="5">
        <v>1476</v>
      </c>
      <c r="F11" s="2">
        <f ca="1">DATEDIF(B11,TODAY(),"y")</f>
        <v>32</v>
      </c>
      <c r="G11" s="2">
        <f ca="1">DATEDIF(C11,TODAY(),"y")</f>
        <v>9</v>
      </c>
      <c r="H11" s="16">
        <f t="shared" ca="1" si="0"/>
        <v>0</v>
      </c>
      <c r="I11" s="16">
        <f t="shared" si="1"/>
        <v>50</v>
      </c>
    </row>
    <row r="12" spans="1:9" x14ac:dyDescent="0.3">
      <c r="A12" s="3" t="s">
        <v>21</v>
      </c>
      <c r="B12" s="4">
        <v>25264</v>
      </c>
      <c r="C12" s="4">
        <v>32999</v>
      </c>
      <c r="D12" s="3" t="s">
        <v>1</v>
      </c>
      <c r="E12" s="5">
        <v>3277</v>
      </c>
      <c r="F12" s="2">
        <f ca="1">DATEDIF(B12,TODAY(),"y")</f>
        <v>53</v>
      </c>
      <c r="G12" s="2">
        <f ca="1">DATEDIF(C12,TODAY(),"y")</f>
        <v>32</v>
      </c>
      <c r="H12" s="16">
        <f t="shared" ca="1" si="0"/>
        <v>200</v>
      </c>
      <c r="I12" s="16">
        <f t="shared" si="1"/>
        <v>90</v>
      </c>
    </row>
    <row r="13" spans="1:9" x14ac:dyDescent="0.3">
      <c r="A13" s="3" t="s">
        <v>22</v>
      </c>
      <c r="B13" s="4">
        <v>24583</v>
      </c>
      <c r="C13" s="4">
        <v>36165</v>
      </c>
      <c r="D13" s="3" t="s">
        <v>2</v>
      </c>
      <c r="E13" s="5">
        <v>1670</v>
      </c>
      <c r="F13" s="2">
        <f ca="1">DATEDIF(B13,TODAY(),"y")</f>
        <v>55</v>
      </c>
      <c r="G13" s="2">
        <f ca="1">DATEDIF(C13,TODAY(),"y")</f>
        <v>23</v>
      </c>
      <c r="H13" s="16">
        <f t="shared" ca="1" si="0"/>
        <v>200</v>
      </c>
      <c r="I13" s="16">
        <f t="shared" si="1"/>
        <v>50</v>
      </c>
    </row>
    <row r="14" spans="1:9" x14ac:dyDescent="0.3">
      <c r="A14" s="3" t="s">
        <v>23</v>
      </c>
      <c r="B14" s="7">
        <v>32894</v>
      </c>
      <c r="C14" s="7">
        <v>42856</v>
      </c>
      <c r="D14" s="6" t="s">
        <v>2</v>
      </c>
      <c r="E14" s="8">
        <v>1340</v>
      </c>
      <c r="F14" s="9">
        <f ca="1">DATEDIF(B14,TODAY(),"y")</f>
        <v>32</v>
      </c>
      <c r="G14" s="9">
        <f ca="1">DATEDIF(C14,TODAY(),"y")</f>
        <v>5</v>
      </c>
      <c r="H14" s="16">
        <f t="shared" ca="1" si="0"/>
        <v>0</v>
      </c>
      <c r="I14" s="16">
        <f t="shared" si="1"/>
        <v>50</v>
      </c>
    </row>
    <row r="15" spans="1:9" x14ac:dyDescent="0.3">
      <c r="A15" s="3" t="s">
        <v>24</v>
      </c>
      <c r="B15" s="4">
        <v>28089</v>
      </c>
      <c r="C15" s="4">
        <v>36531</v>
      </c>
      <c r="D15" s="3" t="s">
        <v>0</v>
      </c>
      <c r="E15" s="5">
        <v>1599</v>
      </c>
      <c r="F15" s="2">
        <f ca="1">DATEDIF(B15,TODAY(),"y")</f>
        <v>45</v>
      </c>
      <c r="G15" s="2">
        <f ca="1">DATEDIF(C15,TODAY(),"y")</f>
        <v>22</v>
      </c>
      <c r="H15" s="16">
        <f t="shared" ca="1" si="0"/>
        <v>200</v>
      </c>
      <c r="I15" s="16">
        <f t="shared" si="1"/>
        <v>70</v>
      </c>
    </row>
    <row r="16" spans="1:9" x14ac:dyDescent="0.3">
      <c r="A16" s="3" t="s">
        <v>25</v>
      </c>
      <c r="B16" s="4">
        <v>34930</v>
      </c>
      <c r="C16" s="4">
        <v>42374</v>
      </c>
      <c r="D16" s="3" t="s">
        <v>2</v>
      </c>
      <c r="E16" s="5">
        <v>1414</v>
      </c>
      <c r="F16" s="2">
        <f ca="1">DATEDIF(B16,TODAY(),"y")</f>
        <v>27</v>
      </c>
      <c r="G16" s="2">
        <f ca="1">DATEDIF(C16,TODAY(),"y")</f>
        <v>6</v>
      </c>
      <c r="H16" s="16">
        <f t="shared" ca="1" si="0"/>
        <v>0</v>
      </c>
      <c r="I16" s="16">
        <f t="shared" si="1"/>
        <v>50</v>
      </c>
    </row>
    <row r="17" spans="1:9" x14ac:dyDescent="0.3">
      <c r="A17" s="3" t="s">
        <v>26</v>
      </c>
      <c r="B17" s="4">
        <v>31736</v>
      </c>
      <c r="C17" s="4">
        <v>40548</v>
      </c>
      <c r="D17" s="3" t="s">
        <v>0</v>
      </c>
      <c r="E17" s="5">
        <v>1537</v>
      </c>
      <c r="F17" s="2">
        <f ca="1">DATEDIF(B17,TODAY(),"y")</f>
        <v>35</v>
      </c>
      <c r="G17" s="2">
        <f ca="1">DATEDIF(C17,TODAY(),"y")</f>
        <v>11</v>
      </c>
      <c r="H17" s="16">
        <f t="shared" ca="1" si="0"/>
        <v>100</v>
      </c>
      <c r="I17" s="16">
        <f t="shared" si="1"/>
        <v>70</v>
      </c>
    </row>
    <row r="18" spans="1:9" x14ac:dyDescent="0.3">
      <c r="A18" s="3" t="s">
        <v>27</v>
      </c>
      <c r="B18" s="4">
        <v>29106</v>
      </c>
      <c r="C18" s="4">
        <v>37261</v>
      </c>
      <c r="D18" s="3" t="s">
        <v>2</v>
      </c>
      <c r="E18" s="5">
        <v>2152</v>
      </c>
      <c r="F18" s="2">
        <f ca="1">DATEDIF(B18,TODAY(),"y")</f>
        <v>43</v>
      </c>
      <c r="G18" s="2">
        <f ca="1">DATEDIF(C18,TODAY(),"y")</f>
        <v>20</v>
      </c>
      <c r="H18" s="16">
        <f t="shared" ca="1" si="0"/>
        <v>100</v>
      </c>
      <c r="I18" s="16">
        <f t="shared" si="1"/>
        <v>50</v>
      </c>
    </row>
    <row r="19" spans="1:9" x14ac:dyDescent="0.3">
      <c r="A19" s="3" t="s">
        <v>28</v>
      </c>
      <c r="B19" s="7">
        <v>34431</v>
      </c>
      <c r="C19" s="7">
        <v>43831</v>
      </c>
      <c r="D19" s="6" t="s">
        <v>2</v>
      </c>
      <c r="E19" s="8">
        <v>1250</v>
      </c>
      <c r="F19" s="9">
        <f ca="1">DATEDIF(B19,TODAY(),"y")</f>
        <v>28</v>
      </c>
      <c r="G19" s="2">
        <f ca="1">DATEDIF(C19,TODAY(),"y")</f>
        <v>2</v>
      </c>
      <c r="H19" s="16">
        <f t="shared" ca="1" si="0"/>
        <v>0</v>
      </c>
      <c r="I19" s="16">
        <f t="shared" si="1"/>
        <v>50</v>
      </c>
    </row>
    <row r="20" spans="1:9" x14ac:dyDescent="0.3">
      <c r="A20" s="3" t="s">
        <v>29</v>
      </c>
      <c r="B20" s="7">
        <v>33654</v>
      </c>
      <c r="C20" s="7">
        <v>42826</v>
      </c>
      <c r="D20" s="6" t="s">
        <v>2</v>
      </c>
      <c r="E20" s="8">
        <v>1370</v>
      </c>
      <c r="F20" s="2">
        <f ca="1">DATEDIF(B20,TODAY(),"y")</f>
        <v>30</v>
      </c>
      <c r="G20" s="2">
        <f ca="1">DATEDIF(C20,TODAY(),"y")</f>
        <v>5</v>
      </c>
      <c r="H20" s="16">
        <f t="shared" ca="1" si="0"/>
        <v>0</v>
      </c>
      <c r="I20" s="16">
        <f t="shared" si="1"/>
        <v>50</v>
      </c>
    </row>
    <row r="21" spans="1:9" x14ac:dyDescent="0.3">
      <c r="A21" s="3" t="s">
        <v>30</v>
      </c>
      <c r="B21" s="7">
        <v>32996</v>
      </c>
      <c r="C21" s="7">
        <v>43252</v>
      </c>
      <c r="D21" s="6" t="s">
        <v>2</v>
      </c>
      <c r="E21" s="8">
        <v>1310</v>
      </c>
      <c r="F21" s="9">
        <f ca="1">DATEDIF(B21,TODAY(),"y")</f>
        <v>32</v>
      </c>
      <c r="G21" s="9">
        <f ca="1">DATEDIF(C21,TODAY(),"y")</f>
        <v>4</v>
      </c>
      <c r="H21" s="16">
        <f t="shared" ca="1" si="0"/>
        <v>0</v>
      </c>
      <c r="I21" s="16">
        <f t="shared" si="1"/>
        <v>50</v>
      </c>
    </row>
    <row r="22" spans="1:9" x14ac:dyDescent="0.3">
      <c r="A22" s="3" t="s">
        <v>31</v>
      </c>
      <c r="B22" s="7">
        <v>36540</v>
      </c>
      <c r="C22" s="7">
        <v>44086</v>
      </c>
      <c r="D22" s="6" t="s">
        <v>2</v>
      </c>
      <c r="E22" s="8">
        <v>1230</v>
      </c>
      <c r="F22" s="2">
        <f ca="1">DATEDIF(B22,TODAY(),"y")</f>
        <v>22</v>
      </c>
      <c r="G22" s="2">
        <f ca="1">DATEDIF(C22,TODAY(),"y")</f>
        <v>2</v>
      </c>
      <c r="H22" s="16">
        <f t="shared" ca="1" si="0"/>
        <v>0</v>
      </c>
      <c r="I22" s="16">
        <f t="shared" si="1"/>
        <v>50</v>
      </c>
    </row>
    <row r="23" spans="1:9" x14ac:dyDescent="0.3">
      <c r="A23" s="3" t="s">
        <v>32</v>
      </c>
      <c r="B23" s="4">
        <v>30415</v>
      </c>
      <c r="C23" s="4">
        <v>39453</v>
      </c>
      <c r="D23" s="3" t="s">
        <v>10</v>
      </c>
      <c r="E23" s="5">
        <v>2768</v>
      </c>
      <c r="F23" s="2">
        <f ca="1">DATEDIF(B23,TODAY(),"y")</f>
        <v>39</v>
      </c>
      <c r="G23" s="2">
        <f ca="1">DATEDIF(C23,TODAY(),"y")</f>
        <v>14</v>
      </c>
      <c r="H23" s="16">
        <f t="shared" ca="1" si="0"/>
        <v>100</v>
      </c>
      <c r="I23" s="16">
        <f t="shared" si="1"/>
        <v>90</v>
      </c>
    </row>
    <row r="24" spans="1:9" x14ac:dyDescent="0.3">
      <c r="A24" s="3" t="s">
        <v>33</v>
      </c>
      <c r="B24" s="4">
        <v>30862</v>
      </c>
      <c r="C24" s="4">
        <v>39087</v>
      </c>
      <c r="D24" s="3" t="s">
        <v>10</v>
      </c>
      <c r="E24" s="5">
        <v>2275</v>
      </c>
      <c r="F24" s="2">
        <f ca="1">DATEDIF(B24,TODAY(),"y")</f>
        <v>38</v>
      </c>
      <c r="G24" s="2">
        <f ca="1">DATEDIF(C24,TODAY(),"y")</f>
        <v>15</v>
      </c>
      <c r="H24" s="16">
        <f t="shared" ca="1" si="0"/>
        <v>100</v>
      </c>
      <c r="I24" s="16">
        <f t="shared" si="1"/>
        <v>90</v>
      </c>
    </row>
    <row r="25" spans="1:9" x14ac:dyDescent="0.3">
      <c r="A25" s="3" t="s">
        <v>34</v>
      </c>
      <c r="B25" s="4">
        <v>34362</v>
      </c>
      <c r="C25" s="4">
        <v>42740</v>
      </c>
      <c r="D25" s="3" t="s">
        <v>0</v>
      </c>
      <c r="E25" s="5">
        <v>1365</v>
      </c>
      <c r="F25" s="2">
        <f ca="1">DATEDIF(B25,TODAY(),"y")</f>
        <v>28</v>
      </c>
      <c r="G25" s="2">
        <f ca="1">DATEDIF(C25,TODAY(),"y")</f>
        <v>5</v>
      </c>
      <c r="H25" s="16">
        <f t="shared" ca="1" si="0"/>
        <v>0</v>
      </c>
      <c r="I25" s="16">
        <f t="shared" si="1"/>
        <v>70</v>
      </c>
    </row>
    <row r="26" spans="1:9" x14ac:dyDescent="0.3">
      <c r="A26" s="3" t="s">
        <v>35</v>
      </c>
      <c r="B26" s="4">
        <v>31418</v>
      </c>
      <c r="C26" s="4">
        <v>41279</v>
      </c>
      <c r="D26" s="3" t="s">
        <v>2</v>
      </c>
      <c r="E26" s="5">
        <v>1414</v>
      </c>
      <c r="F26" s="2">
        <f ca="1">DATEDIF(B26,TODAY(),"y")</f>
        <v>36</v>
      </c>
      <c r="G26" s="2">
        <f ca="1">DATEDIF(C26,TODAY(),"y")</f>
        <v>9</v>
      </c>
      <c r="H26" s="16">
        <f t="shared" ca="1" si="0"/>
        <v>0</v>
      </c>
      <c r="I26" s="16">
        <f t="shared" si="1"/>
        <v>50</v>
      </c>
    </row>
    <row r="27" spans="1:9" x14ac:dyDescent="0.3">
      <c r="A27" s="3" t="s">
        <v>36</v>
      </c>
      <c r="B27" s="4">
        <v>34033</v>
      </c>
      <c r="C27" s="4">
        <v>41795</v>
      </c>
      <c r="D27" s="3" t="s">
        <v>2</v>
      </c>
      <c r="E27" s="5">
        <v>1414</v>
      </c>
      <c r="F27" s="2">
        <f ca="1">DATEDIF(B27,TODAY(),"y")</f>
        <v>29</v>
      </c>
      <c r="G27" s="2">
        <f ca="1">DATEDIF(C27,TODAY(),"y")</f>
        <v>8</v>
      </c>
      <c r="H27" s="16">
        <f t="shared" ca="1" si="0"/>
        <v>0</v>
      </c>
      <c r="I27" s="16">
        <f t="shared" si="1"/>
        <v>50</v>
      </c>
    </row>
    <row r="28" spans="1:9" x14ac:dyDescent="0.3">
      <c r="A28" s="3" t="s">
        <v>37</v>
      </c>
      <c r="B28" s="4">
        <v>32359</v>
      </c>
      <c r="C28" s="4">
        <v>40792</v>
      </c>
      <c r="D28" s="3" t="s">
        <v>2</v>
      </c>
      <c r="E28" s="5">
        <v>1476</v>
      </c>
      <c r="F28" s="2">
        <f ca="1">DATEDIF(B28,TODAY(),"y")</f>
        <v>34</v>
      </c>
      <c r="G28" s="2">
        <f ca="1">DATEDIF(C28,TODAY(),"y")</f>
        <v>11</v>
      </c>
      <c r="H28" s="16">
        <f t="shared" ca="1" si="0"/>
        <v>100</v>
      </c>
      <c r="I28" s="16">
        <f t="shared" si="1"/>
        <v>50</v>
      </c>
    </row>
    <row r="29" spans="1:9" x14ac:dyDescent="0.3">
      <c r="A29" s="3" t="s">
        <v>38</v>
      </c>
      <c r="B29" s="7">
        <v>34935</v>
      </c>
      <c r="C29" s="7">
        <v>43132</v>
      </c>
      <c r="D29" s="6" t="s">
        <v>2</v>
      </c>
      <c r="E29" s="8">
        <v>1270</v>
      </c>
      <c r="F29" s="9">
        <f ca="1">DATEDIF(B29,TODAY(),"y")</f>
        <v>27</v>
      </c>
      <c r="G29" s="9">
        <f ca="1">DATEDIF(C29,TODAY(),"y")</f>
        <v>4</v>
      </c>
      <c r="H29" s="16">
        <f t="shared" ca="1" si="0"/>
        <v>0</v>
      </c>
      <c r="I29" s="16">
        <f t="shared" si="1"/>
        <v>50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V34"/>
  <sheetViews>
    <sheetView topLeftCell="B1" zoomScaleNormal="100" workbookViewId="0">
      <pane ySplit="1" topLeftCell="A2" activePane="bottomLeft" state="frozen"/>
      <selection pane="bottomLeft" activeCell="C31" sqref="C31:D35"/>
    </sheetView>
  </sheetViews>
  <sheetFormatPr defaultColWidth="9.109375" defaultRowHeight="14.4" x14ac:dyDescent="0.3"/>
  <cols>
    <col min="1" max="1" width="21.33203125" style="1" bestFit="1" customWidth="1"/>
    <col min="2" max="2" width="11.77734375" style="1" bestFit="1" customWidth="1"/>
    <col min="3" max="3" width="14" style="1" bestFit="1" customWidth="1"/>
    <col min="4" max="4" width="16.77734375" style="1" bestFit="1" customWidth="1"/>
    <col min="5" max="5" width="11.77734375" style="1" bestFit="1" customWidth="1"/>
    <col min="6" max="6" width="5.5546875" style="1" bestFit="1" customWidth="1"/>
    <col min="7" max="7" width="14.44140625" style="1" bestFit="1" customWidth="1"/>
    <col min="8" max="9" width="13.77734375" style="1" customWidth="1"/>
    <col min="10" max="10" width="16.33203125" style="1" bestFit="1" customWidth="1"/>
    <col min="11" max="11" width="14" style="1" bestFit="1" customWidth="1"/>
    <col min="12" max="12" width="19.33203125" style="1" bestFit="1" customWidth="1"/>
    <col min="13" max="13" width="19.44140625" style="1" bestFit="1" customWidth="1"/>
    <col min="14" max="14" width="19.33203125" style="1" bestFit="1" customWidth="1"/>
    <col min="15" max="18" width="9.109375" style="1"/>
    <col min="19" max="19" width="11.88671875" style="1" bestFit="1" customWidth="1"/>
    <col min="20" max="23" width="9.109375" style="1"/>
    <col min="24" max="24" width="21.33203125" style="1" bestFit="1" customWidth="1"/>
    <col min="25" max="25" width="11.77734375" style="1" bestFit="1" customWidth="1"/>
    <col min="26" max="16384" width="9.109375" style="1"/>
  </cols>
  <sheetData>
    <row r="1" spans="1:22" s="14" customFormat="1" x14ac:dyDescent="0.3">
      <c r="A1" s="15" t="s">
        <v>3</v>
      </c>
      <c r="B1" s="15" t="s">
        <v>9</v>
      </c>
      <c r="C1" s="15" t="s">
        <v>8</v>
      </c>
      <c r="D1" s="15" t="s">
        <v>4</v>
      </c>
      <c r="E1" s="15" t="s">
        <v>5</v>
      </c>
      <c r="F1" s="15" t="s">
        <v>6</v>
      </c>
      <c r="G1" s="15" t="s">
        <v>7</v>
      </c>
      <c r="H1" s="15" t="s">
        <v>39</v>
      </c>
      <c r="I1" s="15" t="s">
        <v>40</v>
      </c>
      <c r="J1" s="28" t="s">
        <v>48</v>
      </c>
      <c r="K1" s="28" t="s">
        <v>51</v>
      </c>
      <c r="L1" s="28" t="s">
        <v>52</v>
      </c>
      <c r="M1" s="28" t="s">
        <v>53</v>
      </c>
      <c r="N1" s="28" t="s">
        <v>54</v>
      </c>
    </row>
    <row r="2" spans="1:22" x14ac:dyDescent="0.3">
      <c r="A2" s="10" t="s">
        <v>11</v>
      </c>
      <c r="B2" s="11">
        <v>31171</v>
      </c>
      <c r="C2" s="11">
        <v>41796</v>
      </c>
      <c r="D2" s="10" t="s">
        <v>2</v>
      </c>
      <c r="E2" s="12">
        <v>1676</v>
      </c>
      <c r="F2" s="13">
        <f ca="1">DATEDIF(B2,TODAY(),"y")</f>
        <v>37</v>
      </c>
      <c r="G2" s="13">
        <f ca="1">DATEDIF(C2,TODAY(),"y")</f>
        <v>8</v>
      </c>
      <c r="H2" s="13">
        <f ca="1">+IF(G2&gt;20,200,IF(G2&gt;10,100,0))</f>
        <v>0</v>
      </c>
      <c r="I2" s="13">
        <f>+IF(D2="Produzione",50,IF(D2="Amministrazione",70,90))</f>
        <v>50</v>
      </c>
      <c r="J2" s="16">
        <f ca="1">+H2+I2</f>
        <v>50</v>
      </c>
      <c r="K2" s="16">
        <f>INT((C2-B2)/365.25)</f>
        <v>29</v>
      </c>
      <c r="L2" s="16">
        <f>+DATEDIF(B2,C2,"D")</f>
        <v>10625</v>
      </c>
      <c r="M2" s="16">
        <f>+DATEDIF(B2,C2,"M")</f>
        <v>349</v>
      </c>
      <c r="N2" s="16">
        <f>+DATEDIF(B2,C2,"Y")</f>
        <v>29</v>
      </c>
    </row>
    <row r="3" spans="1:22" x14ac:dyDescent="0.3">
      <c r="A3" s="3" t="s">
        <v>12</v>
      </c>
      <c r="B3" s="7">
        <v>35776</v>
      </c>
      <c r="C3" s="7">
        <v>43466</v>
      </c>
      <c r="D3" s="6" t="s">
        <v>2</v>
      </c>
      <c r="E3" s="8">
        <v>1252</v>
      </c>
      <c r="F3" s="9">
        <f ca="1">DATEDIF(B3,TODAY(),"y")</f>
        <v>24</v>
      </c>
      <c r="G3" s="9">
        <f ca="1">DATEDIF(C3,TODAY(),"y")</f>
        <v>3</v>
      </c>
      <c r="H3" s="13">
        <f t="shared" ref="H3:H29" ca="1" si="0">+IF(G3&gt;20,200,IF(G3&gt;10,100,0))</f>
        <v>0</v>
      </c>
      <c r="I3" s="13">
        <f t="shared" ref="I3:I30" si="1">+IF(D3="Produzione",50,IF(D3="Amministrazione",70,90))</f>
        <v>50</v>
      </c>
      <c r="J3" s="16">
        <f t="shared" ref="J3:J29" ca="1" si="2">+H3+I3</f>
        <v>50</v>
      </c>
      <c r="K3" s="16">
        <f>INT(YEARFRAC(B3,C3,1))</f>
        <v>21</v>
      </c>
      <c r="L3" s="16">
        <f t="shared" ref="L3:L29" si="3">+DATEDIF(B3,C3,"D")</f>
        <v>7690</v>
      </c>
      <c r="M3" s="16">
        <f t="shared" ref="M3:M29" si="4">+DATEDIF(B3,C3,"M")</f>
        <v>252</v>
      </c>
      <c r="N3" s="16">
        <f t="shared" ref="N3:N29" si="5">+DATEDIF(B3,C3,"Y")</f>
        <v>21</v>
      </c>
    </row>
    <row r="4" spans="1:22" x14ac:dyDescent="0.3">
      <c r="A4" s="3" t="s">
        <v>13</v>
      </c>
      <c r="B4" s="4">
        <v>30674</v>
      </c>
      <c r="C4" s="4">
        <v>39453</v>
      </c>
      <c r="D4" s="3" t="s">
        <v>0</v>
      </c>
      <c r="E4" s="5">
        <v>1650</v>
      </c>
      <c r="F4" s="2">
        <f ca="1">DATEDIF(B4,TODAY(),"y")</f>
        <v>38</v>
      </c>
      <c r="G4" s="2">
        <f ca="1">DATEDIF(C4,TODAY(),"y")</f>
        <v>14</v>
      </c>
      <c r="H4" s="13">
        <f t="shared" ca="1" si="0"/>
        <v>100</v>
      </c>
      <c r="I4" s="13">
        <f t="shared" si="1"/>
        <v>70</v>
      </c>
      <c r="J4" s="16">
        <f t="shared" ca="1" si="2"/>
        <v>170</v>
      </c>
      <c r="K4" s="16">
        <f>INT(YEARFRAC(B4,C4,1))</f>
        <v>24</v>
      </c>
      <c r="L4" s="16">
        <f t="shared" si="3"/>
        <v>8779</v>
      </c>
      <c r="M4" s="16">
        <f t="shared" si="4"/>
        <v>288</v>
      </c>
      <c r="N4" s="16">
        <f t="shared" si="5"/>
        <v>24</v>
      </c>
    </row>
    <row r="5" spans="1:22" x14ac:dyDescent="0.3">
      <c r="A5" s="3" t="s">
        <v>14</v>
      </c>
      <c r="B5" s="7">
        <v>32906</v>
      </c>
      <c r="C5" s="7">
        <v>43831</v>
      </c>
      <c r="D5" s="6" t="s">
        <v>2</v>
      </c>
      <c r="E5" s="8">
        <v>1250</v>
      </c>
      <c r="F5" s="2">
        <f ca="1">DATEDIF(B5,TODAY(),"y")</f>
        <v>32</v>
      </c>
      <c r="G5" s="2">
        <f ca="1">DATEDIF(C5,TODAY(),"y")</f>
        <v>2</v>
      </c>
      <c r="H5" s="13">
        <f t="shared" ca="1" si="0"/>
        <v>0</v>
      </c>
      <c r="I5" s="13">
        <f t="shared" si="1"/>
        <v>50</v>
      </c>
      <c r="J5" s="16">
        <f t="shared" ca="1" si="2"/>
        <v>50</v>
      </c>
      <c r="K5" s="16">
        <f>INT(YEARFRAC(B5,C5,1))</f>
        <v>29</v>
      </c>
      <c r="L5" s="16">
        <f t="shared" si="3"/>
        <v>10925</v>
      </c>
      <c r="M5" s="16">
        <f t="shared" si="4"/>
        <v>358</v>
      </c>
      <c r="N5" s="16">
        <f t="shared" si="5"/>
        <v>29</v>
      </c>
    </row>
    <row r="6" spans="1:22" x14ac:dyDescent="0.3">
      <c r="A6" s="3" t="s">
        <v>15</v>
      </c>
      <c r="B6" s="4">
        <v>20611</v>
      </c>
      <c r="C6" s="4">
        <v>31872</v>
      </c>
      <c r="D6" s="3" t="s">
        <v>1</v>
      </c>
      <c r="E6" s="5">
        <v>3680</v>
      </c>
      <c r="F6" s="2">
        <f ca="1">DATEDIF(B6,TODAY(),"y")</f>
        <v>66</v>
      </c>
      <c r="G6" s="2">
        <f ca="1">DATEDIF(C6,TODAY(),"y")</f>
        <v>35</v>
      </c>
      <c r="H6" s="13">
        <f t="shared" ca="1" si="0"/>
        <v>200</v>
      </c>
      <c r="I6" s="13">
        <f t="shared" si="1"/>
        <v>90</v>
      </c>
      <c r="J6" s="16">
        <f t="shared" ca="1" si="2"/>
        <v>290</v>
      </c>
      <c r="K6" s="16">
        <f>INT(YEARFRAC(B6,C6,1))</f>
        <v>30</v>
      </c>
      <c r="L6" s="16">
        <f t="shared" si="3"/>
        <v>11261</v>
      </c>
      <c r="M6" s="16">
        <f t="shared" si="4"/>
        <v>370</v>
      </c>
      <c r="N6" s="16">
        <f t="shared" si="5"/>
        <v>30</v>
      </c>
    </row>
    <row r="7" spans="1:22" x14ac:dyDescent="0.3">
      <c r="A7" s="3" t="s">
        <v>16</v>
      </c>
      <c r="B7" s="4">
        <v>31053</v>
      </c>
      <c r="C7" s="4">
        <v>40303</v>
      </c>
      <c r="D7" s="3" t="s">
        <v>2</v>
      </c>
      <c r="E7" s="5">
        <v>1623</v>
      </c>
      <c r="F7" s="2">
        <f ca="1">DATEDIF(B7,TODAY(),"y")</f>
        <v>37</v>
      </c>
      <c r="G7" s="2">
        <f ca="1">DATEDIF(C7,TODAY(),"y")</f>
        <v>12</v>
      </c>
      <c r="H7" s="13">
        <f t="shared" ca="1" si="0"/>
        <v>100</v>
      </c>
      <c r="I7" s="13">
        <f t="shared" si="1"/>
        <v>50</v>
      </c>
      <c r="J7" s="16">
        <f t="shared" ca="1" si="2"/>
        <v>150</v>
      </c>
      <c r="K7" s="16">
        <f>INT(YEARFRAC(B7,C7,1))</f>
        <v>25</v>
      </c>
      <c r="L7" s="16">
        <f t="shared" si="3"/>
        <v>9250</v>
      </c>
      <c r="M7" s="16">
        <f t="shared" si="4"/>
        <v>303</v>
      </c>
      <c r="N7" s="16">
        <f t="shared" si="5"/>
        <v>25</v>
      </c>
    </row>
    <row r="8" spans="1:22" ht="15" thickBot="1" x14ac:dyDescent="0.35">
      <c r="A8" s="3" t="s">
        <v>17</v>
      </c>
      <c r="B8" s="4">
        <v>33657</v>
      </c>
      <c r="C8" s="4">
        <v>40548</v>
      </c>
      <c r="D8" s="3" t="s">
        <v>10</v>
      </c>
      <c r="E8" s="5">
        <v>2584</v>
      </c>
      <c r="F8" s="2">
        <f ca="1">DATEDIF(B8,TODAY(),"y")</f>
        <v>30</v>
      </c>
      <c r="G8" s="2">
        <f ca="1">DATEDIF(C8,TODAY(),"y")</f>
        <v>11</v>
      </c>
      <c r="H8" s="13">
        <f t="shared" ca="1" si="0"/>
        <v>100</v>
      </c>
      <c r="I8" s="13">
        <f t="shared" si="1"/>
        <v>90</v>
      </c>
      <c r="J8" s="16">
        <f t="shared" ca="1" si="2"/>
        <v>190</v>
      </c>
      <c r="K8" s="16">
        <f>INT(YEARFRAC(B8,C8,1))</f>
        <v>18</v>
      </c>
      <c r="L8" s="16">
        <f t="shared" si="3"/>
        <v>6891</v>
      </c>
      <c r="M8" s="16">
        <f t="shared" si="4"/>
        <v>226</v>
      </c>
      <c r="N8" s="16">
        <f t="shared" si="5"/>
        <v>18</v>
      </c>
      <c r="R8" s="18" t="s">
        <v>43</v>
      </c>
      <c r="S8" s="20">
        <f>+SUM(E2:E29)</f>
        <v>48352</v>
      </c>
    </row>
    <row r="9" spans="1:22" ht="15.6" thickTop="1" thickBot="1" x14ac:dyDescent="0.35">
      <c r="A9" s="3" t="s">
        <v>18</v>
      </c>
      <c r="B9" s="4">
        <v>34399</v>
      </c>
      <c r="C9" s="4">
        <v>43022</v>
      </c>
      <c r="D9" s="3" t="s">
        <v>0</v>
      </c>
      <c r="E9" s="5">
        <v>1280</v>
      </c>
      <c r="F9" s="2">
        <f ca="1">DATEDIF(B9,TODAY(),"y")</f>
        <v>28</v>
      </c>
      <c r="G9" s="2">
        <f ca="1">DATEDIF(C9,TODAY(),"y")</f>
        <v>5</v>
      </c>
      <c r="H9" s="13">
        <f t="shared" ca="1" si="0"/>
        <v>0</v>
      </c>
      <c r="I9" s="13">
        <f t="shared" si="1"/>
        <v>70</v>
      </c>
      <c r="J9" s="16">
        <f t="shared" ca="1" si="2"/>
        <v>70</v>
      </c>
      <c r="K9" s="16">
        <f>INT(YEARFRAC(B9,C9,1))</f>
        <v>23</v>
      </c>
      <c r="L9" s="16">
        <f t="shared" si="3"/>
        <v>8623</v>
      </c>
      <c r="M9" s="16">
        <f t="shared" si="4"/>
        <v>283</v>
      </c>
      <c r="N9" s="16">
        <f t="shared" si="5"/>
        <v>23</v>
      </c>
      <c r="R9" s="17" t="s">
        <v>44</v>
      </c>
      <c r="S9" s="19">
        <f>+AVERAGE(E2:E29)</f>
        <v>1726.8571428571429</v>
      </c>
      <c r="T9" s="23">
        <f ca="1">ROUND(AVERAGE(F2:F29),2)</f>
        <v>36.39</v>
      </c>
      <c r="U9" s="22">
        <f ca="1">+AVERAGE(G2:G29)</f>
        <v>11.535714285714286</v>
      </c>
    </row>
    <row r="10" spans="1:22" ht="15.6" thickTop="1" thickBot="1" x14ac:dyDescent="0.35">
      <c r="A10" s="3" t="s">
        <v>19</v>
      </c>
      <c r="B10" s="4">
        <v>22207</v>
      </c>
      <c r="C10" s="4">
        <v>35313</v>
      </c>
      <c r="D10" s="3" t="s">
        <v>2</v>
      </c>
      <c r="E10" s="5">
        <v>1750</v>
      </c>
      <c r="F10" s="2">
        <f ca="1">DATEDIF(B10,TODAY(),"y")</f>
        <v>62</v>
      </c>
      <c r="G10" s="2">
        <f ca="1">DATEDIF(C10,TODAY(),"y")</f>
        <v>26</v>
      </c>
      <c r="H10" s="13">
        <f t="shared" ca="1" si="0"/>
        <v>200</v>
      </c>
      <c r="I10" s="13">
        <f t="shared" si="1"/>
        <v>50</v>
      </c>
      <c r="J10" s="16">
        <f t="shared" ca="1" si="2"/>
        <v>250</v>
      </c>
      <c r="K10" s="16">
        <f>INT(YEARFRAC(B10,C10,1))</f>
        <v>35</v>
      </c>
      <c r="L10" s="16">
        <f t="shared" si="3"/>
        <v>13106</v>
      </c>
      <c r="M10" s="16">
        <f t="shared" si="4"/>
        <v>430</v>
      </c>
      <c r="N10" s="16">
        <f t="shared" si="5"/>
        <v>35</v>
      </c>
      <c r="R10" s="17" t="s">
        <v>45</v>
      </c>
      <c r="S10" s="19">
        <f>+MAX(E2:E29)</f>
        <v>3680</v>
      </c>
      <c r="T10" s="25">
        <f ca="1">+MAX(F2:F29)</f>
        <v>66</v>
      </c>
      <c r="U10" s="26">
        <f ca="1">+MAX(G2:G29)</f>
        <v>35</v>
      </c>
    </row>
    <row r="11" spans="1:22" ht="15.6" thickTop="1" thickBot="1" x14ac:dyDescent="0.35">
      <c r="A11" s="3" t="s">
        <v>20</v>
      </c>
      <c r="B11" s="4">
        <v>32868</v>
      </c>
      <c r="C11" s="4">
        <v>41279</v>
      </c>
      <c r="D11" s="3" t="s">
        <v>2</v>
      </c>
      <c r="E11" s="5">
        <v>1476</v>
      </c>
      <c r="F11" s="2">
        <f ca="1">DATEDIF(B11,TODAY(),"y")</f>
        <v>32</v>
      </c>
      <c r="G11" s="2">
        <f ca="1">DATEDIF(C11,TODAY(),"y")</f>
        <v>9</v>
      </c>
      <c r="H11" s="13">
        <f t="shared" ca="1" si="0"/>
        <v>0</v>
      </c>
      <c r="I11" s="13">
        <f t="shared" si="1"/>
        <v>50</v>
      </c>
      <c r="J11" s="16">
        <f t="shared" ca="1" si="2"/>
        <v>50</v>
      </c>
      <c r="K11" s="16">
        <f>INT(YEARFRAC(B11,C11,1))</f>
        <v>23</v>
      </c>
      <c r="L11" s="16">
        <f t="shared" si="3"/>
        <v>8411</v>
      </c>
      <c r="M11" s="16">
        <f t="shared" si="4"/>
        <v>276</v>
      </c>
      <c r="N11" s="16">
        <f t="shared" si="5"/>
        <v>23</v>
      </c>
      <c r="R11" s="17" t="s">
        <v>46</v>
      </c>
      <c r="S11" s="19">
        <f>+MIN(E2:E29)</f>
        <v>1230</v>
      </c>
      <c r="T11" s="27">
        <f ca="1">+MIN(F2:F29)</f>
        <v>22</v>
      </c>
      <c r="U11" s="27">
        <f ca="1">+MIN(G2:G29)</f>
        <v>2</v>
      </c>
    </row>
    <row r="12" spans="1:22" ht="15" thickTop="1" x14ac:dyDescent="0.3">
      <c r="A12" s="3" t="s">
        <v>21</v>
      </c>
      <c r="B12" s="4">
        <v>25264</v>
      </c>
      <c r="C12" s="4">
        <v>32999</v>
      </c>
      <c r="D12" s="3" t="s">
        <v>1</v>
      </c>
      <c r="E12" s="5">
        <v>3277</v>
      </c>
      <c r="F12" s="2">
        <f ca="1">DATEDIF(B12,TODAY(),"y")</f>
        <v>53</v>
      </c>
      <c r="G12" s="2">
        <f ca="1">DATEDIF(C12,TODAY(),"y")</f>
        <v>32</v>
      </c>
      <c r="H12" s="13">
        <f t="shared" ca="1" si="0"/>
        <v>200</v>
      </c>
      <c r="I12" s="13">
        <f t="shared" si="1"/>
        <v>90</v>
      </c>
      <c r="J12" s="16">
        <f t="shared" ca="1" si="2"/>
        <v>290</v>
      </c>
      <c r="K12" s="16">
        <f>INT(YEARFRAC(B12,C12,1))</f>
        <v>21</v>
      </c>
      <c r="L12" s="16">
        <f t="shared" si="3"/>
        <v>7735</v>
      </c>
      <c r="M12" s="16">
        <f t="shared" si="4"/>
        <v>254</v>
      </c>
      <c r="N12" s="16">
        <f t="shared" si="5"/>
        <v>21</v>
      </c>
      <c r="R12" s="29" t="s">
        <v>47</v>
      </c>
      <c r="S12" s="29"/>
      <c r="T12" s="29"/>
      <c r="U12" s="30">
        <f ca="1">+COUNTIF(H2:H29,"&gt;0")</f>
        <v>13</v>
      </c>
      <c r="V12" s="31">
        <f ca="1">+U12/28</f>
        <v>0.4642857142857143</v>
      </c>
    </row>
    <row r="13" spans="1:22" x14ac:dyDescent="0.3">
      <c r="A13" s="3" t="s">
        <v>22</v>
      </c>
      <c r="B13" s="4">
        <v>24583</v>
      </c>
      <c r="C13" s="4">
        <v>36165</v>
      </c>
      <c r="D13" s="3" t="s">
        <v>2</v>
      </c>
      <c r="E13" s="5">
        <v>1670</v>
      </c>
      <c r="F13" s="2">
        <f ca="1">DATEDIF(B13,TODAY(),"y")</f>
        <v>55</v>
      </c>
      <c r="G13" s="2">
        <f ca="1">DATEDIF(C13,TODAY(),"y")</f>
        <v>23</v>
      </c>
      <c r="H13" s="13">
        <f t="shared" ca="1" si="0"/>
        <v>200</v>
      </c>
      <c r="I13" s="13">
        <f t="shared" si="1"/>
        <v>50</v>
      </c>
      <c r="J13" s="16">
        <f t="shared" ca="1" si="2"/>
        <v>250</v>
      </c>
      <c r="K13" s="16">
        <f>INT(YEARFRAC(B13,C13,1))</f>
        <v>31</v>
      </c>
      <c r="L13" s="16">
        <f t="shared" si="3"/>
        <v>11582</v>
      </c>
      <c r="M13" s="16">
        <f t="shared" si="4"/>
        <v>380</v>
      </c>
      <c r="N13" s="16">
        <f t="shared" si="5"/>
        <v>31</v>
      </c>
    </row>
    <row r="14" spans="1:22" x14ac:dyDescent="0.3">
      <c r="A14" s="3" t="s">
        <v>23</v>
      </c>
      <c r="B14" s="7">
        <v>32894</v>
      </c>
      <c r="C14" s="7">
        <v>42856</v>
      </c>
      <c r="D14" s="6" t="s">
        <v>2</v>
      </c>
      <c r="E14" s="8">
        <v>1340</v>
      </c>
      <c r="F14" s="9">
        <f ca="1">DATEDIF(B14,TODAY(),"y")</f>
        <v>32</v>
      </c>
      <c r="G14" s="9">
        <f ca="1">DATEDIF(C14,TODAY(),"y")</f>
        <v>5</v>
      </c>
      <c r="H14" s="13">
        <f t="shared" ca="1" si="0"/>
        <v>0</v>
      </c>
      <c r="I14" s="13">
        <f t="shared" si="1"/>
        <v>50</v>
      </c>
      <c r="J14" s="16">
        <f t="shared" ca="1" si="2"/>
        <v>50</v>
      </c>
      <c r="K14" s="16">
        <f>INT(YEARFRAC(B14,C14,1))</f>
        <v>27</v>
      </c>
      <c r="L14" s="16">
        <f t="shared" si="3"/>
        <v>9962</v>
      </c>
      <c r="M14" s="16">
        <f t="shared" si="4"/>
        <v>327</v>
      </c>
      <c r="N14" s="16">
        <f t="shared" si="5"/>
        <v>27</v>
      </c>
    </row>
    <row r="15" spans="1:22" x14ac:dyDescent="0.3">
      <c r="A15" s="3" t="s">
        <v>24</v>
      </c>
      <c r="B15" s="4">
        <v>28089</v>
      </c>
      <c r="C15" s="4">
        <v>36531</v>
      </c>
      <c r="D15" s="3" t="s">
        <v>0</v>
      </c>
      <c r="E15" s="5">
        <v>1599</v>
      </c>
      <c r="F15" s="2">
        <f ca="1">DATEDIF(B15,TODAY(),"y")</f>
        <v>45</v>
      </c>
      <c r="G15" s="2">
        <f ca="1">DATEDIF(C15,TODAY(),"y")</f>
        <v>22</v>
      </c>
      <c r="H15" s="13">
        <f t="shared" ca="1" si="0"/>
        <v>200</v>
      </c>
      <c r="I15" s="13">
        <f t="shared" si="1"/>
        <v>70</v>
      </c>
      <c r="J15" s="16">
        <f t="shared" ca="1" si="2"/>
        <v>270</v>
      </c>
      <c r="K15" s="16">
        <f>INT(YEARFRAC(B15,C15,1))</f>
        <v>23</v>
      </c>
      <c r="L15" s="16">
        <f t="shared" si="3"/>
        <v>8442</v>
      </c>
      <c r="M15" s="16">
        <f t="shared" si="4"/>
        <v>277</v>
      </c>
      <c r="N15" s="16">
        <f t="shared" si="5"/>
        <v>23</v>
      </c>
    </row>
    <row r="16" spans="1:22" ht="15" thickBot="1" x14ac:dyDescent="0.35">
      <c r="A16" s="3" t="s">
        <v>25</v>
      </c>
      <c r="B16" s="4">
        <v>34930</v>
      </c>
      <c r="C16" s="4">
        <v>42374</v>
      </c>
      <c r="D16" s="3" t="s">
        <v>2</v>
      </c>
      <c r="E16" s="5">
        <v>1414</v>
      </c>
      <c r="F16" s="2">
        <f ca="1">DATEDIF(B16,TODAY(),"y")</f>
        <v>27</v>
      </c>
      <c r="G16" s="2">
        <f ca="1">DATEDIF(C16,TODAY(),"y")</f>
        <v>6</v>
      </c>
      <c r="H16" s="13">
        <f t="shared" ca="1" si="0"/>
        <v>0</v>
      </c>
      <c r="I16" s="13">
        <f t="shared" si="1"/>
        <v>50</v>
      </c>
      <c r="J16" s="16">
        <f t="shared" ca="1" si="2"/>
        <v>50</v>
      </c>
      <c r="K16" s="16">
        <f>INT(YEARFRAC(B16,C16,1))</f>
        <v>20</v>
      </c>
      <c r="L16" s="16">
        <f t="shared" si="3"/>
        <v>7444</v>
      </c>
      <c r="M16" s="16">
        <f t="shared" si="4"/>
        <v>244</v>
      </c>
      <c r="N16" s="16">
        <f t="shared" si="5"/>
        <v>20</v>
      </c>
    </row>
    <row r="17" spans="1:19" ht="15" thickBot="1" x14ac:dyDescent="0.35">
      <c r="A17" s="3" t="s">
        <v>26</v>
      </c>
      <c r="B17" s="4">
        <v>31736</v>
      </c>
      <c r="C17" s="4">
        <v>40548</v>
      </c>
      <c r="D17" s="3" t="s">
        <v>0</v>
      </c>
      <c r="E17" s="5">
        <v>1537</v>
      </c>
      <c r="F17" s="2">
        <f ca="1">DATEDIF(B17,TODAY(),"y")</f>
        <v>35</v>
      </c>
      <c r="G17" s="2">
        <f ca="1">DATEDIF(C17,TODAY(),"y")</f>
        <v>11</v>
      </c>
      <c r="H17" s="13">
        <f t="shared" ca="1" si="0"/>
        <v>100</v>
      </c>
      <c r="I17" s="13">
        <f t="shared" si="1"/>
        <v>70</v>
      </c>
      <c r="J17" s="16">
        <f t="shared" ca="1" si="2"/>
        <v>170</v>
      </c>
      <c r="K17" s="16">
        <f>INT(YEARFRAC(B17,C17,1))</f>
        <v>24</v>
      </c>
      <c r="L17" s="16">
        <f t="shared" si="3"/>
        <v>8812</v>
      </c>
      <c r="M17" s="16">
        <f t="shared" si="4"/>
        <v>289</v>
      </c>
      <c r="N17" s="16">
        <f t="shared" si="5"/>
        <v>24</v>
      </c>
      <c r="R17" s="34" t="s">
        <v>50</v>
      </c>
      <c r="S17" s="35"/>
    </row>
    <row r="18" spans="1:19" x14ac:dyDescent="0.3">
      <c r="A18" s="3" t="s">
        <v>27</v>
      </c>
      <c r="B18" s="4">
        <v>29106</v>
      </c>
      <c r="C18" s="4">
        <v>37261</v>
      </c>
      <c r="D18" s="3" t="s">
        <v>2</v>
      </c>
      <c r="E18" s="5">
        <v>2152</v>
      </c>
      <c r="F18" s="2">
        <f ca="1">DATEDIF(B18,TODAY(),"y")</f>
        <v>43</v>
      </c>
      <c r="G18" s="2">
        <f ca="1">DATEDIF(C18,TODAY(),"y")</f>
        <v>20</v>
      </c>
      <c r="H18" s="13">
        <f t="shared" ca="1" si="0"/>
        <v>100</v>
      </c>
      <c r="I18" s="13">
        <f t="shared" si="1"/>
        <v>50</v>
      </c>
      <c r="J18" s="16">
        <f t="shared" ca="1" si="2"/>
        <v>150</v>
      </c>
      <c r="K18" s="16">
        <f>INT(YEARFRAC(B18,C18,1))</f>
        <v>22</v>
      </c>
      <c r="L18" s="16">
        <f t="shared" si="3"/>
        <v>8155</v>
      </c>
      <c r="M18" s="16">
        <f t="shared" si="4"/>
        <v>267</v>
      </c>
      <c r="N18" s="16">
        <f t="shared" si="5"/>
        <v>22</v>
      </c>
      <c r="R18" s="13" t="s">
        <v>2</v>
      </c>
      <c r="S18" s="33">
        <f>+SUMIF(D2:D29,R18,E2:E29)</f>
        <v>26337</v>
      </c>
    </row>
    <row r="19" spans="1:19" x14ac:dyDescent="0.3">
      <c r="A19" s="3" t="s">
        <v>28</v>
      </c>
      <c r="B19" s="7">
        <v>34431</v>
      </c>
      <c r="C19" s="7">
        <v>43831</v>
      </c>
      <c r="D19" s="6" t="s">
        <v>2</v>
      </c>
      <c r="E19" s="8">
        <v>1250</v>
      </c>
      <c r="F19" s="9">
        <f ca="1">DATEDIF(B19,TODAY(),"y")</f>
        <v>28</v>
      </c>
      <c r="G19" s="2">
        <f ca="1">DATEDIF(C19,TODAY(),"y")</f>
        <v>2</v>
      </c>
      <c r="H19" s="13">
        <f t="shared" ca="1" si="0"/>
        <v>0</v>
      </c>
      <c r="I19" s="13">
        <f t="shared" si="1"/>
        <v>50</v>
      </c>
      <c r="J19" s="16">
        <f t="shared" ca="1" si="2"/>
        <v>50</v>
      </c>
      <c r="K19" s="16">
        <f>INT(YEARFRAC(B19,C19,1))</f>
        <v>25</v>
      </c>
      <c r="L19" s="16">
        <f t="shared" si="3"/>
        <v>9400</v>
      </c>
      <c r="M19" s="16">
        <f t="shared" si="4"/>
        <v>308</v>
      </c>
      <c r="N19" s="16">
        <f t="shared" si="5"/>
        <v>25</v>
      </c>
      <c r="R19" s="2" t="s">
        <v>1</v>
      </c>
      <c r="S19" s="32">
        <f>+SUMIF(D5:D29,R19,E5:E29)</f>
        <v>6957</v>
      </c>
    </row>
    <row r="20" spans="1:19" x14ac:dyDescent="0.3">
      <c r="A20" s="3" t="s">
        <v>29</v>
      </c>
      <c r="B20" s="7">
        <v>33654</v>
      </c>
      <c r="C20" s="7">
        <v>42826</v>
      </c>
      <c r="D20" s="6" t="s">
        <v>2</v>
      </c>
      <c r="E20" s="8">
        <v>1370</v>
      </c>
      <c r="F20" s="2">
        <f ca="1">DATEDIF(B20,TODAY(),"y")</f>
        <v>30</v>
      </c>
      <c r="G20" s="2">
        <f ca="1">DATEDIF(C20,TODAY(),"y")</f>
        <v>5</v>
      </c>
      <c r="H20" s="13">
        <f t="shared" ca="1" si="0"/>
        <v>0</v>
      </c>
      <c r="I20" s="13">
        <f t="shared" si="1"/>
        <v>50</v>
      </c>
      <c r="J20" s="16">
        <f t="shared" ca="1" si="2"/>
        <v>50</v>
      </c>
      <c r="K20" s="16">
        <f>INT(YEARFRAC(B20,C20,1))</f>
        <v>25</v>
      </c>
      <c r="L20" s="16">
        <f t="shared" si="3"/>
        <v>9172</v>
      </c>
      <c r="M20" s="16">
        <f t="shared" si="4"/>
        <v>301</v>
      </c>
      <c r="N20" s="16">
        <f t="shared" si="5"/>
        <v>25</v>
      </c>
      <c r="R20" s="2" t="s">
        <v>10</v>
      </c>
      <c r="S20" s="32">
        <f>+SUMIF(D6:D30,R20,E6:E30)</f>
        <v>7627</v>
      </c>
    </row>
    <row r="21" spans="1:19" ht="15" thickBot="1" x14ac:dyDescent="0.35">
      <c r="A21" s="3" t="s">
        <v>30</v>
      </c>
      <c r="B21" s="7">
        <v>32996</v>
      </c>
      <c r="C21" s="7">
        <v>43252</v>
      </c>
      <c r="D21" s="6" t="s">
        <v>2</v>
      </c>
      <c r="E21" s="8">
        <v>1310</v>
      </c>
      <c r="F21" s="9">
        <f ca="1">DATEDIF(B21,TODAY(),"y")</f>
        <v>32</v>
      </c>
      <c r="G21" s="9">
        <f ca="1">DATEDIF(C21,TODAY(),"y")</f>
        <v>4</v>
      </c>
      <c r="H21" s="13">
        <f t="shared" ca="1" si="0"/>
        <v>0</v>
      </c>
      <c r="I21" s="13">
        <f t="shared" si="1"/>
        <v>50</v>
      </c>
      <c r="J21" s="16">
        <f t="shared" ca="1" si="2"/>
        <v>50</v>
      </c>
      <c r="K21" s="16">
        <f>INT(YEARFRAC(B21,C21,1))</f>
        <v>28</v>
      </c>
      <c r="L21" s="16">
        <f t="shared" si="3"/>
        <v>10256</v>
      </c>
      <c r="M21" s="16">
        <f t="shared" si="4"/>
        <v>336</v>
      </c>
      <c r="N21" s="16">
        <f t="shared" si="5"/>
        <v>28</v>
      </c>
      <c r="R21" s="36" t="s">
        <v>0</v>
      </c>
      <c r="S21" s="37">
        <f>+SUMIF(D2:D29,R21,E2:E29)</f>
        <v>7431</v>
      </c>
    </row>
    <row r="22" spans="1:19" ht="15" thickBot="1" x14ac:dyDescent="0.35">
      <c r="A22" s="3" t="s">
        <v>31</v>
      </c>
      <c r="B22" s="7">
        <v>36540</v>
      </c>
      <c r="C22" s="7">
        <v>44086</v>
      </c>
      <c r="D22" s="6" t="s">
        <v>2</v>
      </c>
      <c r="E22" s="8">
        <v>1230</v>
      </c>
      <c r="F22" s="2">
        <f ca="1">DATEDIF(B22,TODAY(),"y")</f>
        <v>22</v>
      </c>
      <c r="G22" s="2">
        <f ca="1">DATEDIF(C22,TODAY(),"y")</f>
        <v>2</v>
      </c>
      <c r="H22" s="13">
        <f t="shared" ca="1" si="0"/>
        <v>0</v>
      </c>
      <c r="I22" s="13">
        <f t="shared" si="1"/>
        <v>50</v>
      </c>
      <c r="J22" s="16">
        <f t="shared" ca="1" si="2"/>
        <v>50</v>
      </c>
      <c r="K22" s="16">
        <f>INT(YEARFRAC(B22,C22,1))</f>
        <v>20</v>
      </c>
      <c r="L22" s="16">
        <f t="shared" si="3"/>
        <v>7546</v>
      </c>
      <c r="M22" s="16">
        <f t="shared" si="4"/>
        <v>247</v>
      </c>
      <c r="N22" s="16">
        <f t="shared" si="5"/>
        <v>20</v>
      </c>
      <c r="R22" s="34" t="s">
        <v>49</v>
      </c>
      <c r="S22" s="38">
        <f>+SUM(S18:S21)</f>
        <v>48352</v>
      </c>
    </row>
    <row r="23" spans="1:19" x14ac:dyDescent="0.3">
      <c r="A23" s="3" t="s">
        <v>32</v>
      </c>
      <c r="B23" s="4">
        <v>30415</v>
      </c>
      <c r="C23" s="4">
        <v>39453</v>
      </c>
      <c r="D23" s="3" t="s">
        <v>10</v>
      </c>
      <c r="E23" s="5">
        <v>2768</v>
      </c>
      <c r="F23" s="2">
        <f ca="1">DATEDIF(B23,TODAY(),"y")</f>
        <v>39</v>
      </c>
      <c r="G23" s="2">
        <f ca="1">DATEDIF(C23,TODAY(),"y")</f>
        <v>14</v>
      </c>
      <c r="H23" s="13">
        <f t="shared" ca="1" si="0"/>
        <v>100</v>
      </c>
      <c r="I23" s="13">
        <f t="shared" si="1"/>
        <v>90</v>
      </c>
      <c r="J23" s="16">
        <f t="shared" ca="1" si="2"/>
        <v>190</v>
      </c>
      <c r="K23" s="16">
        <f>INT(YEARFRAC(B23,C23,1))</f>
        <v>24</v>
      </c>
      <c r="L23" s="16">
        <f t="shared" si="3"/>
        <v>9038</v>
      </c>
      <c r="M23" s="16">
        <f t="shared" si="4"/>
        <v>296</v>
      </c>
      <c r="N23" s="16">
        <f t="shared" si="5"/>
        <v>24</v>
      </c>
    </row>
    <row r="24" spans="1:19" x14ac:dyDescent="0.3">
      <c r="A24" s="3" t="s">
        <v>33</v>
      </c>
      <c r="B24" s="4">
        <v>30862</v>
      </c>
      <c r="C24" s="4">
        <v>39087</v>
      </c>
      <c r="D24" s="3" t="s">
        <v>10</v>
      </c>
      <c r="E24" s="5">
        <v>2275</v>
      </c>
      <c r="F24" s="2">
        <f ca="1">DATEDIF(B24,TODAY(),"y")</f>
        <v>38</v>
      </c>
      <c r="G24" s="2">
        <f ca="1">DATEDIF(C24,TODAY(),"y")</f>
        <v>15</v>
      </c>
      <c r="H24" s="13">
        <f t="shared" ca="1" si="0"/>
        <v>100</v>
      </c>
      <c r="I24" s="13">
        <f t="shared" si="1"/>
        <v>90</v>
      </c>
      <c r="J24" s="16">
        <f t="shared" ca="1" si="2"/>
        <v>190</v>
      </c>
      <c r="K24" s="16">
        <f>INT(YEARFRAC(B24,C24,1))</f>
        <v>22</v>
      </c>
      <c r="L24" s="16">
        <f t="shared" si="3"/>
        <v>8225</v>
      </c>
      <c r="M24" s="16">
        <f t="shared" si="4"/>
        <v>270</v>
      </c>
      <c r="N24" s="16">
        <f t="shared" si="5"/>
        <v>22</v>
      </c>
    </row>
    <row r="25" spans="1:19" x14ac:dyDescent="0.3">
      <c r="A25" s="3" t="s">
        <v>34</v>
      </c>
      <c r="B25" s="4">
        <v>34362</v>
      </c>
      <c r="C25" s="4">
        <v>42740</v>
      </c>
      <c r="D25" s="3" t="s">
        <v>0</v>
      </c>
      <c r="E25" s="5">
        <v>1365</v>
      </c>
      <c r="F25" s="2">
        <f ca="1">DATEDIF(B25,TODAY(),"y")</f>
        <v>28</v>
      </c>
      <c r="G25" s="2">
        <f ca="1">DATEDIF(C25,TODAY(),"y")</f>
        <v>5</v>
      </c>
      <c r="H25" s="13">
        <f t="shared" ca="1" si="0"/>
        <v>0</v>
      </c>
      <c r="I25" s="13">
        <f t="shared" si="1"/>
        <v>70</v>
      </c>
      <c r="J25" s="16">
        <f t="shared" ca="1" si="2"/>
        <v>70</v>
      </c>
      <c r="K25" s="16">
        <f>INT(YEARFRAC(B25,C25,1))</f>
        <v>22</v>
      </c>
      <c r="L25" s="16">
        <f t="shared" si="3"/>
        <v>8378</v>
      </c>
      <c r="M25" s="16">
        <f t="shared" si="4"/>
        <v>275</v>
      </c>
      <c r="N25" s="16">
        <f t="shared" si="5"/>
        <v>22</v>
      </c>
    </row>
    <row r="26" spans="1:19" x14ac:dyDescent="0.3">
      <c r="A26" s="3" t="s">
        <v>35</v>
      </c>
      <c r="B26" s="4">
        <v>31418</v>
      </c>
      <c r="C26" s="4">
        <v>41279</v>
      </c>
      <c r="D26" s="3" t="s">
        <v>2</v>
      </c>
      <c r="E26" s="5">
        <v>1414</v>
      </c>
      <c r="F26" s="2">
        <f ca="1">DATEDIF(B26,TODAY(),"y")</f>
        <v>36</v>
      </c>
      <c r="G26" s="2">
        <f ca="1">DATEDIF(C26,TODAY(),"y")</f>
        <v>9</v>
      </c>
      <c r="H26" s="13">
        <f t="shared" ca="1" si="0"/>
        <v>0</v>
      </c>
      <c r="I26" s="13">
        <f t="shared" si="1"/>
        <v>50</v>
      </c>
      <c r="J26" s="16">
        <f t="shared" ca="1" si="2"/>
        <v>50</v>
      </c>
      <c r="K26" s="16">
        <f>INT(YEARFRAC(B26,C26,1))</f>
        <v>26</v>
      </c>
      <c r="L26" s="16">
        <f t="shared" si="3"/>
        <v>9861</v>
      </c>
      <c r="M26" s="16">
        <f t="shared" si="4"/>
        <v>323</v>
      </c>
      <c r="N26" s="16">
        <f t="shared" si="5"/>
        <v>26</v>
      </c>
    </row>
    <row r="27" spans="1:19" x14ac:dyDescent="0.3">
      <c r="A27" s="3" t="s">
        <v>36</v>
      </c>
      <c r="B27" s="4">
        <v>34033</v>
      </c>
      <c r="C27" s="4">
        <v>41795</v>
      </c>
      <c r="D27" s="3" t="s">
        <v>2</v>
      </c>
      <c r="E27" s="5">
        <v>1414</v>
      </c>
      <c r="F27" s="2">
        <f ca="1">DATEDIF(B27,TODAY(),"y")</f>
        <v>29</v>
      </c>
      <c r="G27" s="2">
        <f ca="1">DATEDIF(C27,TODAY(),"y")</f>
        <v>8</v>
      </c>
      <c r="H27" s="13">
        <f t="shared" ca="1" si="0"/>
        <v>0</v>
      </c>
      <c r="I27" s="13">
        <f t="shared" si="1"/>
        <v>50</v>
      </c>
      <c r="J27" s="16">
        <f t="shared" ca="1" si="2"/>
        <v>50</v>
      </c>
      <c r="K27" s="16">
        <f>INT(YEARFRAC(B27,C27,1))</f>
        <v>21</v>
      </c>
      <c r="L27" s="16">
        <f t="shared" si="3"/>
        <v>7762</v>
      </c>
      <c r="M27" s="16">
        <f t="shared" si="4"/>
        <v>255</v>
      </c>
      <c r="N27" s="16">
        <f t="shared" si="5"/>
        <v>21</v>
      </c>
    </row>
    <row r="28" spans="1:19" x14ac:dyDescent="0.3">
      <c r="A28" s="3" t="s">
        <v>37</v>
      </c>
      <c r="B28" s="4">
        <v>32359</v>
      </c>
      <c r="C28" s="4">
        <v>40792</v>
      </c>
      <c r="D28" s="3" t="s">
        <v>2</v>
      </c>
      <c r="E28" s="5">
        <v>1476</v>
      </c>
      <c r="F28" s="2">
        <f ca="1">DATEDIF(B28,TODAY(),"y")</f>
        <v>34</v>
      </c>
      <c r="G28" s="2">
        <f ca="1">DATEDIF(C28,TODAY(),"y")</f>
        <v>11</v>
      </c>
      <c r="H28" s="13">
        <f t="shared" ca="1" si="0"/>
        <v>100</v>
      </c>
      <c r="I28" s="13">
        <f t="shared" si="1"/>
        <v>50</v>
      </c>
      <c r="J28" s="16">
        <f t="shared" ca="1" si="2"/>
        <v>150</v>
      </c>
      <c r="K28" s="16">
        <f>INT(YEARFRAC(B28,C28,1))</f>
        <v>23</v>
      </c>
      <c r="L28" s="16">
        <f t="shared" si="3"/>
        <v>8433</v>
      </c>
      <c r="M28" s="16">
        <f t="shared" si="4"/>
        <v>277</v>
      </c>
      <c r="N28" s="16">
        <f t="shared" si="5"/>
        <v>23</v>
      </c>
    </row>
    <row r="29" spans="1:19" x14ac:dyDescent="0.3">
      <c r="A29" s="3" t="s">
        <v>38</v>
      </c>
      <c r="B29" s="7">
        <v>34935</v>
      </c>
      <c r="C29" s="7">
        <v>43132</v>
      </c>
      <c r="D29" s="6" t="s">
        <v>2</v>
      </c>
      <c r="E29" s="8">
        <v>1270</v>
      </c>
      <c r="F29" s="9">
        <f ca="1">DATEDIF(B29,TODAY(),"y")</f>
        <v>27</v>
      </c>
      <c r="G29" s="9">
        <f ca="1">DATEDIF(C29,TODAY(),"y")</f>
        <v>4</v>
      </c>
      <c r="H29" s="13">
        <f t="shared" ca="1" si="0"/>
        <v>0</v>
      </c>
      <c r="I29" s="13">
        <f t="shared" si="1"/>
        <v>50</v>
      </c>
      <c r="J29" s="16">
        <f t="shared" ca="1" si="2"/>
        <v>50</v>
      </c>
      <c r="K29" s="16">
        <f>INT(YEARFRAC(B29,C29,1))</f>
        <v>22</v>
      </c>
      <c r="L29" s="16">
        <f t="shared" si="3"/>
        <v>8197</v>
      </c>
      <c r="M29" s="16">
        <f t="shared" si="4"/>
        <v>269</v>
      </c>
      <c r="N29" s="16">
        <f t="shared" si="5"/>
        <v>22</v>
      </c>
    </row>
    <row r="31" spans="1:19" x14ac:dyDescent="0.3">
      <c r="A31" s="40"/>
      <c r="B31" s="24"/>
      <c r="C31" s="24"/>
    </row>
    <row r="32" spans="1:19" x14ac:dyDescent="0.3">
      <c r="C32" s="39"/>
      <c r="D32" s="21"/>
    </row>
    <row r="33" spans="3:4" x14ac:dyDescent="0.3">
      <c r="C33" s="39"/>
      <c r="D33" s="21"/>
    </row>
    <row r="34" spans="3:4" x14ac:dyDescent="0.3">
      <c r="C34" s="39"/>
      <c r="D34" s="21"/>
    </row>
  </sheetData>
  <autoFilter ref="A1:J29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anagrafica_aziendale</vt:lpstr>
      <vt:lpstr>Esercizio_2_anagrafica_az</vt:lpstr>
      <vt:lpstr>Esercizio_2_ana_MODIFICHE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2022-08-10T17:13:22Z</dcterms:created>
  <dcterms:modified xsi:type="dcterms:W3CDTF">2022-10-18T15:04:11Z</dcterms:modified>
</cp:coreProperties>
</file>