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<sst xmlns="http://schemas.openxmlformats.org/spreadsheetml/2006/main" count="24" uniqueCount="18">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</sst>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10" min="4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21</v>
      </c>
      <c r="D2" s="1" t="n">
        <v>2006</v>
      </c>
      <c r="E2" s="1" t="n">
        <v>20</v>
      </c>
      <c r="F2" s="1" t="n">
        <v>1637</v>
      </c>
      <c r="G2" s="1" t="n">
        <v>16.4</v>
      </c>
      <c r="H2" s="1" t="n">
        <v>3.9</v>
      </c>
      <c r="I2" s="1" t="n">
        <v>3.7</v>
      </c>
      <c r="J2" s="1" t="n">
        <v>11.3</v>
      </c>
      <c r="K2" s="1" t="n">
        <v>31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21</v>
      </c>
      <c r="D3" s="1" t="n">
        <v>2006</v>
      </c>
      <c r="E3" s="1" t="n">
        <v>20</v>
      </c>
      <c r="F3" s="1" t="n">
        <v>1338</v>
      </c>
      <c r="G3" s="1" t="n">
        <v>18</v>
      </c>
      <c r="H3" s="1" t="n">
        <v>5.3</v>
      </c>
      <c r="I3" s="1" t="n">
        <v>5</v>
      </c>
      <c r="J3" s="1" t="n">
        <v>13.1</v>
      </c>
      <c r="K3" s="1" t="n">
        <v>45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21</v>
      </c>
      <c r="D4" s="1" t="n">
        <v>2006</v>
      </c>
      <c r="E4" s="1" t="n">
        <v>20</v>
      </c>
      <c r="F4" s="1" t="n">
        <v>1120</v>
      </c>
      <c r="G4" s="1" t="n">
        <v>19.7</v>
      </c>
      <c r="H4" s="1" t="n">
        <v>6.8</v>
      </c>
      <c r="I4" s="1" t="n">
        <v>6.5</v>
      </c>
      <c r="J4" s="1" t="n">
        <v>15</v>
      </c>
      <c r="K4" s="1" t="n">
        <v>63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21</v>
      </c>
      <c r="D5" s="1" t="n">
        <v>2006</v>
      </c>
      <c r="E5" s="1" t="n">
        <v>20</v>
      </c>
      <c r="F5" s="1" t="n">
        <v>951</v>
      </c>
      <c r="G5" s="1" t="n">
        <v>21.7</v>
      </c>
      <c r="H5" s="1" t="n">
        <v>8.7</v>
      </c>
      <c r="I5" s="1" t="n">
        <v>8.3</v>
      </c>
      <c r="J5" s="1" t="n">
        <v>17</v>
      </c>
      <c r="K5" s="1" t="n">
        <v>86</v>
      </c>
    </row>
    <row r="6" customFormat="false" ht="12.8" hidden="false" customHeight="false" outlineLevel="0" collapsed="false">
      <c r="A6" s="1" t="s">
        <v>11</v>
      </c>
      <c r="B6" s="1" t="n">
        <v>24</v>
      </c>
      <c r="C6" s="1" t="n">
        <v>21</v>
      </c>
      <c r="D6" s="1" t="n">
        <v>2006</v>
      </c>
      <c r="E6" s="1" t="n">
        <v>20</v>
      </c>
      <c r="F6" s="1" t="n">
        <v>815</v>
      </c>
      <c r="G6" s="1" t="n">
        <v>24</v>
      </c>
      <c r="H6" s="1" t="n">
        <v>10.9</v>
      </c>
      <c r="I6" s="1" t="n">
        <v>10.5</v>
      </c>
      <c r="J6" s="1" t="n">
        <v>19.4</v>
      </c>
      <c r="K6" s="1" t="n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1:B1 E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892" min="6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21</v>
      </c>
      <c r="E2" s="3" t="n">
        <f aca="false">Parcelas!$F$2/9</f>
        <v>181.888888888889</v>
      </c>
      <c r="F2" s="3" t="n">
        <f aca="false">(SQRT(H2/PI()))*2</f>
        <v>11.2941263930155</v>
      </c>
      <c r="G2" s="3" t="n">
        <f aca="false">Parcelas!I2</f>
        <v>3.7</v>
      </c>
      <c r="H2" s="3" t="n">
        <f aca="false">(Parcelas!G2*10000)/Parcelas!F2</f>
        <v>100.183262064753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21</v>
      </c>
      <c r="E3" s="3" t="n">
        <f aca="false">Parcelas!$F$2/9</f>
        <v>181.888888888889</v>
      </c>
      <c r="F3" s="3" t="n">
        <f aca="false">F2</f>
        <v>11.2941263930155</v>
      </c>
      <c r="G3" s="3" t="n">
        <f aca="false">G2+0.7</f>
        <v>4.4</v>
      </c>
      <c r="H3" s="3" t="n">
        <f aca="false">H$2</f>
        <v>100.183262064753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21</v>
      </c>
      <c r="E4" s="3" t="n">
        <f aca="false">Parcelas!$F$2/9</f>
        <v>181.888888888889</v>
      </c>
      <c r="F4" s="3" t="n">
        <f aca="false">F3</f>
        <v>11.2941263930155</v>
      </c>
      <c r="G4" s="3" t="n">
        <f aca="false">G2-0.7</f>
        <v>3</v>
      </c>
      <c r="H4" s="3" t="n">
        <f aca="false">H$2</f>
        <v>100.183262064753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21</v>
      </c>
      <c r="E5" s="3" t="n">
        <f aca="false">Parcelas!$F$2/9</f>
        <v>181.888888888889</v>
      </c>
      <c r="F5" s="3" t="n">
        <f aca="false">F$2*1.2</f>
        <v>13.5529516716186</v>
      </c>
      <c r="G5" s="3" t="n">
        <f aca="false">G2</f>
        <v>3.7</v>
      </c>
      <c r="H5" s="3" t="n">
        <f aca="false">PI()*((F5/2)^2)</f>
        <v>144.263897373244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21</v>
      </c>
      <c r="E6" s="3" t="n">
        <f aca="false">Parcelas!$F$2/9</f>
        <v>181.888888888889</v>
      </c>
      <c r="F6" s="3" t="n">
        <f aca="false">F$2*1.2</f>
        <v>13.5529516716186</v>
      </c>
      <c r="G6" s="3" t="n">
        <f aca="false">G3</f>
        <v>4.4</v>
      </c>
      <c r="H6" s="3" t="n">
        <f aca="false">PI()*((F6/2)^2)</f>
        <v>144.263897373244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21</v>
      </c>
      <c r="E7" s="3" t="n">
        <f aca="false">Parcelas!$F$2/9</f>
        <v>181.888888888889</v>
      </c>
      <c r="F7" s="3" t="n">
        <f aca="false">F$2*1.2</f>
        <v>13.5529516716186</v>
      </c>
      <c r="G7" s="3" t="n">
        <f aca="false">G4</f>
        <v>3</v>
      </c>
      <c r="H7" s="3" t="n">
        <f aca="false">PI()*((F7/2)^2)</f>
        <v>144.263897373244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21</v>
      </c>
      <c r="E8" s="3" t="n">
        <f aca="false">Parcelas!$F$2/9</f>
        <v>181.888888888889</v>
      </c>
      <c r="F8" s="3" t="n">
        <f aca="false">F$2*0.8</f>
        <v>9.03530111441239</v>
      </c>
      <c r="G8" s="3" t="n">
        <f aca="false">G5</f>
        <v>3.7</v>
      </c>
      <c r="H8" s="3" t="n">
        <f aca="false">PI()*((F8/2)^2)</f>
        <v>64.1172877214417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21</v>
      </c>
      <c r="E9" s="3" t="n">
        <f aca="false">Parcelas!$F$2/9</f>
        <v>181.888888888889</v>
      </c>
      <c r="F9" s="3" t="n">
        <f aca="false">F$2*0.8</f>
        <v>9.03530111441239</v>
      </c>
      <c r="G9" s="3" t="n">
        <f aca="false">G6</f>
        <v>4.4</v>
      </c>
      <c r="H9" s="3" t="n">
        <f aca="false">PI()*((F9/2)^2)</f>
        <v>64.1172877214417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21</v>
      </c>
      <c r="E10" s="3" t="n">
        <f aca="false">Parcelas!$F$2/9</f>
        <v>181.888888888889</v>
      </c>
      <c r="F10" s="3" t="n">
        <f aca="false">F$2*0.8</f>
        <v>9.03530111441239</v>
      </c>
      <c r="G10" s="3" t="n">
        <f aca="false">G7</f>
        <v>3</v>
      </c>
      <c r="H10" s="3" t="n">
        <f aca="false">PI()*((F10/2)^2)</f>
        <v>64.1172877214417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21</v>
      </c>
      <c r="E11" s="3" t="n">
        <f aca="false">Parcelas!$F$3/9</f>
        <v>148.666666666667</v>
      </c>
      <c r="F11" s="3" t="n">
        <f aca="false">(SQRT(H11/PI()))*2</f>
        <v>13.0876977016697</v>
      </c>
      <c r="G11" s="3" t="n">
        <f aca="false">Parcelas!I3</f>
        <v>5</v>
      </c>
      <c r="H11" s="3" t="n">
        <f aca="false">(Parcelas!G3*10000)/Parcelas!F3</f>
        <v>134.529147982063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21</v>
      </c>
      <c r="E12" s="3" t="n">
        <f aca="false">Parcelas!$F$3/9</f>
        <v>148.666666666667</v>
      </c>
      <c r="F12" s="3" t="n">
        <f aca="false">F11</f>
        <v>13.0876977016697</v>
      </c>
      <c r="G12" s="3" t="n">
        <f aca="false">G11+0.7</f>
        <v>5.7</v>
      </c>
      <c r="H12" s="3" t="n">
        <f aca="false">H$11</f>
        <v>134.529147982063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21</v>
      </c>
      <c r="E13" s="3" t="n">
        <f aca="false">Parcelas!$F$3/9</f>
        <v>148.666666666667</v>
      </c>
      <c r="F13" s="3" t="n">
        <f aca="false">F12</f>
        <v>13.0876977016697</v>
      </c>
      <c r="G13" s="3" t="n">
        <f aca="false">G11-0.7</f>
        <v>4.3</v>
      </c>
      <c r="H13" s="3" t="n">
        <f aca="false">H$11</f>
        <v>134.529147982063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21</v>
      </c>
      <c r="E14" s="3" t="n">
        <f aca="false">Parcelas!$F$3/9</f>
        <v>148.666666666667</v>
      </c>
      <c r="F14" s="3" t="n">
        <f aca="false">F$11*1.2</f>
        <v>15.7052372420037</v>
      </c>
      <c r="G14" s="3" t="n">
        <f aca="false">G11</f>
        <v>5</v>
      </c>
      <c r="H14" s="3" t="n">
        <f aca="false">PI()*((F14/2)^2)</f>
        <v>193.72197309417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21</v>
      </c>
      <c r="E15" s="3" t="n">
        <f aca="false">Parcelas!$F$3/9</f>
        <v>148.666666666667</v>
      </c>
      <c r="F15" s="3" t="n">
        <f aca="false">F$11*1.2</f>
        <v>15.7052372420037</v>
      </c>
      <c r="G15" s="3" t="n">
        <f aca="false">G12</f>
        <v>5.7</v>
      </c>
      <c r="H15" s="3" t="n">
        <f aca="false">PI()*((F15/2)^2)</f>
        <v>193.72197309417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21</v>
      </c>
      <c r="E16" s="3" t="n">
        <f aca="false">Parcelas!$F$3/9</f>
        <v>148.666666666667</v>
      </c>
      <c r="F16" s="3" t="n">
        <f aca="false">F$11*1.2</f>
        <v>15.7052372420037</v>
      </c>
      <c r="G16" s="3" t="n">
        <f aca="false">G13</f>
        <v>4.3</v>
      </c>
      <c r="H16" s="3" t="n">
        <f aca="false">PI()*((F16/2)^2)</f>
        <v>193.72197309417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21</v>
      </c>
      <c r="E17" s="3" t="n">
        <f aca="false">Parcelas!$F$3/9</f>
        <v>148.666666666667</v>
      </c>
      <c r="F17" s="3" t="n">
        <f aca="false">F$11*0.8</f>
        <v>10.4701581613358</v>
      </c>
      <c r="G17" s="3" t="n">
        <f aca="false">G14</f>
        <v>5</v>
      </c>
      <c r="H17" s="3" t="n">
        <f aca="false">PI()*((F17/2)^2)</f>
        <v>86.0986547085202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21</v>
      </c>
      <c r="E18" s="3" t="n">
        <f aca="false">Parcelas!$F$3/9</f>
        <v>148.666666666667</v>
      </c>
      <c r="F18" s="3" t="n">
        <f aca="false">F$11*0.8</f>
        <v>10.4701581613358</v>
      </c>
      <c r="G18" s="3" t="n">
        <f aca="false">G15</f>
        <v>5.7</v>
      </c>
      <c r="H18" s="3" t="n">
        <f aca="false">PI()*((F18/2)^2)</f>
        <v>86.0986547085202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21</v>
      </c>
      <c r="E19" s="3" t="n">
        <f aca="false">Parcelas!$F$3/9</f>
        <v>148.666666666667</v>
      </c>
      <c r="F19" s="3" t="n">
        <f aca="false">F$11*0.8</f>
        <v>10.4701581613358</v>
      </c>
      <c r="G19" s="3" t="n">
        <f aca="false">G16</f>
        <v>4.3</v>
      </c>
      <c r="H19" s="3" t="n">
        <f aca="false">PI()*((F19/2)^2)</f>
        <v>86.0986547085202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21</v>
      </c>
      <c r="E20" s="3" t="n">
        <f aca="false">Parcelas!$F$4/9</f>
        <v>124.444444444444</v>
      </c>
      <c r="F20" s="3" t="n">
        <f aca="false">(SQRT(H20/PI()))*2</f>
        <v>14.9650840742957</v>
      </c>
      <c r="G20" s="3" t="n">
        <f aca="false">Parcelas!I4</f>
        <v>6.5</v>
      </c>
      <c r="H20" s="3" t="n">
        <f aca="false">(Parcelas!G4*10000)/Parcelas!F4</f>
        <v>175.892857142857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21</v>
      </c>
      <c r="E21" s="3" t="n">
        <f aca="false">Parcelas!$F$4/9</f>
        <v>124.444444444444</v>
      </c>
      <c r="F21" s="3" t="n">
        <f aca="false">F20</f>
        <v>14.9650840742957</v>
      </c>
      <c r="G21" s="3" t="n">
        <f aca="false">G20+0.7</f>
        <v>7.2</v>
      </c>
      <c r="H21" s="3" t="n">
        <f aca="false">H$20</f>
        <v>175.892857142857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21</v>
      </c>
      <c r="E22" s="3" t="n">
        <f aca="false">Parcelas!$F$4/9</f>
        <v>124.444444444444</v>
      </c>
      <c r="F22" s="3" t="n">
        <f aca="false">F21</f>
        <v>14.9650840742957</v>
      </c>
      <c r="G22" s="3" t="n">
        <f aca="false">G20-0.7</f>
        <v>5.8</v>
      </c>
      <c r="H22" s="3" t="n">
        <f aca="false">H$20</f>
        <v>175.892857142857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21</v>
      </c>
      <c r="E23" s="3" t="n">
        <f aca="false">Parcelas!$F$4/9</f>
        <v>124.444444444444</v>
      </c>
      <c r="F23" s="3" t="n">
        <f aca="false">F$20*1.2</f>
        <v>17.9581008891548</v>
      </c>
      <c r="G23" s="3" t="n">
        <f aca="false">G20</f>
        <v>6.5</v>
      </c>
      <c r="H23" s="3" t="n">
        <f aca="false">PI()*((F23/2)^2)</f>
        <v>253.285714285714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21</v>
      </c>
      <c r="E24" s="3" t="n">
        <f aca="false">Parcelas!$F$4/9</f>
        <v>124.444444444444</v>
      </c>
      <c r="F24" s="3" t="n">
        <f aca="false">F$20*1.2</f>
        <v>17.9581008891548</v>
      </c>
      <c r="G24" s="3" t="n">
        <f aca="false">G21</f>
        <v>7.2</v>
      </c>
      <c r="H24" s="3" t="n">
        <f aca="false">PI()*((F24/2)^2)</f>
        <v>253.285714285714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21</v>
      </c>
      <c r="E25" s="3" t="n">
        <f aca="false">Parcelas!$F$4/9</f>
        <v>124.444444444444</v>
      </c>
      <c r="F25" s="3" t="n">
        <f aca="false">F$20*1.2</f>
        <v>17.9581008891548</v>
      </c>
      <c r="G25" s="3" t="n">
        <f aca="false">G22</f>
        <v>5.8</v>
      </c>
      <c r="H25" s="3" t="n">
        <f aca="false">PI()*((F25/2)^2)</f>
        <v>253.285714285714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21</v>
      </c>
      <c r="E26" s="3" t="n">
        <f aca="false">Parcelas!$F$4/9</f>
        <v>124.444444444444</v>
      </c>
      <c r="F26" s="3" t="n">
        <f aca="false">F$20*0.8</f>
        <v>11.9720672594366</v>
      </c>
      <c r="G26" s="3" t="n">
        <f aca="false">G23</f>
        <v>6.5</v>
      </c>
      <c r="H26" s="3" t="n">
        <f aca="false">PI()*((F26/2)^2)</f>
        <v>112.571428571429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21</v>
      </c>
      <c r="E27" s="3" t="n">
        <f aca="false">Parcelas!$F$4/9</f>
        <v>124.444444444444</v>
      </c>
      <c r="F27" s="3" t="n">
        <f aca="false">F$20*0.8</f>
        <v>11.9720672594366</v>
      </c>
      <c r="G27" s="3" t="n">
        <f aca="false">G24</f>
        <v>7.2</v>
      </c>
      <c r="H27" s="3" t="n">
        <f aca="false">PI()*((F27/2)^2)</f>
        <v>112.571428571429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21</v>
      </c>
      <c r="E28" s="3" t="n">
        <f aca="false">Parcelas!$F$4/9</f>
        <v>124.444444444444</v>
      </c>
      <c r="F28" s="3" t="n">
        <f aca="false">F$20*0.8</f>
        <v>11.9720672594366</v>
      </c>
      <c r="G28" s="3" t="n">
        <f aca="false">G25</f>
        <v>5.8</v>
      </c>
      <c r="H28" s="3" t="n">
        <f aca="false">PI()*((F28/2)^2)</f>
        <v>112.571428571429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21</v>
      </c>
      <c r="E29" s="3" t="n">
        <f aca="false">Parcelas!$F$5/9</f>
        <v>105.666666666667</v>
      </c>
      <c r="F29" s="3" t="n">
        <f aca="false">(SQRT(H29/PI()))*2</f>
        <v>17.0449082475912</v>
      </c>
      <c r="G29" s="3" t="n">
        <f aca="false">Parcelas!I5</f>
        <v>8.3</v>
      </c>
      <c r="H29" s="3" t="n">
        <f aca="false">(Parcelas!G5*10000)/Parcelas!F5</f>
        <v>228.180862250263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21</v>
      </c>
      <c r="E30" s="3" t="n">
        <f aca="false">Parcelas!$F$5/9</f>
        <v>105.666666666667</v>
      </c>
      <c r="F30" s="3" t="n">
        <f aca="false">F29</f>
        <v>17.0449082475912</v>
      </c>
      <c r="G30" s="3" t="n">
        <f aca="false">G29+0.7</f>
        <v>9</v>
      </c>
      <c r="H30" s="3" t="n">
        <f aca="false">H$29</f>
        <v>228.180862250263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21</v>
      </c>
      <c r="E31" s="3" t="n">
        <f aca="false">Parcelas!$F$5/9</f>
        <v>105.666666666667</v>
      </c>
      <c r="F31" s="3" t="n">
        <f aca="false">F30</f>
        <v>17.0449082475912</v>
      </c>
      <c r="G31" s="3" t="n">
        <f aca="false">G29-0.7</f>
        <v>7.6</v>
      </c>
      <c r="H31" s="3" t="n">
        <f aca="false">H$29</f>
        <v>228.180862250263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21</v>
      </c>
      <c r="E32" s="3" t="n">
        <f aca="false">Parcelas!$F$5/9</f>
        <v>105.666666666667</v>
      </c>
      <c r="F32" s="3" t="n">
        <f aca="false">F$29*1.2</f>
        <v>20.4538898971094</v>
      </c>
      <c r="G32" s="3" t="n">
        <f aca="false">G29</f>
        <v>8.3</v>
      </c>
      <c r="H32" s="3" t="n">
        <f aca="false">PI()*((F32/2)^2)</f>
        <v>328.580441640379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21</v>
      </c>
      <c r="E33" s="3" t="n">
        <f aca="false">Parcelas!$F$5/9</f>
        <v>105.666666666667</v>
      </c>
      <c r="F33" s="3" t="n">
        <f aca="false">F$29*1.2</f>
        <v>20.4538898971094</v>
      </c>
      <c r="G33" s="3" t="n">
        <f aca="false">G30</f>
        <v>9</v>
      </c>
      <c r="H33" s="3" t="n">
        <f aca="false">PI()*((F33/2)^2)</f>
        <v>328.580441640379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21</v>
      </c>
      <c r="E34" s="3" t="n">
        <f aca="false">Parcelas!$F$5/9</f>
        <v>105.666666666667</v>
      </c>
      <c r="F34" s="3" t="n">
        <f aca="false">F$29*1.2</f>
        <v>20.4538898971094</v>
      </c>
      <c r="G34" s="3" t="n">
        <f aca="false">G31</f>
        <v>7.6</v>
      </c>
      <c r="H34" s="3" t="n">
        <f aca="false">PI()*((F34/2)^2)</f>
        <v>328.580441640379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21</v>
      </c>
      <c r="E35" s="3" t="n">
        <f aca="false">Parcelas!$F$5/9</f>
        <v>105.666666666667</v>
      </c>
      <c r="F35" s="3" t="n">
        <f aca="false">F$29*0.8</f>
        <v>13.6359265980729</v>
      </c>
      <c r="G35" s="3" t="n">
        <f aca="false">G32</f>
        <v>8.3</v>
      </c>
      <c r="H35" s="3" t="n">
        <f aca="false">PI()*((F35/2)^2)</f>
        <v>146.035751840168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21</v>
      </c>
      <c r="E36" s="3" t="n">
        <f aca="false">Parcelas!$F$5/9</f>
        <v>105.666666666667</v>
      </c>
      <c r="F36" s="3" t="n">
        <f aca="false">F$29*0.8</f>
        <v>13.6359265980729</v>
      </c>
      <c r="G36" s="3" t="n">
        <f aca="false">G33</f>
        <v>9</v>
      </c>
      <c r="H36" s="3" t="n">
        <f aca="false">PI()*((F36/2)^2)</f>
        <v>146.035751840168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21</v>
      </c>
      <c r="E37" s="3" t="n">
        <f aca="false">Parcelas!$F$5/9</f>
        <v>105.666666666667</v>
      </c>
      <c r="F37" s="3" t="n">
        <f aca="false">F$29*0.8</f>
        <v>13.6359265980729</v>
      </c>
      <c r="G37" s="3" t="n">
        <f aca="false">G34</f>
        <v>7.6</v>
      </c>
      <c r="H37" s="3" t="n">
        <f aca="false">PI()*((F37/2)^2)</f>
        <v>146.035751840168</v>
      </c>
    </row>
    <row r="38" customFormat="false" ht="12.8" hidden="false" customHeight="false" outlineLevel="0" collapsed="false">
      <c r="A38" s="1" t="str">
        <f aca="false">Parcelas!$A$6</f>
        <v>Del_Rio_et_al_2006</v>
      </c>
      <c r="B38" s="1" t="n">
        <f aca="false">Parcelas!$B$6</f>
        <v>24</v>
      </c>
      <c r="C38" s="1" t="n">
        <v>1</v>
      </c>
      <c r="D38" s="1" t="n">
        <f aca="false">Parcelas!$C$6</f>
        <v>21</v>
      </c>
      <c r="E38" s="3" t="n">
        <f aca="false">Parcelas!$F$6/9</f>
        <v>90.5555555555556</v>
      </c>
      <c r="F38" s="3" t="n">
        <f aca="false">(SQRT(H38/PI()))*2</f>
        <v>19.363411538907</v>
      </c>
      <c r="G38" s="3" t="n">
        <f aca="false">Parcelas!I6</f>
        <v>10.5</v>
      </c>
      <c r="H38" s="3" t="n">
        <f aca="false">(Parcelas!G6*10000)/Parcelas!F6</f>
        <v>294.478527607362</v>
      </c>
    </row>
    <row r="39" customFormat="false" ht="12.8" hidden="false" customHeight="false" outlineLevel="0" collapsed="false">
      <c r="A39" s="1" t="str">
        <f aca="false">Parcelas!$A$6</f>
        <v>Del_Rio_et_al_2006</v>
      </c>
      <c r="B39" s="1" t="n">
        <f aca="false">Parcelas!$B$6</f>
        <v>24</v>
      </c>
      <c r="C39" s="1" t="n">
        <v>2</v>
      </c>
      <c r="D39" s="1" t="n">
        <f aca="false">Parcelas!$C$6</f>
        <v>21</v>
      </c>
      <c r="E39" s="3" t="n">
        <f aca="false">Parcelas!$F$6/9</f>
        <v>90.5555555555556</v>
      </c>
      <c r="F39" s="3" t="n">
        <f aca="false">F38</f>
        <v>19.363411538907</v>
      </c>
      <c r="G39" s="3" t="n">
        <f aca="false">G38+0.7</f>
        <v>11.2</v>
      </c>
      <c r="H39" s="3" t="n">
        <f aca="false">H$38</f>
        <v>294.478527607362</v>
      </c>
    </row>
    <row r="40" customFormat="false" ht="12.8" hidden="false" customHeight="false" outlineLevel="0" collapsed="false">
      <c r="A40" s="1" t="str">
        <f aca="false">Parcelas!$A$6</f>
        <v>Del_Rio_et_al_2006</v>
      </c>
      <c r="B40" s="1" t="n">
        <f aca="false">Parcelas!$B$6</f>
        <v>24</v>
      </c>
      <c r="C40" s="1" t="n">
        <v>3</v>
      </c>
      <c r="D40" s="1" t="n">
        <f aca="false">Parcelas!$C$6</f>
        <v>21</v>
      </c>
      <c r="E40" s="3" t="n">
        <f aca="false">Parcelas!$F$6/9</f>
        <v>90.5555555555556</v>
      </c>
      <c r="F40" s="3" t="n">
        <f aca="false">F39</f>
        <v>19.363411538907</v>
      </c>
      <c r="G40" s="3" t="n">
        <f aca="false">G38-0.7</f>
        <v>9.8</v>
      </c>
      <c r="H40" s="3" t="n">
        <f aca="false">H$38</f>
        <v>294.478527607362</v>
      </c>
    </row>
    <row r="41" customFormat="false" ht="12.8" hidden="false" customHeight="false" outlineLevel="0" collapsed="false">
      <c r="A41" s="1" t="str">
        <f aca="false">Parcelas!$A$6</f>
        <v>Del_Rio_et_al_2006</v>
      </c>
      <c r="B41" s="1" t="n">
        <f aca="false">Parcelas!$B$6</f>
        <v>24</v>
      </c>
      <c r="C41" s="1" t="n">
        <v>4</v>
      </c>
      <c r="D41" s="1" t="n">
        <f aca="false">Parcelas!$C$6</f>
        <v>21</v>
      </c>
      <c r="E41" s="3" t="n">
        <f aca="false">Parcelas!$F$6/9</f>
        <v>90.5555555555556</v>
      </c>
      <c r="F41" s="3" t="n">
        <f aca="false">F$38*1.2</f>
        <v>23.2360938466885</v>
      </c>
      <c r="G41" s="3" t="n">
        <f aca="false">G38</f>
        <v>10.5</v>
      </c>
      <c r="H41" s="3" t="n">
        <f aca="false">PI()*((F41/2)^2)</f>
        <v>424.049079754601</v>
      </c>
    </row>
    <row r="42" customFormat="false" ht="12.8" hidden="false" customHeight="false" outlineLevel="0" collapsed="false">
      <c r="A42" s="1" t="str">
        <f aca="false">Parcelas!$A$6</f>
        <v>Del_Rio_et_al_2006</v>
      </c>
      <c r="B42" s="1" t="n">
        <f aca="false">Parcelas!$B$6</f>
        <v>24</v>
      </c>
      <c r="C42" s="1" t="n">
        <v>5</v>
      </c>
      <c r="D42" s="1" t="n">
        <f aca="false">Parcelas!$C$6</f>
        <v>21</v>
      </c>
      <c r="E42" s="3" t="n">
        <f aca="false">Parcelas!$F$6/9</f>
        <v>90.5555555555556</v>
      </c>
      <c r="F42" s="3" t="n">
        <f aca="false">F$38*1.2</f>
        <v>23.2360938466885</v>
      </c>
      <c r="G42" s="3" t="n">
        <f aca="false">G39</f>
        <v>11.2</v>
      </c>
      <c r="H42" s="3" t="n">
        <f aca="false">PI()*((F42/2)^2)</f>
        <v>424.049079754601</v>
      </c>
    </row>
    <row r="43" customFormat="false" ht="12.8" hidden="false" customHeight="false" outlineLevel="0" collapsed="false">
      <c r="A43" s="1" t="str">
        <f aca="false">Parcelas!$A$6</f>
        <v>Del_Rio_et_al_2006</v>
      </c>
      <c r="B43" s="1" t="n">
        <f aca="false">Parcelas!$B$6</f>
        <v>24</v>
      </c>
      <c r="C43" s="1" t="n">
        <v>6</v>
      </c>
      <c r="D43" s="1" t="n">
        <f aca="false">Parcelas!$C$6</f>
        <v>21</v>
      </c>
      <c r="E43" s="3" t="n">
        <f aca="false">Parcelas!$F$6/9</f>
        <v>90.5555555555556</v>
      </c>
      <c r="F43" s="3" t="n">
        <f aca="false">F$38*1.2</f>
        <v>23.2360938466885</v>
      </c>
      <c r="G43" s="3" t="n">
        <f aca="false">G40</f>
        <v>9.8</v>
      </c>
      <c r="H43" s="3" t="n">
        <f aca="false">PI()*((F43/2)^2)</f>
        <v>424.049079754601</v>
      </c>
    </row>
    <row r="44" customFormat="false" ht="12.8" hidden="false" customHeight="false" outlineLevel="0" collapsed="false">
      <c r="A44" s="1" t="str">
        <f aca="false">Parcelas!$A$6</f>
        <v>Del_Rio_et_al_2006</v>
      </c>
      <c r="B44" s="1" t="n">
        <f aca="false">Parcelas!$B$6</f>
        <v>24</v>
      </c>
      <c r="C44" s="1" t="n">
        <v>7</v>
      </c>
      <c r="D44" s="1" t="n">
        <f aca="false">Parcelas!$C$6</f>
        <v>21</v>
      </c>
      <c r="E44" s="3" t="n">
        <f aca="false">Parcelas!$F$6/9</f>
        <v>90.5555555555556</v>
      </c>
      <c r="F44" s="3" t="n">
        <f aca="false">F$38*0.8</f>
        <v>15.4907292311256</v>
      </c>
      <c r="G44" s="3" t="n">
        <f aca="false">G41</f>
        <v>10.5</v>
      </c>
      <c r="H44" s="3" t="n">
        <f aca="false">PI()*((F44/2)^2)</f>
        <v>188.466257668712</v>
      </c>
    </row>
    <row r="45" customFormat="false" ht="12.8" hidden="false" customHeight="false" outlineLevel="0" collapsed="false">
      <c r="A45" s="1" t="str">
        <f aca="false">Parcelas!$A$6</f>
        <v>Del_Rio_et_al_2006</v>
      </c>
      <c r="B45" s="1" t="n">
        <f aca="false">Parcelas!$B$6</f>
        <v>24</v>
      </c>
      <c r="C45" s="1" t="n">
        <v>8</v>
      </c>
      <c r="D45" s="1" t="n">
        <f aca="false">Parcelas!$C$6</f>
        <v>21</v>
      </c>
      <c r="E45" s="3" t="n">
        <f aca="false">Parcelas!$F$6/9</f>
        <v>90.5555555555556</v>
      </c>
      <c r="F45" s="3" t="n">
        <f aca="false">F$38*0.8</f>
        <v>15.4907292311256</v>
      </c>
      <c r="G45" s="3" t="n">
        <f aca="false">G42</f>
        <v>11.2</v>
      </c>
      <c r="H45" s="3" t="n">
        <f aca="false">PI()*((F45/2)^2)</f>
        <v>188.466257668712</v>
      </c>
    </row>
    <row r="46" customFormat="false" ht="12.8" hidden="false" customHeight="false" outlineLevel="0" collapsed="false">
      <c r="A46" s="1" t="str">
        <f aca="false">Parcelas!$A$6</f>
        <v>Del_Rio_et_al_2006</v>
      </c>
      <c r="B46" s="1" t="n">
        <f aca="false">Parcelas!$B$6</f>
        <v>24</v>
      </c>
      <c r="C46" s="1" t="n">
        <v>9</v>
      </c>
      <c r="D46" s="1" t="n">
        <f aca="false">Parcelas!$C$6</f>
        <v>21</v>
      </c>
      <c r="E46" s="3" t="n">
        <f aca="false">Parcelas!$F$6/9</f>
        <v>90.5555555555556</v>
      </c>
      <c r="F46" s="3" t="n">
        <f aca="false">F$38*0.8</f>
        <v>15.4907292311256</v>
      </c>
      <c r="G46" s="3" t="n">
        <f aca="false">G43</f>
        <v>9.8</v>
      </c>
      <c r="H46" s="3" t="n">
        <f aca="false">PI()*((F46/2)^2)</f>
        <v>188.466257668712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2022-05-04T10:49:08Z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