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afiherman/Documents/JOBS/CVs/To Put In CV/"/>
    </mc:Choice>
  </mc:AlternateContent>
  <xr:revisionPtr revIDLastSave="0" documentId="13_ncr:1_{C9DABF2B-D241-0C42-B571-7D323241E4DF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Requiremants" sheetId="2" r:id="rId1"/>
    <sheet name="Uni Group Model" sheetId="1" r:id="rId2"/>
    <sheet name="Results" sheetId="3" r:id="rId3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'Uni Group Model'!$L$3:$T$47,'Uni Group Model'!$AL$8:$AT$8,'Uni Group Model'!$AL$15:$AT$15,'Uni Group Model'!$AL$22:$AT$22,'Uni Group Model'!$AL$29:$AT$29,'Uni Group Model'!$AL$36:$AT$36,'Uni Group Model'!$AW$8:$BE$8,'Uni Group Model'!$AW$15:$BE$15,'Uni Group Model'!$AW$22:$BE$22,'Uni Group Model'!$AW$29:$BE$29,'Uni Group Model'!$AW$36:$BE$36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100000</definedName>
    <definedName name="solver_lhs1" localSheetId="1" hidden="1">'Uni Group Model'!$AA$11:$AI$11</definedName>
    <definedName name="solver_lhs10" localSheetId="1" hidden="1">'Uni Group Model'!$AL$29:$AT$29</definedName>
    <definedName name="solver_lhs11" localSheetId="1" hidden="1">'Uni Group Model'!$AL$29:$AT$29</definedName>
    <definedName name="solver_lhs12" localSheetId="1" hidden="1">'Uni Group Model'!$AL$30:$AT$30</definedName>
    <definedName name="solver_lhs13" localSheetId="1" hidden="1">'Uni Group Model'!$AL$36:$AT$36</definedName>
    <definedName name="solver_lhs14" localSheetId="1" hidden="1">'Uni Group Model'!$AL$36:$AT$36</definedName>
    <definedName name="solver_lhs15" localSheetId="1" hidden="1">'Uni Group Model'!$AL$37:$AT$37</definedName>
    <definedName name="solver_lhs16" localSheetId="1" hidden="1">'Uni Group Model'!$AL$8:$AT$8</definedName>
    <definedName name="solver_lhs17" localSheetId="1" hidden="1">'Uni Group Model'!$AL$8:$AT$8</definedName>
    <definedName name="solver_lhs18" localSheetId="1" hidden="1">'Uni Group Model'!$AL$9:$AT$9</definedName>
    <definedName name="solver_lhs19" localSheetId="1" hidden="1">'Uni Group Model'!$AW$15:$BE$15</definedName>
    <definedName name="solver_lhs2" localSheetId="1" hidden="1">'Uni Group Model'!$AA$17:$AI$17</definedName>
    <definedName name="solver_lhs20" localSheetId="1" hidden="1">'Uni Group Model'!$AW$15:$BE$15</definedName>
    <definedName name="solver_lhs21" localSheetId="1" hidden="1">'Uni Group Model'!$AW$16:$BE$16</definedName>
    <definedName name="solver_lhs22" localSheetId="1" hidden="1">'Uni Group Model'!$AW$22:$BE$22</definedName>
    <definedName name="solver_lhs23" localSheetId="1" hidden="1">'Uni Group Model'!$AW$22:$BE$22</definedName>
    <definedName name="solver_lhs24" localSheetId="1" hidden="1">'Uni Group Model'!$AW$23:$BE$23</definedName>
    <definedName name="solver_lhs25" localSheetId="1" hidden="1">'Uni Group Model'!$AW$29:$BE$29</definedName>
    <definedName name="solver_lhs26" localSheetId="1" hidden="1">'Uni Group Model'!$AW$29:$BE$29</definedName>
    <definedName name="solver_lhs27" localSheetId="1" hidden="1">'Uni Group Model'!$AW$30:$BE$30</definedName>
    <definedName name="solver_lhs28" localSheetId="1" hidden="1">'Uni Group Model'!$AW$36:$BE$36</definedName>
    <definedName name="solver_lhs29" localSheetId="1" hidden="1">'Uni Group Model'!$AW$36:$BE$36</definedName>
    <definedName name="solver_lhs3" localSheetId="1" hidden="1">'Uni Group Model'!$AA$5:$AI$5</definedName>
    <definedName name="solver_lhs30" localSheetId="1" hidden="1">'Uni Group Model'!$AW$37:$BE$37</definedName>
    <definedName name="solver_lhs31" localSheetId="1" hidden="1">'Uni Group Model'!$AW$8:$BE$8</definedName>
    <definedName name="solver_lhs32" localSheetId="1" hidden="1">'Uni Group Model'!$AW$8:$BE$8</definedName>
    <definedName name="solver_lhs33" localSheetId="1" hidden="1">'Uni Group Model'!$AW$9:$BE$9</definedName>
    <definedName name="solver_lhs34" localSheetId="1" hidden="1">'Uni Group Model'!$L$3:$T$47</definedName>
    <definedName name="solver_lhs35" localSheetId="1" hidden="1">'Uni Group Model'!$W$3:$W$47</definedName>
    <definedName name="solver_lhs36" localSheetId="1" hidden="1">'Uni Group Model'!#REF!</definedName>
    <definedName name="solver_lhs37" localSheetId="1" hidden="1">'Uni Group Model'!#REF!</definedName>
    <definedName name="solver_lhs38" localSheetId="1" hidden="1">'Uni Group Model'!#REF!</definedName>
    <definedName name="solver_lhs4" localSheetId="1" hidden="1">'Uni Group Model'!$AL$15:$AT$15</definedName>
    <definedName name="solver_lhs5" localSheetId="1" hidden="1">'Uni Group Model'!$AL$15:$AT$15</definedName>
    <definedName name="solver_lhs6" localSheetId="1" hidden="1">'Uni Group Model'!$AL$16:$AT$16</definedName>
    <definedName name="solver_lhs7" localSheetId="1" hidden="1">'Uni Group Model'!$AL$22:$AT$22</definedName>
    <definedName name="solver_lhs8" localSheetId="1" hidden="1">'Uni Group Model'!$AL$22:$AT$22</definedName>
    <definedName name="solver_lhs9" localSheetId="1" hidden="1">'Uni Group Model'!$AL$23:$AT$23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35</definedName>
    <definedName name="solver_nwt" localSheetId="1" hidden="1">1</definedName>
    <definedName name="solver_opt" localSheetId="1" hidden="1">'Uni Group Model'!$AB$23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5</definedName>
    <definedName name="solver_rel11" localSheetId="1" hidden="1">3</definedName>
    <definedName name="solver_rel12" localSheetId="1" hidden="1">1</definedName>
    <definedName name="solver_rel13" localSheetId="1" hidden="1">5</definedName>
    <definedName name="solver_rel14" localSheetId="1" hidden="1">3</definedName>
    <definedName name="solver_rel15" localSheetId="1" hidden="1">1</definedName>
    <definedName name="solver_rel16" localSheetId="1" hidden="1">5</definedName>
    <definedName name="solver_rel17" localSheetId="1" hidden="1">3</definedName>
    <definedName name="solver_rel18" localSheetId="1" hidden="1">1</definedName>
    <definedName name="solver_rel19" localSheetId="1" hidden="1">5</definedName>
    <definedName name="solver_rel2" localSheetId="1" hidden="1">1</definedName>
    <definedName name="solver_rel20" localSheetId="1" hidden="1">3</definedName>
    <definedName name="solver_rel21" localSheetId="1" hidden="1">1</definedName>
    <definedName name="solver_rel22" localSheetId="1" hidden="1">5</definedName>
    <definedName name="solver_rel23" localSheetId="1" hidden="1">3</definedName>
    <definedName name="solver_rel24" localSheetId="1" hidden="1">1</definedName>
    <definedName name="solver_rel25" localSheetId="1" hidden="1">5</definedName>
    <definedName name="solver_rel26" localSheetId="1" hidden="1">3</definedName>
    <definedName name="solver_rel27" localSheetId="1" hidden="1">1</definedName>
    <definedName name="solver_rel28" localSheetId="1" hidden="1">5</definedName>
    <definedName name="solver_rel29" localSheetId="1" hidden="1">3</definedName>
    <definedName name="solver_rel3" localSheetId="1" hidden="1">2</definedName>
    <definedName name="solver_rel30" localSheetId="1" hidden="1">1</definedName>
    <definedName name="solver_rel31" localSheetId="1" hidden="1">5</definedName>
    <definedName name="solver_rel32" localSheetId="1" hidden="1">3</definedName>
    <definedName name="solver_rel33" localSheetId="1" hidden="1">1</definedName>
    <definedName name="solver_rel34" localSheetId="1" hidden="1">5</definedName>
    <definedName name="solver_rel35" localSheetId="1" hidden="1">2</definedName>
    <definedName name="solver_rel36" localSheetId="1" hidden="1">5</definedName>
    <definedName name="solver_rel37" localSheetId="1" hidden="1">3</definedName>
    <definedName name="solver_rel38" localSheetId="1" hidden="1">1</definedName>
    <definedName name="solver_rel4" localSheetId="1" hidden="1">5</definedName>
    <definedName name="solver_rel5" localSheetId="1" hidden="1">3</definedName>
    <definedName name="solver_rel6" localSheetId="1" hidden="1">1</definedName>
    <definedName name="solver_rel7" localSheetId="1" hidden="1">5</definedName>
    <definedName name="solver_rel8" localSheetId="1" hidden="1">3</definedName>
    <definedName name="solver_rel9" localSheetId="1" hidden="1">1</definedName>
    <definedName name="solver_rhs1" localSheetId="1" hidden="1">'Uni Group Model'!$AA$13:$AI$13</definedName>
    <definedName name="solver_rhs10" localSheetId="1" hidden="1">binary</definedName>
    <definedName name="solver_rhs11" localSheetId="1" hidden="1">'Uni Group Model'!$AL$28:$AT$28</definedName>
    <definedName name="solver_rhs12" localSheetId="1" hidden="1">'Uni Group Model'!$AL$32:$AT$32</definedName>
    <definedName name="solver_rhs13" localSheetId="1" hidden="1">binary</definedName>
    <definedName name="solver_rhs14" localSheetId="1" hidden="1">'Uni Group Model'!$AL$35:$AT$35</definedName>
    <definedName name="solver_rhs15" localSheetId="1" hidden="1">'Uni Group Model'!$AL$39:$AT$39</definedName>
    <definedName name="solver_rhs16" localSheetId="1" hidden="1">binary</definedName>
    <definedName name="solver_rhs17" localSheetId="1" hidden="1">'Uni Group Model'!$AL$7:$AT$7</definedName>
    <definedName name="solver_rhs18" localSheetId="1" hidden="1">'Uni Group Model'!$AL$11:$AT$11</definedName>
    <definedName name="solver_rhs19" localSheetId="1" hidden="1">binary</definedName>
    <definedName name="solver_rhs2" localSheetId="1" hidden="1">'Uni Group Model'!$AA$19:$AI$19</definedName>
    <definedName name="solver_rhs20" localSheetId="1" hidden="1">'Uni Group Model'!$AW$14:$BE$14</definedName>
    <definedName name="solver_rhs21" localSheetId="1" hidden="1">'Uni Group Model'!$AW$18:$BE$18</definedName>
    <definedName name="solver_rhs22" localSheetId="1" hidden="1">binary</definedName>
    <definedName name="solver_rhs23" localSheetId="1" hidden="1">'Uni Group Model'!$AW$21:$BE$21</definedName>
    <definedName name="solver_rhs24" localSheetId="1" hidden="1">'Uni Group Model'!$AW$25:$BE$25</definedName>
    <definedName name="solver_rhs25" localSheetId="1" hidden="1">binary</definedName>
    <definedName name="solver_rhs26" localSheetId="1" hidden="1">'Uni Group Model'!$AW$28:$BE$28</definedName>
    <definedName name="solver_rhs27" localSheetId="1" hidden="1">'Uni Group Model'!$AW$32:$BE$32</definedName>
    <definedName name="solver_rhs28" localSheetId="1" hidden="1">binary</definedName>
    <definedName name="solver_rhs29" localSheetId="1" hidden="1">'Uni Group Model'!$AW$35:$BE$35</definedName>
    <definedName name="solver_rhs3" localSheetId="1" hidden="1">'Uni Group Model'!$AA$7:$AI$7</definedName>
    <definedName name="solver_rhs30" localSheetId="1" hidden="1">'Uni Group Model'!$AW$39:$BE$39</definedName>
    <definedName name="solver_rhs31" localSheetId="1" hidden="1">binary</definedName>
    <definedName name="solver_rhs32" localSheetId="1" hidden="1">'Uni Group Model'!$AW$7:$BE$7</definedName>
    <definedName name="solver_rhs33" localSheetId="1" hidden="1">'Uni Group Model'!$AW$11:$BE$11</definedName>
    <definedName name="solver_rhs34" localSheetId="1" hidden="1">binary</definedName>
    <definedName name="solver_rhs35" localSheetId="1" hidden="1">'Uni Group Model'!$Y$3:$Y$47</definedName>
    <definedName name="solver_rhs36" localSheetId="1" hidden="1">binary</definedName>
    <definedName name="solver_rhs37" localSheetId="1" hidden="1">'Uni Group Model'!#REF!</definedName>
    <definedName name="solver_rhs38" localSheetId="1" hidden="1">'Uni Group Model'!#REF!</definedName>
    <definedName name="solver_rhs4" localSheetId="1" hidden="1">binary</definedName>
    <definedName name="solver_rhs5" localSheetId="1" hidden="1">'Uni Group Model'!$AL$14:$AT$14</definedName>
    <definedName name="solver_rhs6" localSheetId="1" hidden="1">'Uni Group Model'!$AL$18:$AT$18</definedName>
    <definedName name="solver_rhs7" localSheetId="1" hidden="1">binary</definedName>
    <definedName name="solver_rhs8" localSheetId="1" hidden="1">'Uni Group Model'!$AL$21:$AT$21</definedName>
    <definedName name="solver_rhs9" localSheetId="1" hidden="1">'Uni Group Model'!$AL$25:$AT$25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0</definedName>
    <definedName name="solver_ssz" localSheetId="1" hidden="1">100</definedName>
    <definedName name="solver_tim" localSheetId="1" hidden="1">120</definedName>
    <definedName name="solver_tol" localSheetId="1" hidden="1">0.16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7" i="1" l="1"/>
  <c r="I47" i="1"/>
  <c r="W46" i="1"/>
  <c r="I46" i="1"/>
  <c r="W45" i="1"/>
  <c r="I45" i="1"/>
  <c r="W44" i="1"/>
  <c r="I44" i="1"/>
  <c r="W43" i="1"/>
  <c r="I43" i="1"/>
  <c r="W42" i="1"/>
  <c r="I42" i="1"/>
  <c r="W41" i="1"/>
  <c r="I41" i="1"/>
  <c r="W40" i="1"/>
  <c r="I40" i="1"/>
  <c r="BE39" i="1"/>
  <c r="BD39" i="1"/>
  <c r="BC39" i="1"/>
  <c r="BB39" i="1"/>
  <c r="BA39" i="1"/>
  <c r="AZ39" i="1"/>
  <c r="AY39" i="1"/>
  <c r="AX39" i="1"/>
  <c r="AW39" i="1"/>
  <c r="AT39" i="1"/>
  <c r="AS39" i="1"/>
  <c r="AR39" i="1"/>
  <c r="AQ39" i="1"/>
  <c r="AP39" i="1"/>
  <c r="AO39" i="1"/>
  <c r="AN39" i="1"/>
  <c r="AM39" i="1"/>
  <c r="AL39" i="1"/>
  <c r="W39" i="1"/>
  <c r="I39" i="1"/>
  <c r="W38" i="1"/>
  <c r="I38" i="1"/>
  <c r="BE37" i="1"/>
  <c r="BE35" i="1" s="1"/>
  <c r="BD37" i="1"/>
  <c r="BD35" i="1" s="1"/>
  <c r="BC37" i="1"/>
  <c r="BB37" i="1"/>
  <c r="BB35" i="1" s="1"/>
  <c r="BA37" i="1"/>
  <c r="AZ37" i="1"/>
  <c r="AY37" i="1"/>
  <c r="AY35" i="1" s="1"/>
  <c r="AX37" i="1"/>
  <c r="AX35" i="1" s="1"/>
  <c r="AW37" i="1"/>
  <c r="AW35" i="1" s="1"/>
  <c r="AT37" i="1"/>
  <c r="AT35" i="1" s="1"/>
  <c r="AS37" i="1"/>
  <c r="AR37" i="1"/>
  <c r="AR35" i="1" s="1"/>
  <c r="AQ37" i="1"/>
  <c r="AP37" i="1"/>
  <c r="AO37" i="1"/>
  <c r="AN37" i="1"/>
  <c r="AM37" i="1"/>
  <c r="AL37" i="1"/>
  <c r="AL35" i="1" s="1"/>
  <c r="W37" i="1"/>
  <c r="I37" i="1"/>
  <c r="W36" i="1"/>
  <c r="I36" i="1"/>
  <c r="BC35" i="1"/>
  <c r="BA35" i="1"/>
  <c r="AZ35" i="1"/>
  <c r="AS35" i="1"/>
  <c r="AQ35" i="1"/>
  <c r="AP35" i="1"/>
  <c r="AO35" i="1"/>
  <c r="AN35" i="1"/>
  <c r="AM35" i="1"/>
  <c r="W35" i="1"/>
  <c r="I35" i="1"/>
  <c r="W34" i="1"/>
  <c r="I34" i="1"/>
  <c r="W33" i="1"/>
  <c r="I33" i="1"/>
  <c r="BE32" i="1"/>
  <c r="BD32" i="1"/>
  <c r="BC32" i="1"/>
  <c r="BB32" i="1"/>
  <c r="BA32" i="1"/>
  <c r="AZ32" i="1"/>
  <c r="AY32" i="1"/>
  <c r="AX32" i="1"/>
  <c r="AW32" i="1"/>
  <c r="AT32" i="1"/>
  <c r="AS32" i="1"/>
  <c r="AR32" i="1"/>
  <c r="AQ32" i="1"/>
  <c r="AP32" i="1"/>
  <c r="AO32" i="1"/>
  <c r="AN32" i="1"/>
  <c r="AM32" i="1"/>
  <c r="AL32" i="1"/>
  <c r="W32" i="1"/>
  <c r="I32" i="1"/>
  <c r="W31" i="1"/>
  <c r="I31" i="1"/>
  <c r="BE30" i="1"/>
  <c r="BE28" i="1" s="1"/>
  <c r="BD30" i="1"/>
  <c r="BD28" i="1" s="1"/>
  <c r="BC30" i="1"/>
  <c r="BC28" i="1" s="1"/>
  <c r="BB30" i="1"/>
  <c r="BB28" i="1" s="1"/>
  <c r="BA30" i="1"/>
  <c r="AZ30" i="1"/>
  <c r="AZ28" i="1" s="1"/>
  <c r="AY30" i="1"/>
  <c r="AX30" i="1"/>
  <c r="AX28" i="1" s="1"/>
  <c r="AW30" i="1"/>
  <c r="AW28" i="1" s="1"/>
  <c r="AT30" i="1"/>
  <c r="AS30" i="1"/>
  <c r="AR30" i="1"/>
  <c r="AR28" i="1" s="1"/>
  <c r="AQ30" i="1"/>
  <c r="AP30" i="1"/>
  <c r="AP28" i="1" s="1"/>
  <c r="AO30" i="1"/>
  <c r="AN30" i="1"/>
  <c r="AN28" i="1" s="1"/>
  <c r="AM30" i="1"/>
  <c r="AM28" i="1" s="1"/>
  <c r="AL30" i="1"/>
  <c r="AL28" i="1" s="1"/>
  <c r="W30" i="1"/>
  <c r="I30" i="1"/>
  <c r="W29" i="1"/>
  <c r="I29" i="1"/>
  <c r="BA28" i="1"/>
  <c r="AY28" i="1"/>
  <c r="AT28" i="1"/>
  <c r="AS28" i="1"/>
  <c r="AQ28" i="1"/>
  <c r="AO28" i="1"/>
  <c r="W28" i="1"/>
  <c r="I28" i="1"/>
  <c r="W27" i="1"/>
  <c r="I27" i="1"/>
  <c r="W26" i="1"/>
  <c r="I26" i="1"/>
  <c r="BE25" i="1"/>
  <c r="BD25" i="1"/>
  <c r="BC25" i="1"/>
  <c r="BB25" i="1"/>
  <c r="BA25" i="1"/>
  <c r="AZ25" i="1"/>
  <c r="AY25" i="1"/>
  <c r="AX25" i="1"/>
  <c r="AW25" i="1"/>
  <c r="AT25" i="1"/>
  <c r="AS25" i="1"/>
  <c r="AR25" i="1"/>
  <c r="AQ25" i="1"/>
  <c r="AP25" i="1"/>
  <c r="AO25" i="1"/>
  <c r="AN25" i="1"/>
  <c r="AM25" i="1"/>
  <c r="AL25" i="1"/>
  <c r="W25" i="1"/>
  <c r="I25" i="1"/>
  <c r="W24" i="1"/>
  <c r="I24" i="1"/>
  <c r="BE23" i="1"/>
  <c r="BE21" i="1" s="1"/>
  <c r="BD23" i="1"/>
  <c r="BC23" i="1"/>
  <c r="BB23" i="1"/>
  <c r="BB21" i="1" s="1"/>
  <c r="BA23" i="1"/>
  <c r="BA21" i="1" s="1"/>
  <c r="AZ23" i="1"/>
  <c r="AZ21" i="1" s="1"/>
  <c r="AY23" i="1"/>
  <c r="AY21" i="1" s="1"/>
  <c r="AX23" i="1"/>
  <c r="AX21" i="1" s="1"/>
  <c r="AW23" i="1"/>
  <c r="AW21" i="1" s="1"/>
  <c r="AT23" i="1"/>
  <c r="AS23" i="1"/>
  <c r="AR23" i="1"/>
  <c r="AR21" i="1" s="1"/>
  <c r="AQ23" i="1"/>
  <c r="AQ21" i="1" s="1"/>
  <c r="AP23" i="1"/>
  <c r="AP21" i="1" s="1"/>
  <c r="AO23" i="1"/>
  <c r="AO21" i="1" s="1"/>
  <c r="AN23" i="1"/>
  <c r="AN21" i="1" s="1"/>
  <c r="AM23" i="1"/>
  <c r="AM21" i="1" s="1"/>
  <c r="AL23" i="1"/>
  <c r="W23" i="1"/>
  <c r="I23" i="1"/>
  <c r="W22" i="1"/>
  <c r="I22" i="1"/>
  <c r="BD21" i="1"/>
  <c r="BC21" i="1"/>
  <c r="AT21" i="1"/>
  <c r="AS21" i="1"/>
  <c r="AL21" i="1"/>
  <c r="W21" i="1"/>
  <c r="I21" i="1"/>
  <c r="W20" i="1"/>
  <c r="I20" i="1"/>
  <c r="W19" i="1"/>
  <c r="I19" i="1"/>
  <c r="BE18" i="1"/>
  <c r="BD18" i="1"/>
  <c r="BC18" i="1"/>
  <c r="BB18" i="1"/>
  <c r="BA18" i="1"/>
  <c r="AZ18" i="1"/>
  <c r="AY18" i="1"/>
  <c r="AX18" i="1"/>
  <c r="AW18" i="1"/>
  <c r="AT18" i="1"/>
  <c r="AS18" i="1"/>
  <c r="AR18" i="1"/>
  <c r="AQ18" i="1"/>
  <c r="AP18" i="1"/>
  <c r="AO18" i="1"/>
  <c r="AN18" i="1"/>
  <c r="AM18" i="1"/>
  <c r="AL18" i="1"/>
  <c r="W18" i="1"/>
  <c r="I18" i="1"/>
  <c r="AI17" i="1"/>
  <c r="AH17" i="1"/>
  <c r="AG17" i="1"/>
  <c r="AF17" i="1"/>
  <c r="AE17" i="1"/>
  <c r="AD17" i="1"/>
  <c r="AC17" i="1"/>
  <c r="AB17" i="1"/>
  <c r="AA17" i="1"/>
  <c r="W17" i="1"/>
  <c r="I17" i="1"/>
  <c r="BE16" i="1"/>
  <c r="BE14" i="1" s="1"/>
  <c r="BD16" i="1"/>
  <c r="BD14" i="1" s="1"/>
  <c r="BC16" i="1"/>
  <c r="BC14" i="1" s="1"/>
  <c r="BB16" i="1"/>
  <c r="BB14" i="1" s="1"/>
  <c r="BA16" i="1"/>
  <c r="BA14" i="1" s="1"/>
  <c r="AZ16" i="1"/>
  <c r="AZ14" i="1" s="1"/>
  <c r="AY16" i="1"/>
  <c r="AY14" i="1" s="1"/>
  <c r="AX16" i="1"/>
  <c r="AW16" i="1"/>
  <c r="AT16" i="1"/>
  <c r="AT14" i="1" s="1"/>
  <c r="AS16" i="1"/>
  <c r="AR16" i="1"/>
  <c r="AR14" i="1" s="1"/>
  <c r="AQ16" i="1"/>
  <c r="AQ14" i="1" s="1"/>
  <c r="AP16" i="1"/>
  <c r="AP14" i="1" s="1"/>
  <c r="AO16" i="1"/>
  <c r="AO14" i="1" s="1"/>
  <c r="AN16" i="1"/>
  <c r="AN14" i="1" s="1"/>
  <c r="AM16" i="1"/>
  <c r="AM14" i="1" s="1"/>
  <c r="AL16" i="1"/>
  <c r="AL14" i="1" s="1"/>
  <c r="W16" i="1"/>
  <c r="I16" i="1"/>
  <c r="W15" i="1"/>
  <c r="I15" i="1"/>
  <c r="AX14" i="1"/>
  <c r="AW14" i="1"/>
  <c r="AS14" i="1"/>
  <c r="W14" i="1"/>
  <c r="I14" i="1"/>
  <c r="W13" i="1"/>
  <c r="I13" i="1"/>
  <c r="W12" i="1"/>
  <c r="I12" i="1"/>
  <c r="BE11" i="1"/>
  <c r="BD11" i="1"/>
  <c r="BC11" i="1"/>
  <c r="BB11" i="1"/>
  <c r="BA11" i="1"/>
  <c r="AZ11" i="1"/>
  <c r="AY11" i="1"/>
  <c r="AX11" i="1"/>
  <c r="AW11" i="1"/>
  <c r="AT11" i="1"/>
  <c r="AS11" i="1"/>
  <c r="AR11" i="1"/>
  <c r="AQ11" i="1"/>
  <c r="AP11" i="1"/>
  <c r="AO11" i="1"/>
  <c r="AN11" i="1"/>
  <c r="AM11" i="1"/>
  <c r="AL11" i="1"/>
  <c r="AI11" i="1"/>
  <c r="AH11" i="1"/>
  <c r="AG11" i="1"/>
  <c r="AF11" i="1"/>
  <c r="AE11" i="1"/>
  <c r="AD11" i="1"/>
  <c r="AC11" i="1"/>
  <c r="AB11" i="1"/>
  <c r="AA11" i="1"/>
  <c r="W11" i="1"/>
  <c r="I11" i="1"/>
  <c r="W10" i="1"/>
  <c r="I10" i="1"/>
  <c r="BE9" i="1"/>
  <c r="BE7" i="1" s="1"/>
  <c r="BD9" i="1"/>
  <c r="BD7" i="1" s="1"/>
  <c r="BC9" i="1"/>
  <c r="BB9" i="1"/>
  <c r="BA9" i="1"/>
  <c r="BA7" i="1" s="1"/>
  <c r="AZ9" i="1"/>
  <c r="AZ7" i="1" s="1"/>
  <c r="AY9" i="1"/>
  <c r="AY7" i="1" s="1"/>
  <c r="AX9" i="1"/>
  <c r="AX7" i="1" s="1"/>
  <c r="AW9" i="1"/>
  <c r="AW7" i="1" s="1"/>
  <c r="AT9" i="1"/>
  <c r="AT7" i="1" s="1"/>
  <c r="AS9" i="1"/>
  <c r="AR9" i="1"/>
  <c r="AQ9" i="1"/>
  <c r="AQ7" i="1" s="1"/>
  <c r="AP9" i="1"/>
  <c r="AP7" i="1" s="1"/>
  <c r="AO9" i="1"/>
  <c r="AO7" i="1" s="1"/>
  <c r="AN9" i="1"/>
  <c r="AN7" i="1" s="1"/>
  <c r="AM9" i="1"/>
  <c r="AM7" i="1" s="1"/>
  <c r="AL9" i="1"/>
  <c r="AL7" i="1" s="1"/>
  <c r="W9" i="1"/>
  <c r="I9" i="1"/>
  <c r="W8" i="1"/>
  <c r="I8" i="1"/>
  <c r="BC7" i="1"/>
  <c r="BB7" i="1"/>
  <c r="AS7" i="1"/>
  <c r="AR7" i="1"/>
  <c r="W7" i="1"/>
  <c r="I7" i="1"/>
  <c r="W6" i="1"/>
  <c r="I6" i="1"/>
  <c r="AI5" i="1"/>
  <c r="AH5" i="1"/>
  <c r="AG5" i="1"/>
  <c r="AF5" i="1"/>
  <c r="AE5" i="1"/>
  <c r="AD5" i="1"/>
  <c r="AC5" i="1"/>
  <c r="AB5" i="1"/>
  <c r="AA5" i="1"/>
  <c r="W5" i="1"/>
  <c r="I5" i="1"/>
  <c r="W4" i="1"/>
  <c r="I4" i="1"/>
  <c r="W3" i="1"/>
  <c r="I3" i="1"/>
  <c r="AB23" i="1" l="1"/>
</calcChain>
</file>

<file path=xl/sharedStrings.xml><?xml version="1.0" encoding="utf-8"?>
<sst xmlns="http://schemas.openxmlformats.org/spreadsheetml/2006/main" count="399" uniqueCount="54">
  <si>
    <t>Groups</t>
  </si>
  <si>
    <t>Student ID (S)</t>
  </si>
  <si>
    <t>Nationality (N)</t>
  </si>
  <si>
    <t>Cultural Background (C)</t>
  </si>
  <si>
    <t>Gender (G)</t>
  </si>
  <si>
    <t>Quantitative Background (Q)</t>
  </si>
  <si>
    <t>Group Allocated</t>
  </si>
  <si>
    <t>Students</t>
  </si>
  <si>
    <t>Each Student Can Only be in One Group and all Assigned a Group</t>
  </si>
  <si>
    <t>Saudi Arabian</t>
  </si>
  <si>
    <t>Middle East</t>
  </si>
  <si>
    <t>Female</t>
  </si>
  <si>
    <t>=</t>
  </si>
  <si>
    <t>Ideally 5 Students in Each Group</t>
  </si>
  <si>
    <t>Groups Should be Balanced with Respects to Cultural Diversity</t>
  </si>
  <si>
    <t>Male</t>
  </si>
  <si>
    <r>
      <rPr>
        <b/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2"/>
        <scheme val="minor"/>
      </rPr>
      <t xml:space="preserve"> Each International Student is Paired with Another Student of the same Nationality </t>
    </r>
  </si>
  <si>
    <r>
      <rPr>
        <b/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2"/>
        <scheme val="minor"/>
      </rPr>
      <t xml:space="preserve"> If (1) is not Possible then Students Paired on their Cultural Background</t>
    </r>
  </si>
  <si>
    <t>Romanian</t>
  </si>
  <si>
    <t>Eastern Europe</t>
  </si>
  <si>
    <t>Chinese</t>
  </si>
  <si>
    <t>East Asia</t>
  </si>
  <si>
    <t>British</t>
  </si>
  <si>
    <t>&lt;=</t>
  </si>
  <si>
    <t>Group</t>
  </si>
  <si>
    <t>If this is over 0</t>
  </si>
  <si>
    <t>Then this is 1</t>
  </si>
  <si>
    <t>Groups Should be Balanced with Respects to Gender</t>
  </si>
  <si>
    <t>New Goal</t>
  </si>
  <si>
    <t>Indian</t>
  </si>
  <si>
    <t>Spanish</t>
  </si>
  <si>
    <t>Western Europe</t>
  </si>
  <si>
    <t>Groups Should be Balanced with Respects to Quantitative Background</t>
  </si>
  <si>
    <t>German</t>
  </si>
  <si>
    <t>Russian</t>
  </si>
  <si>
    <t>Lithuanian</t>
  </si>
  <si>
    <t>Minimise Difference</t>
  </si>
  <si>
    <t>Key</t>
  </si>
  <si>
    <t>Objective Function</t>
  </si>
  <si>
    <t>Decision Variable</t>
  </si>
  <si>
    <t>Mongolian</t>
  </si>
  <si>
    <t>Constraint</t>
  </si>
  <si>
    <t>South Asia</t>
  </si>
  <si>
    <t>Vietnamise</t>
  </si>
  <si>
    <t>Iranian</t>
  </si>
  <si>
    <t>Turkish</t>
  </si>
  <si>
    <t>Bulgarian</t>
  </si>
  <si>
    <t>Japanese</t>
  </si>
  <si>
    <t>QB Upper</t>
  </si>
  <si>
    <t>QB Lower</t>
  </si>
  <si>
    <t>Results</t>
  </si>
  <si>
    <t>Total</t>
  </si>
  <si>
    <t>Raw Data</t>
  </si>
  <si>
    <t>DV's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</si>
</sst>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2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Alignment="1"/>
    <xf numFmtId="0" fontId="0" fillId="0" borderId="14" xfId="0" applyBorder="1"/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5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5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19" xfId="0" applyFill="1" applyBorder="1"/>
    <xf numFmtId="0" fontId="4" fillId="0" borderId="14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0" xfId="0" applyBorder="1"/>
    <xf numFmtId="0" fontId="0" fillId="5" borderId="5" xfId="0" applyFill="1" applyBorder="1"/>
    <xf numFmtId="0" fontId="0" fillId="6" borderId="5" xfId="0" applyFill="1" applyBorder="1"/>
    <xf numFmtId="0" fontId="0" fillId="4" borderId="5" xfId="0" applyFill="1" applyBorder="1"/>
    <xf numFmtId="0" fontId="3" fillId="7" borderId="24" xfId="0" applyFont="1" applyFill="1" applyBorder="1" applyAlignment="1">
      <alignment horizontal="center" wrapText="1"/>
    </xf>
    <xf numFmtId="0" fontId="6" fillId="0" borderId="25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28" xfId="0" applyBorder="1"/>
    <xf numFmtId="0" fontId="0" fillId="6" borderId="29" xfId="0" applyFill="1" applyBorder="1" applyAlignment="1">
      <alignment horizontal="center"/>
    </xf>
    <xf numFmtId="0" fontId="3" fillId="7" borderId="3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7</xdr:col>
      <xdr:colOff>746528</xdr:colOff>
      <xdr:row>45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6E822-8F9D-3540-85FC-56665554A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6554661" cy="890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ED37-997E-EF42-B6D5-E8954AD45189}">
  <dimension ref="A1"/>
  <sheetViews>
    <sheetView zoomScale="93" workbookViewId="0">
      <selection activeCell="L16" sqref="L16:L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1"/>
  <sheetViews>
    <sheetView tabSelected="1" zoomScale="75" zoomScaleNormal="75" workbookViewId="0">
      <selection activeCell="AL11" sqref="AL11"/>
    </sheetView>
  </sheetViews>
  <sheetFormatPr baseColWidth="10" defaultColWidth="8.83203125" defaultRowHeight="15" x14ac:dyDescent="0.2"/>
  <cols>
    <col min="1" max="1" width="15.5" style="4" customWidth="1"/>
    <col min="2" max="4" width="15.5" style="1" customWidth="1"/>
    <col min="5" max="5" width="15.5" style="2" customWidth="1"/>
    <col min="6" max="6" width="15.5" style="72" customWidth="1"/>
    <col min="7" max="7" width="15.5" style="1" customWidth="1"/>
    <col min="9" max="9" width="13" customWidth="1"/>
    <col min="11" max="11" width="13.33203125" bestFit="1" customWidth="1"/>
    <col min="14" max="14" width="8.5" customWidth="1"/>
    <col min="24" max="24" width="13.5" customWidth="1"/>
    <col min="37" max="37" width="14.6640625" bestFit="1" customWidth="1"/>
    <col min="48" max="48" width="14.6640625" bestFit="1" customWidth="1"/>
    <col min="53" max="53" width="8.83203125" customWidth="1"/>
    <col min="60" max="62" width="10.1640625" customWidth="1"/>
    <col min="63" max="63" width="9.5" bestFit="1" customWidth="1"/>
    <col min="64" max="64" width="9.6640625" bestFit="1" customWidth="1"/>
    <col min="65" max="65" width="8.5" bestFit="1" customWidth="1"/>
    <col min="66" max="66" width="10" bestFit="1" customWidth="1"/>
    <col min="67" max="67" width="8.5" bestFit="1" customWidth="1"/>
    <col min="68" max="68" width="14.33203125" bestFit="1" customWidth="1"/>
    <col min="69" max="69" width="11.6640625" bestFit="1" customWidth="1"/>
    <col min="70" max="70" width="9.5" bestFit="1" customWidth="1"/>
    <col min="71" max="71" width="15.1640625" bestFit="1" customWidth="1"/>
    <col min="72" max="72" width="12.1640625" bestFit="1" customWidth="1"/>
    <col min="73" max="73" width="10.83203125" bestFit="1" customWidth="1"/>
    <col min="74" max="74" width="13.6640625" customWidth="1"/>
    <col min="75" max="75" width="16" bestFit="1" customWidth="1"/>
  </cols>
  <sheetData>
    <row r="1" spans="1:77" ht="16" thickBot="1" x14ac:dyDescent="0.25">
      <c r="A1" s="99" t="s">
        <v>52</v>
      </c>
      <c r="B1" s="99"/>
      <c r="C1" s="99"/>
      <c r="D1" s="99"/>
      <c r="E1" s="99"/>
      <c r="K1" s="47" t="s">
        <v>53</v>
      </c>
      <c r="L1" s="109" t="s">
        <v>0</v>
      </c>
      <c r="M1" s="110"/>
      <c r="N1" s="110"/>
      <c r="O1" s="110"/>
      <c r="P1" s="110"/>
      <c r="Q1" s="110"/>
      <c r="R1" s="110"/>
      <c r="S1" s="110"/>
      <c r="T1" s="111"/>
    </row>
    <row r="2" spans="1:77" ht="30" customHeight="1" thickBot="1" x14ac:dyDescent="0.25">
      <c r="A2" s="8" t="s">
        <v>1</v>
      </c>
      <c r="B2" s="9" t="s">
        <v>2</v>
      </c>
      <c r="C2" s="9" t="s">
        <v>3</v>
      </c>
      <c r="D2" s="8" t="s">
        <v>4</v>
      </c>
      <c r="E2" s="10" t="s">
        <v>5</v>
      </c>
      <c r="F2" s="69"/>
      <c r="G2" s="64" t="s">
        <v>5</v>
      </c>
      <c r="I2" s="90" t="s">
        <v>6</v>
      </c>
      <c r="K2" s="47" t="s">
        <v>7</v>
      </c>
      <c r="L2" s="93">
        <v>1</v>
      </c>
      <c r="M2" s="94">
        <v>2</v>
      </c>
      <c r="N2" s="94">
        <v>3</v>
      </c>
      <c r="O2" s="94">
        <v>4</v>
      </c>
      <c r="P2" s="94">
        <v>5</v>
      </c>
      <c r="Q2" s="94">
        <v>6</v>
      </c>
      <c r="R2" s="94">
        <v>7</v>
      </c>
      <c r="S2" s="94">
        <v>8</v>
      </c>
      <c r="T2" s="95">
        <v>9</v>
      </c>
      <c r="W2" s="106" t="s">
        <v>8</v>
      </c>
      <c r="X2" s="107"/>
      <c r="Y2" s="108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</row>
    <row r="3" spans="1:77" ht="16.5" customHeight="1" thickBot="1" x14ac:dyDescent="0.25">
      <c r="A3" s="11">
        <v>101</v>
      </c>
      <c r="B3" s="12" t="s">
        <v>9</v>
      </c>
      <c r="C3" s="13" t="s">
        <v>10</v>
      </c>
      <c r="D3" s="13" t="s">
        <v>11</v>
      </c>
      <c r="E3" s="14">
        <v>6.7</v>
      </c>
      <c r="F3" s="70"/>
      <c r="G3" s="65">
        <v>1</v>
      </c>
      <c r="I3" s="91">
        <f>SUMPRODUCT($L$2:$T$2,L3:T3)</f>
        <v>8</v>
      </c>
      <c r="K3" s="48">
        <v>101</v>
      </c>
      <c r="L3" s="80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1</v>
      </c>
      <c r="T3" s="35">
        <v>0</v>
      </c>
      <c r="W3" s="27">
        <f t="shared" ref="W3:W47" si="0">SUM(L3:T3)</f>
        <v>1</v>
      </c>
      <c r="X3" s="24" t="s">
        <v>12</v>
      </c>
      <c r="Y3" s="29">
        <v>1</v>
      </c>
      <c r="AA3" s="100" t="s">
        <v>13</v>
      </c>
      <c r="AB3" s="101"/>
      <c r="AC3" s="101"/>
      <c r="AD3" s="101"/>
      <c r="AE3" s="101"/>
      <c r="AF3" s="101"/>
      <c r="AG3" s="101"/>
      <c r="AH3" s="101"/>
      <c r="AI3" s="102"/>
      <c r="AK3" s="100" t="s">
        <v>14</v>
      </c>
      <c r="AL3" s="101"/>
      <c r="AM3" s="101"/>
      <c r="AN3" s="101"/>
      <c r="AO3" s="101"/>
      <c r="AP3" s="101"/>
      <c r="AQ3" s="101"/>
      <c r="AR3" s="101"/>
      <c r="AS3" s="101"/>
      <c r="AT3" s="102"/>
      <c r="AV3" s="100" t="s">
        <v>14</v>
      </c>
      <c r="AW3" s="100"/>
      <c r="AX3" s="100"/>
      <c r="AY3" s="100"/>
      <c r="AZ3" s="100"/>
      <c r="BA3" s="100"/>
      <c r="BB3" s="100"/>
      <c r="BC3" s="100"/>
      <c r="BD3" s="100"/>
      <c r="BE3" s="100"/>
      <c r="BH3" s="86"/>
    </row>
    <row r="4" spans="1:77" ht="16" thickBot="1" x14ac:dyDescent="0.25">
      <c r="A4" s="15">
        <v>102</v>
      </c>
      <c r="B4" s="16" t="s">
        <v>9</v>
      </c>
      <c r="C4" s="17" t="s">
        <v>10</v>
      </c>
      <c r="D4" s="17" t="s">
        <v>15</v>
      </c>
      <c r="E4" s="18">
        <v>4</v>
      </c>
      <c r="F4" s="70"/>
      <c r="G4" s="65">
        <v>0</v>
      </c>
      <c r="I4" s="91">
        <f t="shared" ref="I4:I47" si="1">SUMPRODUCT($L$2:$T$2,L4:T4)</f>
        <v>6</v>
      </c>
      <c r="K4" s="48">
        <v>102</v>
      </c>
      <c r="L4" s="80">
        <v>0</v>
      </c>
      <c r="M4" s="34">
        <v>0</v>
      </c>
      <c r="N4" s="34">
        <v>0</v>
      </c>
      <c r="O4" s="34">
        <v>0</v>
      </c>
      <c r="P4" s="34">
        <v>0</v>
      </c>
      <c r="Q4" s="34">
        <v>1</v>
      </c>
      <c r="R4" s="34">
        <v>0</v>
      </c>
      <c r="S4" s="34">
        <v>0</v>
      </c>
      <c r="T4" s="35">
        <v>0</v>
      </c>
      <c r="W4" s="27">
        <f t="shared" si="0"/>
        <v>1</v>
      </c>
      <c r="X4" s="24" t="s">
        <v>12</v>
      </c>
      <c r="Y4" s="29">
        <v>1</v>
      </c>
      <c r="AA4" s="51">
        <v>1</v>
      </c>
      <c r="AB4" s="52">
        <v>2</v>
      </c>
      <c r="AC4" s="52">
        <v>3</v>
      </c>
      <c r="AD4" s="52">
        <v>4</v>
      </c>
      <c r="AE4" s="52">
        <v>5</v>
      </c>
      <c r="AF4" s="52">
        <v>6</v>
      </c>
      <c r="AG4" s="52">
        <v>7</v>
      </c>
      <c r="AH4" s="52">
        <v>8</v>
      </c>
      <c r="AI4" s="53">
        <v>9</v>
      </c>
      <c r="AK4" s="100" t="s">
        <v>16</v>
      </c>
      <c r="AL4" s="101"/>
      <c r="AM4" s="101"/>
      <c r="AN4" s="101"/>
      <c r="AO4" s="101"/>
      <c r="AP4" s="101"/>
      <c r="AQ4" s="101"/>
      <c r="AR4" s="101"/>
      <c r="AS4" s="101"/>
      <c r="AT4" s="102"/>
      <c r="AV4" s="100" t="s">
        <v>17</v>
      </c>
      <c r="AW4" s="101"/>
      <c r="AX4" s="101"/>
      <c r="AY4" s="101"/>
      <c r="AZ4" s="101"/>
      <c r="BA4" s="101"/>
      <c r="BB4" s="101"/>
      <c r="BC4" s="101"/>
      <c r="BD4" s="101"/>
      <c r="BE4" s="102"/>
    </row>
    <row r="5" spans="1:77" ht="16" thickBot="1" x14ac:dyDescent="0.25">
      <c r="A5" s="11">
        <v>103</v>
      </c>
      <c r="B5" s="12" t="s">
        <v>18</v>
      </c>
      <c r="C5" s="13" t="s">
        <v>19</v>
      </c>
      <c r="D5" s="13" t="s">
        <v>11</v>
      </c>
      <c r="E5" s="14">
        <v>5.9</v>
      </c>
      <c r="F5" s="70"/>
      <c r="G5" s="65">
        <v>1</v>
      </c>
      <c r="I5" s="91">
        <f t="shared" si="1"/>
        <v>2</v>
      </c>
      <c r="K5" s="48">
        <v>103</v>
      </c>
      <c r="L5" s="80">
        <v>0</v>
      </c>
      <c r="M5" s="34">
        <v>1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5">
        <v>0</v>
      </c>
      <c r="W5" s="27">
        <f t="shared" si="0"/>
        <v>1</v>
      </c>
      <c r="X5" s="24" t="s">
        <v>12</v>
      </c>
      <c r="Y5" s="29">
        <v>1</v>
      </c>
      <c r="AA5" s="27">
        <f t="shared" ref="AA5:AI5" si="2">SUM(L3:L47)</f>
        <v>5</v>
      </c>
      <c r="AB5" s="28">
        <f t="shared" si="2"/>
        <v>5</v>
      </c>
      <c r="AC5" s="28">
        <f t="shared" si="2"/>
        <v>5</v>
      </c>
      <c r="AD5" s="28">
        <f t="shared" si="2"/>
        <v>5</v>
      </c>
      <c r="AE5" s="28">
        <f t="shared" si="2"/>
        <v>5</v>
      </c>
      <c r="AF5" s="28">
        <f t="shared" si="2"/>
        <v>5</v>
      </c>
      <c r="AG5" s="28">
        <f t="shared" si="2"/>
        <v>5</v>
      </c>
      <c r="AH5" s="28">
        <f t="shared" si="2"/>
        <v>5</v>
      </c>
      <c r="AI5" s="29">
        <f t="shared" si="2"/>
        <v>5</v>
      </c>
      <c r="AK5" s="100" t="s">
        <v>20</v>
      </c>
      <c r="AL5" s="101"/>
      <c r="AM5" s="101"/>
      <c r="AN5" s="101"/>
      <c r="AO5" s="101"/>
      <c r="AP5" s="101"/>
      <c r="AQ5" s="101"/>
      <c r="AR5" s="101"/>
      <c r="AS5" s="101"/>
      <c r="AT5" s="102"/>
      <c r="AV5" s="100" t="s">
        <v>21</v>
      </c>
      <c r="AW5" s="101"/>
      <c r="AX5" s="101"/>
      <c r="AY5" s="101"/>
      <c r="AZ5" s="101"/>
      <c r="BA5" s="101"/>
      <c r="BB5" s="101"/>
      <c r="BC5" s="101"/>
      <c r="BD5" s="101"/>
      <c r="BE5" s="102"/>
    </row>
    <row r="6" spans="1:77" x14ac:dyDescent="0.2">
      <c r="A6" s="15">
        <v>104</v>
      </c>
      <c r="B6" s="16" t="s">
        <v>22</v>
      </c>
      <c r="C6" s="17" t="s">
        <v>22</v>
      </c>
      <c r="D6" s="17" t="s">
        <v>11</v>
      </c>
      <c r="E6" s="18">
        <v>8.6</v>
      </c>
      <c r="F6" s="70"/>
      <c r="G6" s="65">
        <v>1</v>
      </c>
      <c r="I6" s="91">
        <f t="shared" si="1"/>
        <v>3</v>
      </c>
      <c r="K6" s="48">
        <v>104</v>
      </c>
      <c r="L6" s="80">
        <v>0</v>
      </c>
      <c r="M6" s="34">
        <v>0</v>
      </c>
      <c r="N6" s="34">
        <v>1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5">
        <v>0</v>
      </c>
      <c r="W6" s="27">
        <f t="shared" si="0"/>
        <v>1</v>
      </c>
      <c r="X6" s="24" t="s">
        <v>12</v>
      </c>
      <c r="Y6" s="29">
        <v>1</v>
      </c>
      <c r="AA6" s="5" t="s">
        <v>12</v>
      </c>
      <c r="AB6" s="6" t="s">
        <v>12</v>
      </c>
      <c r="AC6" s="6" t="s">
        <v>12</v>
      </c>
      <c r="AD6" s="6" t="s">
        <v>12</v>
      </c>
      <c r="AE6" s="6" t="s">
        <v>12</v>
      </c>
      <c r="AF6" s="6" t="s">
        <v>12</v>
      </c>
      <c r="AG6" s="6" t="s">
        <v>12</v>
      </c>
      <c r="AH6" s="6" t="s">
        <v>12</v>
      </c>
      <c r="AI6" s="7" t="s">
        <v>12</v>
      </c>
      <c r="AK6" s="73" t="s">
        <v>24</v>
      </c>
      <c r="AL6" s="57">
        <v>1</v>
      </c>
      <c r="AM6" s="57">
        <v>2</v>
      </c>
      <c r="AN6" s="57">
        <v>3</v>
      </c>
      <c r="AO6" s="57">
        <v>4</v>
      </c>
      <c r="AP6" s="57">
        <v>5</v>
      </c>
      <c r="AQ6" s="57">
        <v>6</v>
      </c>
      <c r="AR6" s="57">
        <v>7</v>
      </c>
      <c r="AS6" s="57">
        <v>8</v>
      </c>
      <c r="AT6" s="58">
        <v>9</v>
      </c>
      <c r="AV6" s="73" t="s">
        <v>24</v>
      </c>
      <c r="AW6" s="57">
        <v>1</v>
      </c>
      <c r="AX6" s="57">
        <v>2</v>
      </c>
      <c r="AY6" s="57">
        <v>3</v>
      </c>
      <c r="AZ6" s="57">
        <v>4</v>
      </c>
      <c r="BA6" s="57">
        <v>5</v>
      </c>
      <c r="BB6" s="57">
        <v>6</v>
      </c>
      <c r="BC6" s="57">
        <v>7</v>
      </c>
      <c r="BD6" s="57">
        <v>8</v>
      </c>
      <c r="BE6" s="58">
        <v>9</v>
      </c>
    </row>
    <row r="7" spans="1:77" ht="16" thickBot="1" x14ac:dyDescent="0.25">
      <c r="A7" s="11">
        <v>105</v>
      </c>
      <c r="B7" s="12" t="s">
        <v>22</v>
      </c>
      <c r="C7" s="13" t="s">
        <v>22</v>
      </c>
      <c r="D7" s="13" t="s">
        <v>15</v>
      </c>
      <c r="E7" s="14">
        <v>5</v>
      </c>
      <c r="F7" s="70"/>
      <c r="G7" s="65">
        <v>0</v>
      </c>
      <c r="I7" s="91">
        <f t="shared" si="1"/>
        <v>4</v>
      </c>
      <c r="K7" s="48">
        <v>105</v>
      </c>
      <c r="L7" s="80">
        <v>0</v>
      </c>
      <c r="M7" s="34">
        <v>0</v>
      </c>
      <c r="N7" s="34">
        <v>0</v>
      </c>
      <c r="O7" s="34">
        <v>1</v>
      </c>
      <c r="P7" s="34">
        <v>0</v>
      </c>
      <c r="Q7" s="34">
        <v>0</v>
      </c>
      <c r="R7" s="34">
        <v>0</v>
      </c>
      <c r="S7" s="34">
        <v>0</v>
      </c>
      <c r="T7" s="35">
        <v>0</v>
      </c>
      <c r="W7" s="27">
        <f t="shared" si="0"/>
        <v>1</v>
      </c>
      <c r="X7" s="24" t="s">
        <v>12</v>
      </c>
      <c r="Y7" s="29">
        <v>1</v>
      </c>
      <c r="AA7" s="30">
        <v>5</v>
      </c>
      <c r="AB7" s="31">
        <v>5</v>
      </c>
      <c r="AC7" s="31">
        <v>5</v>
      </c>
      <c r="AD7" s="31">
        <v>5</v>
      </c>
      <c r="AE7" s="31">
        <v>5</v>
      </c>
      <c r="AF7" s="31">
        <v>5</v>
      </c>
      <c r="AG7" s="31">
        <v>5</v>
      </c>
      <c r="AH7" s="31">
        <v>5</v>
      </c>
      <c r="AI7" s="32">
        <v>5</v>
      </c>
      <c r="AK7" s="74" t="s">
        <v>25</v>
      </c>
      <c r="AL7" s="54">
        <f t="shared" ref="AL7:AT7" si="3">AL9/5</f>
        <v>0.4</v>
      </c>
      <c r="AM7" s="54">
        <f t="shared" si="3"/>
        <v>0</v>
      </c>
      <c r="AN7" s="54">
        <f t="shared" si="3"/>
        <v>0.4</v>
      </c>
      <c r="AO7" s="54">
        <f t="shared" si="3"/>
        <v>0.2</v>
      </c>
      <c r="AP7" s="54">
        <f t="shared" si="3"/>
        <v>0.4</v>
      </c>
      <c r="AQ7" s="54">
        <f t="shared" si="3"/>
        <v>0.4</v>
      </c>
      <c r="AR7" s="54">
        <f t="shared" si="3"/>
        <v>0.4</v>
      </c>
      <c r="AS7" s="54">
        <f t="shared" si="3"/>
        <v>0.4</v>
      </c>
      <c r="AT7" s="59">
        <f t="shared" si="3"/>
        <v>0.4</v>
      </c>
      <c r="AV7" s="74" t="s">
        <v>25</v>
      </c>
      <c r="AW7" s="24">
        <f t="shared" ref="AW7:BE7" si="4">AW9/5</f>
        <v>0.6</v>
      </c>
      <c r="AX7" s="24">
        <f t="shared" si="4"/>
        <v>0</v>
      </c>
      <c r="AY7" s="24">
        <f t="shared" si="4"/>
        <v>0.4</v>
      </c>
      <c r="AZ7" s="24">
        <f t="shared" si="4"/>
        <v>0.6</v>
      </c>
      <c r="BA7" s="24">
        <f t="shared" si="4"/>
        <v>0.6</v>
      </c>
      <c r="BB7" s="24">
        <f t="shared" si="4"/>
        <v>0.4</v>
      </c>
      <c r="BC7" s="24">
        <f t="shared" si="4"/>
        <v>0.4</v>
      </c>
      <c r="BD7" s="24">
        <f t="shared" si="4"/>
        <v>0.4</v>
      </c>
      <c r="BE7" s="25">
        <f t="shared" si="4"/>
        <v>0.6</v>
      </c>
    </row>
    <row r="8" spans="1:77" ht="16" thickBot="1" x14ac:dyDescent="0.25">
      <c r="A8" s="15">
        <v>106</v>
      </c>
      <c r="B8" s="16" t="s">
        <v>20</v>
      </c>
      <c r="C8" s="17" t="s">
        <v>21</v>
      </c>
      <c r="D8" s="17" t="s">
        <v>15</v>
      </c>
      <c r="E8" s="18">
        <v>7</v>
      </c>
      <c r="F8" s="70"/>
      <c r="G8" s="65">
        <v>0</v>
      </c>
      <c r="I8" s="91">
        <f t="shared" si="1"/>
        <v>6</v>
      </c>
      <c r="K8" s="48">
        <v>106</v>
      </c>
      <c r="L8" s="80">
        <v>0</v>
      </c>
      <c r="M8" s="34">
        <v>0</v>
      </c>
      <c r="N8" s="34">
        <v>0</v>
      </c>
      <c r="O8" s="34">
        <v>0</v>
      </c>
      <c r="P8" s="34">
        <v>0</v>
      </c>
      <c r="Q8" s="34">
        <v>1</v>
      </c>
      <c r="R8" s="34">
        <v>0</v>
      </c>
      <c r="S8" s="34">
        <v>0</v>
      </c>
      <c r="T8" s="35">
        <v>0</v>
      </c>
      <c r="W8" s="27">
        <f t="shared" si="0"/>
        <v>1</v>
      </c>
      <c r="X8" s="24" t="s">
        <v>12</v>
      </c>
      <c r="Y8" s="29">
        <v>1</v>
      </c>
      <c r="AA8" s="1"/>
      <c r="AB8" s="1"/>
      <c r="AC8" s="1"/>
      <c r="AD8" s="1"/>
      <c r="AE8" s="1"/>
      <c r="AF8" s="1"/>
      <c r="AG8" s="1"/>
      <c r="AH8" s="1"/>
      <c r="AI8" s="1"/>
      <c r="AK8" s="74" t="s">
        <v>26</v>
      </c>
      <c r="AL8" s="55">
        <v>1</v>
      </c>
      <c r="AM8" s="55">
        <v>0</v>
      </c>
      <c r="AN8" s="55">
        <v>1</v>
      </c>
      <c r="AO8" s="55">
        <v>1</v>
      </c>
      <c r="AP8" s="55">
        <v>1</v>
      </c>
      <c r="AQ8" s="55">
        <v>1</v>
      </c>
      <c r="AR8" s="55">
        <v>1</v>
      </c>
      <c r="AS8" s="55">
        <v>1</v>
      </c>
      <c r="AT8" s="60">
        <v>1</v>
      </c>
      <c r="AV8" s="74" t="s">
        <v>26</v>
      </c>
      <c r="AW8" s="34">
        <v>1</v>
      </c>
      <c r="AX8" s="34">
        <v>0</v>
      </c>
      <c r="AY8" s="34">
        <v>1</v>
      </c>
      <c r="AZ8" s="34">
        <v>1</v>
      </c>
      <c r="BA8" s="34">
        <v>1</v>
      </c>
      <c r="BB8" s="34">
        <v>1</v>
      </c>
      <c r="BC8" s="34">
        <v>1</v>
      </c>
      <c r="BD8" s="34">
        <v>1</v>
      </c>
      <c r="BE8" s="35">
        <v>1</v>
      </c>
    </row>
    <row r="9" spans="1:77" ht="16" thickBot="1" x14ac:dyDescent="0.25">
      <c r="A9" s="11">
        <v>107</v>
      </c>
      <c r="B9" s="12" t="s">
        <v>22</v>
      </c>
      <c r="C9" s="13" t="s">
        <v>22</v>
      </c>
      <c r="D9" s="13" t="s">
        <v>15</v>
      </c>
      <c r="E9" s="14">
        <v>8.4</v>
      </c>
      <c r="F9" s="70"/>
      <c r="G9" s="65">
        <v>1</v>
      </c>
      <c r="I9" s="91">
        <f t="shared" si="1"/>
        <v>1</v>
      </c>
      <c r="K9" s="48">
        <v>107</v>
      </c>
      <c r="L9" s="80">
        <v>1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5">
        <v>0</v>
      </c>
      <c r="W9" s="27">
        <f t="shared" si="0"/>
        <v>1</v>
      </c>
      <c r="X9" s="24" t="s">
        <v>12</v>
      </c>
      <c r="Y9" s="29">
        <v>1</v>
      </c>
      <c r="AA9" s="100" t="s">
        <v>27</v>
      </c>
      <c r="AB9" s="101"/>
      <c r="AC9" s="101"/>
      <c r="AD9" s="101"/>
      <c r="AE9" s="101"/>
      <c r="AF9" s="101"/>
      <c r="AG9" s="101"/>
      <c r="AH9" s="101"/>
      <c r="AI9" s="102"/>
      <c r="AK9" s="74" t="s">
        <v>7</v>
      </c>
      <c r="AL9" s="67">
        <f t="shared" ref="AL9:AT9" si="5">COUNTIFS(L3:L47,1,$B$3:$B$47,$AK$5)</f>
        <v>2</v>
      </c>
      <c r="AM9" s="67">
        <f t="shared" si="5"/>
        <v>0</v>
      </c>
      <c r="AN9" s="67">
        <f t="shared" si="5"/>
        <v>2</v>
      </c>
      <c r="AO9" s="67">
        <f t="shared" si="5"/>
        <v>1</v>
      </c>
      <c r="AP9" s="67">
        <f t="shared" si="5"/>
        <v>2</v>
      </c>
      <c r="AQ9" s="67">
        <f t="shared" si="5"/>
        <v>2</v>
      </c>
      <c r="AR9" s="67">
        <f t="shared" si="5"/>
        <v>2</v>
      </c>
      <c r="AS9" s="67">
        <f t="shared" si="5"/>
        <v>2</v>
      </c>
      <c r="AT9" s="68">
        <f t="shared" si="5"/>
        <v>2</v>
      </c>
      <c r="AV9" s="74" t="s">
        <v>7</v>
      </c>
      <c r="AW9" s="28">
        <f t="shared" ref="AW9:BE9" si="6">COUNTIFS(L3:L47,1,$C$3:$C$47,$AV$5)</f>
        <v>3</v>
      </c>
      <c r="AX9" s="28">
        <f t="shared" si="6"/>
        <v>0</v>
      </c>
      <c r="AY9" s="28">
        <f t="shared" si="6"/>
        <v>2</v>
      </c>
      <c r="AZ9" s="28">
        <f t="shared" si="6"/>
        <v>3</v>
      </c>
      <c r="BA9" s="28">
        <f t="shared" si="6"/>
        <v>3</v>
      </c>
      <c r="BB9" s="28">
        <f t="shared" si="6"/>
        <v>2</v>
      </c>
      <c r="BC9" s="28">
        <f t="shared" si="6"/>
        <v>2</v>
      </c>
      <c r="BD9" s="28">
        <f t="shared" si="6"/>
        <v>2</v>
      </c>
      <c r="BE9" s="29">
        <f t="shared" si="6"/>
        <v>3</v>
      </c>
    </row>
    <row r="10" spans="1:77" x14ac:dyDescent="0.2">
      <c r="A10" s="15">
        <v>108</v>
      </c>
      <c r="B10" s="16" t="s">
        <v>20</v>
      </c>
      <c r="C10" s="17" t="s">
        <v>21</v>
      </c>
      <c r="D10" s="17" t="s">
        <v>11</v>
      </c>
      <c r="E10" s="18">
        <v>8.6999999999999993</v>
      </c>
      <c r="F10" s="70"/>
      <c r="G10" s="65">
        <v>1</v>
      </c>
      <c r="I10" s="91">
        <f t="shared" si="1"/>
        <v>3</v>
      </c>
      <c r="K10" s="48">
        <v>108</v>
      </c>
      <c r="L10" s="80">
        <v>0</v>
      </c>
      <c r="M10" s="34">
        <v>0</v>
      </c>
      <c r="N10" s="34">
        <v>1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5">
        <v>0</v>
      </c>
      <c r="W10" s="27">
        <f t="shared" si="0"/>
        <v>1</v>
      </c>
      <c r="X10" s="24" t="s">
        <v>12</v>
      </c>
      <c r="Y10" s="29">
        <v>1</v>
      </c>
      <c r="AA10" s="51">
        <v>1</v>
      </c>
      <c r="AB10" s="52">
        <v>2</v>
      </c>
      <c r="AC10" s="52">
        <v>3</v>
      </c>
      <c r="AD10" s="52">
        <v>4</v>
      </c>
      <c r="AE10" s="52">
        <v>5</v>
      </c>
      <c r="AF10" s="52">
        <v>6</v>
      </c>
      <c r="AG10" s="52">
        <v>7</v>
      </c>
      <c r="AH10" s="52">
        <v>8</v>
      </c>
      <c r="AI10" s="53">
        <v>9</v>
      </c>
      <c r="AK10" s="74"/>
      <c r="AL10" s="24" t="s">
        <v>23</v>
      </c>
      <c r="AM10" s="24" t="s">
        <v>23</v>
      </c>
      <c r="AN10" s="24" t="s">
        <v>23</v>
      </c>
      <c r="AO10" s="24" t="s">
        <v>23</v>
      </c>
      <c r="AP10" s="24" t="s">
        <v>23</v>
      </c>
      <c r="AQ10" s="24" t="s">
        <v>23</v>
      </c>
      <c r="AR10" s="24" t="s">
        <v>23</v>
      </c>
      <c r="AS10" s="24" t="s">
        <v>23</v>
      </c>
      <c r="AT10" s="25" t="s">
        <v>23</v>
      </c>
      <c r="AV10" s="74"/>
      <c r="AW10" s="24" t="s">
        <v>23</v>
      </c>
      <c r="AX10" s="24" t="s">
        <v>23</v>
      </c>
      <c r="AY10" s="24" t="s">
        <v>23</v>
      </c>
      <c r="AZ10" s="24" t="s">
        <v>23</v>
      </c>
      <c r="BA10" s="24" t="s">
        <v>23</v>
      </c>
      <c r="BB10" s="24" t="s">
        <v>23</v>
      </c>
      <c r="BC10" s="24" t="s">
        <v>23</v>
      </c>
      <c r="BD10" s="24" t="s">
        <v>23</v>
      </c>
      <c r="BE10" s="25" t="s">
        <v>23</v>
      </c>
    </row>
    <row r="11" spans="1:77" ht="16" thickBot="1" x14ac:dyDescent="0.25">
      <c r="A11" s="11">
        <v>109</v>
      </c>
      <c r="B11" s="12" t="s">
        <v>22</v>
      </c>
      <c r="C11" s="13" t="s">
        <v>22</v>
      </c>
      <c r="D11" s="13" t="s">
        <v>15</v>
      </c>
      <c r="E11" s="14">
        <v>7.8</v>
      </c>
      <c r="F11" s="70"/>
      <c r="G11" s="65">
        <v>1</v>
      </c>
      <c r="I11" s="91">
        <f t="shared" si="1"/>
        <v>5</v>
      </c>
      <c r="K11" s="48">
        <v>109</v>
      </c>
      <c r="L11" s="80">
        <v>0</v>
      </c>
      <c r="M11" s="34">
        <v>0</v>
      </c>
      <c r="N11" s="34">
        <v>0</v>
      </c>
      <c r="O11" s="34">
        <v>0</v>
      </c>
      <c r="P11" s="34">
        <v>1</v>
      </c>
      <c r="Q11" s="34">
        <v>0</v>
      </c>
      <c r="R11" s="34">
        <v>0</v>
      </c>
      <c r="S11" s="34">
        <v>0</v>
      </c>
      <c r="T11" s="35">
        <v>0</v>
      </c>
      <c r="W11" s="27">
        <f t="shared" si="0"/>
        <v>1</v>
      </c>
      <c r="X11" s="24" t="s">
        <v>12</v>
      </c>
      <c r="Y11" s="29">
        <v>1</v>
      </c>
      <c r="AA11" s="27">
        <f>SUMIFS(L3:L47,L3:L47,1,'Uni Group Model'!$D$3:$D$47,$D$3)</f>
        <v>3</v>
      </c>
      <c r="AB11" s="28">
        <f>SUMIFS(M3:M47,M3:M47,1,'Uni Group Model'!$D$3:$D$47,$D$3)</f>
        <v>3</v>
      </c>
      <c r="AC11" s="28">
        <f>SUMIFS(N3:N47,N3:N47,1,'Uni Group Model'!$D$3:$D$47,$D$3)</f>
        <v>3</v>
      </c>
      <c r="AD11" s="28">
        <f>SUMIFS(O3:O47,O3:O47,1,'Uni Group Model'!$D$3:$D$47,$D$3)</f>
        <v>2</v>
      </c>
      <c r="AE11" s="28">
        <f>SUMIFS(P3:P47,P3:P47,1,'Uni Group Model'!$D$3:$D$47,$D$3)</f>
        <v>2</v>
      </c>
      <c r="AF11" s="28">
        <f>SUMIFS(Q3:Q47,Q3:Q47,1,'Uni Group Model'!$D$3:$D$47,$D$3)</f>
        <v>3</v>
      </c>
      <c r="AG11" s="28">
        <f>SUMIFS(R3:R47,R3:R47,1,'Uni Group Model'!$D$3:$D$47,$D$3)</f>
        <v>3</v>
      </c>
      <c r="AH11" s="28">
        <f>SUMIFS(S3:S47,S3:S47,1,'Uni Group Model'!$D$3:$D$47,$D$3)</f>
        <v>3</v>
      </c>
      <c r="AI11" s="29">
        <f>SUMIFS(T3:T47,T3:T47,1,'Uni Group Model'!$D$3:$D$47,$D$3)</f>
        <v>2</v>
      </c>
      <c r="AK11" s="75" t="s">
        <v>28</v>
      </c>
      <c r="AL11" s="31">
        <f t="shared" ref="AL11:AT11" si="7">2*AL8</f>
        <v>2</v>
      </c>
      <c r="AM11" s="31">
        <f t="shared" si="7"/>
        <v>0</v>
      </c>
      <c r="AN11" s="31">
        <f t="shared" si="7"/>
        <v>2</v>
      </c>
      <c r="AO11" s="31">
        <f t="shared" si="7"/>
        <v>2</v>
      </c>
      <c r="AP11" s="31">
        <f t="shared" si="7"/>
        <v>2</v>
      </c>
      <c r="AQ11" s="31">
        <f t="shared" si="7"/>
        <v>2</v>
      </c>
      <c r="AR11" s="31">
        <f t="shared" si="7"/>
        <v>2</v>
      </c>
      <c r="AS11" s="31">
        <f t="shared" si="7"/>
        <v>2</v>
      </c>
      <c r="AT11" s="32">
        <f t="shared" si="7"/>
        <v>2</v>
      </c>
      <c r="AV11" s="74" t="s">
        <v>28</v>
      </c>
      <c r="AW11" s="28">
        <f t="shared" ref="AW11:BE11" si="8">AW8*3</f>
        <v>3</v>
      </c>
      <c r="AX11" s="28">
        <f t="shared" si="8"/>
        <v>0</v>
      </c>
      <c r="AY11" s="28">
        <f t="shared" si="8"/>
        <v>3</v>
      </c>
      <c r="AZ11" s="28">
        <f t="shared" si="8"/>
        <v>3</v>
      </c>
      <c r="BA11" s="28">
        <f t="shared" si="8"/>
        <v>3</v>
      </c>
      <c r="BB11" s="28">
        <f t="shared" si="8"/>
        <v>3</v>
      </c>
      <c r="BC11" s="28">
        <f t="shared" si="8"/>
        <v>3</v>
      </c>
      <c r="BD11" s="28">
        <f t="shared" si="8"/>
        <v>3</v>
      </c>
      <c r="BE11" s="29">
        <f t="shared" si="8"/>
        <v>3</v>
      </c>
    </row>
    <row r="12" spans="1:77" ht="16" thickBot="1" x14ac:dyDescent="0.25">
      <c r="A12" s="15">
        <v>110</v>
      </c>
      <c r="B12" s="16" t="s">
        <v>22</v>
      </c>
      <c r="C12" s="17" t="s">
        <v>22</v>
      </c>
      <c r="D12" s="17" t="s">
        <v>15</v>
      </c>
      <c r="E12" s="18">
        <v>7.2</v>
      </c>
      <c r="F12" s="70"/>
      <c r="G12" s="65">
        <v>0</v>
      </c>
      <c r="I12" s="91">
        <f t="shared" si="1"/>
        <v>3</v>
      </c>
      <c r="K12" s="48">
        <v>110</v>
      </c>
      <c r="L12" s="80">
        <v>0</v>
      </c>
      <c r="M12" s="34">
        <v>0</v>
      </c>
      <c r="N12" s="34">
        <v>1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5">
        <v>0</v>
      </c>
      <c r="W12" s="27">
        <f t="shared" si="0"/>
        <v>1</v>
      </c>
      <c r="X12" s="24" t="s">
        <v>12</v>
      </c>
      <c r="Y12" s="29">
        <v>1</v>
      </c>
      <c r="AA12" s="23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 t="s">
        <v>23</v>
      </c>
      <c r="AG12" s="24" t="s">
        <v>23</v>
      </c>
      <c r="AH12" s="24" t="s">
        <v>23</v>
      </c>
      <c r="AI12" s="25" t="s">
        <v>23</v>
      </c>
      <c r="AK12" s="100" t="s">
        <v>29</v>
      </c>
      <c r="AL12" s="101"/>
      <c r="AM12" s="101"/>
      <c r="AN12" s="101"/>
      <c r="AO12" s="101"/>
      <c r="AP12" s="101"/>
      <c r="AQ12" s="101"/>
      <c r="AR12" s="101"/>
      <c r="AS12" s="101"/>
      <c r="AT12" s="102"/>
      <c r="AV12" s="103" t="s">
        <v>19</v>
      </c>
      <c r="AW12" s="104"/>
      <c r="AX12" s="104"/>
      <c r="AY12" s="104"/>
      <c r="AZ12" s="104"/>
      <c r="BA12" s="104"/>
      <c r="BB12" s="104"/>
      <c r="BC12" s="104"/>
      <c r="BD12" s="104"/>
      <c r="BE12" s="105"/>
    </row>
    <row r="13" spans="1:77" ht="16" thickBot="1" x14ac:dyDescent="0.25">
      <c r="A13" s="11">
        <v>111</v>
      </c>
      <c r="B13" s="12" t="s">
        <v>20</v>
      </c>
      <c r="C13" s="13" t="s">
        <v>21</v>
      </c>
      <c r="D13" s="13" t="s">
        <v>11</v>
      </c>
      <c r="E13" s="14">
        <v>7</v>
      </c>
      <c r="F13" s="70"/>
      <c r="G13" s="65">
        <v>0</v>
      </c>
      <c r="I13" s="91">
        <f t="shared" si="1"/>
        <v>3</v>
      </c>
      <c r="K13" s="48">
        <v>111</v>
      </c>
      <c r="L13" s="80">
        <v>0</v>
      </c>
      <c r="M13" s="34">
        <v>0</v>
      </c>
      <c r="N13" s="34">
        <v>1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5">
        <v>0</v>
      </c>
      <c r="W13" s="27">
        <f t="shared" si="0"/>
        <v>1</v>
      </c>
      <c r="X13" s="24" t="s">
        <v>12</v>
      </c>
      <c r="Y13" s="29">
        <v>1</v>
      </c>
      <c r="AA13" s="30">
        <v>3</v>
      </c>
      <c r="AB13" s="31">
        <v>3</v>
      </c>
      <c r="AC13" s="31">
        <v>3</v>
      </c>
      <c r="AD13" s="31">
        <v>3</v>
      </c>
      <c r="AE13" s="31">
        <v>3</v>
      </c>
      <c r="AF13" s="31">
        <v>3</v>
      </c>
      <c r="AG13" s="31">
        <v>3</v>
      </c>
      <c r="AH13" s="31">
        <v>3</v>
      </c>
      <c r="AI13" s="32">
        <v>3</v>
      </c>
      <c r="AK13" s="76" t="s">
        <v>24</v>
      </c>
      <c r="AL13" s="57">
        <v>1</v>
      </c>
      <c r="AM13" s="57">
        <v>2</v>
      </c>
      <c r="AN13" s="57">
        <v>3</v>
      </c>
      <c r="AO13" s="57">
        <v>4</v>
      </c>
      <c r="AP13" s="57">
        <v>5</v>
      </c>
      <c r="AQ13" s="57">
        <v>6</v>
      </c>
      <c r="AR13" s="57">
        <v>7</v>
      </c>
      <c r="AS13" s="57">
        <v>8</v>
      </c>
      <c r="AT13" s="58">
        <v>9</v>
      </c>
      <c r="AV13" s="73" t="s">
        <v>24</v>
      </c>
      <c r="AW13" s="82">
        <v>1</v>
      </c>
      <c r="AX13" s="82">
        <v>2</v>
      </c>
      <c r="AY13" s="82">
        <v>3</v>
      </c>
      <c r="AZ13" s="82">
        <v>4</v>
      </c>
      <c r="BA13" s="82">
        <v>5</v>
      </c>
      <c r="BB13" s="82">
        <v>6</v>
      </c>
      <c r="BC13" s="82">
        <v>7</v>
      </c>
      <c r="BD13" s="82">
        <v>8</v>
      </c>
      <c r="BE13" s="83">
        <v>9</v>
      </c>
    </row>
    <row r="14" spans="1:77" ht="16" thickBot="1" x14ac:dyDescent="0.25">
      <c r="A14" s="15">
        <v>112</v>
      </c>
      <c r="B14" s="16" t="s">
        <v>20</v>
      </c>
      <c r="C14" s="17" t="s">
        <v>21</v>
      </c>
      <c r="D14" s="17" t="s">
        <v>15</v>
      </c>
      <c r="E14" s="18">
        <v>7.7</v>
      </c>
      <c r="F14" s="70"/>
      <c r="G14" s="65">
        <v>0</v>
      </c>
      <c r="I14" s="91">
        <f t="shared" si="1"/>
        <v>8</v>
      </c>
      <c r="K14" s="48">
        <v>112</v>
      </c>
      <c r="L14" s="80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1</v>
      </c>
      <c r="T14" s="35">
        <v>0</v>
      </c>
      <c r="W14" s="27">
        <f t="shared" si="0"/>
        <v>1</v>
      </c>
      <c r="X14" s="24" t="s">
        <v>12</v>
      </c>
      <c r="Y14" s="29">
        <v>1</v>
      </c>
      <c r="AA14" s="1"/>
      <c r="AB14" s="1"/>
      <c r="AC14" s="1"/>
      <c r="AD14" s="1"/>
      <c r="AE14" s="1"/>
      <c r="AF14" s="1"/>
      <c r="AG14" s="1"/>
      <c r="AH14" s="1"/>
      <c r="AI14" s="1"/>
      <c r="AK14" s="74" t="s">
        <v>25</v>
      </c>
      <c r="AL14" s="24">
        <f t="shared" ref="AL14:AT14" si="9">AL16/5</f>
        <v>0</v>
      </c>
      <c r="AM14" s="24">
        <f t="shared" si="9"/>
        <v>0.4</v>
      </c>
      <c r="AN14" s="24">
        <f t="shared" si="9"/>
        <v>0.2</v>
      </c>
      <c r="AO14" s="24">
        <f t="shared" si="9"/>
        <v>0</v>
      </c>
      <c r="AP14" s="24">
        <f t="shared" si="9"/>
        <v>0</v>
      </c>
      <c r="AQ14" s="24">
        <f t="shared" si="9"/>
        <v>0</v>
      </c>
      <c r="AR14" s="24">
        <f t="shared" si="9"/>
        <v>0</v>
      </c>
      <c r="AS14" s="24">
        <f t="shared" si="9"/>
        <v>0</v>
      </c>
      <c r="AT14" s="25">
        <f t="shared" si="9"/>
        <v>0</v>
      </c>
      <c r="AV14" s="74" t="s">
        <v>25</v>
      </c>
      <c r="AW14" s="24">
        <f t="shared" ref="AW14:BE14" si="10">AW16/5</f>
        <v>0</v>
      </c>
      <c r="AX14" s="24">
        <f t="shared" si="10"/>
        <v>0.6</v>
      </c>
      <c r="AY14" s="24">
        <f t="shared" si="10"/>
        <v>0</v>
      </c>
      <c r="AZ14" s="24">
        <f t="shared" si="10"/>
        <v>0</v>
      </c>
      <c r="BA14" s="24">
        <f t="shared" si="10"/>
        <v>0</v>
      </c>
      <c r="BB14" s="24">
        <f t="shared" si="10"/>
        <v>0.2</v>
      </c>
      <c r="BC14" s="24">
        <f t="shared" si="10"/>
        <v>0</v>
      </c>
      <c r="BD14" s="24">
        <f t="shared" si="10"/>
        <v>0</v>
      </c>
      <c r="BE14" s="25">
        <f t="shared" si="10"/>
        <v>0.4</v>
      </c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</row>
    <row r="15" spans="1:77" ht="16" thickBot="1" x14ac:dyDescent="0.25">
      <c r="A15" s="11">
        <v>113</v>
      </c>
      <c r="B15" s="12" t="s">
        <v>30</v>
      </c>
      <c r="C15" s="13" t="s">
        <v>31</v>
      </c>
      <c r="D15" s="13" t="s">
        <v>11</v>
      </c>
      <c r="E15" s="14">
        <v>7</v>
      </c>
      <c r="F15" s="70"/>
      <c r="G15" s="65">
        <v>0</v>
      </c>
      <c r="I15" s="91">
        <f t="shared" si="1"/>
        <v>7</v>
      </c>
      <c r="K15" s="48">
        <v>113</v>
      </c>
      <c r="L15" s="80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1</v>
      </c>
      <c r="S15" s="34">
        <v>0</v>
      </c>
      <c r="T15" s="35">
        <v>0</v>
      </c>
      <c r="W15" s="27">
        <f t="shared" si="0"/>
        <v>1</v>
      </c>
      <c r="X15" s="24" t="s">
        <v>12</v>
      </c>
      <c r="Y15" s="29">
        <v>1</v>
      </c>
      <c r="AA15" s="100" t="s">
        <v>32</v>
      </c>
      <c r="AB15" s="101"/>
      <c r="AC15" s="101"/>
      <c r="AD15" s="101"/>
      <c r="AE15" s="101"/>
      <c r="AF15" s="101"/>
      <c r="AG15" s="101"/>
      <c r="AH15" s="101"/>
      <c r="AI15" s="102"/>
      <c r="AK15" s="74" t="s">
        <v>26</v>
      </c>
      <c r="AL15" s="34">
        <v>0</v>
      </c>
      <c r="AM15" s="34">
        <v>1</v>
      </c>
      <c r="AN15" s="34">
        <v>1</v>
      </c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5">
        <v>0</v>
      </c>
      <c r="AV15" s="74" t="s">
        <v>26</v>
      </c>
      <c r="AW15" s="34">
        <v>0</v>
      </c>
      <c r="AX15" s="34">
        <v>1</v>
      </c>
      <c r="AY15" s="34">
        <v>0</v>
      </c>
      <c r="AZ15" s="34">
        <v>0</v>
      </c>
      <c r="BA15" s="34">
        <v>0</v>
      </c>
      <c r="BB15" s="34">
        <v>1</v>
      </c>
      <c r="BC15" s="34">
        <v>0</v>
      </c>
      <c r="BD15" s="34">
        <v>0</v>
      </c>
      <c r="BE15" s="35">
        <v>1</v>
      </c>
      <c r="BH15" s="86"/>
      <c r="BI15" s="86"/>
      <c r="BJ15" s="86"/>
      <c r="BK15" s="86"/>
      <c r="BL15" s="86"/>
      <c r="BM15" s="86"/>
      <c r="BQ15" s="86"/>
      <c r="BR15" s="6"/>
      <c r="BS15" s="6"/>
      <c r="BT15" s="6"/>
      <c r="BU15" s="6"/>
      <c r="BV15" s="6"/>
      <c r="BW15" s="6"/>
      <c r="BX15" s="86"/>
      <c r="BY15" s="86"/>
    </row>
    <row r="16" spans="1:77" x14ac:dyDescent="0.2">
      <c r="A16" s="15">
        <v>114</v>
      </c>
      <c r="B16" s="16" t="s">
        <v>20</v>
      </c>
      <c r="C16" s="17" t="s">
        <v>21</v>
      </c>
      <c r="D16" s="17" t="s">
        <v>15</v>
      </c>
      <c r="E16" s="18">
        <v>8</v>
      </c>
      <c r="F16" s="70"/>
      <c r="G16" s="65">
        <v>0</v>
      </c>
      <c r="I16" s="91">
        <f t="shared" si="1"/>
        <v>7</v>
      </c>
      <c r="K16" s="48">
        <v>114</v>
      </c>
      <c r="L16" s="80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1</v>
      </c>
      <c r="S16" s="34">
        <v>0</v>
      </c>
      <c r="T16" s="35">
        <v>0</v>
      </c>
      <c r="W16" s="27">
        <f t="shared" si="0"/>
        <v>1</v>
      </c>
      <c r="X16" s="24" t="s">
        <v>12</v>
      </c>
      <c r="Y16" s="29">
        <v>1</v>
      </c>
      <c r="AA16" s="51">
        <v>1</v>
      </c>
      <c r="AB16" s="52">
        <v>2</v>
      </c>
      <c r="AC16" s="52">
        <v>3</v>
      </c>
      <c r="AD16" s="52">
        <v>4</v>
      </c>
      <c r="AE16" s="52">
        <v>5</v>
      </c>
      <c r="AF16" s="52">
        <v>6</v>
      </c>
      <c r="AG16" s="52">
        <v>7</v>
      </c>
      <c r="AH16" s="52">
        <v>8</v>
      </c>
      <c r="AI16" s="53">
        <v>9</v>
      </c>
      <c r="AK16" s="77" t="s">
        <v>7</v>
      </c>
      <c r="AL16" s="67">
        <f t="shared" ref="AL16:AT16" si="11">COUNTIFS(L3:L47,1,$B$3:$B$47,$AK$12)</f>
        <v>0</v>
      </c>
      <c r="AM16" s="67">
        <f t="shared" si="11"/>
        <v>2</v>
      </c>
      <c r="AN16" s="67">
        <f t="shared" si="11"/>
        <v>1</v>
      </c>
      <c r="AO16" s="67">
        <f t="shared" si="11"/>
        <v>0</v>
      </c>
      <c r="AP16" s="67">
        <f t="shared" si="11"/>
        <v>0</v>
      </c>
      <c r="AQ16" s="67">
        <f t="shared" si="11"/>
        <v>0</v>
      </c>
      <c r="AR16" s="67">
        <f t="shared" si="11"/>
        <v>0</v>
      </c>
      <c r="AS16" s="67">
        <f t="shared" si="11"/>
        <v>0</v>
      </c>
      <c r="AT16" s="68">
        <f t="shared" si="11"/>
        <v>0</v>
      </c>
      <c r="AV16" s="74" t="s">
        <v>7</v>
      </c>
      <c r="AW16" s="28">
        <f t="shared" ref="AW16:BE16" si="12">COUNTIFS(L3:L47,1,$C$3:$C$47,$AV$12)</f>
        <v>0</v>
      </c>
      <c r="AX16" s="28">
        <f t="shared" si="12"/>
        <v>3</v>
      </c>
      <c r="AY16" s="28">
        <f t="shared" si="12"/>
        <v>0</v>
      </c>
      <c r="AZ16" s="28">
        <f t="shared" si="12"/>
        <v>0</v>
      </c>
      <c r="BA16" s="28">
        <f t="shared" si="12"/>
        <v>0</v>
      </c>
      <c r="BB16" s="28">
        <f t="shared" si="12"/>
        <v>1</v>
      </c>
      <c r="BC16" s="28">
        <f t="shared" si="12"/>
        <v>0</v>
      </c>
      <c r="BD16" s="28">
        <f t="shared" si="12"/>
        <v>0</v>
      </c>
      <c r="BE16" s="29">
        <f t="shared" si="12"/>
        <v>2</v>
      </c>
      <c r="BH16" s="86"/>
      <c r="BI16" s="86"/>
      <c r="BJ16" s="86"/>
      <c r="BK16" s="86"/>
      <c r="BL16" s="86"/>
      <c r="BM16" s="86"/>
      <c r="BQ16" s="86"/>
      <c r="BR16" s="86"/>
      <c r="BU16" s="86"/>
      <c r="BV16" s="86"/>
      <c r="BW16" s="86"/>
      <c r="BX16" s="86"/>
      <c r="BY16" s="86"/>
    </row>
    <row r="17" spans="1:57" x14ac:dyDescent="0.2">
      <c r="A17" s="11">
        <v>115</v>
      </c>
      <c r="B17" s="12" t="s">
        <v>9</v>
      </c>
      <c r="C17" s="13" t="s">
        <v>10</v>
      </c>
      <c r="D17" s="13" t="s">
        <v>15</v>
      </c>
      <c r="E17" s="14">
        <v>8.3000000000000007</v>
      </c>
      <c r="F17" s="70"/>
      <c r="G17" s="65">
        <v>0</v>
      </c>
      <c r="I17" s="91">
        <f t="shared" si="1"/>
        <v>8</v>
      </c>
      <c r="K17" s="48">
        <v>115</v>
      </c>
      <c r="L17" s="80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1</v>
      </c>
      <c r="T17" s="35">
        <v>0</v>
      </c>
      <c r="W17" s="27">
        <f t="shared" si="0"/>
        <v>1</v>
      </c>
      <c r="X17" s="24" t="s">
        <v>12</v>
      </c>
      <c r="Y17" s="29">
        <v>1</v>
      </c>
      <c r="AA17" s="27">
        <f t="shared" ref="AA17:AI17" si="13">SUMIFS(L3:L47,L3:L47,1,$G$3:$G$47,1)</f>
        <v>3</v>
      </c>
      <c r="AB17" s="28">
        <f t="shared" si="13"/>
        <v>3</v>
      </c>
      <c r="AC17" s="28">
        <f t="shared" si="13"/>
        <v>3</v>
      </c>
      <c r="AD17" s="28">
        <f t="shared" si="13"/>
        <v>2</v>
      </c>
      <c r="AE17" s="28">
        <f t="shared" si="13"/>
        <v>3</v>
      </c>
      <c r="AF17" s="28">
        <f t="shared" si="13"/>
        <v>2</v>
      </c>
      <c r="AG17" s="28">
        <f t="shared" si="13"/>
        <v>2</v>
      </c>
      <c r="AH17" s="28">
        <f t="shared" si="13"/>
        <v>3</v>
      </c>
      <c r="AI17" s="29">
        <f t="shared" si="13"/>
        <v>3</v>
      </c>
      <c r="AK17" s="74"/>
      <c r="AL17" s="24" t="s">
        <v>23</v>
      </c>
      <c r="AM17" s="24" t="s">
        <v>23</v>
      </c>
      <c r="AN17" s="24" t="s">
        <v>23</v>
      </c>
      <c r="AO17" s="24" t="s">
        <v>23</v>
      </c>
      <c r="AP17" s="24" t="s">
        <v>23</v>
      </c>
      <c r="AQ17" s="24" t="s">
        <v>23</v>
      </c>
      <c r="AR17" s="24" t="s">
        <v>23</v>
      </c>
      <c r="AS17" s="24" t="s">
        <v>23</v>
      </c>
      <c r="AT17" s="25" t="s">
        <v>23</v>
      </c>
      <c r="AV17" s="74"/>
      <c r="AW17" s="6" t="s">
        <v>23</v>
      </c>
      <c r="AX17" s="6" t="s">
        <v>23</v>
      </c>
      <c r="AY17" s="6" t="s">
        <v>23</v>
      </c>
      <c r="AZ17" s="6" t="s">
        <v>23</v>
      </c>
      <c r="BA17" s="6" t="s">
        <v>23</v>
      </c>
      <c r="BB17" s="6" t="s">
        <v>23</v>
      </c>
      <c r="BC17" s="6" t="s">
        <v>23</v>
      </c>
      <c r="BD17" s="6" t="s">
        <v>23</v>
      </c>
      <c r="BE17" s="7" t="s">
        <v>23</v>
      </c>
    </row>
    <row r="18" spans="1:57" ht="16" thickBot="1" x14ac:dyDescent="0.25">
      <c r="A18" s="15">
        <v>116</v>
      </c>
      <c r="B18" s="16" t="s">
        <v>33</v>
      </c>
      <c r="C18" s="17" t="s">
        <v>31</v>
      </c>
      <c r="D18" s="17" t="s">
        <v>15</v>
      </c>
      <c r="E18" s="18">
        <v>8.6999999999999993</v>
      </c>
      <c r="F18" s="70"/>
      <c r="G18" s="65">
        <v>0</v>
      </c>
      <c r="I18" s="91">
        <f t="shared" si="1"/>
        <v>7</v>
      </c>
      <c r="K18" s="48">
        <v>116</v>
      </c>
      <c r="L18" s="80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</v>
      </c>
      <c r="S18" s="34">
        <v>0</v>
      </c>
      <c r="T18" s="35">
        <v>0</v>
      </c>
      <c r="W18" s="27">
        <f t="shared" si="0"/>
        <v>1</v>
      </c>
      <c r="X18" s="24" t="s">
        <v>12</v>
      </c>
      <c r="Y18" s="29">
        <v>1</v>
      </c>
      <c r="AA18" s="23" t="s">
        <v>23</v>
      </c>
      <c r="AB18" s="24" t="s">
        <v>23</v>
      </c>
      <c r="AC18" s="24" t="s">
        <v>23</v>
      </c>
      <c r="AD18" s="24" t="s">
        <v>23</v>
      </c>
      <c r="AE18" s="24" t="s">
        <v>23</v>
      </c>
      <c r="AF18" s="24" t="s">
        <v>23</v>
      </c>
      <c r="AG18" s="24" t="s">
        <v>23</v>
      </c>
      <c r="AH18" s="24" t="s">
        <v>23</v>
      </c>
      <c r="AI18" s="25" t="s">
        <v>23</v>
      </c>
      <c r="AK18" s="75" t="s">
        <v>28</v>
      </c>
      <c r="AL18" s="31">
        <f t="shared" ref="AL18:AT18" si="14">AL15*2</f>
        <v>0</v>
      </c>
      <c r="AM18" s="31">
        <f t="shared" si="14"/>
        <v>2</v>
      </c>
      <c r="AN18" s="31">
        <f t="shared" si="14"/>
        <v>2</v>
      </c>
      <c r="AO18" s="31">
        <f t="shared" si="14"/>
        <v>0</v>
      </c>
      <c r="AP18" s="31">
        <f t="shared" si="14"/>
        <v>0</v>
      </c>
      <c r="AQ18" s="31">
        <f t="shared" si="14"/>
        <v>0</v>
      </c>
      <c r="AR18" s="31">
        <f t="shared" si="14"/>
        <v>0</v>
      </c>
      <c r="AS18" s="31">
        <f t="shared" si="14"/>
        <v>0</v>
      </c>
      <c r="AT18" s="32">
        <f t="shared" si="14"/>
        <v>0</v>
      </c>
      <c r="AV18" s="97" t="s">
        <v>28</v>
      </c>
      <c r="AW18" s="85">
        <f>AW15*3</f>
        <v>0</v>
      </c>
      <c r="AX18" s="85">
        <f t="shared" ref="AX18:BE18" si="15">AX15*3</f>
        <v>3</v>
      </c>
      <c r="AY18" s="85">
        <f t="shared" si="15"/>
        <v>0</v>
      </c>
      <c r="AZ18" s="85">
        <f t="shared" si="15"/>
        <v>0</v>
      </c>
      <c r="BA18" s="85">
        <f t="shared" si="15"/>
        <v>0</v>
      </c>
      <c r="BB18" s="85">
        <f t="shared" si="15"/>
        <v>3</v>
      </c>
      <c r="BC18" s="85">
        <f t="shared" si="15"/>
        <v>0</v>
      </c>
      <c r="BD18" s="85">
        <f t="shared" si="15"/>
        <v>0</v>
      </c>
      <c r="BE18" s="98">
        <f t="shared" si="15"/>
        <v>3</v>
      </c>
    </row>
    <row r="19" spans="1:57" ht="16" thickBot="1" x14ac:dyDescent="0.25">
      <c r="A19" s="11">
        <v>117</v>
      </c>
      <c r="B19" s="12" t="s">
        <v>22</v>
      </c>
      <c r="C19" s="13" t="s">
        <v>22</v>
      </c>
      <c r="D19" s="13" t="s">
        <v>11</v>
      </c>
      <c r="E19" s="14">
        <v>8.5</v>
      </c>
      <c r="F19" s="70"/>
      <c r="G19" s="65">
        <v>1</v>
      </c>
      <c r="I19" s="91">
        <f t="shared" si="1"/>
        <v>5</v>
      </c>
      <c r="K19" s="48">
        <v>117</v>
      </c>
      <c r="L19" s="80">
        <v>0</v>
      </c>
      <c r="M19" s="34">
        <v>0</v>
      </c>
      <c r="N19" s="34">
        <v>0</v>
      </c>
      <c r="O19" s="34">
        <v>0</v>
      </c>
      <c r="P19" s="34">
        <v>1</v>
      </c>
      <c r="Q19" s="34">
        <v>0</v>
      </c>
      <c r="R19" s="34">
        <v>0</v>
      </c>
      <c r="S19" s="34">
        <v>0</v>
      </c>
      <c r="T19" s="35">
        <v>0</v>
      </c>
      <c r="W19" s="27">
        <f t="shared" si="0"/>
        <v>1</v>
      </c>
      <c r="X19" s="24" t="s">
        <v>12</v>
      </c>
      <c r="Y19" s="29">
        <v>1</v>
      </c>
      <c r="AA19" s="30">
        <v>3</v>
      </c>
      <c r="AB19" s="31">
        <v>3</v>
      </c>
      <c r="AC19" s="31">
        <v>3</v>
      </c>
      <c r="AD19" s="31">
        <v>3</v>
      </c>
      <c r="AE19" s="31">
        <v>3</v>
      </c>
      <c r="AF19" s="31">
        <v>3</v>
      </c>
      <c r="AG19" s="31">
        <v>3</v>
      </c>
      <c r="AH19" s="31">
        <v>3</v>
      </c>
      <c r="AI19" s="32">
        <v>3</v>
      </c>
      <c r="AK19" s="100" t="s">
        <v>34</v>
      </c>
      <c r="AL19" s="101"/>
      <c r="AM19" s="101"/>
      <c r="AN19" s="101"/>
      <c r="AO19" s="101"/>
      <c r="AP19" s="101"/>
      <c r="AQ19" s="101"/>
      <c r="AR19" s="101"/>
      <c r="AS19" s="101"/>
      <c r="AT19" s="102"/>
      <c r="AV19" s="103" t="s">
        <v>10</v>
      </c>
      <c r="AW19" s="104"/>
      <c r="AX19" s="104"/>
      <c r="AY19" s="104"/>
      <c r="AZ19" s="104"/>
      <c r="BA19" s="104"/>
      <c r="BB19" s="104"/>
      <c r="BC19" s="104"/>
      <c r="BD19" s="104"/>
      <c r="BE19" s="105"/>
    </row>
    <row r="20" spans="1:57" ht="16" thickBot="1" x14ac:dyDescent="0.25">
      <c r="A20" s="15">
        <v>118</v>
      </c>
      <c r="B20" s="16" t="s">
        <v>35</v>
      </c>
      <c r="C20" s="17" t="s">
        <v>19</v>
      </c>
      <c r="D20" s="17" t="s">
        <v>15</v>
      </c>
      <c r="E20" s="18">
        <v>9.1</v>
      </c>
      <c r="F20" s="70"/>
      <c r="G20" s="65">
        <v>1</v>
      </c>
      <c r="I20" s="91">
        <f t="shared" si="1"/>
        <v>9</v>
      </c>
      <c r="K20" s="48">
        <v>118</v>
      </c>
      <c r="L20" s="80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5">
        <v>1</v>
      </c>
      <c r="W20" s="27">
        <f t="shared" si="0"/>
        <v>1</v>
      </c>
      <c r="X20" s="24" t="s">
        <v>12</v>
      </c>
      <c r="Y20" s="29">
        <v>1</v>
      </c>
      <c r="AA20" s="1"/>
      <c r="AB20" s="1"/>
      <c r="AC20" s="1"/>
      <c r="AD20" s="1"/>
      <c r="AE20" s="1"/>
      <c r="AF20" s="1"/>
      <c r="AG20" s="1"/>
      <c r="AH20" s="1"/>
      <c r="AI20" s="1"/>
      <c r="AJ20" s="38"/>
      <c r="AK20" s="56" t="s">
        <v>24</v>
      </c>
      <c r="AL20" s="79">
        <v>1</v>
      </c>
      <c r="AM20" s="57">
        <v>2</v>
      </c>
      <c r="AN20" s="57">
        <v>3</v>
      </c>
      <c r="AO20" s="57">
        <v>4</v>
      </c>
      <c r="AP20" s="57">
        <v>5</v>
      </c>
      <c r="AQ20" s="57">
        <v>6</v>
      </c>
      <c r="AR20" s="57">
        <v>7</v>
      </c>
      <c r="AS20" s="57">
        <v>8</v>
      </c>
      <c r="AT20" s="58">
        <v>9</v>
      </c>
      <c r="AV20" s="73" t="s">
        <v>24</v>
      </c>
      <c r="AW20" s="82">
        <v>1</v>
      </c>
      <c r="AX20" s="82">
        <v>2</v>
      </c>
      <c r="AY20" s="82">
        <v>3</v>
      </c>
      <c r="AZ20" s="82">
        <v>4</v>
      </c>
      <c r="BA20" s="82">
        <v>5</v>
      </c>
      <c r="BB20" s="82">
        <v>6</v>
      </c>
      <c r="BC20" s="82">
        <v>7</v>
      </c>
      <c r="BD20" s="82">
        <v>8</v>
      </c>
      <c r="BE20" s="83">
        <v>9</v>
      </c>
    </row>
    <row r="21" spans="1:57" ht="16" thickBot="1" x14ac:dyDescent="0.25">
      <c r="A21" s="11">
        <v>119</v>
      </c>
      <c r="B21" s="12" t="s">
        <v>34</v>
      </c>
      <c r="C21" s="13" t="s">
        <v>19</v>
      </c>
      <c r="D21" s="13" t="s">
        <v>15</v>
      </c>
      <c r="E21" s="14">
        <v>7.6</v>
      </c>
      <c r="F21" s="70"/>
      <c r="G21" s="65">
        <v>1</v>
      </c>
      <c r="I21" s="91">
        <f t="shared" si="1"/>
        <v>2</v>
      </c>
      <c r="K21" s="48">
        <v>119</v>
      </c>
      <c r="L21" s="80">
        <v>0</v>
      </c>
      <c r="M21" s="34">
        <v>1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5">
        <v>0</v>
      </c>
      <c r="W21" s="27">
        <f t="shared" si="0"/>
        <v>1</v>
      </c>
      <c r="X21" s="24" t="s">
        <v>12</v>
      </c>
      <c r="Y21" s="29">
        <v>1</v>
      </c>
      <c r="AA21" s="100" t="s">
        <v>36</v>
      </c>
      <c r="AB21" s="101"/>
      <c r="AC21" s="102"/>
      <c r="AE21" s="100" t="s">
        <v>37</v>
      </c>
      <c r="AF21" s="101"/>
      <c r="AG21" s="102"/>
      <c r="AK21" s="41" t="s">
        <v>25</v>
      </c>
      <c r="AL21" s="23">
        <f t="shared" ref="AL21:AT21" si="16">AL23/5</f>
        <v>0</v>
      </c>
      <c r="AM21" s="24">
        <f t="shared" si="16"/>
        <v>0.4</v>
      </c>
      <c r="AN21" s="24">
        <f t="shared" si="16"/>
        <v>0</v>
      </c>
      <c r="AO21" s="24">
        <f t="shared" si="16"/>
        <v>0</v>
      </c>
      <c r="AP21" s="24">
        <f t="shared" si="16"/>
        <v>0</v>
      </c>
      <c r="AQ21" s="24">
        <f t="shared" si="16"/>
        <v>0</v>
      </c>
      <c r="AR21" s="24">
        <f t="shared" si="16"/>
        <v>0</v>
      </c>
      <c r="AS21" s="24">
        <f t="shared" si="16"/>
        <v>0</v>
      </c>
      <c r="AT21" s="25">
        <f t="shared" si="16"/>
        <v>0.2</v>
      </c>
      <c r="AV21" s="74" t="s">
        <v>25</v>
      </c>
      <c r="AW21" s="24">
        <f>AW23/5</f>
        <v>0</v>
      </c>
      <c r="AX21" s="24">
        <f t="shared" ref="AX21:BE21" si="17">AX23/5</f>
        <v>0</v>
      </c>
      <c r="AY21" s="24">
        <f t="shared" si="17"/>
        <v>0</v>
      </c>
      <c r="AZ21" s="24">
        <f t="shared" si="17"/>
        <v>0</v>
      </c>
      <c r="BA21" s="24">
        <f t="shared" si="17"/>
        <v>0</v>
      </c>
      <c r="BB21" s="24">
        <f t="shared" si="17"/>
        <v>0.4</v>
      </c>
      <c r="BC21" s="24">
        <f t="shared" si="17"/>
        <v>0</v>
      </c>
      <c r="BD21" s="24">
        <f t="shared" si="17"/>
        <v>0.6</v>
      </c>
      <c r="BE21" s="25">
        <f t="shared" si="17"/>
        <v>0</v>
      </c>
    </row>
    <row r="22" spans="1:57" ht="16" thickBot="1" x14ac:dyDescent="0.25">
      <c r="A22" s="15">
        <v>120</v>
      </c>
      <c r="B22" s="16" t="s">
        <v>20</v>
      </c>
      <c r="C22" s="17" t="s">
        <v>21</v>
      </c>
      <c r="D22" s="17" t="s">
        <v>11</v>
      </c>
      <c r="E22" s="18">
        <v>7.2</v>
      </c>
      <c r="F22" s="70"/>
      <c r="G22" s="65">
        <v>1</v>
      </c>
      <c r="I22" s="91">
        <f t="shared" si="1"/>
        <v>1</v>
      </c>
      <c r="K22" s="48">
        <v>120</v>
      </c>
      <c r="L22" s="80">
        <v>1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5">
        <v>0</v>
      </c>
      <c r="W22" s="27">
        <f t="shared" si="0"/>
        <v>1</v>
      </c>
      <c r="X22" s="24" t="s">
        <v>12</v>
      </c>
      <c r="Y22" s="29">
        <v>1</v>
      </c>
      <c r="AA22" s="39"/>
      <c r="AB22" s="50"/>
      <c r="AC22" s="40"/>
      <c r="AE22" s="87"/>
      <c r="AF22" s="86" t="s">
        <v>38</v>
      </c>
      <c r="AG22" s="42"/>
      <c r="AK22" s="41" t="s">
        <v>26</v>
      </c>
      <c r="AL22" s="80">
        <v>0</v>
      </c>
      <c r="AM22" s="34">
        <v>1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5">
        <v>1</v>
      </c>
      <c r="AV22" s="74" t="s">
        <v>26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1</v>
      </c>
      <c r="BC22" s="34">
        <v>0</v>
      </c>
      <c r="BD22" s="34">
        <v>1</v>
      </c>
      <c r="BE22" s="35">
        <v>0</v>
      </c>
    </row>
    <row r="23" spans="1:57" ht="16" thickBot="1" x14ac:dyDescent="0.25">
      <c r="A23" s="11">
        <v>121</v>
      </c>
      <c r="B23" s="12" t="s">
        <v>20</v>
      </c>
      <c r="C23" s="13" t="s">
        <v>21</v>
      </c>
      <c r="D23" s="13" t="s">
        <v>15</v>
      </c>
      <c r="E23" s="14">
        <v>5.2</v>
      </c>
      <c r="F23" s="70"/>
      <c r="G23" s="65">
        <v>0</v>
      </c>
      <c r="I23" s="91">
        <f t="shared" si="1"/>
        <v>5</v>
      </c>
      <c r="K23" s="48">
        <v>121</v>
      </c>
      <c r="L23" s="80">
        <v>0</v>
      </c>
      <c r="M23" s="34">
        <v>0</v>
      </c>
      <c r="N23" s="34">
        <v>0</v>
      </c>
      <c r="O23" s="34">
        <v>0</v>
      </c>
      <c r="P23" s="34">
        <v>1</v>
      </c>
      <c r="Q23" s="34">
        <v>0</v>
      </c>
      <c r="R23" s="34">
        <v>0</v>
      </c>
      <c r="S23" s="34">
        <v>0</v>
      </c>
      <c r="T23" s="35">
        <v>0</v>
      </c>
      <c r="W23" s="27">
        <f t="shared" si="0"/>
        <v>1</v>
      </c>
      <c r="X23" s="24" t="s">
        <v>12</v>
      </c>
      <c r="Y23" s="29">
        <v>1</v>
      </c>
      <c r="AA23" s="41"/>
      <c r="AB23" s="46">
        <f>100+SUM(AA13:AI13,AA19:AI19,AL11:AT11,AL18:AT18,AL25:AT25,AL32:AT32,AL39:AT39,AW11:BE11,AW18:BE18,AW25:BE25,AW39:BE39,AW32:BE32)-SUM(AA11:AI11,AA17:AI17,AL9:AT9,AL16:AT16,AL23:AT23,AL30:AT30,AL37:AT37,AW9:BE9,AW16:BE16,AW23:BE23,AW37:BE37,AW30:BE30)</f>
        <v>120</v>
      </c>
      <c r="AC23" s="42"/>
      <c r="AE23" s="89"/>
      <c r="AF23" s="86" t="s">
        <v>39</v>
      </c>
      <c r="AG23" s="42"/>
      <c r="AK23" s="41" t="s">
        <v>7</v>
      </c>
      <c r="AL23" s="81">
        <f t="shared" ref="AL23:AT23" si="18">COUNTIFS(L3:L47,1,$B$3:$B$47,$AK$19)</f>
        <v>0</v>
      </c>
      <c r="AM23" s="67">
        <f t="shared" si="18"/>
        <v>2</v>
      </c>
      <c r="AN23" s="67">
        <f t="shared" si="18"/>
        <v>0</v>
      </c>
      <c r="AO23" s="67">
        <f t="shared" si="18"/>
        <v>0</v>
      </c>
      <c r="AP23" s="67">
        <f t="shared" si="18"/>
        <v>0</v>
      </c>
      <c r="AQ23" s="67">
        <f t="shared" si="18"/>
        <v>0</v>
      </c>
      <c r="AR23" s="67">
        <f t="shared" si="18"/>
        <v>0</v>
      </c>
      <c r="AS23" s="67">
        <f t="shared" si="18"/>
        <v>0</v>
      </c>
      <c r="AT23" s="68">
        <f t="shared" si="18"/>
        <v>1</v>
      </c>
      <c r="AV23" s="74" t="s">
        <v>7</v>
      </c>
      <c r="AW23" s="28">
        <f t="shared" ref="AW23:BE23" si="19">COUNTIFS(L3:L47,1,$C$3:$C$47,$AV$19)</f>
        <v>0</v>
      </c>
      <c r="AX23" s="28">
        <f t="shared" si="19"/>
        <v>0</v>
      </c>
      <c r="AY23" s="28">
        <f t="shared" si="19"/>
        <v>0</v>
      </c>
      <c r="AZ23" s="28">
        <f t="shared" si="19"/>
        <v>0</v>
      </c>
      <c r="BA23" s="28">
        <f t="shared" si="19"/>
        <v>0</v>
      </c>
      <c r="BB23" s="28">
        <f t="shared" si="19"/>
        <v>2</v>
      </c>
      <c r="BC23" s="28">
        <f t="shared" si="19"/>
        <v>0</v>
      </c>
      <c r="BD23" s="28">
        <f t="shared" si="19"/>
        <v>3</v>
      </c>
      <c r="BE23" s="29">
        <f t="shared" si="19"/>
        <v>0</v>
      </c>
    </row>
    <row r="24" spans="1:57" ht="16" thickBot="1" x14ac:dyDescent="0.25">
      <c r="A24" s="15">
        <v>122</v>
      </c>
      <c r="B24" s="16" t="s">
        <v>40</v>
      </c>
      <c r="C24" s="17" t="s">
        <v>21</v>
      </c>
      <c r="D24" s="17" t="s">
        <v>15</v>
      </c>
      <c r="E24" s="18">
        <v>4.2</v>
      </c>
      <c r="F24" s="70"/>
      <c r="G24" s="65">
        <v>0</v>
      </c>
      <c r="I24" s="91">
        <f t="shared" si="1"/>
        <v>1</v>
      </c>
      <c r="K24" s="48">
        <v>122</v>
      </c>
      <c r="L24" s="80">
        <v>1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5">
        <v>0</v>
      </c>
      <c r="W24" s="27">
        <f t="shared" si="0"/>
        <v>1</v>
      </c>
      <c r="X24" s="24" t="s">
        <v>12</v>
      </c>
      <c r="Y24" s="29">
        <v>1</v>
      </c>
      <c r="AA24" s="43"/>
      <c r="AB24" s="44"/>
      <c r="AC24" s="45"/>
      <c r="AE24" s="88"/>
      <c r="AF24" s="44" t="s">
        <v>41</v>
      </c>
      <c r="AG24" s="45"/>
      <c r="AK24" s="41"/>
      <c r="AL24" s="23" t="s">
        <v>23</v>
      </c>
      <c r="AM24" s="24" t="s">
        <v>23</v>
      </c>
      <c r="AN24" s="24" t="s">
        <v>23</v>
      </c>
      <c r="AO24" s="24" t="s">
        <v>23</v>
      </c>
      <c r="AP24" s="24" t="s">
        <v>23</v>
      </c>
      <c r="AQ24" s="24" t="s">
        <v>23</v>
      </c>
      <c r="AR24" s="24" t="s">
        <v>23</v>
      </c>
      <c r="AS24" s="24" t="s">
        <v>23</v>
      </c>
      <c r="AT24" s="25" t="s">
        <v>23</v>
      </c>
      <c r="AV24" s="74"/>
      <c r="AW24" s="6" t="s">
        <v>23</v>
      </c>
      <c r="AX24" s="6" t="s">
        <v>23</v>
      </c>
      <c r="AY24" s="6" t="s">
        <v>23</v>
      </c>
      <c r="AZ24" s="6" t="s">
        <v>23</v>
      </c>
      <c r="BA24" s="6" t="s">
        <v>23</v>
      </c>
      <c r="BB24" s="6" t="s">
        <v>23</v>
      </c>
      <c r="BC24" s="6" t="s">
        <v>23</v>
      </c>
      <c r="BD24" s="6" t="s">
        <v>23</v>
      </c>
      <c r="BE24" s="7" t="s">
        <v>23</v>
      </c>
    </row>
    <row r="25" spans="1:57" ht="16" thickBot="1" x14ac:dyDescent="0.25">
      <c r="A25" s="11">
        <v>123</v>
      </c>
      <c r="B25" s="12" t="s">
        <v>20</v>
      </c>
      <c r="C25" s="13" t="s">
        <v>21</v>
      </c>
      <c r="D25" s="13" t="s">
        <v>11</v>
      </c>
      <c r="E25" s="14">
        <v>5.5</v>
      </c>
      <c r="F25" s="70"/>
      <c r="G25" s="65">
        <v>0</v>
      </c>
      <c r="I25" s="91">
        <f t="shared" si="1"/>
        <v>5</v>
      </c>
      <c r="K25" s="48">
        <v>123</v>
      </c>
      <c r="L25" s="80">
        <v>0</v>
      </c>
      <c r="M25" s="34">
        <v>0</v>
      </c>
      <c r="N25" s="34">
        <v>0</v>
      </c>
      <c r="O25" s="34">
        <v>0</v>
      </c>
      <c r="P25" s="34">
        <v>1</v>
      </c>
      <c r="Q25" s="34">
        <v>0</v>
      </c>
      <c r="R25" s="34">
        <v>0</v>
      </c>
      <c r="S25" s="34">
        <v>0</v>
      </c>
      <c r="T25" s="35">
        <v>0</v>
      </c>
      <c r="W25" s="27">
        <f t="shared" si="0"/>
        <v>1</v>
      </c>
      <c r="X25" s="24" t="s">
        <v>12</v>
      </c>
      <c r="Y25" s="29">
        <v>1</v>
      </c>
      <c r="AK25" s="43" t="s">
        <v>28</v>
      </c>
      <c r="AL25" s="30">
        <f t="shared" ref="AL25:AT25" si="20">AL22*2</f>
        <v>0</v>
      </c>
      <c r="AM25" s="31">
        <f t="shared" si="20"/>
        <v>2</v>
      </c>
      <c r="AN25" s="31">
        <f t="shared" si="20"/>
        <v>0</v>
      </c>
      <c r="AO25" s="31">
        <f t="shared" si="20"/>
        <v>0</v>
      </c>
      <c r="AP25" s="31">
        <f t="shared" si="20"/>
        <v>0</v>
      </c>
      <c r="AQ25" s="31">
        <f t="shared" si="20"/>
        <v>0</v>
      </c>
      <c r="AR25" s="31">
        <f t="shared" si="20"/>
        <v>0</v>
      </c>
      <c r="AS25" s="31">
        <f t="shared" si="20"/>
        <v>0</v>
      </c>
      <c r="AT25" s="32">
        <f t="shared" si="20"/>
        <v>2</v>
      </c>
      <c r="AV25" s="75" t="s">
        <v>28</v>
      </c>
      <c r="AW25" s="31">
        <f>AW22*3</f>
        <v>0</v>
      </c>
      <c r="AX25" s="31">
        <f t="shared" ref="AX25:BE25" si="21">AX22*3</f>
        <v>0</v>
      </c>
      <c r="AY25" s="31">
        <f t="shared" si="21"/>
        <v>0</v>
      </c>
      <c r="AZ25" s="31">
        <f t="shared" si="21"/>
        <v>0</v>
      </c>
      <c r="BA25" s="31">
        <f t="shared" si="21"/>
        <v>0</v>
      </c>
      <c r="BB25" s="31">
        <f t="shared" si="21"/>
        <v>3</v>
      </c>
      <c r="BC25" s="31">
        <f t="shared" si="21"/>
        <v>0</v>
      </c>
      <c r="BD25" s="31">
        <f t="shared" si="21"/>
        <v>3</v>
      </c>
      <c r="BE25" s="32">
        <f t="shared" si="21"/>
        <v>0</v>
      </c>
    </row>
    <row r="26" spans="1:57" ht="16" thickBot="1" x14ac:dyDescent="0.25">
      <c r="A26" s="15">
        <v>124</v>
      </c>
      <c r="B26" s="16" t="s">
        <v>22</v>
      </c>
      <c r="C26" s="17" t="s">
        <v>22</v>
      </c>
      <c r="D26" s="17" t="s">
        <v>11</v>
      </c>
      <c r="E26" s="18">
        <v>8.6</v>
      </c>
      <c r="F26" s="70"/>
      <c r="G26" s="65">
        <v>1</v>
      </c>
      <c r="I26" s="91">
        <f t="shared" si="1"/>
        <v>7</v>
      </c>
      <c r="K26" s="48">
        <v>124</v>
      </c>
      <c r="L26" s="80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1</v>
      </c>
      <c r="S26" s="34">
        <v>0</v>
      </c>
      <c r="T26" s="35">
        <v>0</v>
      </c>
      <c r="W26" s="27">
        <f t="shared" si="0"/>
        <v>1</v>
      </c>
      <c r="X26" s="24" t="s">
        <v>12</v>
      </c>
      <c r="Y26" s="29">
        <v>1</v>
      </c>
      <c r="AK26" s="100" t="s">
        <v>9</v>
      </c>
      <c r="AL26" s="101"/>
      <c r="AM26" s="101"/>
      <c r="AN26" s="101"/>
      <c r="AO26" s="101"/>
      <c r="AP26" s="101"/>
      <c r="AQ26" s="101"/>
      <c r="AR26" s="101"/>
      <c r="AS26" s="101"/>
      <c r="AT26" s="102"/>
      <c r="AV26" s="100" t="s">
        <v>42</v>
      </c>
      <c r="AW26" s="101"/>
      <c r="AX26" s="101"/>
      <c r="AY26" s="101"/>
      <c r="AZ26" s="101"/>
      <c r="BA26" s="101"/>
      <c r="BB26" s="101"/>
      <c r="BC26" s="101"/>
      <c r="BD26" s="101"/>
      <c r="BE26" s="102"/>
    </row>
    <row r="27" spans="1:57" x14ac:dyDescent="0.2">
      <c r="A27" s="11">
        <v>125</v>
      </c>
      <c r="B27" s="12" t="s">
        <v>29</v>
      </c>
      <c r="C27" s="13" t="s">
        <v>42</v>
      </c>
      <c r="D27" s="13" t="s">
        <v>15</v>
      </c>
      <c r="E27" s="14">
        <v>8.3000000000000007</v>
      </c>
      <c r="F27" s="70"/>
      <c r="G27" s="65">
        <v>1</v>
      </c>
      <c r="I27" s="91">
        <f t="shared" si="1"/>
        <v>3</v>
      </c>
      <c r="K27" s="48">
        <v>125</v>
      </c>
      <c r="L27" s="80">
        <v>0</v>
      </c>
      <c r="M27" s="34">
        <v>0</v>
      </c>
      <c r="N27" s="34">
        <v>1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5">
        <v>0</v>
      </c>
      <c r="W27" s="27">
        <f t="shared" si="0"/>
        <v>1</v>
      </c>
      <c r="X27" s="24" t="s">
        <v>12</v>
      </c>
      <c r="Y27" s="29">
        <v>1</v>
      </c>
      <c r="AK27" s="78" t="s">
        <v>24</v>
      </c>
      <c r="AL27" s="62">
        <v>1</v>
      </c>
      <c r="AM27" s="62">
        <v>2</v>
      </c>
      <c r="AN27" s="62">
        <v>3</v>
      </c>
      <c r="AO27" s="62">
        <v>4</v>
      </c>
      <c r="AP27" s="62">
        <v>5</v>
      </c>
      <c r="AQ27" s="62">
        <v>6</v>
      </c>
      <c r="AR27" s="62">
        <v>7</v>
      </c>
      <c r="AS27" s="62">
        <v>8</v>
      </c>
      <c r="AT27" s="63">
        <v>9</v>
      </c>
      <c r="AV27" s="73" t="s">
        <v>24</v>
      </c>
      <c r="AW27" s="84">
        <v>1</v>
      </c>
      <c r="AX27" s="84">
        <v>2</v>
      </c>
      <c r="AY27" s="84">
        <v>3</v>
      </c>
      <c r="AZ27" s="84">
        <v>4</v>
      </c>
      <c r="BA27" s="84">
        <v>5</v>
      </c>
      <c r="BB27" s="84">
        <v>6</v>
      </c>
      <c r="BC27" s="84">
        <v>7</v>
      </c>
      <c r="BD27" s="84">
        <v>8</v>
      </c>
      <c r="BE27" s="58">
        <v>9</v>
      </c>
    </row>
    <row r="28" spans="1:57" x14ac:dyDescent="0.2">
      <c r="A28" s="15">
        <v>126</v>
      </c>
      <c r="B28" s="16" t="s">
        <v>43</v>
      </c>
      <c r="C28" s="17" t="s">
        <v>21</v>
      </c>
      <c r="D28" s="17" t="s">
        <v>15</v>
      </c>
      <c r="E28" s="18">
        <v>7.4</v>
      </c>
      <c r="F28" s="70"/>
      <c r="G28" s="65">
        <v>1</v>
      </c>
      <c r="I28" s="91">
        <f t="shared" si="1"/>
        <v>5</v>
      </c>
      <c r="K28" s="48">
        <v>126</v>
      </c>
      <c r="L28" s="80">
        <v>0</v>
      </c>
      <c r="M28" s="34">
        <v>0</v>
      </c>
      <c r="N28" s="34">
        <v>0</v>
      </c>
      <c r="O28" s="34">
        <v>0</v>
      </c>
      <c r="P28" s="34">
        <v>1</v>
      </c>
      <c r="Q28" s="34">
        <v>0</v>
      </c>
      <c r="R28" s="34">
        <v>0</v>
      </c>
      <c r="S28" s="34">
        <v>0</v>
      </c>
      <c r="T28" s="35">
        <v>0</v>
      </c>
      <c r="W28" s="27">
        <f t="shared" si="0"/>
        <v>1</v>
      </c>
      <c r="X28" s="24" t="s">
        <v>12</v>
      </c>
      <c r="Y28" s="29">
        <v>1</v>
      </c>
      <c r="AA28" s="1"/>
      <c r="AB28" s="1"/>
      <c r="AC28" s="1"/>
      <c r="AD28" s="1"/>
      <c r="AE28" s="1"/>
      <c r="AF28" s="1"/>
      <c r="AG28" s="1"/>
      <c r="AH28" s="1"/>
      <c r="AI28" s="1"/>
      <c r="AK28" s="74" t="s">
        <v>25</v>
      </c>
      <c r="AL28" s="24">
        <f t="shared" ref="AL28:AT28" si="22">AL30/5</f>
        <v>0</v>
      </c>
      <c r="AM28" s="24">
        <f t="shared" si="22"/>
        <v>0</v>
      </c>
      <c r="AN28" s="24">
        <f t="shared" si="22"/>
        <v>0</v>
      </c>
      <c r="AO28" s="24">
        <f t="shared" si="22"/>
        <v>0</v>
      </c>
      <c r="AP28" s="24">
        <f t="shared" si="22"/>
        <v>0</v>
      </c>
      <c r="AQ28" s="24">
        <f t="shared" si="22"/>
        <v>0.2</v>
      </c>
      <c r="AR28" s="24">
        <f t="shared" si="22"/>
        <v>0</v>
      </c>
      <c r="AS28" s="24">
        <f t="shared" si="22"/>
        <v>0.4</v>
      </c>
      <c r="AT28" s="25">
        <f t="shared" si="22"/>
        <v>0</v>
      </c>
      <c r="AV28" s="74" t="s">
        <v>25</v>
      </c>
      <c r="AW28" s="24">
        <f>AW30/5</f>
        <v>0</v>
      </c>
      <c r="AX28" s="24">
        <f t="shared" ref="AX28:BE28" si="23">AX30/5</f>
        <v>0</v>
      </c>
      <c r="AY28" s="24">
        <f t="shared" si="23"/>
        <v>0</v>
      </c>
      <c r="AZ28" s="24">
        <f t="shared" si="23"/>
        <v>0</v>
      </c>
      <c r="BA28" s="24">
        <f t="shared" si="23"/>
        <v>0</v>
      </c>
      <c r="BB28" s="24">
        <f t="shared" si="23"/>
        <v>0.6</v>
      </c>
      <c r="BC28" s="24">
        <f t="shared" si="23"/>
        <v>0</v>
      </c>
      <c r="BD28" s="24">
        <f t="shared" si="23"/>
        <v>0</v>
      </c>
      <c r="BE28" s="25">
        <f t="shared" si="23"/>
        <v>0</v>
      </c>
    </row>
    <row r="29" spans="1:57" x14ac:dyDescent="0.2">
      <c r="A29" s="11">
        <v>127</v>
      </c>
      <c r="B29" s="12" t="s">
        <v>44</v>
      </c>
      <c r="C29" s="13" t="s">
        <v>10</v>
      </c>
      <c r="D29" s="13" t="s">
        <v>11</v>
      </c>
      <c r="E29" s="14">
        <v>7.3</v>
      </c>
      <c r="F29" s="70"/>
      <c r="G29" s="65">
        <v>1</v>
      </c>
      <c r="I29" s="91">
        <f t="shared" si="1"/>
        <v>8</v>
      </c>
      <c r="K29" s="48">
        <v>127</v>
      </c>
      <c r="L29" s="80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1</v>
      </c>
      <c r="T29" s="35">
        <v>0</v>
      </c>
      <c r="W29" s="27">
        <f t="shared" si="0"/>
        <v>1</v>
      </c>
      <c r="X29" s="24" t="s">
        <v>12</v>
      </c>
      <c r="Y29" s="29">
        <v>1</v>
      </c>
      <c r="AK29" s="74" t="s">
        <v>26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1</v>
      </c>
      <c r="AR29" s="34">
        <v>0</v>
      </c>
      <c r="AS29" s="34">
        <v>1</v>
      </c>
      <c r="AT29" s="35">
        <v>0</v>
      </c>
      <c r="AV29" s="74" t="s">
        <v>26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1</v>
      </c>
      <c r="BC29" s="34">
        <v>0</v>
      </c>
      <c r="BD29" s="34">
        <v>0</v>
      </c>
      <c r="BE29" s="35">
        <v>0</v>
      </c>
    </row>
    <row r="30" spans="1:57" x14ac:dyDescent="0.2">
      <c r="A30" s="15">
        <v>128</v>
      </c>
      <c r="B30" s="16" t="s">
        <v>45</v>
      </c>
      <c r="C30" s="17" t="s">
        <v>10</v>
      </c>
      <c r="D30" s="17" t="s">
        <v>11</v>
      </c>
      <c r="E30" s="18">
        <v>4.0999999999999996</v>
      </c>
      <c r="F30" s="70"/>
      <c r="G30" s="65">
        <v>0</v>
      </c>
      <c r="I30" s="91">
        <f t="shared" si="1"/>
        <v>6</v>
      </c>
      <c r="K30" s="48">
        <v>128</v>
      </c>
      <c r="L30" s="80">
        <v>0</v>
      </c>
      <c r="M30" s="34">
        <v>0</v>
      </c>
      <c r="N30" s="34">
        <v>0</v>
      </c>
      <c r="O30" s="34">
        <v>0</v>
      </c>
      <c r="P30" s="34">
        <v>0</v>
      </c>
      <c r="Q30" s="34">
        <v>1</v>
      </c>
      <c r="R30" s="34">
        <v>0</v>
      </c>
      <c r="S30" s="34">
        <v>0</v>
      </c>
      <c r="T30" s="35">
        <v>0</v>
      </c>
      <c r="W30" s="27">
        <f t="shared" si="0"/>
        <v>1</v>
      </c>
      <c r="X30" s="24" t="s">
        <v>12</v>
      </c>
      <c r="Y30" s="29">
        <v>1</v>
      </c>
      <c r="AK30" s="74" t="s">
        <v>7</v>
      </c>
      <c r="AL30" s="67">
        <f t="shared" ref="AL30:AT30" si="24">COUNTIFS(L3:L47,1,$B$3:$B$47,$AK$26)</f>
        <v>0</v>
      </c>
      <c r="AM30" s="67">
        <f t="shared" si="24"/>
        <v>0</v>
      </c>
      <c r="AN30" s="67">
        <f t="shared" si="24"/>
        <v>0</v>
      </c>
      <c r="AO30" s="67">
        <f t="shared" si="24"/>
        <v>0</v>
      </c>
      <c r="AP30" s="67">
        <f t="shared" si="24"/>
        <v>0</v>
      </c>
      <c r="AQ30" s="67">
        <f t="shared" si="24"/>
        <v>1</v>
      </c>
      <c r="AR30" s="67">
        <f t="shared" si="24"/>
        <v>0</v>
      </c>
      <c r="AS30" s="67">
        <f t="shared" si="24"/>
        <v>2</v>
      </c>
      <c r="AT30" s="68">
        <f t="shared" si="24"/>
        <v>0</v>
      </c>
      <c r="AV30" s="74" t="s">
        <v>7</v>
      </c>
      <c r="AW30" s="28">
        <f t="shared" ref="AW30:BE30" si="25">COUNTIFS(L6:L50,1,$C$3:$C$47,$AV$26)</f>
        <v>0</v>
      </c>
      <c r="AX30" s="28">
        <f t="shared" si="25"/>
        <v>0</v>
      </c>
      <c r="AY30" s="28">
        <f t="shared" si="25"/>
        <v>0</v>
      </c>
      <c r="AZ30" s="28">
        <f t="shared" si="25"/>
        <v>0</v>
      </c>
      <c r="BA30" s="28">
        <f t="shared" si="25"/>
        <v>0</v>
      </c>
      <c r="BB30" s="28">
        <f t="shared" si="25"/>
        <v>3</v>
      </c>
      <c r="BC30" s="28">
        <f t="shared" si="25"/>
        <v>0</v>
      </c>
      <c r="BD30" s="28">
        <f t="shared" si="25"/>
        <v>0</v>
      </c>
      <c r="BE30" s="29">
        <f t="shared" si="25"/>
        <v>0</v>
      </c>
    </row>
    <row r="31" spans="1:57" x14ac:dyDescent="0.2">
      <c r="A31" s="11">
        <v>129</v>
      </c>
      <c r="B31" s="12" t="s">
        <v>29</v>
      </c>
      <c r="C31" s="13" t="s">
        <v>42</v>
      </c>
      <c r="D31" s="13" t="s">
        <v>11</v>
      </c>
      <c r="E31" s="14">
        <v>4.5999999999999996</v>
      </c>
      <c r="F31" s="70"/>
      <c r="G31" s="65">
        <v>0</v>
      </c>
      <c r="I31" s="91">
        <f t="shared" si="1"/>
        <v>2</v>
      </c>
      <c r="K31" s="48">
        <v>129</v>
      </c>
      <c r="L31" s="80">
        <v>0</v>
      </c>
      <c r="M31" s="34">
        <v>1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5">
        <v>0</v>
      </c>
      <c r="W31" s="27">
        <f t="shared" si="0"/>
        <v>1</v>
      </c>
      <c r="X31" s="24" t="s">
        <v>12</v>
      </c>
      <c r="Y31" s="29">
        <v>1</v>
      </c>
      <c r="AK31" s="74"/>
      <c r="AL31" s="24" t="s">
        <v>23</v>
      </c>
      <c r="AM31" s="24" t="s">
        <v>23</v>
      </c>
      <c r="AN31" s="24" t="s">
        <v>23</v>
      </c>
      <c r="AO31" s="24" t="s">
        <v>23</v>
      </c>
      <c r="AP31" s="24" t="s">
        <v>23</v>
      </c>
      <c r="AQ31" s="24" t="s">
        <v>23</v>
      </c>
      <c r="AR31" s="24" t="s">
        <v>23</v>
      </c>
      <c r="AS31" s="24" t="s">
        <v>23</v>
      </c>
      <c r="AT31" s="25" t="s">
        <v>23</v>
      </c>
      <c r="AV31" s="74"/>
      <c r="AW31" s="6" t="s">
        <v>23</v>
      </c>
      <c r="AX31" s="6" t="s">
        <v>23</v>
      </c>
      <c r="AY31" s="6" t="s">
        <v>23</v>
      </c>
      <c r="AZ31" s="6" t="s">
        <v>23</v>
      </c>
      <c r="BA31" s="6" t="s">
        <v>23</v>
      </c>
      <c r="BB31" s="6" t="s">
        <v>23</v>
      </c>
      <c r="BC31" s="6" t="s">
        <v>23</v>
      </c>
      <c r="BD31" s="6" t="s">
        <v>23</v>
      </c>
      <c r="BE31" s="7" t="s">
        <v>23</v>
      </c>
    </row>
    <row r="32" spans="1:57" ht="16" thickBot="1" x14ac:dyDescent="0.25">
      <c r="A32" s="15">
        <v>130</v>
      </c>
      <c r="B32" s="16" t="s">
        <v>43</v>
      </c>
      <c r="C32" s="17" t="s">
        <v>21</v>
      </c>
      <c r="D32" s="17" t="s">
        <v>11</v>
      </c>
      <c r="E32" s="18">
        <v>7.9</v>
      </c>
      <c r="F32" s="70"/>
      <c r="G32" s="65">
        <v>0</v>
      </c>
      <c r="I32" s="91">
        <f t="shared" si="1"/>
        <v>4</v>
      </c>
      <c r="K32" s="48">
        <v>130</v>
      </c>
      <c r="L32" s="80">
        <v>0</v>
      </c>
      <c r="M32" s="34">
        <v>0</v>
      </c>
      <c r="N32" s="34">
        <v>0</v>
      </c>
      <c r="O32" s="34">
        <v>1</v>
      </c>
      <c r="P32" s="34">
        <v>0</v>
      </c>
      <c r="Q32" s="34">
        <v>0</v>
      </c>
      <c r="R32" s="34">
        <v>0</v>
      </c>
      <c r="S32" s="34">
        <v>0</v>
      </c>
      <c r="T32" s="35">
        <v>0</v>
      </c>
      <c r="W32" s="27">
        <f t="shared" si="0"/>
        <v>1</v>
      </c>
      <c r="X32" s="24" t="s">
        <v>12</v>
      </c>
      <c r="Y32" s="29">
        <v>1</v>
      </c>
      <c r="AK32" s="75" t="s">
        <v>28</v>
      </c>
      <c r="AL32" s="31">
        <f t="shared" ref="AL32:AT32" si="26">AL29*2</f>
        <v>0</v>
      </c>
      <c r="AM32" s="31">
        <f t="shared" si="26"/>
        <v>0</v>
      </c>
      <c r="AN32" s="31">
        <f t="shared" si="26"/>
        <v>0</v>
      </c>
      <c r="AO32" s="31">
        <f t="shared" si="26"/>
        <v>0</v>
      </c>
      <c r="AP32" s="31">
        <f t="shared" si="26"/>
        <v>0</v>
      </c>
      <c r="AQ32" s="31">
        <f t="shared" si="26"/>
        <v>2</v>
      </c>
      <c r="AR32" s="31">
        <f t="shared" si="26"/>
        <v>0</v>
      </c>
      <c r="AS32" s="31">
        <f t="shared" si="26"/>
        <v>2</v>
      </c>
      <c r="AT32" s="32">
        <f t="shared" si="26"/>
        <v>0</v>
      </c>
      <c r="AV32" s="75" t="s">
        <v>28</v>
      </c>
      <c r="AW32" s="31">
        <f>AW29*5</f>
        <v>0</v>
      </c>
      <c r="AX32" s="31">
        <f t="shared" ref="AX32:BE32" si="27">AX29*5</f>
        <v>0</v>
      </c>
      <c r="AY32" s="31">
        <f t="shared" si="27"/>
        <v>0</v>
      </c>
      <c r="AZ32" s="31">
        <f t="shared" si="27"/>
        <v>0</v>
      </c>
      <c r="BA32" s="31">
        <f t="shared" si="27"/>
        <v>0</v>
      </c>
      <c r="BB32" s="31">
        <f>BB29*3</f>
        <v>3</v>
      </c>
      <c r="BC32" s="31">
        <f t="shared" si="27"/>
        <v>0</v>
      </c>
      <c r="BD32" s="31">
        <f t="shared" si="27"/>
        <v>0</v>
      </c>
      <c r="BE32" s="32">
        <f t="shared" si="27"/>
        <v>0</v>
      </c>
    </row>
    <row r="33" spans="1:57" ht="16" thickBot="1" x14ac:dyDescent="0.25">
      <c r="A33" s="11">
        <v>131</v>
      </c>
      <c r="B33" s="12" t="s">
        <v>43</v>
      </c>
      <c r="C33" s="13" t="s">
        <v>21</v>
      </c>
      <c r="D33" s="13" t="s">
        <v>15</v>
      </c>
      <c r="E33" s="14">
        <v>8</v>
      </c>
      <c r="F33" s="70"/>
      <c r="G33" s="65">
        <v>1</v>
      </c>
      <c r="I33" s="91">
        <f t="shared" si="1"/>
        <v>4</v>
      </c>
      <c r="K33" s="48">
        <v>131</v>
      </c>
      <c r="L33" s="80">
        <v>0</v>
      </c>
      <c r="M33" s="34">
        <v>0</v>
      </c>
      <c r="N33" s="34">
        <v>0</v>
      </c>
      <c r="O33" s="34">
        <v>1</v>
      </c>
      <c r="P33" s="34">
        <v>0</v>
      </c>
      <c r="Q33" s="34">
        <v>0</v>
      </c>
      <c r="R33" s="34">
        <v>0</v>
      </c>
      <c r="S33" s="34">
        <v>0</v>
      </c>
      <c r="T33" s="35">
        <v>0</v>
      </c>
      <c r="W33" s="27">
        <f t="shared" si="0"/>
        <v>1</v>
      </c>
      <c r="X33" s="24" t="s">
        <v>12</v>
      </c>
      <c r="Y33" s="29">
        <v>1</v>
      </c>
      <c r="AK33" s="100" t="s">
        <v>43</v>
      </c>
      <c r="AL33" s="101"/>
      <c r="AM33" s="101"/>
      <c r="AN33" s="101"/>
      <c r="AO33" s="101"/>
      <c r="AP33" s="101"/>
      <c r="AQ33" s="101"/>
      <c r="AR33" s="101"/>
      <c r="AS33" s="101"/>
      <c r="AT33" s="102"/>
      <c r="AV33" s="100" t="s">
        <v>31</v>
      </c>
      <c r="AW33" s="101"/>
      <c r="AX33" s="101"/>
      <c r="AY33" s="101"/>
      <c r="AZ33" s="101"/>
      <c r="BA33" s="101"/>
      <c r="BB33" s="101"/>
      <c r="BC33" s="101"/>
      <c r="BD33" s="101"/>
      <c r="BE33" s="102"/>
    </row>
    <row r="34" spans="1:57" x14ac:dyDescent="0.2">
      <c r="A34" s="15">
        <v>132</v>
      </c>
      <c r="B34" s="16" t="s">
        <v>20</v>
      </c>
      <c r="C34" s="17" t="s">
        <v>21</v>
      </c>
      <c r="D34" s="17" t="s">
        <v>11</v>
      </c>
      <c r="E34" s="18">
        <v>8.6999999999999993</v>
      </c>
      <c r="F34" s="70"/>
      <c r="G34" s="65">
        <v>1</v>
      </c>
      <c r="I34" s="91">
        <f t="shared" si="1"/>
        <v>6</v>
      </c>
      <c r="K34" s="48">
        <v>132</v>
      </c>
      <c r="L34" s="80">
        <v>0</v>
      </c>
      <c r="M34" s="34">
        <v>0</v>
      </c>
      <c r="N34" s="34">
        <v>0</v>
      </c>
      <c r="O34" s="34">
        <v>0</v>
      </c>
      <c r="P34" s="34">
        <v>0</v>
      </c>
      <c r="Q34" s="34">
        <v>1</v>
      </c>
      <c r="R34" s="34">
        <v>0</v>
      </c>
      <c r="S34" s="34">
        <v>0</v>
      </c>
      <c r="T34" s="35">
        <v>0</v>
      </c>
      <c r="W34" s="27">
        <f t="shared" si="0"/>
        <v>1</v>
      </c>
      <c r="X34" s="24" t="s">
        <v>12</v>
      </c>
      <c r="Y34" s="29">
        <v>1</v>
      </c>
      <c r="AK34" s="61" t="s">
        <v>24</v>
      </c>
      <c r="AL34" s="79">
        <v>1</v>
      </c>
      <c r="AM34" s="57">
        <v>2</v>
      </c>
      <c r="AN34" s="57">
        <v>3</v>
      </c>
      <c r="AO34" s="57">
        <v>4</v>
      </c>
      <c r="AP34" s="57">
        <v>5</v>
      </c>
      <c r="AQ34" s="57">
        <v>6</v>
      </c>
      <c r="AR34" s="57">
        <v>7</v>
      </c>
      <c r="AS34" s="57">
        <v>8</v>
      </c>
      <c r="AT34" s="58">
        <v>9</v>
      </c>
      <c r="AV34" s="73" t="s">
        <v>24</v>
      </c>
      <c r="AW34" s="82">
        <v>1</v>
      </c>
      <c r="AX34" s="82">
        <v>2</v>
      </c>
      <c r="AY34" s="82">
        <v>3</v>
      </c>
      <c r="AZ34" s="82">
        <v>4</v>
      </c>
      <c r="BA34" s="82">
        <v>5</v>
      </c>
      <c r="BB34" s="82">
        <v>6</v>
      </c>
      <c r="BC34" s="82">
        <v>7</v>
      </c>
      <c r="BD34" s="82">
        <v>8</v>
      </c>
      <c r="BE34" s="83">
        <v>9</v>
      </c>
    </row>
    <row r="35" spans="1:57" x14ac:dyDescent="0.2">
      <c r="A35" s="11">
        <v>133</v>
      </c>
      <c r="B35" s="12" t="s">
        <v>20</v>
      </c>
      <c r="C35" s="13" t="s">
        <v>21</v>
      </c>
      <c r="D35" s="13" t="s">
        <v>15</v>
      </c>
      <c r="E35" s="14">
        <v>4.9000000000000004</v>
      </c>
      <c r="F35" s="70"/>
      <c r="G35" s="65">
        <v>0</v>
      </c>
      <c r="I35" s="91">
        <f t="shared" si="1"/>
        <v>9</v>
      </c>
      <c r="K35" s="48">
        <v>133</v>
      </c>
      <c r="L35" s="80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5">
        <v>1</v>
      </c>
      <c r="W35" s="27">
        <f t="shared" si="0"/>
        <v>1</v>
      </c>
      <c r="X35" s="24" t="s">
        <v>12</v>
      </c>
      <c r="Y35" s="29">
        <v>1</v>
      </c>
      <c r="AK35" s="41" t="s">
        <v>25</v>
      </c>
      <c r="AL35" s="23">
        <f t="shared" ref="AL35:AT35" si="28">AL37/5</f>
        <v>0</v>
      </c>
      <c r="AM35" s="24">
        <f t="shared" si="28"/>
        <v>0</v>
      </c>
      <c r="AN35" s="24">
        <f t="shared" si="28"/>
        <v>0</v>
      </c>
      <c r="AO35" s="24">
        <f t="shared" si="28"/>
        <v>0.4</v>
      </c>
      <c r="AP35" s="24">
        <f t="shared" si="28"/>
        <v>0.2</v>
      </c>
      <c r="AQ35" s="24">
        <f t="shared" si="28"/>
        <v>0</v>
      </c>
      <c r="AR35" s="24">
        <f t="shared" si="28"/>
        <v>0</v>
      </c>
      <c r="AS35" s="24">
        <f t="shared" si="28"/>
        <v>0</v>
      </c>
      <c r="AT35" s="25">
        <f t="shared" si="28"/>
        <v>0</v>
      </c>
      <c r="AV35" s="74" t="s">
        <v>25</v>
      </c>
      <c r="AW35" s="24">
        <f>AW37/5</f>
        <v>0</v>
      </c>
      <c r="AX35" s="24">
        <f t="shared" ref="AX35:BE35" si="29">AX37/5</f>
        <v>0</v>
      </c>
      <c r="AY35" s="24">
        <f t="shared" si="29"/>
        <v>0</v>
      </c>
      <c r="AZ35" s="24">
        <f t="shared" si="29"/>
        <v>0</v>
      </c>
      <c r="BA35" s="24">
        <f t="shared" si="29"/>
        <v>0</v>
      </c>
      <c r="BB35" s="24">
        <f t="shared" si="29"/>
        <v>0</v>
      </c>
      <c r="BC35" s="24">
        <f t="shared" si="29"/>
        <v>0.4</v>
      </c>
      <c r="BD35" s="24">
        <f t="shared" si="29"/>
        <v>0</v>
      </c>
      <c r="BE35" s="25">
        <f t="shared" si="29"/>
        <v>0</v>
      </c>
    </row>
    <row r="36" spans="1:57" x14ac:dyDescent="0.2">
      <c r="A36" s="15">
        <v>134</v>
      </c>
      <c r="B36" s="16" t="s">
        <v>29</v>
      </c>
      <c r="C36" s="17" t="s">
        <v>42</v>
      </c>
      <c r="D36" s="17" t="s">
        <v>11</v>
      </c>
      <c r="E36" s="18">
        <v>5.2</v>
      </c>
      <c r="F36" s="70"/>
      <c r="G36" s="65">
        <v>0</v>
      </c>
      <c r="I36" s="91">
        <f t="shared" si="1"/>
        <v>2</v>
      </c>
      <c r="K36" s="48">
        <v>134</v>
      </c>
      <c r="L36" s="80">
        <v>0</v>
      </c>
      <c r="M36" s="34">
        <v>1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5">
        <v>0</v>
      </c>
      <c r="W36" s="27">
        <f t="shared" si="0"/>
        <v>1</v>
      </c>
      <c r="X36" s="24" t="s">
        <v>12</v>
      </c>
      <c r="Y36" s="29">
        <v>1</v>
      </c>
      <c r="AK36" s="41" t="s">
        <v>26</v>
      </c>
      <c r="AL36" s="80">
        <v>0</v>
      </c>
      <c r="AM36" s="34">
        <v>0</v>
      </c>
      <c r="AN36" s="34">
        <v>0</v>
      </c>
      <c r="AO36" s="34">
        <v>1</v>
      </c>
      <c r="AP36" s="34">
        <v>1</v>
      </c>
      <c r="AQ36" s="34">
        <v>0</v>
      </c>
      <c r="AR36" s="34">
        <v>0</v>
      </c>
      <c r="AS36" s="34">
        <v>0</v>
      </c>
      <c r="AT36" s="35">
        <v>0</v>
      </c>
      <c r="AV36" s="74" t="s">
        <v>26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1</v>
      </c>
      <c r="BD36" s="34">
        <v>0</v>
      </c>
      <c r="BE36" s="35">
        <v>0</v>
      </c>
    </row>
    <row r="37" spans="1:57" x14ac:dyDescent="0.2">
      <c r="A37" s="11">
        <v>135</v>
      </c>
      <c r="B37" s="12" t="s">
        <v>20</v>
      </c>
      <c r="C37" s="13" t="s">
        <v>21</v>
      </c>
      <c r="D37" s="13" t="s">
        <v>11</v>
      </c>
      <c r="E37" s="14">
        <v>5.6</v>
      </c>
      <c r="F37" s="70"/>
      <c r="G37" s="65">
        <v>0</v>
      </c>
      <c r="I37" s="91">
        <f t="shared" si="1"/>
        <v>9</v>
      </c>
      <c r="K37" s="48">
        <v>135</v>
      </c>
      <c r="L37" s="80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5">
        <v>1</v>
      </c>
      <c r="W37" s="27">
        <f t="shared" si="0"/>
        <v>1</v>
      </c>
      <c r="X37" s="24" t="s">
        <v>12</v>
      </c>
      <c r="Y37" s="29">
        <v>1</v>
      </c>
      <c r="AK37" s="41" t="s">
        <v>7</v>
      </c>
      <c r="AL37" s="81">
        <f t="shared" ref="AL37:AT37" si="30">COUNTIFS(L3:L47,1,$B$3:$B$47,$AK$33)</f>
        <v>0</v>
      </c>
      <c r="AM37" s="67">
        <f t="shared" si="30"/>
        <v>0</v>
      </c>
      <c r="AN37" s="67">
        <f t="shared" si="30"/>
        <v>0</v>
      </c>
      <c r="AO37" s="67">
        <f t="shared" si="30"/>
        <v>2</v>
      </c>
      <c r="AP37" s="67">
        <f t="shared" si="30"/>
        <v>1</v>
      </c>
      <c r="AQ37" s="67">
        <f t="shared" si="30"/>
        <v>0</v>
      </c>
      <c r="AR37" s="67">
        <f t="shared" si="30"/>
        <v>0</v>
      </c>
      <c r="AS37" s="67">
        <f t="shared" si="30"/>
        <v>0</v>
      </c>
      <c r="AT37" s="68">
        <f t="shared" si="30"/>
        <v>0</v>
      </c>
      <c r="AV37" s="74" t="s">
        <v>7</v>
      </c>
      <c r="AW37" s="28">
        <f t="shared" ref="AW37:BE37" si="31">COUNTIFS(L3:L47,1,$C$3:$C$47,$AV$33)</f>
        <v>0</v>
      </c>
      <c r="AX37" s="28">
        <f t="shared" si="31"/>
        <v>0</v>
      </c>
      <c r="AY37" s="28">
        <f t="shared" si="31"/>
        <v>0</v>
      </c>
      <c r="AZ37" s="28">
        <f t="shared" si="31"/>
        <v>0</v>
      </c>
      <c r="BA37" s="28">
        <f t="shared" si="31"/>
        <v>0</v>
      </c>
      <c r="BB37" s="28">
        <f t="shared" si="31"/>
        <v>0</v>
      </c>
      <c r="BC37" s="28">
        <f t="shared" si="31"/>
        <v>2</v>
      </c>
      <c r="BD37" s="28">
        <f t="shared" si="31"/>
        <v>0</v>
      </c>
      <c r="BE37" s="29">
        <f t="shared" si="31"/>
        <v>0</v>
      </c>
    </row>
    <row r="38" spans="1:57" x14ac:dyDescent="0.2">
      <c r="A38" s="15">
        <v>136</v>
      </c>
      <c r="B38" s="16" t="s">
        <v>22</v>
      </c>
      <c r="C38" s="17" t="s">
        <v>22</v>
      </c>
      <c r="D38" s="17" t="s">
        <v>15</v>
      </c>
      <c r="E38" s="18">
        <v>9.1999999999999993</v>
      </c>
      <c r="F38" s="70"/>
      <c r="G38" s="65">
        <v>1</v>
      </c>
      <c r="I38" s="91">
        <f t="shared" si="1"/>
        <v>4</v>
      </c>
      <c r="K38" s="48">
        <v>136</v>
      </c>
      <c r="L38" s="80">
        <v>0</v>
      </c>
      <c r="M38" s="34">
        <v>0</v>
      </c>
      <c r="N38" s="34">
        <v>0</v>
      </c>
      <c r="O38" s="34">
        <v>1</v>
      </c>
      <c r="P38" s="34">
        <v>0</v>
      </c>
      <c r="Q38" s="34">
        <v>0</v>
      </c>
      <c r="R38" s="34">
        <v>0</v>
      </c>
      <c r="S38" s="34">
        <v>0</v>
      </c>
      <c r="T38" s="35">
        <v>0</v>
      </c>
      <c r="W38" s="27">
        <f t="shared" si="0"/>
        <v>1</v>
      </c>
      <c r="X38" s="24" t="s">
        <v>12</v>
      </c>
      <c r="Y38" s="29">
        <v>1</v>
      </c>
      <c r="AK38" s="23"/>
      <c r="AL38" s="23" t="s">
        <v>23</v>
      </c>
      <c r="AM38" s="24" t="s">
        <v>23</v>
      </c>
      <c r="AN38" s="24" t="s">
        <v>23</v>
      </c>
      <c r="AO38" s="24" t="s">
        <v>23</v>
      </c>
      <c r="AP38" s="24" t="s">
        <v>23</v>
      </c>
      <c r="AQ38" s="24" t="s">
        <v>23</v>
      </c>
      <c r="AR38" s="24" t="s">
        <v>23</v>
      </c>
      <c r="AS38" s="24" t="s">
        <v>23</v>
      </c>
      <c r="AT38" s="25" t="s">
        <v>23</v>
      </c>
      <c r="AV38" s="74"/>
      <c r="AW38" s="6" t="s">
        <v>23</v>
      </c>
      <c r="AX38" s="6" t="s">
        <v>23</v>
      </c>
      <c r="AY38" s="6" t="s">
        <v>23</v>
      </c>
      <c r="AZ38" s="6" t="s">
        <v>23</v>
      </c>
      <c r="BA38" s="6" t="s">
        <v>23</v>
      </c>
      <c r="BB38" s="6" t="s">
        <v>23</v>
      </c>
      <c r="BC38" s="6" t="s">
        <v>23</v>
      </c>
      <c r="BD38" s="6" t="s">
        <v>23</v>
      </c>
      <c r="BE38" s="7" t="s">
        <v>23</v>
      </c>
    </row>
    <row r="39" spans="1:57" ht="16" thickBot="1" x14ac:dyDescent="0.25">
      <c r="A39" s="11">
        <v>137</v>
      </c>
      <c r="B39" s="12" t="s">
        <v>46</v>
      </c>
      <c r="C39" s="13" t="s">
        <v>19</v>
      </c>
      <c r="D39" s="13" t="s">
        <v>11</v>
      </c>
      <c r="E39" s="14">
        <v>8.8000000000000007</v>
      </c>
      <c r="F39" s="70"/>
      <c r="G39" s="65">
        <v>1</v>
      </c>
      <c r="I39" s="91">
        <f t="shared" si="1"/>
        <v>6</v>
      </c>
      <c r="K39" s="48">
        <v>137</v>
      </c>
      <c r="L39" s="80">
        <v>0</v>
      </c>
      <c r="M39" s="34">
        <v>0</v>
      </c>
      <c r="N39" s="34">
        <v>0</v>
      </c>
      <c r="O39" s="34">
        <v>0</v>
      </c>
      <c r="P39" s="34">
        <v>0</v>
      </c>
      <c r="Q39" s="34">
        <v>1</v>
      </c>
      <c r="R39" s="34">
        <v>0</v>
      </c>
      <c r="S39" s="34">
        <v>0</v>
      </c>
      <c r="T39" s="35">
        <v>0</v>
      </c>
      <c r="W39" s="27">
        <f t="shared" si="0"/>
        <v>1</v>
      </c>
      <c r="X39" s="24" t="s">
        <v>12</v>
      </c>
      <c r="Y39" s="29">
        <v>1</v>
      </c>
      <c r="AK39" s="43" t="s">
        <v>28</v>
      </c>
      <c r="AL39" s="30">
        <f t="shared" ref="AL39:AT39" si="32">AL36*2</f>
        <v>0</v>
      </c>
      <c r="AM39" s="31">
        <f t="shared" si="32"/>
        <v>0</v>
      </c>
      <c r="AN39" s="31">
        <f t="shared" si="32"/>
        <v>0</v>
      </c>
      <c r="AO39" s="31">
        <f t="shared" si="32"/>
        <v>2</v>
      </c>
      <c r="AP39" s="31">
        <f t="shared" si="32"/>
        <v>2</v>
      </c>
      <c r="AQ39" s="31">
        <f t="shared" si="32"/>
        <v>0</v>
      </c>
      <c r="AR39" s="31">
        <f t="shared" si="32"/>
        <v>0</v>
      </c>
      <c r="AS39" s="31">
        <f t="shared" si="32"/>
        <v>0</v>
      </c>
      <c r="AT39" s="32">
        <f t="shared" si="32"/>
        <v>0</v>
      </c>
      <c r="AV39" s="75" t="s">
        <v>28</v>
      </c>
      <c r="AW39" s="31">
        <f>AW36*3</f>
        <v>0</v>
      </c>
      <c r="AX39" s="31">
        <f t="shared" ref="AX39:BE39" si="33">AX36*3</f>
        <v>0</v>
      </c>
      <c r="AY39" s="31">
        <f t="shared" si="33"/>
        <v>0</v>
      </c>
      <c r="AZ39" s="31">
        <f t="shared" si="33"/>
        <v>0</v>
      </c>
      <c r="BA39" s="31">
        <f t="shared" si="33"/>
        <v>0</v>
      </c>
      <c r="BB39" s="31">
        <f t="shared" si="33"/>
        <v>0</v>
      </c>
      <c r="BC39" s="31">
        <f t="shared" si="33"/>
        <v>3</v>
      </c>
      <c r="BD39" s="31">
        <f t="shared" si="33"/>
        <v>0</v>
      </c>
      <c r="BE39" s="32">
        <f t="shared" si="33"/>
        <v>0</v>
      </c>
    </row>
    <row r="40" spans="1:57" x14ac:dyDescent="0.2">
      <c r="A40" s="15">
        <v>138</v>
      </c>
      <c r="B40" s="16" t="s">
        <v>47</v>
      </c>
      <c r="C40" s="17" t="s">
        <v>21</v>
      </c>
      <c r="D40" s="17" t="s">
        <v>15</v>
      </c>
      <c r="E40" s="18">
        <v>4.9000000000000004</v>
      </c>
      <c r="F40" s="70"/>
      <c r="G40" s="65">
        <v>1</v>
      </c>
      <c r="I40" s="91">
        <f t="shared" si="1"/>
        <v>9</v>
      </c>
      <c r="K40" s="48">
        <v>138</v>
      </c>
      <c r="L40" s="80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5">
        <v>1</v>
      </c>
      <c r="W40" s="27">
        <f t="shared" si="0"/>
        <v>1</v>
      </c>
      <c r="X40" s="24" t="s">
        <v>12</v>
      </c>
      <c r="Y40" s="29">
        <v>1</v>
      </c>
    </row>
    <row r="41" spans="1:57" x14ac:dyDescent="0.2">
      <c r="A41" s="11">
        <v>139</v>
      </c>
      <c r="B41" s="12" t="s">
        <v>34</v>
      </c>
      <c r="C41" s="13" t="s">
        <v>19</v>
      </c>
      <c r="D41" s="13" t="s">
        <v>15</v>
      </c>
      <c r="E41" s="14">
        <v>7.7</v>
      </c>
      <c r="F41" s="70"/>
      <c r="G41" s="65">
        <v>1</v>
      </c>
      <c r="I41" s="91">
        <f t="shared" si="1"/>
        <v>2</v>
      </c>
      <c r="K41" s="48">
        <v>139</v>
      </c>
      <c r="L41" s="80">
        <v>0</v>
      </c>
      <c r="M41" s="34">
        <v>1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5">
        <v>0</v>
      </c>
      <c r="W41" s="27">
        <f t="shared" si="0"/>
        <v>1</v>
      </c>
      <c r="X41" s="24" t="s">
        <v>12</v>
      </c>
      <c r="Y41" s="29">
        <v>1</v>
      </c>
    </row>
    <row r="42" spans="1:57" x14ac:dyDescent="0.2">
      <c r="A42" s="15">
        <v>140</v>
      </c>
      <c r="B42" s="16" t="s">
        <v>22</v>
      </c>
      <c r="C42" s="17" t="s">
        <v>22</v>
      </c>
      <c r="D42" s="17" t="s">
        <v>11</v>
      </c>
      <c r="E42" s="18">
        <v>4.7</v>
      </c>
      <c r="F42" s="70"/>
      <c r="G42" s="65">
        <v>0</v>
      </c>
      <c r="I42" s="91">
        <f t="shared" si="1"/>
        <v>1</v>
      </c>
      <c r="K42" s="48">
        <v>140</v>
      </c>
      <c r="L42" s="80">
        <v>1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5">
        <v>0</v>
      </c>
      <c r="W42" s="27">
        <f t="shared" si="0"/>
        <v>1</v>
      </c>
      <c r="X42" s="24" t="s">
        <v>12</v>
      </c>
      <c r="Y42" s="29">
        <v>1</v>
      </c>
    </row>
    <row r="43" spans="1:57" x14ac:dyDescent="0.2">
      <c r="A43" s="11">
        <v>141</v>
      </c>
      <c r="B43" s="12" t="s">
        <v>20</v>
      </c>
      <c r="C43" s="13" t="s">
        <v>21</v>
      </c>
      <c r="D43" s="13" t="s">
        <v>11</v>
      </c>
      <c r="E43" s="14">
        <v>7.5</v>
      </c>
      <c r="F43" s="70"/>
      <c r="G43" s="65">
        <v>0</v>
      </c>
      <c r="I43" s="91">
        <f t="shared" si="1"/>
        <v>4</v>
      </c>
      <c r="K43" s="48">
        <v>141</v>
      </c>
      <c r="L43" s="80">
        <v>0</v>
      </c>
      <c r="M43" s="34">
        <v>0</v>
      </c>
      <c r="N43" s="34">
        <v>0</v>
      </c>
      <c r="O43" s="34">
        <v>1</v>
      </c>
      <c r="P43" s="34">
        <v>0</v>
      </c>
      <c r="Q43" s="34">
        <v>0</v>
      </c>
      <c r="R43" s="34">
        <v>0</v>
      </c>
      <c r="S43" s="34">
        <v>0</v>
      </c>
      <c r="T43" s="35">
        <v>0</v>
      </c>
      <c r="W43" s="27">
        <f t="shared" si="0"/>
        <v>1</v>
      </c>
      <c r="X43" s="24" t="s">
        <v>12</v>
      </c>
      <c r="Y43" s="29">
        <v>1</v>
      </c>
    </row>
    <row r="44" spans="1:57" x14ac:dyDescent="0.2">
      <c r="A44" s="15">
        <v>142</v>
      </c>
      <c r="B44" s="16" t="s">
        <v>20</v>
      </c>
      <c r="C44" s="17" t="s">
        <v>21</v>
      </c>
      <c r="D44" s="17" t="s">
        <v>11</v>
      </c>
      <c r="E44" s="18">
        <v>7.6</v>
      </c>
      <c r="F44" s="70"/>
      <c r="G44" s="65">
        <v>1</v>
      </c>
      <c r="I44" s="91">
        <f t="shared" si="1"/>
        <v>7</v>
      </c>
      <c r="K44" s="48">
        <v>142</v>
      </c>
      <c r="L44" s="80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1</v>
      </c>
      <c r="S44" s="34">
        <v>0</v>
      </c>
      <c r="T44" s="35">
        <v>0</v>
      </c>
      <c r="W44" s="27">
        <f t="shared" si="0"/>
        <v>1</v>
      </c>
      <c r="X44" s="24" t="s">
        <v>12</v>
      </c>
      <c r="Y44" s="29">
        <v>1</v>
      </c>
    </row>
    <row r="45" spans="1:57" x14ac:dyDescent="0.2">
      <c r="A45" s="11">
        <v>143</v>
      </c>
      <c r="B45" s="12" t="s">
        <v>20</v>
      </c>
      <c r="C45" s="13" t="s">
        <v>21</v>
      </c>
      <c r="D45" s="13" t="s">
        <v>11</v>
      </c>
      <c r="E45" s="14">
        <v>7.9</v>
      </c>
      <c r="F45" s="70"/>
      <c r="G45" s="65">
        <v>1</v>
      </c>
      <c r="I45" s="91">
        <f t="shared" si="1"/>
        <v>1</v>
      </c>
      <c r="K45" s="48">
        <v>143</v>
      </c>
      <c r="L45" s="80">
        <v>1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5">
        <v>0</v>
      </c>
      <c r="W45" s="27">
        <f t="shared" si="0"/>
        <v>1</v>
      </c>
      <c r="X45" s="24" t="s">
        <v>12</v>
      </c>
      <c r="Y45" s="29">
        <v>1</v>
      </c>
    </row>
    <row r="46" spans="1:57" x14ac:dyDescent="0.2">
      <c r="A46" s="15">
        <v>144</v>
      </c>
      <c r="B46" s="16" t="s">
        <v>20</v>
      </c>
      <c r="C46" s="17" t="s">
        <v>21</v>
      </c>
      <c r="D46" s="17" t="s">
        <v>11</v>
      </c>
      <c r="E46" s="18">
        <v>5.7</v>
      </c>
      <c r="F46" s="70"/>
      <c r="G46" s="65">
        <v>1</v>
      </c>
      <c r="I46" s="91">
        <f t="shared" si="1"/>
        <v>8</v>
      </c>
      <c r="K46" s="48">
        <v>144</v>
      </c>
      <c r="L46" s="80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1</v>
      </c>
      <c r="T46" s="35">
        <v>0</v>
      </c>
      <c r="W46" s="27">
        <f t="shared" si="0"/>
        <v>1</v>
      </c>
      <c r="X46" s="24" t="s">
        <v>12</v>
      </c>
      <c r="Y46" s="29">
        <v>1</v>
      </c>
    </row>
    <row r="47" spans="1:57" ht="16" thickBot="1" x14ac:dyDescent="0.25">
      <c r="A47" s="19">
        <v>145</v>
      </c>
      <c r="B47" s="20" t="s">
        <v>34</v>
      </c>
      <c r="C47" s="21" t="s">
        <v>19</v>
      </c>
      <c r="D47" s="21" t="s">
        <v>11</v>
      </c>
      <c r="E47" s="22">
        <v>6</v>
      </c>
      <c r="F47" s="70"/>
      <c r="G47" s="66">
        <v>1</v>
      </c>
      <c r="I47" s="92">
        <f t="shared" si="1"/>
        <v>9</v>
      </c>
      <c r="K47" s="49">
        <v>145</v>
      </c>
      <c r="L47" s="9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7">
        <v>1</v>
      </c>
      <c r="W47" s="30">
        <f t="shared" si="0"/>
        <v>1</v>
      </c>
      <c r="X47" s="26" t="s">
        <v>12</v>
      </c>
      <c r="Y47" s="32">
        <v>1</v>
      </c>
    </row>
    <row r="48" spans="1:57" x14ac:dyDescent="0.2">
      <c r="E48" s="33"/>
      <c r="F48" s="71"/>
    </row>
    <row r="49" spans="3:6" x14ac:dyDescent="0.2">
      <c r="E49" s="33"/>
      <c r="F49" s="71"/>
    </row>
    <row r="50" spans="3:6" x14ac:dyDescent="0.2">
      <c r="C50" s="3"/>
      <c r="E50" s="33"/>
      <c r="F50" s="71"/>
    </row>
    <row r="52" spans="3:6" x14ac:dyDescent="0.2">
      <c r="E52" s="33"/>
      <c r="F52" s="71"/>
    </row>
    <row r="53" spans="3:6" x14ac:dyDescent="0.2">
      <c r="E53" s="33"/>
      <c r="F53" s="71"/>
    </row>
    <row r="81" spans="21:22" x14ac:dyDescent="0.2">
      <c r="U81" s="1"/>
      <c r="V81" s="1"/>
    </row>
  </sheetData>
  <sortState xmlns:xlrd2="http://schemas.microsoft.com/office/spreadsheetml/2017/richdata2" ref="A4:M49">
    <sortCondition ref="A3:A49"/>
  </sortState>
  <mergeCells count="22">
    <mergeCell ref="W2:Y2"/>
    <mergeCell ref="L1:T1"/>
    <mergeCell ref="AK3:AT3"/>
    <mergeCell ref="AK4:AT4"/>
    <mergeCell ref="AV3:BE3"/>
    <mergeCell ref="AA3:AI3"/>
    <mergeCell ref="A1:E1"/>
    <mergeCell ref="AV33:BE33"/>
    <mergeCell ref="AK33:AT33"/>
    <mergeCell ref="AV4:BE4"/>
    <mergeCell ref="AV5:BE5"/>
    <mergeCell ref="AV12:BE12"/>
    <mergeCell ref="AV19:BE19"/>
    <mergeCell ref="AE21:AG21"/>
    <mergeCell ref="AK19:AT19"/>
    <mergeCell ref="AA21:AC21"/>
    <mergeCell ref="AV26:BE26"/>
    <mergeCell ref="AK26:AT26"/>
    <mergeCell ref="AA15:AI15"/>
    <mergeCell ref="AK5:AT5"/>
    <mergeCell ref="AK12:AT12"/>
    <mergeCell ref="AA9:AI9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F5AE-7984-1648-864E-3E7D176031EF}">
  <dimension ref="B2:R13"/>
  <sheetViews>
    <sheetView workbookViewId="0">
      <selection activeCell="H24" sqref="H24"/>
    </sheetView>
  </sheetViews>
  <sheetFormatPr baseColWidth="10" defaultRowHeight="15" x14ac:dyDescent="0.2"/>
  <sheetData>
    <row r="2" spans="2:18" ht="16" thickBot="1" x14ac:dyDescent="0.25"/>
    <row r="3" spans="2:18" ht="20" thickBot="1" x14ac:dyDescent="0.3">
      <c r="B3" s="125" t="s">
        <v>50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7"/>
    </row>
    <row r="4" spans="2:18" ht="16" thickBot="1" x14ac:dyDescent="0.25">
      <c r="B4" s="112" t="s">
        <v>24</v>
      </c>
      <c r="C4" s="113" t="s">
        <v>15</v>
      </c>
      <c r="D4" s="114" t="s">
        <v>11</v>
      </c>
      <c r="E4" s="113" t="s">
        <v>49</v>
      </c>
      <c r="F4" s="114" t="s">
        <v>48</v>
      </c>
      <c r="G4" s="113" t="s">
        <v>20</v>
      </c>
      <c r="H4" s="113" t="s">
        <v>43</v>
      </c>
      <c r="I4" s="113" t="s">
        <v>29</v>
      </c>
      <c r="J4" s="113" t="s">
        <v>34</v>
      </c>
      <c r="K4" s="114" t="s">
        <v>9</v>
      </c>
      <c r="L4" s="113" t="s">
        <v>21</v>
      </c>
      <c r="M4" s="113" t="s">
        <v>42</v>
      </c>
      <c r="N4" s="113" t="s">
        <v>19</v>
      </c>
      <c r="O4" s="113" t="s">
        <v>10</v>
      </c>
      <c r="P4" s="114" t="s">
        <v>31</v>
      </c>
      <c r="Q4" s="114" t="s">
        <v>22</v>
      </c>
      <c r="R4" s="114" t="s">
        <v>51</v>
      </c>
    </row>
    <row r="5" spans="2:18" x14ac:dyDescent="0.2">
      <c r="B5" s="115">
        <v>1</v>
      </c>
      <c r="C5" s="116">
        <v>2</v>
      </c>
      <c r="D5" s="117">
        <v>3</v>
      </c>
      <c r="E5" s="116">
        <v>3</v>
      </c>
      <c r="F5" s="117">
        <v>2</v>
      </c>
      <c r="G5" s="116">
        <v>2</v>
      </c>
      <c r="H5" s="116">
        <v>0</v>
      </c>
      <c r="I5" s="116">
        <v>0</v>
      </c>
      <c r="J5" s="116">
        <v>0</v>
      </c>
      <c r="K5" s="117">
        <v>0</v>
      </c>
      <c r="L5" s="116">
        <v>3</v>
      </c>
      <c r="M5" s="116">
        <v>0</v>
      </c>
      <c r="N5" s="116">
        <v>0</v>
      </c>
      <c r="O5" s="116">
        <v>0</v>
      </c>
      <c r="P5" s="117">
        <v>0</v>
      </c>
      <c r="Q5" s="117">
        <v>2</v>
      </c>
      <c r="R5" s="117">
        <v>5</v>
      </c>
    </row>
    <row r="6" spans="2:18" x14ac:dyDescent="0.2">
      <c r="B6" s="115">
        <v>2</v>
      </c>
      <c r="C6" s="116">
        <v>2</v>
      </c>
      <c r="D6" s="117">
        <v>3</v>
      </c>
      <c r="E6" s="116">
        <v>3</v>
      </c>
      <c r="F6" s="117">
        <v>2</v>
      </c>
      <c r="G6" s="116">
        <v>0</v>
      </c>
      <c r="H6" s="116">
        <v>0</v>
      </c>
      <c r="I6" s="116">
        <v>2</v>
      </c>
      <c r="J6" s="116">
        <v>2</v>
      </c>
      <c r="K6" s="117">
        <v>0</v>
      </c>
      <c r="L6" s="116">
        <v>0</v>
      </c>
      <c r="M6" s="118">
        <v>2</v>
      </c>
      <c r="N6" s="116">
        <v>3</v>
      </c>
      <c r="O6" s="116">
        <v>0</v>
      </c>
      <c r="P6" s="117">
        <v>0</v>
      </c>
      <c r="Q6" s="117">
        <v>0</v>
      </c>
      <c r="R6" s="117">
        <v>5</v>
      </c>
    </row>
    <row r="7" spans="2:18" x14ac:dyDescent="0.2">
      <c r="B7" s="115">
        <v>3</v>
      </c>
      <c r="C7" s="116">
        <v>2</v>
      </c>
      <c r="D7" s="117">
        <v>3</v>
      </c>
      <c r="E7" s="116">
        <v>3</v>
      </c>
      <c r="F7" s="117">
        <v>2</v>
      </c>
      <c r="G7" s="116">
        <v>2</v>
      </c>
      <c r="H7" s="116">
        <v>0</v>
      </c>
      <c r="I7" s="116">
        <v>1</v>
      </c>
      <c r="J7" s="116">
        <v>0</v>
      </c>
      <c r="K7" s="117">
        <v>0</v>
      </c>
      <c r="L7" s="116">
        <v>2</v>
      </c>
      <c r="M7" s="119">
        <v>1</v>
      </c>
      <c r="N7" s="116">
        <v>0</v>
      </c>
      <c r="O7" s="116">
        <v>0</v>
      </c>
      <c r="P7" s="117">
        <v>0</v>
      </c>
      <c r="Q7" s="117">
        <v>2</v>
      </c>
      <c r="R7" s="117">
        <v>5</v>
      </c>
    </row>
    <row r="8" spans="2:18" x14ac:dyDescent="0.2">
      <c r="B8" s="115">
        <v>4</v>
      </c>
      <c r="C8" s="116">
        <v>3</v>
      </c>
      <c r="D8" s="117">
        <v>2</v>
      </c>
      <c r="E8" s="116">
        <v>2</v>
      </c>
      <c r="F8" s="117">
        <v>3</v>
      </c>
      <c r="G8" s="116">
        <v>1</v>
      </c>
      <c r="H8" s="116">
        <v>2</v>
      </c>
      <c r="I8" s="116">
        <v>0</v>
      </c>
      <c r="J8" s="116">
        <v>0</v>
      </c>
      <c r="K8" s="117">
        <v>0</v>
      </c>
      <c r="L8" s="116">
        <v>3</v>
      </c>
      <c r="M8" s="116">
        <v>0</v>
      </c>
      <c r="N8" s="116">
        <v>0</v>
      </c>
      <c r="O8" s="116">
        <v>0</v>
      </c>
      <c r="P8" s="117">
        <v>0</v>
      </c>
      <c r="Q8" s="117">
        <v>2</v>
      </c>
      <c r="R8" s="117">
        <v>5</v>
      </c>
    </row>
    <row r="9" spans="2:18" x14ac:dyDescent="0.2">
      <c r="B9" s="115">
        <v>5</v>
      </c>
      <c r="C9" s="116">
        <v>3</v>
      </c>
      <c r="D9" s="117">
        <v>2</v>
      </c>
      <c r="E9" s="116">
        <v>3</v>
      </c>
      <c r="F9" s="117">
        <v>2</v>
      </c>
      <c r="G9" s="116">
        <v>2</v>
      </c>
      <c r="H9" s="116">
        <v>1</v>
      </c>
      <c r="I9" s="116">
        <v>0</v>
      </c>
      <c r="J9" s="116">
        <v>0</v>
      </c>
      <c r="K9" s="117">
        <v>0</v>
      </c>
      <c r="L9" s="116">
        <v>3</v>
      </c>
      <c r="M9" s="116">
        <v>0</v>
      </c>
      <c r="N9" s="116">
        <v>0</v>
      </c>
      <c r="O9" s="116">
        <v>0</v>
      </c>
      <c r="P9" s="117">
        <v>0</v>
      </c>
      <c r="Q9" s="117">
        <v>2</v>
      </c>
      <c r="R9" s="117">
        <v>5</v>
      </c>
    </row>
    <row r="10" spans="2:18" x14ac:dyDescent="0.2">
      <c r="B10" s="115">
        <v>6</v>
      </c>
      <c r="C10" s="116">
        <v>2</v>
      </c>
      <c r="D10" s="117">
        <v>3</v>
      </c>
      <c r="E10" s="116">
        <v>2</v>
      </c>
      <c r="F10" s="117">
        <v>3</v>
      </c>
      <c r="G10" s="116">
        <v>2</v>
      </c>
      <c r="H10" s="116">
        <v>0</v>
      </c>
      <c r="I10" s="116">
        <v>0</v>
      </c>
      <c r="J10" s="116">
        <v>0</v>
      </c>
      <c r="K10" s="117">
        <v>1</v>
      </c>
      <c r="L10" s="116">
        <v>2</v>
      </c>
      <c r="M10" s="118">
        <v>0</v>
      </c>
      <c r="N10" s="120">
        <v>1</v>
      </c>
      <c r="O10" s="118">
        <v>2</v>
      </c>
      <c r="P10" s="117">
        <v>0</v>
      </c>
      <c r="Q10" s="117">
        <v>0</v>
      </c>
      <c r="R10" s="117">
        <v>5</v>
      </c>
    </row>
    <row r="11" spans="2:18" x14ac:dyDescent="0.2">
      <c r="B11" s="115">
        <v>7</v>
      </c>
      <c r="C11" s="116">
        <v>2</v>
      </c>
      <c r="D11" s="117">
        <v>3</v>
      </c>
      <c r="E11" s="116">
        <v>2</v>
      </c>
      <c r="F11" s="117">
        <v>3</v>
      </c>
      <c r="G11" s="116">
        <v>2</v>
      </c>
      <c r="H11" s="116">
        <v>0</v>
      </c>
      <c r="I11" s="116">
        <v>0</v>
      </c>
      <c r="J11" s="116">
        <v>0</v>
      </c>
      <c r="K11" s="117">
        <v>0</v>
      </c>
      <c r="L11" s="116">
        <v>2</v>
      </c>
      <c r="M11" s="118">
        <v>0</v>
      </c>
      <c r="N11" s="118">
        <v>0</v>
      </c>
      <c r="O11" s="118">
        <v>0</v>
      </c>
      <c r="P11" s="117">
        <v>2</v>
      </c>
      <c r="Q11" s="117">
        <v>1</v>
      </c>
      <c r="R11" s="117">
        <v>5</v>
      </c>
    </row>
    <row r="12" spans="2:18" x14ac:dyDescent="0.2">
      <c r="B12" s="115">
        <v>8</v>
      </c>
      <c r="C12" s="116">
        <v>2</v>
      </c>
      <c r="D12" s="117">
        <v>3</v>
      </c>
      <c r="E12" s="116">
        <v>3</v>
      </c>
      <c r="F12" s="117">
        <v>2</v>
      </c>
      <c r="G12" s="116">
        <v>2</v>
      </c>
      <c r="H12" s="116">
        <v>0</v>
      </c>
      <c r="I12" s="116">
        <v>0</v>
      </c>
      <c r="J12" s="116">
        <v>0</v>
      </c>
      <c r="K12" s="117">
        <v>2</v>
      </c>
      <c r="L12" s="116">
        <v>2</v>
      </c>
      <c r="M12" s="118">
        <v>0</v>
      </c>
      <c r="N12" s="118">
        <v>0</v>
      </c>
      <c r="O12" s="118">
        <v>3</v>
      </c>
      <c r="P12" s="117">
        <v>0</v>
      </c>
      <c r="Q12" s="117">
        <v>0</v>
      </c>
      <c r="R12" s="117">
        <v>5</v>
      </c>
    </row>
    <row r="13" spans="2:18" ht="16" thickBot="1" x14ac:dyDescent="0.25">
      <c r="B13" s="121">
        <v>9</v>
      </c>
      <c r="C13" s="122">
        <v>3</v>
      </c>
      <c r="D13" s="123">
        <v>2</v>
      </c>
      <c r="E13" s="122">
        <v>3</v>
      </c>
      <c r="F13" s="123">
        <v>2</v>
      </c>
      <c r="G13" s="122">
        <v>2</v>
      </c>
      <c r="H13" s="122">
        <v>0</v>
      </c>
      <c r="I13" s="122">
        <v>0</v>
      </c>
      <c r="J13" s="122">
        <v>1</v>
      </c>
      <c r="K13" s="123">
        <v>0</v>
      </c>
      <c r="L13" s="122">
        <v>3</v>
      </c>
      <c r="M13" s="124">
        <v>0</v>
      </c>
      <c r="N13" s="124">
        <v>2</v>
      </c>
      <c r="O13" s="124">
        <v>0</v>
      </c>
      <c r="P13" s="123">
        <v>0</v>
      </c>
      <c r="Q13" s="123">
        <v>0</v>
      </c>
      <c r="R13" s="123">
        <v>5</v>
      </c>
    </row>
  </sheetData>
  <mergeCells count="1">
    <mergeCell ref="B3:R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9A545E6EA54246AB20D7DB3B8809F2" ma:contentTypeVersion="10" ma:contentTypeDescription="Create a new document." ma:contentTypeScope="" ma:versionID="b1025d9ba3de2cf41182a77e1c166730">
  <xsd:schema xmlns:xsd="http://www.w3.org/2001/XMLSchema" xmlns:xs="http://www.w3.org/2001/XMLSchema" xmlns:p="http://schemas.microsoft.com/office/2006/metadata/properties" xmlns:ns3="887cf153-ce06-4138-8981-66cc89bba6c6" targetNamespace="http://schemas.microsoft.com/office/2006/metadata/properties" ma:root="true" ma:fieldsID="4e349928ae3d14bb4470ea415aae4a30" ns3:_="">
    <xsd:import namespace="887cf153-ce06-4138-8981-66cc89bba6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7cf153-ce06-4138-8981-66cc89bba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D77504-DF1B-4213-83FC-29BCAC876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68524B-EFAA-4F8C-AE98-C878CF915919}">
  <ds:schemaRefs>
    <ds:schemaRef ds:uri="http://www.w3.org/XML/1998/namespace"/>
    <ds:schemaRef ds:uri="887cf153-ce06-4138-8981-66cc89bba6c6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F67979E-64AE-40E1-BB58-5F05CD649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7cf153-ce06-4138-8981-66cc89bba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Requiremants</vt:lpstr>
      <vt:lpstr>Uni Group Model</vt:lpstr>
      <vt:lpstr>Results</vt:lpstr>
    </vt:vector>
  </TitlesOfParts>
  <Manager/>
  <Company>Aston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Creating Balanced Syndicate Groups</dc:title>
  <dc:subject/>
  <dc:creator>Ozren Despic</dc:creator>
  <cp:keywords/>
  <dc:description/>
  <cp:lastModifiedBy>Microsoft Office User</cp:lastModifiedBy>
  <cp:revision/>
  <dcterms:created xsi:type="dcterms:W3CDTF">2012-06-05T06:58:13Z</dcterms:created>
  <dcterms:modified xsi:type="dcterms:W3CDTF">2022-03-03T09:47:54Z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0x010100DB9A545E6EA54246AB20D7DB3B8809F2</vt:lpwstr>
  </property>
</Properties>
</file>