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rafiherman/Documents/JOBS/CVs/To Put In CV/"/>
    </mc:Choice>
  </mc:AlternateContent>
  <xr:revisionPtr revIDLastSave="0" documentId="13_ncr:1_{B4C3D0F6-F59D-364F-A7FC-132DF9F1E418}" xr6:coauthVersionLast="47" xr6:coauthVersionMax="47" xr10:uidLastSave="{00000000-0000-0000-0000-000000000000}"/>
  <bookViews>
    <workbookView xWindow="3260" yWindow="520" windowWidth="25500" windowHeight="16380" xr2:uid="{00000000-000D-0000-FFFF-FFFF00000000}"/>
  </bookViews>
  <sheets>
    <sheet name="Downsizing Problem" sheetId="1" r:id="rId1"/>
  </sheets>
  <definedNames>
    <definedName name="_xlnm._FilterDatabase" localSheetId="0" hidden="1">'Downsizing Problem'!$D$2:$I$2</definedName>
    <definedName name="OpenSolver_ChosenSolver" localSheetId="0" hidden="1">CBC</definedName>
    <definedName name="OpenSolver_DualsNewSheet" localSheetId="0" hidden="1">0</definedName>
    <definedName name="OpenSolver_LinearityCheck" localSheetId="0" hidden="1">1</definedName>
    <definedName name="OpenSolver_UpdateSensitivity" localSheetId="0" hidden="1">1</definedName>
    <definedName name="solver_adj" localSheetId="0" hidden="1">'Downsizing Problem'!$K$3:$K$42,'Downsizing Problem'!$N$25,'Downsizing Problem'!$N$31,'Downsizing Problem'!$N$33</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'Downsizing Problem'!$K$3:$K$42</definedName>
    <definedName name="solver_lhs10" localSheetId="0" hidden="1">'Downsizing Problem'!$N$33</definedName>
    <definedName name="solver_lhs11" localSheetId="0" hidden="1">'Downsizing Problem'!$N$34</definedName>
    <definedName name="solver_lhs12" localSheetId="0" hidden="1">'Downsizing Problem'!#REF!</definedName>
    <definedName name="solver_lhs13" localSheetId="0" hidden="1">'Downsizing Problem'!#REF!</definedName>
    <definedName name="solver_lhs14" localSheetId="0" hidden="1">'Downsizing Problem'!#REF!</definedName>
    <definedName name="solver_lhs15" localSheetId="0" hidden="1">'Downsizing Problem'!#REF!</definedName>
    <definedName name="solver_lhs16" localSheetId="0" hidden="1">'Downsizing Problem'!#REF!</definedName>
    <definedName name="solver_lhs17" localSheetId="0" hidden="1">'Downsizing Problem'!#REF!</definedName>
    <definedName name="solver_lhs18" localSheetId="0" hidden="1">'Downsizing Problem'!#REF!</definedName>
    <definedName name="solver_lhs19" localSheetId="0" hidden="1">'Downsizing Problem'!#REF!</definedName>
    <definedName name="solver_lhs2" localSheetId="0" hidden="1">'Downsizing Problem'!$N$17:$N$21</definedName>
    <definedName name="solver_lhs20" localSheetId="0" hidden="1">'Downsizing Problem'!#REF!</definedName>
    <definedName name="solver_lhs21" localSheetId="0" hidden="1">'Downsizing Problem'!#REF!</definedName>
    <definedName name="solver_lhs22" localSheetId="0" hidden="1">'Downsizing Problem'!#REF!</definedName>
    <definedName name="solver_lhs23" localSheetId="0" hidden="1">'Downsizing Problem'!#REF!</definedName>
    <definedName name="solver_lhs24" localSheetId="0" hidden="1">'Downsizing Problem'!#REF!</definedName>
    <definedName name="solver_lhs25" localSheetId="0" hidden="1">'Downsizing Problem'!#REF!</definedName>
    <definedName name="solver_lhs26" localSheetId="0" hidden="1">'Downsizing Problem'!#REF!</definedName>
    <definedName name="solver_lhs27" localSheetId="0" hidden="1">'Downsizing Problem'!#REF!</definedName>
    <definedName name="solver_lhs28" localSheetId="0" hidden="1">'Downsizing Problem'!#REF!</definedName>
    <definedName name="solver_lhs29" localSheetId="0" hidden="1">'Downsizing Problem'!#REF!</definedName>
    <definedName name="solver_lhs3" localSheetId="0" hidden="1">'Downsizing Problem'!$N$22:$N$25</definedName>
    <definedName name="solver_lhs30" localSheetId="0" hidden="1">'Downsizing Problem'!#REF!</definedName>
    <definedName name="solver_lhs31" localSheetId="0" hidden="1">'Downsizing Problem'!#REF!</definedName>
    <definedName name="solver_lhs32" localSheetId="0" hidden="1">'Downsizing Problem'!#REF!</definedName>
    <definedName name="solver_lhs33" localSheetId="0" hidden="1">'Downsizing Problem'!#REF!</definedName>
    <definedName name="solver_lhs34" localSheetId="0" hidden="1">'Downsizing Problem'!#REF!</definedName>
    <definedName name="solver_lhs35" localSheetId="0" hidden="1">'Downsizing Problem'!#REF!</definedName>
    <definedName name="solver_lhs36" localSheetId="0" hidden="1">'Downsizing Problem'!#REF!</definedName>
    <definedName name="solver_lhs37" localSheetId="0" hidden="1">'Downsizing Problem'!#REF!</definedName>
    <definedName name="solver_lhs38" localSheetId="0" hidden="1">'Downsizing Problem'!#REF!</definedName>
    <definedName name="solver_lhs39" localSheetId="0" hidden="1">'Downsizing Problem'!#REF!</definedName>
    <definedName name="solver_lhs4" localSheetId="0" hidden="1">'Downsizing Problem'!$N$25</definedName>
    <definedName name="solver_lhs40" localSheetId="0" hidden="1">'Downsizing Problem'!#REF!</definedName>
    <definedName name="solver_lhs5" localSheetId="0" hidden="1">'Downsizing Problem'!$N$26:$N$30</definedName>
    <definedName name="solver_lhs6" localSheetId="0" hidden="1">'Downsizing Problem'!$N$31</definedName>
    <definedName name="solver_lhs7" localSheetId="0" hidden="1">'Downsizing Problem'!$N$31</definedName>
    <definedName name="solver_lhs8" localSheetId="0" hidden="1">'Downsizing Problem'!$N$32</definedName>
    <definedName name="solver_lhs9" localSheetId="0" hidden="1">'Downsizing Problem'!$N$33</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11</definedName>
    <definedName name="solver_nwt" localSheetId="0" hidden="1">1</definedName>
    <definedName name="solver_opt" localSheetId="0" hidden="1">'Downsizing Problem'!$O$14</definedName>
    <definedName name="solver_pre" localSheetId="0" hidden="1">0.000001</definedName>
    <definedName name="solver_rbv" localSheetId="0" hidden="1">2</definedName>
    <definedName name="solver_rel1" localSheetId="0" hidden="1">5</definedName>
    <definedName name="solver_rel10" localSheetId="0" hidden="1">3</definedName>
    <definedName name="solver_rel11" localSheetId="0" hidden="1">2</definedName>
    <definedName name="solver_rel12" localSheetId="0" hidden="1">2</definedName>
    <definedName name="solver_rel13" localSheetId="0" hidden="1">2</definedName>
    <definedName name="solver_rel14" localSheetId="0" hidden="1">2</definedName>
    <definedName name="solver_rel15" localSheetId="0" hidden="1">2</definedName>
    <definedName name="solver_rel16" localSheetId="0" hidden="1">2</definedName>
    <definedName name="solver_rel17" localSheetId="0" hidden="1">2</definedName>
    <definedName name="solver_rel18" localSheetId="0" hidden="1">2</definedName>
    <definedName name="solver_rel19" localSheetId="0" hidden="1">1</definedName>
    <definedName name="solver_rel2" localSheetId="0" hidden="1">1</definedName>
    <definedName name="solver_rel20" localSheetId="0" hidden="1">3</definedName>
    <definedName name="solver_rel21" localSheetId="0" hidden="1">2</definedName>
    <definedName name="solver_rel22" localSheetId="0" hidden="1">2</definedName>
    <definedName name="solver_rel23" localSheetId="0" hidden="1">2</definedName>
    <definedName name="solver_rel24" localSheetId="0" hidden="1">2</definedName>
    <definedName name="solver_rel25" localSheetId="0" hidden="1">2</definedName>
    <definedName name="solver_rel26" localSheetId="0" hidden="1">2</definedName>
    <definedName name="solver_rel27" localSheetId="0" hidden="1">2</definedName>
    <definedName name="solver_rel28" localSheetId="0" hidden="1">2</definedName>
    <definedName name="solver_rel29" localSheetId="0" hidden="1">2</definedName>
    <definedName name="solver_rel3" localSheetId="0" hidden="1">3</definedName>
    <definedName name="solver_rel30" localSheetId="0" hidden="1">2</definedName>
    <definedName name="solver_rel31" localSheetId="0" hidden="1">2</definedName>
    <definedName name="solver_rel32" localSheetId="0" hidden="1">2</definedName>
    <definedName name="solver_rel33" localSheetId="0" hidden="1">2</definedName>
    <definedName name="solver_rel34" localSheetId="0" hidden="1">2</definedName>
    <definedName name="solver_rel35" localSheetId="0" hidden="1">2</definedName>
    <definedName name="solver_rel36" localSheetId="0" hidden="1">2</definedName>
    <definedName name="solver_rel37" localSheetId="0" hidden="1">2</definedName>
    <definedName name="solver_rel38" localSheetId="0" hidden="1">2</definedName>
    <definedName name="solver_rel39" localSheetId="0" hidden="1">1</definedName>
    <definedName name="solver_rel4" localSheetId="0" hidden="1">5</definedName>
    <definedName name="solver_rel40" localSheetId="0" hidden="1">3</definedName>
    <definedName name="solver_rel5" localSheetId="0" hidden="1">2</definedName>
    <definedName name="solver_rel6" localSheetId="0" hidden="1">5</definedName>
    <definedName name="solver_rel7" localSheetId="0" hidden="1">3</definedName>
    <definedName name="solver_rel8" localSheetId="0" hidden="1">2</definedName>
    <definedName name="solver_rel9" localSheetId="0" hidden="1">5</definedName>
    <definedName name="solver_rhs1" localSheetId="0" hidden="1">"binary"</definedName>
    <definedName name="solver_rhs10" localSheetId="0" hidden="1">'Downsizing Problem'!$P$33</definedName>
    <definedName name="solver_rhs11" localSheetId="0" hidden="1">'Downsizing Problem'!$P$34</definedName>
    <definedName name="solver_rhs12" localSheetId="0" hidden="1">'Downsizing Problem'!#REF!</definedName>
    <definedName name="solver_rhs13" localSheetId="0" hidden="1">'Downsizing Problem'!#REF!</definedName>
    <definedName name="solver_rhs14" localSheetId="0" hidden="1">'Downsizing Problem'!#REF!</definedName>
    <definedName name="solver_rhs15" localSheetId="0" hidden="1">'Downsizing Problem'!#REF!</definedName>
    <definedName name="solver_rhs16" localSheetId="0" hidden="1">'Downsizing Problem'!#REF!</definedName>
    <definedName name="solver_rhs17" localSheetId="0" hidden="1">'Downsizing Problem'!#REF!</definedName>
    <definedName name="solver_rhs18" localSheetId="0" hidden="1">'Downsizing Problem'!#REF!</definedName>
    <definedName name="solver_rhs19" localSheetId="0" hidden="1">'Downsizing Problem'!#REF!</definedName>
    <definedName name="solver_rhs2" localSheetId="0" hidden="1">'Downsizing Problem'!$P$17:$P$21</definedName>
    <definedName name="solver_rhs20" localSheetId="0" hidden="1">'Downsizing Problem'!#REF!</definedName>
    <definedName name="solver_rhs21" localSheetId="0" hidden="1">'Downsizing Problem'!#REF!</definedName>
    <definedName name="solver_rhs22" localSheetId="0" hidden="1">'Downsizing Problem'!#REF!</definedName>
    <definedName name="solver_rhs23" localSheetId="0" hidden="1">'Downsizing Problem'!#REF!</definedName>
    <definedName name="solver_rhs24" localSheetId="0" hidden="1">'Downsizing Problem'!#REF!</definedName>
    <definedName name="solver_rhs25" localSheetId="0" hidden="1">'Downsizing Problem'!#REF!</definedName>
    <definedName name="solver_rhs26" localSheetId="0" hidden="1">'Downsizing Problem'!#REF!</definedName>
    <definedName name="solver_rhs27" localSheetId="0" hidden="1">'Downsizing Problem'!#REF!</definedName>
    <definedName name="solver_rhs28" localSheetId="0" hidden="1">'Downsizing Problem'!#REF!</definedName>
    <definedName name="solver_rhs29" localSheetId="0" hidden="1">'Downsizing Problem'!#REF!</definedName>
    <definedName name="solver_rhs3" localSheetId="0" hidden="1">'Downsizing Problem'!$P$22:$P$25</definedName>
    <definedName name="solver_rhs30" localSheetId="0" hidden="1">'Downsizing Problem'!#REF!</definedName>
    <definedName name="solver_rhs31" localSheetId="0" hidden="1">'Downsizing Problem'!#REF!</definedName>
    <definedName name="solver_rhs32" localSheetId="0" hidden="1">'Downsizing Problem'!#REF!</definedName>
    <definedName name="solver_rhs33" localSheetId="0" hidden="1">'Downsizing Problem'!#REF!</definedName>
    <definedName name="solver_rhs34" localSheetId="0" hidden="1">'Downsizing Problem'!#REF!</definedName>
    <definedName name="solver_rhs35" localSheetId="0" hidden="1">'Downsizing Problem'!#REF!</definedName>
    <definedName name="solver_rhs36" localSheetId="0" hidden="1">'Downsizing Problem'!#REF!</definedName>
    <definedName name="solver_rhs37" localSheetId="0" hidden="1">'Downsizing Problem'!#REF!</definedName>
    <definedName name="solver_rhs38" localSheetId="0" hidden="1">'Downsizing Problem'!#REF!</definedName>
    <definedName name="solver_rhs39" localSheetId="0" hidden="1">'Downsizing Problem'!#REF!</definedName>
    <definedName name="solver_rhs4" localSheetId="0" hidden="1">"binary"</definedName>
    <definedName name="solver_rhs40" localSheetId="0" hidden="1">'Downsizing Problem'!#REF!</definedName>
    <definedName name="solver_rhs5" localSheetId="0" hidden="1">'Downsizing Problem'!$P$26:$P$30</definedName>
    <definedName name="solver_rhs6" localSheetId="0" hidden="1">"binary"</definedName>
    <definedName name="solver_rhs7" localSheetId="0" hidden="1">'Downsizing Problem'!$P$31</definedName>
    <definedName name="solver_rhs8" localSheetId="0" hidden="1">'Downsizing Problem'!$P$32</definedName>
    <definedName name="solver_rhs9" localSheetId="0" hidden="1">"binary"</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1" l="1"/>
  <c r="P34" i="1" l="1"/>
  <c r="P32" i="1"/>
  <c r="P33" i="1"/>
  <c r="N34" i="1" s="1"/>
  <c r="P31" i="1"/>
  <c r="N32" i="1" s="1"/>
  <c r="N30" i="1"/>
  <c r="P30" i="1"/>
  <c r="P29" i="1"/>
  <c r="N29" i="1"/>
  <c r="P28" i="1"/>
  <c r="N28" i="1"/>
  <c r="P27" i="1"/>
  <c r="N27" i="1"/>
  <c r="N26" i="1"/>
  <c r="P26" i="1"/>
  <c r="S10" i="1"/>
  <c r="S5" i="1"/>
  <c r="S3" i="1"/>
  <c r="S11" i="1"/>
  <c r="S12" i="1"/>
  <c r="S13" i="1"/>
  <c r="S14" i="1"/>
  <c r="S15" i="1"/>
  <c r="S16" i="1"/>
  <c r="S17" i="1"/>
  <c r="S18" i="1"/>
  <c r="S6" i="1"/>
  <c r="S19" i="1"/>
  <c r="S20" i="1"/>
  <c r="S7" i="1"/>
  <c r="S21" i="1"/>
  <c r="S22" i="1"/>
  <c r="S8" i="1"/>
  <c r="S23" i="1"/>
  <c r="S24" i="1"/>
  <c r="S25" i="1"/>
  <c r="S9" i="1"/>
  <c r="S26" i="1"/>
  <c r="S27" i="1"/>
  <c r="S28" i="1"/>
  <c r="S29" i="1"/>
  <c r="S30" i="1"/>
  <c r="S31" i="1"/>
  <c r="S32" i="1"/>
  <c r="S4" i="1"/>
  <c r="O14" i="1"/>
  <c r="P25" i="1"/>
  <c r="N23" i="1"/>
  <c r="N22" i="1"/>
  <c r="P21" i="1"/>
  <c r="N21" i="1"/>
  <c r="P20" i="1"/>
  <c r="N20" i="1"/>
  <c r="P22" i="1"/>
  <c r="P17" i="1"/>
  <c r="P24" i="1"/>
  <c r="N24" i="1"/>
  <c r="P18" i="1"/>
  <c r="P23" i="1"/>
  <c r="P19" i="1"/>
  <c r="N19" i="1"/>
  <c r="N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ozren despic</author>
  </authors>
  <commentList>
    <comment ref="B28" authorId="0" shapeId="0" xr:uid="{00D7BA84-AD52-417C-AECA-03E20F71C75D}">
      <text>
        <r>
          <rPr>
            <b/>
            <sz val="9"/>
            <color rgb="FF000000"/>
            <rFont val="Tahoma"/>
            <family val="2"/>
          </rPr>
          <t>Computer</t>
        </r>
        <r>
          <rPr>
            <sz val="9"/>
            <color rgb="FF000000"/>
            <rFont val="Tahoma"/>
            <family val="2"/>
          </rPr>
          <t xml:space="preserve"> is a programmable electronic device designed to accept data, perform prescribed mathematical and logical operations at high speed, and display the results of these operations. Mainframes, desktop and laptop computers, tablets and smartphones are some of the different types of computers.</t>
        </r>
      </text>
    </comment>
  </commentList>
</comments>
</file>

<file path=xl/sharedStrings.xml><?xml version="1.0" encoding="utf-8"?>
<sst xmlns="http://schemas.openxmlformats.org/spreadsheetml/2006/main" count="192" uniqueCount="88">
  <si>
    <t>Product Type</t>
  </si>
  <si>
    <t>Tablet</t>
  </si>
  <si>
    <t>Desktop</t>
  </si>
  <si>
    <t>Laptop</t>
  </si>
  <si>
    <t>Monitor</t>
  </si>
  <si>
    <t>Printer</t>
  </si>
  <si>
    <t>Brand</t>
  </si>
  <si>
    <t>Acer</t>
  </si>
  <si>
    <t>Apple</t>
  </si>
  <si>
    <t>Asus</t>
  </si>
  <si>
    <t>Samsung</t>
  </si>
  <si>
    <t>Microsoft</t>
  </si>
  <si>
    <t>HP</t>
  </si>
  <si>
    <t>Lenovo</t>
  </si>
  <si>
    <t>Viglen</t>
  </si>
  <si>
    <t>Zoostorm</t>
  </si>
  <si>
    <t>Benq</t>
  </si>
  <si>
    <t>Iiyama</t>
  </si>
  <si>
    <t>Viewsonic</t>
  </si>
  <si>
    <t>LG</t>
  </si>
  <si>
    <t>Cannon</t>
  </si>
  <si>
    <t>Epson</t>
  </si>
  <si>
    <t>Product Code</t>
  </si>
  <si>
    <t>Toshiba</t>
  </si>
  <si>
    <t>Fujitsu</t>
  </si>
  <si>
    <t>Sony</t>
  </si>
  <si>
    <t>Dell</t>
  </si>
  <si>
    <t>Hannspree</t>
  </si>
  <si>
    <t>Gigabyte</t>
  </si>
  <si>
    <t>Intel</t>
  </si>
  <si>
    <t>Yoyotech</t>
  </si>
  <si>
    <t>Philips</t>
  </si>
  <si>
    <t>Tyco</t>
  </si>
  <si>
    <t>AOC</t>
  </si>
  <si>
    <t>Brother</t>
  </si>
  <si>
    <t>Ricoh</t>
  </si>
  <si>
    <t>Lexmark</t>
  </si>
  <si>
    <t>OKI</t>
  </si>
  <si>
    <t>PROBLEM DESCRIPTION</t>
  </si>
  <si>
    <t>Avalon Computer Depot Downsizing Problem</t>
  </si>
  <si>
    <t>If one product of a certain brand is eliminated than all the products of that brand should be eliminated.</t>
  </si>
  <si>
    <r>
      <t>Space Required (m</t>
    </r>
    <r>
      <rPr>
        <vertAlign val="superscript"/>
        <sz val="11"/>
        <color theme="1"/>
        <rFont val="Calibri"/>
        <family val="2"/>
        <scheme val="minor"/>
      </rPr>
      <t>2</t>
    </r>
    <r>
      <rPr>
        <sz val="11"/>
        <color theme="1"/>
        <rFont val="Calibri"/>
        <family val="2"/>
        <scheme val="minor"/>
      </rPr>
      <t>)</t>
    </r>
  </si>
  <si>
    <t>¨</t>
  </si>
  <si>
    <t>At least three different laptop models need to be kept.</t>
  </si>
  <si>
    <t>No more than £190,000 can be spent to restock all the products kept.</t>
  </si>
  <si>
    <t>The products kept should use no more than 180 square meters of space in total.</t>
  </si>
  <si>
    <r>
      <t>If any Acer or any Asus</t>
    </r>
    <r>
      <rPr>
        <sz val="12"/>
        <rFont val="Calibri"/>
        <family val="2"/>
        <scheme val="minor"/>
      </rPr>
      <t xml:space="preserve"> computer</t>
    </r>
    <r>
      <rPr>
        <sz val="12"/>
        <color rgb="FF0070C0"/>
        <rFont val="Calibri"/>
        <family val="2"/>
        <scheme val="minor"/>
      </rPr>
      <t xml:space="preserve"> </t>
    </r>
    <r>
      <rPr>
        <sz val="12"/>
        <color theme="1"/>
        <rFont val="Calibri"/>
        <family val="2"/>
        <scheme val="minor"/>
      </rPr>
      <t>is to be kept, then Epson printers will also be kept.</t>
    </r>
  </si>
  <si>
    <t>At least five different tablet models need to be kept.</t>
  </si>
  <si>
    <t>If any desktops are to be kept, then at least three different monitor models will also be kept.</t>
  </si>
  <si>
    <t>At least 19 products will be eliminated.</t>
  </si>
  <si>
    <r>
      <t xml:space="preserve">Avalon Computer Depot is currently in the process of downsizing. Among other things, it needs to change the current location of its storage to a new one, which does not have enough capacity to fit all the products currently in stock. The CEO of the company has entrusted you with the task to </t>
    </r>
    <r>
      <rPr>
        <b/>
        <sz val="12"/>
        <color theme="1"/>
        <rFont val="Calibri"/>
        <family val="2"/>
        <scheme val="minor"/>
      </rPr>
      <t>find the best plan to reduce the current stock</t>
    </r>
    <r>
      <rPr>
        <sz val="12"/>
        <color theme="1"/>
        <rFont val="Calibri"/>
        <family val="2"/>
        <scheme val="minor"/>
      </rPr>
      <t xml:space="preserve">. Essentially, you will need to </t>
    </r>
    <r>
      <rPr>
        <b/>
        <sz val="12"/>
        <color theme="1"/>
        <rFont val="Calibri"/>
        <family val="2"/>
        <scheme val="minor"/>
      </rPr>
      <t>determine which products should be eliminated and which products should be kept</t>
    </r>
    <r>
      <rPr>
        <sz val="12"/>
        <color theme="1"/>
        <rFont val="Calibri"/>
        <family val="2"/>
        <scheme val="minor"/>
      </rPr>
      <t xml:space="preserve">. The products to be eliminated will be sent to liquidation sale while the products to be kept will have to be restocked. You are given the estimates on both, liquidation cost and restocking cost, for each product currently carried by the company. These are given in the fourth and the fifth column in the Problem Data table. In the last column, you are also provided with the estimates on the required floor space for each product . This is important to know since the maximum capacity of the new storage location is only 180 square meters while the storage currently in use has a capacity of 420 square meters. The CEO wants you to </t>
    </r>
    <r>
      <rPr>
        <b/>
        <sz val="12"/>
        <color theme="1"/>
        <rFont val="Calibri"/>
        <family val="2"/>
        <scheme val="minor"/>
      </rPr>
      <t>find the solution that would minimise the liquidation cost</t>
    </r>
    <r>
      <rPr>
        <sz val="12"/>
        <color theme="1"/>
        <rFont val="Calibri"/>
        <family val="2"/>
        <scheme val="minor"/>
      </rPr>
      <t xml:space="preserve"> while respecting all of the following limitations:</t>
    </r>
  </si>
  <si>
    <t>Raw Data</t>
  </si>
  <si>
    <t>Keep?</t>
  </si>
  <si>
    <t>Additional Data</t>
  </si>
  <si>
    <t>Cost to Liquidate (£ 1000s)</t>
  </si>
  <si>
    <t>Cost to Restock (£ 1000s)</t>
  </si>
  <si>
    <t>Max Restock Spend</t>
  </si>
  <si>
    <t>Max Square Meters Kept</t>
  </si>
  <si>
    <t>=</t>
  </si>
  <si>
    <t>Model</t>
  </si>
  <si>
    <t>Objective Function</t>
  </si>
  <si>
    <t>Constraints</t>
  </si>
  <si>
    <t>Eliminate at Least 19</t>
  </si>
  <si>
    <t>Min Products Eliminated</t>
  </si>
  <si>
    <t>&lt;=</t>
  </si>
  <si>
    <t>Restock Spending &lt;= Budget</t>
  </si>
  <si>
    <t>m2 Capacity</t>
  </si>
  <si>
    <t>If Acer then Espon Printers</t>
  </si>
  <si>
    <t>If Asus then Espon Printers</t>
  </si>
  <si>
    <t>&gt;=</t>
  </si>
  <si>
    <t>Brand Counts</t>
  </si>
  <si>
    <t>Min Tablet Models Kept</t>
  </si>
  <si>
    <t>Min Laptops Kept</t>
  </si>
  <si>
    <t>Min Tablets Kept</t>
  </si>
  <si>
    <t>Decision Variable (Binary)</t>
  </si>
  <si>
    <t>If any Desktop Kept, must Keep 3 Monitors</t>
  </si>
  <si>
    <t>New DV, 1 if any Desktop Kept, 0 if not</t>
  </si>
  <si>
    <t>Unique Brands</t>
  </si>
  <si>
    <t>Product Count</t>
  </si>
  <si>
    <t>Samung = Samsung</t>
  </si>
  <si>
    <t>Microsoft = Microsoft</t>
  </si>
  <si>
    <t>Lenovo = Lenovo</t>
  </si>
  <si>
    <t>HP = HP</t>
  </si>
  <si>
    <t>Apple = Apple</t>
  </si>
  <si>
    <t>New DV, 1 If any Asus Kept</t>
  </si>
  <si>
    <t>New DV, 1 if any Acer Kept</t>
  </si>
  <si>
    <t>If Asus DV = 1, Keep all Asus</t>
  </si>
  <si>
    <t>Minimise Liquidation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</si>
</sst>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sz val="11"/>
      <color theme="0"/>
      <name val="Calibri"/>
      <family val="2"/>
      <scheme val="minor"/>
    </font>
    <font>
      <sz val="14"/>
      <color theme="1"/>
      <name val="Calibri"/>
      <family val="2"/>
      <scheme val="minor"/>
    </font>
    <font>
      <sz val="12"/>
      <color theme="1"/>
      <name val="Calibri"/>
      <family val="2"/>
      <scheme val="minor"/>
    </font>
    <font>
      <sz val="12"/>
      <color theme="1"/>
      <name val="Wingdings"/>
      <charset val="2"/>
    </font>
    <font>
      <vertAlign val="superscript"/>
      <sz val="11"/>
      <color theme="1"/>
      <name val="Calibri"/>
      <family val="2"/>
      <scheme val="minor"/>
    </font>
    <font>
      <sz val="12"/>
      <name val="Calibri"/>
      <family val="2"/>
      <scheme val="minor"/>
    </font>
    <font>
      <sz val="12"/>
      <color rgb="FF0070C0"/>
      <name val="Calibri"/>
      <family val="2"/>
      <scheme val="minor"/>
    </font>
    <font>
      <b/>
      <sz val="12"/>
      <color theme="1"/>
      <name val="Calibri"/>
      <family val="2"/>
      <scheme val="minor"/>
    </font>
    <font>
      <b/>
      <sz val="11"/>
      <color theme="1"/>
      <name val="Calibri"/>
      <family val="2"/>
      <scheme val="minor"/>
    </font>
    <font>
      <b/>
      <sz val="11"/>
      <color theme="0"/>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8" tint="-0.249977111117893"/>
        <bgColor indexed="64"/>
      </patternFill>
    </fill>
    <fill>
      <patternFill patternType="solid">
        <fgColor rgb="FF66CCFF"/>
        <bgColor indexed="64"/>
      </patternFill>
    </fill>
    <fill>
      <patternFill patternType="solid">
        <fgColor theme="0"/>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9999"/>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s>
  <borders count="4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right style="medium">
        <color indexed="64"/>
      </right>
      <top style="dotted">
        <color theme="0" tint="-0.24994659260841701"/>
      </top>
      <bottom/>
      <diagonal/>
    </border>
    <border>
      <left style="dotted">
        <color theme="0" tint="-0.24994659260841701"/>
      </left>
      <right/>
      <top style="dotted">
        <color theme="0" tint="-0.24994659260841701"/>
      </top>
      <bottom style="dotted">
        <color theme="0" tint="-0.24994659260841701"/>
      </bottom>
      <diagonal/>
    </border>
    <border>
      <left style="dotted">
        <color theme="0" tint="-0.24994659260841701"/>
      </left>
      <right/>
      <top style="dotted">
        <color theme="0" tint="-0.24994659260841701"/>
      </top>
      <bottom/>
      <diagonal/>
    </border>
    <border>
      <left/>
      <right style="medium">
        <color indexed="64"/>
      </right>
      <top/>
      <bottom style="dotted">
        <color theme="0" tint="-0.24994659260841701"/>
      </bottom>
      <diagonal/>
    </border>
    <border>
      <left/>
      <right style="medium">
        <color indexed="64"/>
      </right>
      <top style="dotted">
        <color theme="0" tint="-0.14996795556505021"/>
      </top>
      <bottom/>
      <diagonal/>
    </border>
    <border>
      <left/>
      <right style="medium">
        <color indexed="64"/>
      </right>
      <top/>
      <bottom style="dotted">
        <color theme="0" tint="-0.14996795556505021"/>
      </bottom>
      <diagonal/>
    </border>
    <border>
      <left style="dotted">
        <color theme="0" tint="-0.24994659260841701"/>
      </left>
      <right/>
      <top/>
      <bottom/>
      <diagonal/>
    </border>
    <border>
      <left style="dotted">
        <color theme="0" tint="-0.24994659260841701"/>
      </left>
      <right/>
      <top/>
      <bottom style="dotted">
        <color theme="0" tint="-0.24994659260841701"/>
      </bottom>
      <diagonal/>
    </border>
    <border>
      <left style="medium">
        <color indexed="64"/>
      </left>
      <right style="dotted">
        <color theme="0" tint="-0.24994659260841701"/>
      </right>
      <top style="dotted">
        <color theme="0" tint="-0.24994659260841701"/>
      </top>
      <bottom/>
      <diagonal/>
    </border>
    <border>
      <left style="medium">
        <color indexed="64"/>
      </left>
      <right style="dotted">
        <color theme="0" tint="-0.24994659260841701"/>
      </right>
      <top/>
      <bottom/>
      <diagonal/>
    </border>
    <border>
      <left style="medium">
        <color indexed="64"/>
      </left>
      <right style="dotted">
        <color theme="0" tint="-0.24994659260841701"/>
      </right>
      <top/>
      <bottom style="dotted">
        <color theme="0" tint="-0.24994659260841701"/>
      </bottom>
      <diagonal/>
    </border>
    <border>
      <left style="medium">
        <color indexed="64"/>
      </left>
      <right style="dotted">
        <color theme="0" tint="-0.24994659260841701"/>
      </right>
      <top style="dotted">
        <color theme="0" tint="-0.24994659260841701"/>
      </top>
      <bottom style="dotted">
        <color theme="0" tint="-0.24994659260841701"/>
      </bottom>
      <diagonal/>
    </border>
    <border>
      <left style="medium">
        <color indexed="64"/>
      </left>
      <right style="dotted">
        <color theme="0" tint="-0.24994659260841701"/>
      </right>
      <top style="dotted">
        <color theme="0" tint="-0.24994659260841701"/>
      </top>
      <bottom style="medium">
        <color indexed="64"/>
      </bottom>
      <diagonal/>
    </border>
    <border>
      <left style="dotted">
        <color theme="0" tint="-0.24994659260841701"/>
      </left>
      <right/>
      <top style="dotted">
        <color theme="0" tint="-0.2499465926084170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05">
    <xf numFmtId="0" fontId="0" fillId="0" borderId="0" xfId="0"/>
    <xf numFmtId="0" fontId="0" fillId="0" borderId="0" xfId="0" applyFont="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horizontal="left"/>
    </xf>
    <xf numFmtId="0" fontId="0" fillId="0" borderId="0" xfId="0" applyFont="1" applyAlignment="1">
      <alignment horizontal="center"/>
    </xf>
    <xf numFmtId="0" fontId="0" fillId="0" borderId="0" xfId="0" applyFont="1"/>
    <xf numFmtId="0" fontId="0" fillId="0" borderId="10" xfId="0" applyFont="1" applyBorder="1" applyAlignment="1">
      <alignment horizontal="center" vertical="center"/>
    </xf>
    <xf numFmtId="0" fontId="0" fillId="0" borderId="11" xfId="0" applyFont="1" applyBorder="1" applyAlignment="1">
      <alignment horizontal="left"/>
    </xf>
    <xf numFmtId="0" fontId="0" fillId="0" borderId="11" xfId="0" applyFont="1" applyBorder="1" applyAlignment="1">
      <alignment horizontal="center"/>
    </xf>
    <xf numFmtId="164" fontId="0" fillId="0" borderId="12" xfId="0" applyNumberFormat="1" applyFont="1" applyBorder="1" applyAlignment="1">
      <alignment horizontal="center" vertical="center"/>
    </xf>
    <xf numFmtId="164" fontId="0" fillId="0" borderId="12" xfId="0" applyNumberFormat="1" applyFont="1" applyBorder="1" applyAlignment="1">
      <alignment horizontal="center"/>
    </xf>
    <xf numFmtId="0" fontId="0" fillId="0" borderId="13" xfId="0" applyFont="1" applyBorder="1" applyAlignment="1">
      <alignment horizontal="center" vertical="center"/>
    </xf>
    <xf numFmtId="0" fontId="0" fillId="0" borderId="14" xfId="0" applyFont="1" applyBorder="1" applyAlignment="1">
      <alignment horizontal="left"/>
    </xf>
    <xf numFmtId="0" fontId="0" fillId="0" borderId="14" xfId="0" applyFont="1" applyBorder="1" applyAlignment="1">
      <alignment horizontal="center"/>
    </xf>
    <xf numFmtId="164" fontId="0" fillId="0" borderId="15" xfId="0" applyNumberFormat="1" applyFont="1" applyBorder="1" applyAlignment="1">
      <alignment horizontal="center"/>
    </xf>
    <xf numFmtId="0" fontId="3" fillId="0" borderId="0" xfId="0" applyFont="1" applyBorder="1" applyAlignment="1">
      <alignment vertical="center" wrapText="1"/>
    </xf>
    <xf numFmtId="0" fontId="0" fillId="3" borderId="8"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4" fillId="4" borderId="16" xfId="0" applyFont="1" applyFill="1" applyBorder="1" applyAlignment="1">
      <alignment horizontal="left" vertical="center" wrapText="1" indent="1"/>
    </xf>
    <xf numFmtId="0" fontId="4" fillId="4" borderId="5" xfId="0" applyFont="1" applyFill="1" applyBorder="1" applyAlignment="1">
      <alignment horizontal="left" vertical="center" wrapText="1" indent="1"/>
    </xf>
    <xf numFmtId="0" fontId="4" fillId="4" borderId="19" xfId="0" applyFont="1" applyFill="1" applyBorder="1" applyAlignment="1">
      <alignment horizontal="left" vertical="center" wrapText="1" indent="1"/>
    </xf>
    <xf numFmtId="0" fontId="4" fillId="4" borderId="20" xfId="0" applyFont="1" applyFill="1" applyBorder="1" applyAlignment="1">
      <alignment horizontal="left" vertical="center" wrapText="1" indent="1"/>
    </xf>
    <xf numFmtId="0" fontId="4" fillId="4" borderId="21" xfId="0" applyFont="1" applyFill="1" applyBorder="1" applyAlignment="1">
      <alignment horizontal="left" vertical="center" wrapText="1" indent="1"/>
    </xf>
    <xf numFmtId="0" fontId="4" fillId="4" borderId="6" xfId="0" applyFont="1" applyFill="1" applyBorder="1" applyAlignment="1">
      <alignment horizontal="left" vertical="center" wrapText="1" indent="1"/>
    </xf>
    <xf numFmtId="0" fontId="4" fillId="0" borderId="17" xfId="0" applyFont="1" applyBorder="1" applyAlignment="1">
      <alignment horizontal="left" vertical="center" wrapText="1" indent="1"/>
    </xf>
    <xf numFmtId="0" fontId="4" fillId="0" borderId="29" xfId="0" applyFont="1" applyBorder="1" applyAlignment="1">
      <alignment horizontal="left" vertical="center" wrapText="1" indent="1"/>
    </xf>
    <xf numFmtId="0" fontId="4" fillId="4" borderId="4" xfId="0" applyFont="1" applyFill="1" applyBorder="1" applyAlignment="1">
      <alignment horizontal="left" vertical="center" wrapText="1" indent="2"/>
    </xf>
    <xf numFmtId="0" fontId="4" fillId="4" borderId="0" xfId="0" applyFont="1" applyFill="1" applyBorder="1" applyAlignment="1">
      <alignment horizontal="left" vertical="center" wrapText="1" indent="2"/>
    </xf>
    <xf numFmtId="0" fontId="4" fillId="0" borderId="18" xfId="0" applyFont="1" applyBorder="1" applyAlignment="1">
      <alignment horizontal="left" vertical="center" wrapText="1" indent="1"/>
    </xf>
    <xf numFmtId="0" fontId="4" fillId="0" borderId="22" xfId="0" applyFont="1" applyBorder="1" applyAlignment="1">
      <alignment horizontal="left" vertical="center" wrapText="1" indent="1"/>
    </xf>
    <xf numFmtId="0" fontId="4" fillId="0" borderId="23" xfId="0" applyFont="1" applyBorder="1" applyAlignment="1">
      <alignment horizontal="left" vertical="center" wrapText="1" indent="1"/>
    </xf>
    <xf numFmtId="0" fontId="5" fillId="0" borderId="24" xfId="0" applyFont="1" applyBorder="1" applyAlignment="1">
      <alignment horizontal="left" vertical="center" indent="2"/>
    </xf>
    <xf numFmtId="0" fontId="4" fillId="0" borderId="25" xfId="0" applyFont="1" applyBorder="1" applyAlignment="1">
      <alignment horizontal="left" vertical="center" indent="2"/>
    </xf>
    <xf numFmtId="0" fontId="4" fillId="0" borderId="26" xfId="0" applyFont="1" applyBorder="1" applyAlignment="1">
      <alignment horizontal="left" vertical="center" indent="2"/>
    </xf>
    <xf numFmtId="0" fontId="5" fillId="0" borderId="27" xfId="0" applyFont="1" applyBorder="1" applyAlignment="1">
      <alignment horizontal="left" vertical="center" indent="2"/>
    </xf>
    <xf numFmtId="0" fontId="4" fillId="0" borderId="27" xfId="0" applyFont="1" applyBorder="1" applyAlignment="1">
      <alignment horizontal="left" vertical="center" indent="2"/>
    </xf>
    <xf numFmtId="0" fontId="4" fillId="0" borderId="28" xfId="0" applyFont="1" applyBorder="1" applyAlignment="1">
      <alignment horizontal="left" vertical="center" indent="2"/>
    </xf>
    <xf numFmtId="0" fontId="4" fillId="4" borderId="5" xfId="0" applyFont="1" applyFill="1" applyBorder="1" applyAlignment="1">
      <alignment horizontal="center" vertical="center" wrapText="1"/>
    </xf>
    <xf numFmtId="0" fontId="4" fillId="3" borderId="4" xfId="0" applyFont="1" applyFill="1" applyBorder="1" applyAlignment="1">
      <alignment horizontal="left" vertical="center" wrapText="1" indent="2"/>
    </xf>
    <xf numFmtId="0" fontId="4" fillId="3" borderId="0" xfId="0" applyFont="1" applyFill="1" applyBorder="1" applyAlignment="1">
      <alignment horizontal="left" vertical="center" wrapText="1" indent="2"/>
    </xf>
    <xf numFmtId="0" fontId="4" fillId="3" borderId="5" xfId="0" applyFont="1" applyFill="1" applyBorder="1" applyAlignment="1">
      <alignment horizontal="left" vertical="center" wrapText="1" indent="2"/>
    </xf>
    <xf numFmtId="0" fontId="2" fillId="2" borderId="1" xfId="0" applyFont="1" applyFill="1" applyBorder="1" applyAlignment="1">
      <alignment horizontal="left" vertical="center" indent="2"/>
    </xf>
    <xf numFmtId="0" fontId="2" fillId="2" borderId="2" xfId="0" applyFont="1" applyFill="1" applyBorder="1" applyAlignment="1">
      <alignment horizontal="left" vertical="center" indent="2"/>
    </xf>
    <xf numFmtId="0" fontId="2" fillId="2" borderId="3" xfId="0" applyFont="1" applyFill="1" applyBorder="1" applyAlignment="1">
      <alignment horizontal="left" vertical="center" indent="2"/>
    </xf>
    <xf numFmtId="0" fontId="1" fillId="4" borderId="4" xfId="0" applyFont="1" applyFill="1" applyBorder="1" applyAlignment="1">
      <alignment horizontal="left" vertical="center" wrapText="1" indent="2"/>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5" borderId="31" xfId="0" applyFont="1" applyFill="1" applyBorder="1" applyAlignment="1">
      <alignment horizontal="center"/>
    </xf>
    <xf numFmtId="0" fontId="0" fillId="5" borderId="32" xfId="0" applyFont="1" applyFill="1" applyBorder="1" applyAlignment="1">
      <alignment horizontal="center"/>
    </xf>
    <xf numFmtId="0" fontId="11" fillId="2" borderId="30" xfId="0" applyFont="1" applyFill="1" applyBorder="1" applyAlignment="1">
      <alignment horizontal="center" vertical="center"/>
    </xf>
    <xf numFmtId="0" fontId="10" fillId="3" borderId="30"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0" fillId="7" borderId="4" xfId="0" applyFont="1" applyFill="1" applyBorder="1"/>
    <xf numFmtId="0" fontId="0" fillId="7" borderId="0" xfId="0" applyFont="1" applyFill="1" applyBorder="1" applyAlignment="1">
      <alignment horizontal="center"/>
    </xf>
    <xf numFmtId="0" fontId="0" fillId="7" borderId="5" xfId="0" applyFont="1" applyFill="1" applyBorder="1" applyAlignment="1">
      <alignment horizontal="center"/>
    </xf>
    <xf numFmtId="0" fontId="0" fillId="7" borderId="33" xfId="0" applyFont="1" applyFill="1" applyBorder="1"/>
    <xf numFmtId="0" fontId="0" fillId="7" borderId="34" xfId="0" applyFont="1" applyFill="1" applyBorder="1" applyAlignment="1">
      <alignment horizontal="center"/>
    </xf>
    <xf numFmtId="0" fontId="0" fillId="7" borderId="6" xfId="0" applyFont="1" applyFill="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3" xfId="0" applyFont="1" applyFill="1" applyBorder="1" applyAlignment="1">
      <alignment horizontal="center"/>
    </xf>
    <xf numFmtId="0" fontId="10" fillId="3" borderId="1" xfId="0"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9" borderId="1" xfId="0" applyFont="1" applyFill="1" applyBorder="1" applyAlignment="1">
      <alignment horizontal="center"/>
    </xf>
    <xf numFmtId="0" fontId="10" fillId="9" borderId="2" xfId="0" applyFont="1" applyFill="1" applyBorder="1" applyAlignment="1">
      <alignment horizontal="center"/>
    </xf>
    <xf numFmtId="0" fontId="10" fillId="9" borderId="3" xfId="0" applyFont="1" applyFill="1" applyBorder="1" applyAlignment="1">
      <alignment horizontal="center"/>
    </xf>
    <xf numFmtId="0" fontId="11" fillId="0" borderId="0" xfId="0" applyFont="1" applyFill="1" applyBorder="1" applyAlignment="1"/>
    <xf numFmtId="0" fontId="10" fillId="0" borderId="0" xfId="0" applyFont="1" applyFill="1" applyBorder="1" applyAlignment="1"/>
    <xf numFmtId="0" fontId="0" fillId="8" borderId="30" xfId="0" applyFont="1" applyFill="1" applyBorder="1" applyAlignment="1">
      <alignment horizontal="center"/>
    </xf>
    <xf numFmtId="0" fontId="0" fillId="9" borderId="5" xfId="0" applyFont="1" applyFill="1" applyBorder="1" applyAlignment="1">
      <alignment horizontal="center"/>
    </xf>
    <xf numFmtId="0" fontId="0" fillId="9" borderId="6" xfId="0" applyFont="1" applyFill="1" applyBorder="1" applyAlignment="1">
      <alignment horizontal="center"/>
    </xf>
    <xf numFmtId="0" fontId="0" fillId="3" borderId="1"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9" borderId="0" xfId="0" applyFont="1" applyFill="1" applyBorder="1" applyAlignment="1">
      <alignment horizontal="center"/>
    </xf>
    <xf numFmtId="0" fontId="0" fillId="9" borderId="5" xfId="0" applyNumberFormat="1" applyFont="1" applyFill="1" applyBorder="1" applyAlignment="1">
      <alignment horizontal="center"/>
    </xf>
    <xf numFmtId="0" fontId="0" fillId="7" borderId="5" xfId="0" applyNumberFormat="1" applyFont="1" applyFill="1" applyBorder="1" applyAlignment="1">
      <alignment horizontal="center"/>
    </xf>
    <xf numFmtId="0" fontId="0" fillId="5" borderId="0" xfId="0" applyFont="1" applyFill="1" applyBorder="1" applyAlignment="1">
      <alignment horizontal="center"/>
    </xf>
    <xf numFmtId="0" fontId="0" fillId="10" borderId="4" xfId="0" applyFont="1" applyFill="1" applyBorder="1" applyAlignment="1">
      <alignment horizontal="center"/>
    </xf>
    <xf numFmtId="0" fontId="0" fillId="10" borderId="5" xfId="0" applyFont="1" applyFill="1" applyBorder="1" applyAlignment="1">
      <alignment horizontal="center"/>
    </xf>
    <xf numFmtId="0" fontId="0" fillId="11" borderId="4" xfId="0" applyFont="1" applyFill="1" applyBorder="1" applyAlignment="1">
      <alignment horizontal="center"/>
    </xf>
    <xf numFmtId="0" fontId="0" fillId="11" borderId="5" xfId="0" applyFont="1" applyFill="1" applyBorder="1" applyAlignment="1">
      <alignment horizontal="center"/>
    </xf>
    <xf numFmtId="0" fontId="0" fillId="11" borderId="33" xfId="0" applyFont="1" applyFill="1" applyBorder="1" applyAlignment="1">
      <alignment horizontal="center"/>
    </xf>
    <xf numFmtId="0" fontId="0" fillId="11" borderId="6" xfId="0" applyFont="1" applyFill="1" applyBorder="1" applyAlignment="1">
      <alignment horizontal="center"/>
    </xf>
    <xf numFmtId="0" fontId="0" fillId="7" borderId="35" xfId="0" applyFont="1" applyFill="1" applyBorder="1" applyAlignment="1">
      <alignment wrapText="1"/>
    </xf>
    <xf numFmtId="0" fontId="0" fillId="9" borderId="36" xfId="0" applyFont="1" applyFill="1" applyBorder="1" applyAlignment="1">
      <alignment horizontal="center"/>
    </xf>
    <xf numFmtId="0" fontId="0" fillId="7" borderId="36" xfId="0" applyFont="1" applyFill="1" applyBorder="1" applyAlignment="1">
      <alignment horizontal="center"/>
    </xf>
    <xf numFmtId="0" fontId="0" fillId="9" borderId="37" xfId="0" applyFont="1" applyFill="1" applyBorder="1" applyAlignment="1">
      <alignment horizontal="center"/>
    </xf>
    <xf numFmtId="0" fontId="0" fillId="7" borderId="35" xfId="0" applyFont="1" applyFill="1" applyBorder="1"/>
    <xf numFmtId="0" fontId="0" fillId="7" borderId="38" xfId="0" applyFont="1" applyFill="1" applyBorder="1"/>
    <xf numFmtId="0" fontId="0" fillId="9" borderId="39" xfId="0" applyFont="1" applyFill="1" applyBorder="1" applyAlignment="1">
      <alignment horizontal="center"/>
    </xf>
    <xf numFmtId="0" fontId="0" fillId="7" borderId="39" xfId="0" applyFont="1" applyFill="1" applyBorder="1" applyAlignment="1">
      <alignment horizontal="center"/>
    </xf>
    <xf numFmtId="0" fontId="0" fillId="9" borderId="40" xfId="0" applyFont="1" applyFill="1" applyBorder="1" applyAlignment="1">
      <alignment horizontal="center"/>
    </xf>
    <xf numFmtId="0" fontId="0" fillId="5" borderId="39" xfId="0" applyFont="1" applyFill="1" applyBorder="1" applyAlignment="1">
      <alignment horizontal="center"/>
    </xf>
    <xf numFmtId="0" fontId="0" fillId="9" borderId="34" xfId="0" applyFont="1" applyFill="1" applyBorder="1" applyAlignment="1">
      <alignment horizontal="center"/>
    </xf>
    <xf numFmtId="0" fontId="0" fillId="12" borderId="4" xfId="0" applyFont="1" applyFill="1" applyBorder="1"/>
    <xf numFmtId="0" fontId="0" fillId="12" borderId="0" xfId="0" applyFont="1" applyFill="1" applyBorder="1"/>
    <xf numFmtId="0" fontId="0" fillId="12" borderId="0" xfId="0" applyFont="1" applyFill="1" applyBorder="1" applyAlignment="1">
      <alignment horizontal="center"/>
    </xf>
    <xf numFmtId="0" fontId="0" fillId="12" borderId="5" xfId="0" applyFont="1" applyFill="1" applyBorder="1"/>
    <xf numFmtId="0" fontId="10" fillId="12"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999"/>
      <color rgb="FFFFFF99"/>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4"/>
  <sheetViews>
    <sheetView tabSelected="1" topLeftCell="E1" zoomScale="87" zoomScaleNormal="85" workbookViewId="0">
      <selection activeCell="O14" sqref="O14"/>
    </sheetView>
  </sheetViews>
  <sheetFormatPr baseColWidth="10" defaultColWidth="9.1640625" defaultRowHeight="15" x14ac:dyDescent="0.2"/>
  <cols>
    <col min="1" max="1" width="9.1640625" style="6"/>
    <col min="2" max="2" width="74" style="6" customWidth="1"/>
    <col min="3" max="3" width="2.5" style="6" customWidth="1"/>
    <col min="4" max="4" width="11.5" style="3" bestFit="1" customWidth="1"/>
    <col min="5" max="5" width="11.1640625" style="4" bestFit="1" customWidth="1"/>
    <col min="6" max="6" width="10.5" style="4" bestFit="1" customWidth="1"/>
    <col min="7" max="7" width="22.5" style="5" customWidth="1"/>
    <col min="8" max="8" width="21" style="5" bestFit="1" customWidth="1"/>
    <col min="9" max="9" width="16.33203125" style="5" bestFit="1" customWidth="1"/>
    <col min="10" max="10" width="9.1640625" style="6"/>
    <col min="11" max="11" width="20.83203125" style="6" customWidth="1"/>
    <col min="12" max="12" width="9.1640625" style="6"/>
    <col min="13" max="13" width="38.6640625" style="6" customWidth="1"/>
    <col min="14" max="14" width="9.1640625" style="6"/>
    <col min="15" max="15" width="9.83203125" style="6" customWidth="1"/>
    <col min="16" max="16" width="12.1640625" style="6" customWidth="1"/>
    <col min="17" max="17" width="9.1640625" style="6"/>
    <col min="18" max="18" width="12.1640625" style="6" bestFit="1" customWidth="1"/>
    <col min="19" max="19" width="12.83203125" style="6" customWidth="1"/>
    <col min="20" max="20" width="13.33203125" style="6" bestFit="1" customWidth="1"/>
    <col min="21" max="21" width="10.83203125" style="6" customWidth="1"/>
    <col min="22" max="22" width="13.5" style="6" bestFit="1" customWidth="1"/>
    <col min="23" max="23" width="10.1640625" style="6" bestFit="1" customWidth="1"/>
    <col min="24" max="24" width="12.1640625" style="6" customWidth="1"/>
    <col min="25" max="25" width="12" style="6" customWidth="1"/>
    <col min="26" max="26" width="14.5" style="6" customWidth="1"/>
    <col min="27" max="16384" width="9.1640625" style="6"/>
  </cols>
  <sheetData>
    <row r="1" spans="1:19" ht="16" thickBot="1" x14ac:dyDescent="0.25">
      <c r="A1" s="43" t="s">
        <v>38</v>
      </c>
      <c r="B1" s="44"/>
      <c r="C1" s="45"/>
      <c r="D1" s="47" t="s">
        <v>51</v>
      </c>
      <c r="E1" s="48"/>
      <c r="F1" s="48"/>
      <c r="G1" s="48"/>
      <c r="H1" s="48"/>
      <c r="I1" s="49"/>
      <c r="K1" s="52" t="s">
        <v>52</v>
      </c>
      <c r="R1" s="63" t="s">
        <v>70</v>
      </c>
      <c r="S1" s="65"/>
    </row>
    <row r="2" spans="1:19" s="2" customFormat="1" ht="22" customHeight="1" thickBot="1" x14ac:dyDescent="0.25">
      <c r="A2" s="40" t="s">
        <v>39</v>
      </c>
      <c r="B2" s="41"/>
      <c r="C2" s="42"/>
      <c r="D2" s="18" t="s">
        <v>22</v>
      </c>
      <c r="E2" s="17" t="s">
        <v>0</v>
      </c>
      <c r="F2" s="17" t="s">
        <v>6</v>
      </c>
      <c r="G2" s="17" t="s">
        <v>54</v>
      </c>
      <c r="H2" s="17" t="s">
        <v>55</v>
      </c>
      <c r="I2" s="19" t="s">
        <v>41</v>
      </c>
      <c r="K2" s="53" t="s">
        <v>74</v>
      </c>
      <c r="M2" s="54" t="s">
        <v>53</v>
      </c>
      <c r="N2" s="55"/>
      <c r="O2" s="56"/>
      <c r="R2" s="77" t="s">
        <v>77</v>
      </c>
      <c r="S2" s="78" t="s">
        <v>78</v>
      </c>
    </row>
    <row r="3" spans="1:19" ht="15.75" customHeight="1" x14ac:dyDescent="0.2">
      <c r="A3" s="46" t="s">
        <v>50</v>
      </c>
      <c r="B3" s="29"/>
      <c r="C3" s="39"/>
      <c r="D3" s="7">
        <v>274498</v>
      </c>
      <c r="E3" s="8" t="s">
        <v>1</v>
      </c>
      <c r="F3" s="8" t="s">
        <v>7</v>
      </c>
      <c r="G3" s="9">
        <v>6.6</v>
      </c>
      <c r="H3" s="9">
        <v>12</v>
      </c>
      <c r="I3" s="10">
        <v>3.3</v>
      </c>
      <c r="K3" s="50">
        <v>0</v>
      </c>
      <c r="M3" s="57" t="s">
        <v>63</v>
      </c>
      <c r="N3" s="58" t="s">
        <v>58</v>
      </c>
      <c r="O3" s="59">
        <v>19</v>
      </c>
      <c r="R3" s="83" t="s">
        <v>9</v>
      </c>
      <c r="S3" s="84">
        <f>COUNTIF($F$3:$F$42,R3)</f>
        <v>4</v>
      </c>
    </row>
    <row r="4" spans="1:19" ht="15" customHeight="1" x14ac:dyDescent="0.2">
      <c r="A4" s="28"/>
      <c r="B4" s="29"/>
      <c r="C4" s="39"/>
      <c r="D4" s="7">
        <v>356769</v>
      </c>
      <c r="E4" s="8" t="s">
        <v>3</v>
      </c>
      <c r="F4" s="8" t="s">
        <v>7</v>
      </c>
      <c r="G4" s="9">
        <v>4.5999999999999996</v>
      </c>
      <c r="H4" s="9">
        <v>7</v>
      </c>
      <c r="I4" s="11">
        <v>6.1000000000000005</v>
      </c>
      <c r="K4" s="50">
        <v>0</v>
      </c>
      <c r="M4" s="57" t="s">
        <v>56</v>
      </c>
      <c r="N4" s="58" t="s">
        <v>58</v>
      </c>
      <c r="O4" s="81">
        <v>190</v>
      </c>
      <c r="R4" s="83" t="s">
        <v>7</v>
      </c>
      <c r="S4" s="84">
        <f>COUNTIF($F$3:$F$42,R4)</f>
        <v>3</v>
      </c>
    </row>
    <row r="5" spans="1:19" ht="15" customHeight="1" x14ac:dyDescent="0.2">
      <c r="A5" s="28"/>
      <c r="B5" s="29"/>
      <c r="C5" s="39"/>
      <c r="D5" s="7">
        <v>440294</v>
      </c>
      <c r="E5" s="8" t="s">
        <v>2</v>
      </c>
      <c r="F5" s="8" t="s">
        <v>7</v>
      </c>
      <c r="G5" s="9">
        <v>5.0999999999999996</v>
      </c>
      <c r="H5" s="9">
        <v>14</v>
      </c>
      <c r="I5" s="11">
        <v>18.299999999999997</v>
      </c>
      <c r="K5" s="50">
        <v>0</v>
      </c>
      <c r="M5" s="57" t="s">
        <v>57</v>
      </c>
      <c r="N5" s="58" t="s">
        <v>58</v>
      </c>
      <c r="O5" s="59">
        <v>180</v>
      </c>
      <c r="R5" s="83" t="s">
        <v>8</v>
      </c>
      <c r="S5" s="84">
        <f>COUNTIF($F$3:$F$42,R5)</f>
        <v>2</v>
      </c>
    </row>
    <row r="6" spans="1:19" ht="15" customHeight="1" x14ac:dyDescent="0.2">
      <c r="A6" s="28"/>
      <c r="B6" s="29"/>
      <c r="C6" s="39"/>
      <c r="D6" s="7">
        <v>507203</v>
      </c>
      <c r="E6" s="8" t="s">
        <v>4</v>
      </c>
      <c r="F6" s="8" t="s">
        <v>33</v>
      </c>
      <c r="G6" s="9">
        <v>3.9</v>
      </c>
      <c r="H6" s="9">
        <v>6</v>
      </c>
      <c r="I6" s="11">
        <v>9.5</v>
      </c>
      <c r="K6" s="50">
        <v>1</v>
      </c>
      <c r="M6" s="57" t="s">
        <v>73</v>
      </c>
      <c r="N6" s="58" t="s">
        <v>58</v>
      </c>
      <c r="O6" s="59">
        <v>5</v>
      </c>
      <c r="R6" s="83" t="s">
        <v>12</v>
      </c>
      <c r="S6" s="84">
        <f>COUNTIF($F$3:$F$42,R6)</f>
        <v>2</v>
      </c>
    </row>
    <row r="7" spans="1:19" ht="15" customHeight="1" thickBot="1" x14ac:dyDescent="0.25">
      <c r="A7" s="28"/>
      <c r="B7" s="29"/>
      <c r="C7" s="39"/>
      <c r="D7" s="7">
        <v>282597</v>
      </c>
      <c r="E7" s="8" t="s">
        <v>1</v>
      </c>
      <c r="F7" s="8" t="s">
        <v>8</v>
      </c>
      <c r="G7" s="9">
        <v>7.2</v>
      </c>
      <c r="H7" s="9">
        <v>13</v>
      </c>
      <c r="I7" s="10">
        <v>2.9</v>
      </c>
      <c r="K7" s="50">
        <v>1</v>
      </c>
      <c r="M7" s="60" t="s">
        <v>72</v>
      </c>
      <c r="N7" s="61" t="s">
        <v>58</v>
      </c>
      <c r="O7" s="62">
        <v>3</v>
      </c>
      <c r="R7" s="83" t="s">
        <v>13</v>
      </c>
      <c r="S7" s="84">
        <f>COUNTIF($F$3:$F$42,R7)</f>
        <v>2</v>
      </c>
    </row>
    <row r="8" spans="1:19" ht="15" customHeight="1" x14ac:dyDescent="0.2">
      <c r="A8" s="28"/>
      <c r="B8" s="29"/>
      <c r="C8" s="39"/>
      <c r="D8" s="7">
        <v>451548</v>
      </c>
      <c r="E8" s="8" t="s">
        <v>2</v>
      </c>
      <c r="F8" s="8" t="s">
        <v>8</v>
      </c>
      <c r="G8" s="9">
        <v>7.5</v>
      </c>
      <c r="H8" s="9">
        <v>15</v>
      </c>
      <c r="I8" s="11">
        <v>20.8</v>
      </c>
      <c r="K8" s="50">
        <v>1</v>
      </c>
      <c r="R8" s="83" t="s">
        <v>11</v>
      </c>
      <c r="S8" s="84">
        <f>COUNTIF($F$3:$F$42,R8)</f>
        <v>2</v>
      </c>
    </row>
    <row r="9" spans="1:19" ht="15" customHeight="1" thickBot="1" x14ac:dyDescent="0.25">
      <c r="A9" s="28"/>
      <c r="B9" s="29"/>
      <c r="C9" s="39"/>
      <c r="D9" s="7">
        <v>223072</v>
      </c>
      <c r="E9" s="8" t="s">
        <v>1</v>
      </c>
      <c r="F9" s="8" t="s">
        <v>9</v>
      </c>
      <c r="G9" s="9">
        <v>1.4</v>
      </c>
      <c r="H9" s="9">
        <v>15</v>
      </c>
      <c r="I9" s="10">
        <v>3.7</v>
      </c>
      <c r="K9" s="50">
        <v>0</v>
      </c>
      <c r="R9" s="83" t="s">
        <v>10</v>
      </c>
      <c r="S9" s="84">
        <f>COUNTIF($F$3:$F$42,R9)</f>
        <v>2</v>
      </c>
    </row>
    <row r="10" spans="1:19" ht="15" customHeight="1" thickBot="1" x14ac:dyDescent="0.25">
      <c r="A10" s="28"/>
      <c r="B10" s="29"/>
      <c r="C10" s="39"/>
      <c r="D10" s="7">
        <v>296450</v>
      </c>
      <c r="E10" s="8" t="s">
        <v>1</v>
      </c>
      <c r="F10" s="8" t="s">
        <v>9</v>
      </c>
      <c r="G10" s="9">
        <v>6.5</v>
      </c>
      <c r="H10" s="9">
        <v>13</v>
      </c>
      <c r="I10" s="10">
        <v>2.9</v>
      </c>
      <c r="K10" s="50">
        <v>0</v>
      </c>
      <c r="M10" s="63" t="s">
        <v>59</v>
      </c>
      <c r="N10" s="64"/>
      <c r="O10" s="64"/>
      <c r="P10" s="65"/>
      <c r="Q10" s="72"/>
      <c r="R10" s="85" t="s">
        <v>33</v>
      </c>
      <c r="S10" s="86">
        <f>COUNTIF($F$3:$F$42,R10)</f>
        <v>1</v>
      </c>
    </row>
    <row r="11" spans="1:19" ht="15.75" customHeight="1" thickBot="1" x14ac:dyDescent="0.25">
      <c r="A11" s="28"/>
      <c r="B11" s="29"/>
      <c r="C11" s="39"/>
      <c r="D11" s="7">
        <v>318044</v>
      </c>
      <c r="E11" s="8" t="s">
        <v>3</v>
      </c>
      <c r="F11" s="8" t="s">
        <v>9</v>
      </c>
      <c r="G11" s="9">
        <v>6.8</v>
      </c>
      <c r="H11" s="9">
        <v>12</v>
      </c>
      <c r="I11" s="11">
        <v>4.5</v>
      </c>
      <c r="K11" s="50">
        <v>0</v>
      </c>
      <c r="M11" s="100"/>
      <c r="N11" s="101"/>
      <c r="O11" s="102"/>
      <c r="P11" s="103"/>
      <c r="R11" s="85" t="s">
        <v>16</v>
      </c>
      <c r="S11" s="86">
        <f>COUNTIF($F$3:$F$42,R11)</f>
        <v>1</v>
      </c>
    </row>
    <row r="12" spans="1:19" ht="15" customHeight="1" thickBot="1" x14ac:dyDescent="0.25">
      <c r="A12" s="28"/>
      <c r="B12" s="29"/>
      <c r="C12" s="39"/>
      <c r="D12" s="7">
        <v>396633</v>
      </c>
      <c r="E12" s="8" t="s">
        <v>3</v>
      </c>
      <c r="F12" s="8" t="s">
        <v>9</v>
      </c>
      <c r="G12" s="9">
        <v>5.5</v>
      </c>
      <c r="H12" s="9">
        <v>9</v>
      </c>
      <c r="I12" s="11">
        <v>6.1</v>
      </c>
      <c r="K12" s="50">
        <v>0</v>
      </c>
      <c r="M12" s="66" t="s">
        <v>60</v>
      </c>
      <c r="N12" s="67"/>
      <c r="O12" s="67"/>
      <c r="P12" s="68"/>
      <c r="Q12" s="73"/>
      <c r="R12" s="85" t="s">
        <v>34</v>
      </c>
      <c r="S12" s="86">
        <f>COUNTIF($F$3:$F$42,R12)</f>
        <v>1</v>
      </c>
    </row>
    <row r="13" spans="1:19" ht="15.75" customHeight="1" thickBot="1" x14ac:dyDescent="0.25">
      <c r="A13" s="28"/>
      <c r="B13" s="29"/>
      <c r="C13" s="39"/>
      <c r="D13" s="7">
        <v>557148</v>
      </c>
      <c r="E13" s="8" t="s">
        <v>4</v>
      </c>
      <c r="F13" s="8" t="s">
        <v>16</v>
      </c>
      <c r="G13" s="9">
        <v>4.0999999999999996</v>
      </c>
      <c r="H13" s="9">
        <v>14</v>
      </c>
      <c r="I13" s="11">
        <v>11.3</v>
      </c>
      <c r="K13" s="50">
        <v>0</v>
      </c>
      <c r="M13" s="100"/>
      <c r="N13" s="101"/>
      <c r="O13" s="102"/>
      <c r="P13" s="103"/>
      <c r="R13" s="85" t="s">
        <v>20</v>
      </c>
      <c r="S13" s="86">
        <f>COUNTIF($F$3:$F$42,R13)</f>
        <v>1</v>
      </c>
    </row>
    <row r="14" spans="1:19" ht="15.75" customHeight="1" thickBot="1" x14ac:dyDescent="0.25">
      <c r="A14" s="28"/>
      <c r="B14" s="29"/>
      <c r="C14" s="39"/>
      <c r="D14" s="7">
        <v>608733</v>
      </c>
      <c r="E14" s="8" t="s">
        <v>5</v>
      </c>
      <c r="F14" s="8" t="s">
        <v>34</v>
      </c>
      <c r="G14" s="9">
        <v>1.8</v>
      </c>
      <c r="H14" s="9">
        <v>7</v>
      </c>
      <c r="I14" s="11">
        <v>15.9</v>
      </c>
      <c r="K14" s="50">
        <v>0</v>
      </c>
      <c r="M14" s="104" t="s">
        <v>87</v>
      </c>
      <c r="N14" s="102"/>
      <c r="O14" s="74">
        <f>SUM(G3:G42)-SUMPRODUCT(K3:K42,G3:G42)</f>
        <v>84.40000000000002</v>
      </c>
      <c r="P14" s="103"/>
      <c r="R14" s="85" t="s">
        <v>26</v>
      </c>
      <c r="S14" s="86">
        <f>COUNTIF($F$3:$F$42,R14)</f>
        <v>1</v>
      </c>
    </row>
    <row r="15" spans="1:19" ht="15" customHeight="1" thickBot="1" x14ac:dyDescent="0.25">
      <c r="A15" s="28"/>
      <c r="B15" s="29"/>
      <c r="C15" s="39"/>
      <c r="D15" s="7">
        <v>679473</v>
      </c>
      <c r="E15" s="8" t="s">
        <v>5</v>
      </c>
      <c r="F15" s="8" t="s">
        <v>20</v>
      </c>
      <c r="G15" s="9">
        <v>6.6</v>
      </c>
      <c r="H15" s="9">
        <v>11</v>
      </c>
      <c r="I15" s="11">
        <v>11.7</v>
      </c>
      <c r="K15" s="50">
        <v>1</v>
      </c>
      <c r="M15" s="100"/>
      <c r="N15" s="101"/>
      <c r="O15" s="102"/>
      <c r="P15" s="103"/>
      <c r="R15" s="85" t="s">
        <v>21</v>
      </c>
      <c r="S15" s="86">
        <f>COUNTIF($F$3:$F$42,R15)</f>
        <v>1</v>
      </c>
    </row>
    <row r="16" spans="1:19" ht="15" customHeight="1" thickBot="1" x14ac:dyDescent="0.25">
      <c r="A16" s="28"/>
      <c r="B16" s="29"/>
      <c r="C16" s="39"/>
      <c r="D16" s="7">
        <v>256917</v>
      </c>
      <c r="E16" s="8" t="s">
        <v>1</v>
      </c>
      <c r="F16" s="8" t="s">
        <v>26</v>
      </c>
      <c r="G16" s="9">
        <v>4.9000000000000004</v>
      </c>
      <c r="H16" s="9">
        <v>10</v>
      </c>
      <c r="I16" s="10">
        <v>3.1</v>
      </c>
      <c r="K16" s="50">
        <v>1</v>
      </c>
      <c r="M16" s="69" t="s">
        <v>61</v>
      </c>
      <c r="N16" s="70"/>
      <c r="O16" s="70"/>
      <c r="P16" s="71"/>
      <c r="R16" s="85" t="s">
        <v>24</v>
      </c>
      <c r="S16" s="86">
        <f>COUNTIF($F$3:$F$42,R16)</f>
        <v>1</v>
      </c>
    </row>
    <row r="17" spans="1:19" ht="15" customHeight="1" x14ac:dyDescent="0.2">
      <c r="A17" s="28"/>
      <c r="B17" s="29"/>
      <c r="C17" s="39"/>
      <c r="D17" s="7">
        <v>698203</v>
      </c>
      <c r="E17" s="8" t="s">
        <v>5</v>
      </c>
      <c r="F17" s="8" t="s">
        <v>21</v>
      </c>
      <c r="G17" s="9">
        <v>3.1</v>
      </c>
      <c r="H17" s="9">
        <v>12</v>
      </c>
      <c r="I17" s="11">
        <v>12</v>
      </c>
      <c r="K17" s="50">
        <v>0</v>
      </c>
      <c r="M17" s="57" t="s">
        <v>62</v>
      </c>
      <c r="N17" s="79">
        <f>SUM(K3:K42)</f>
        <v>19</v>
      </c>
      <c r="O17" s="58" t="s">
        <v>64</v>
      </c>
      <c r="P17" s="75">
        <f>COUNT(K3:K42)-19</f>
        <v>21</v>
      </c>
      <c r="R17" s="85" t="s">
        <v>28</v>
      </c>
      <c r="S17" s="86">
        <f>COUNTIF($F$3:$F$42,R17)</f>
        <v>1</v>
      </c>
    </row>
    <row r="18" spans="1:19" ht="15" customHeight="1" x14ac:dyDescent="0.2">
      <c r="A18" s="28"/>
      <c r="B18" s="29"/>
      <c r="C18" s="39"/>
      <c r="D18" s="7">
        <v>264960</v>
      </c>
      <c r="E18" s="8" t="s">
        <v>1</v>
      </c>
      <c r="F18" s="8" t="s">
        <v>24</v>
      </c>
      <c r="G18" s="9">
        <v>3</v>
      </c>
      <c r="H18" s="9">
        <v>16</v>
      </c>
      <c r="I18" s="10">
        <v>3.6</v>
      </c>
      <c r="K18" s="50">
        <v>0</v>
      </c>
      <c r="M18" s="57" t="s">
        <v>65</v>
      </c>
      <c r="N18" s="79">
        <f>SUMPRODUCT(K3:K42,H3:H42)</f>
        <v>189</v>
      </c>
      <c r="O18" s="58" t="s">
        <v>64</v>
      </c>
      <c r="P18" s="80">
        <f>O4</f>
        <v>190</v>
      </c>
      <c r="R18" s="85" t="s">
        <v>27</v>
      </c>
      <c r="S18" s="86">
        <f>COUNTIF($F$3:$F$42,R18)</f>
        <v>1</v>
      </c>
    </row>
    <row r="19" spans="1:19" ht="15" customHeight="1" x14ac:dyDescent="0.2">
      <c r="A19" s="33" t="s">
        <v>42</v>
      </c>
      <c r="B19" s="30" t="s">
        <v>49</v>
      </c>
      <c r="C19" s="20"/>
      <c r="D19" s="7">
        <v>424242</v>
      </c>
      <c r="E19" s="8" t="s">
        <v>2</v>
      </c>
      <c r="F19" s="8" t="s">
        <v>28</v>
      </c>
      <c r="G19" s="9">
        <v>2.7</v>
      </c>
      <c r="H19" s="9">
        <v>10</v>
      </c>
      <c r="I19" s="11">
        <v>15.8</v>
      </c>
      <c r="K19" s="50">
        <v>0</v>
      </c>
      <c r="M19" s="57" t="s">
        <v>66</v>
      </c>
      <c r="N19" s="79">
        <f>SUMPRODUCT(K3:K42,I3:I42)</f>
        <v>175</v>
      </c>
      <c r="O19" s="58" t="s">
        <v>64</v>
      </c>
      <c r="P19" s="75">
        <f>O5</f>
        <v>180</v>
      </c>
      <c r="R19" s="85" t="s">
        <v>17</v>
      </c>
      <c r="S19" s="86">
        <f>COUNTIF($F$3:$F$42,R19)</f>
        <v>1</v>
      </c>
    </row>
    <row r="20" spans="1:19" ht="15" customHeight="1" x14ac:dyDescent="0.2">
      <c r="A20" s="34"/>
      <c r="B20" s="31"/>
      <c r="C20" s="21"/>
      <c r="D20" s="7">
        <v>212811</v>
      </c>
      <c r="E20" s="8" t="s">
        <v>1</v>
      </c>
      <c r="F20" s="8" t="s">
        <v>27</v>
      </c>
      <c r="G20" s="9">
        <v>3.9</v>
      </c>
      <c r="H20" s="9">
        <v>12</v>
      </c>
      <c r="I20" s="10">
        <v>3.6</v>
      </c>
      <c r="K20" s="50">
        <v>1</v>
      </c>
      <c r="M20" s="93" t="s">
        <v>67</v>
      </c>
      <c r="N20" s="90">
        <f>K3</f>
        <v>0</v>
      </c>
      <c r="O20" s="91" t="s">
        <v>64</v>
      </c>
      <c r="P20" s="92">
        <f>K17</f>
        <v>0</v>
      </c>
      <c r="R20" s="85" t="s">
        <v>29</v>
      </c>
      <c r="S20" s="86">
        <f>COUNTIF($F$3:$F$42,R20)</f>
        <v>1</v>
      </c>
    </row>
    <row r="21" spans="1:19" ht="15" customHeight="1" x14ac:dyDescent="0.2">
      <c r="A21" s="35"/>
      <c r="B21" s="32"/>
      <c r="C21" s="22"/>
      <c r="D21" s="7">
        <v>375269</v>
      </c>
      <c r="E21" s="8" t="s">
        <v>3</v>
      </c>
      <c r="F21" s="8" t="s">
        <v>12</v>
      </c>
      <c r="G21" s="9">
        <v>8</v>
      </c>
      <c r="H21" s="9">
        <v>11</v>
      </c>
      <c r="I21" s="11">
        <v>5.3</v>
      </c>
      <c r="K21" s="50">
        <v>1</v>
      </c>
      <c r="M21" s="94" t="s">
        <v>68</v>
      </c>
      <c r="N21" s="95">
        <f>K10</f>
        <v>0</v>
      </c>
      <c r="O21" s="96" t="s">
        <v>64</v>
      </c>
      <c r="P21" s="97">
        <f>K17</f>
        <v>0</v>
      </c>
      <c r="R21" s="85" t="s">
        <v>36</v>
      </c>
      <c r="S21" s="86">
        <f>COUNTIF($F$3:$F$42,R21)</f>
        <v>1</v>
      </c>
    </row>
    <row r="22" spans="1:19" ht="15" customHeight="1" x14ac:dyDescent="0.2">
      <c r="A22" s="33" t="s">
        <v>42</v>
      </c>
      <c r="B22" s="26" t="s">
        <v>44</v>
      </c>
      <c r="C22" s="20"/>
      <c r="D22" s="7">
        <v>413122</v>
      </c>
      <c r="E22" s="8" t="s">
        <v>2</v>
      </c>
      <c r="F22" s="8" t="s">
        <v>12</v>
      </c>
      <c r="G22" s="9">
        <v>6.2</v>
      </c>
      <c r="H22" s="9">
        <v>10</v>
      </c>
      <c r="I22" s="11">
        <v>19.8</v>
      </c>
      <c r="K22" s="50">
        <v>1</v>
      </c>
      <c r="M22" s="93" t="s">
        <v>71</v>
      </c>
      <c r="N22" s="90">
        <f>SUMIF(E3:E42,E3,K3:K42)</f>
        <v>7</v>
      </c>
      <c r="O22" s="91" t="s">
        <v>69</v>
      </c>
      <c r="P22" s="92">
        <f>O6</f>
        <v>5</v>
      </c>
      <c r="R22" s="85" t="s">
        <v>19</v>
      </c>
      <c r="S22" s="86">
        <f>COUNTIF($F$3:$F$42,R22)</f>
        <v>1</v>
      </c>
    </row>
    <row r="23" spans="1:19" ht="15" customHeight="1" x14ac:dyDescent="0.2">
      <c r="A23" s="34"/>
      <c r="B23" s="26"/>
      <c r="C23" s="21"/>
      <c r="D23" s="7">
        <v>578406</v>
      </c>
      <c r="E23" s="8" t="s">
        <v>4</v>
      </c>
      <c r="F23" s="8" t="s">
        <v>17</v>
      </c>
      <c r="G23" s="9">
        <v>6.2</v>
      </c>
      <c r="H23" s="9">
        <v>12</v>
      </c>
      <c r="I23" s="11">
        <v>10.799999999999999</v>
      </c>
      <c r="K23" s="50">
        <v>1</v>
      </c>
      <c r="M23" s="94" t="s">
        <v>72</v>
      </c>
      <c r="N23" s="95">
        <f>SUMIF(E3:E42,E4,K3:K42)</f>
        <v>3</v>
      </c>
      <c r="O23" s="96" t="s">
        <v>69</v>
      </c>
      <c r="P23" s="97">
        <f>O7</f>
        <v>3</v>
      </c>
      <c r="R23" s="85" t="s">
        <v>37</v>
      </c>
      <c r="S23" s="86">
        <f>COUNTIF($F$3:$F$42,R23)</f>
        <v>1</v>
      </c>
    </row>
    <row r="24" spans="1:19" ht="15" customHeight="1" x14ac:dyDescent="0.2">
      <c r="A24" s="35"/>
      <c r="B24" s="26"/>
      <c r="C24" s="22"/>
      <c r="D24" s="7">
        <v>492082</v>
      </c>
      <c r="E24" s="8" t="s">
        <v>2</v>
      </c>
      <c r="F24" s="8" t="s">
        <v>29</v>
      </c>
      <c r="G24" s="9">
        <v>6.4</v>
      </c>
      <c r="H24" s="9">
        <v>9</v>
      </c>
      <c r="I24" s="11">
        <v>16.2</v>
      </c>
      <c r="K24" s="50">
        <v>1</v>
      </c>
      <c r="M24" s="89" t="s">
        <v>75</v>
      </c>
      <c r="N24" s="90">
        <f>SUMIF(E3:E42,E32,K3:K42)</f>
        <v>3</v>
      </c>
      <c r="O24" s="91" t="s">
        <v>69</v>
      </c>
      <c r="P24" s="92">
        <f>N25*3</f>
        <v>3</v>
      </c>
      <c r="R24" s="85" t="s">
        <v>31</v>
      </c>
      <c r="S24" s="86">
        <f>COUNTIF($F$3:$F$42,R24)</f>
        <v>1</v>
      </c>
    </row>
    <row r="25" spans="1:19" ht="15" customHeight="1" x14ac:dyDescent="0.2">
      <c r="A25" s="33" t="s">
        <v>42</v>
      </c>
      <c r="B25" s="26" t="s">
        <v>45</v>
      </c>
      <c r="C25" s="21"/>
      <c r="D25" s="7">
        <v>351066</v>
      </c>
      <c r="E25" s="8" t="s">
        <v>3</v>
      </c>
      <c r="F25" s="8" t="s">
        <v>13</v>
      </c>
      <c r="G25" s="9">
        <v>4.4000000000000004</v>
      </c>
      <c r="H25" s="9">
        <v>8</v>
      </c>
      <c r="I25" s="11">
        <v>5.6999999999999993</v>
      </c>
      <c r="K25" s="50">
        <v>1</v>
      </c>
      <c r="M25" s="94" t="s">
        <v>76</v>
      </c>
      <c r="N25" s="98">
        <v>1</v>
      </c>
      <c r="O25" s="96" t="s">
        <v>69</v>
      </c>
      <c r="P25" s="97">
        <f>SUMIF(E3:E42,E22,K3:K42)/100</f>
        <v>0.04</v>
      </c>
      <c r="R25" s="85" t="s">
        <v>35</v>
      </c>
      <c r="S25" s="86">
        <f>COUNTIF($F$3:$F$42,R25)</f>
        <v>1</v>
      </c>
    </row>
    <row r="26" spans="1:19" ht="15" customHeight="1" x14ac:dyDescent="0.2">
      <c r="A26" s="34"/>
      <c r="B26" s="26"/>
      <c r="C26" s="21"/>
      <c r="D26" s="7">
        <v>361711</v>
      </c>
      <c r="E26" s="8" t="s">
        <v>3</v>
      </c>
      <c r="F26" s="8" t="s">
        <v>13</v>
      </c>
      <c r="G26" s="9">
        <v>3.9</v>
      </c>
      <c r="H26" s="9">
        <v>9</v>
      </c>
      <c r="I26" s="11">
        <v>5.6</v>
      </c>
      <c r="K26" s="50">
        <v>1</v>
      </c>
      <c r="M26" s="57" t="s">
        <v>79</v>
      </c>
      <c r="N26" s="79">
        <f>K35</f>
        <v>1</v>
      </c>
      <c r="O26" s="58" t="s">
        <v>58</v>
      </c>
      <c r="P26" s="75">
        <f>K34</f>
        <v>1</v>
      </c>
      <c r="R26" s="85" t="s">
        <v>25</v>
      </c>
      <c r="S26" s="86">
        <f>COUNTIF($F$3:$F$42,R26)</f>
        <v>1</v>
      </c>
    </row>
    <row r="27" spans="1:19" ht="15" customHeight="1" x14ac:dyDescent="0.2">
      <c r="A27" s="35"/>
      <c r="B27" s="26"/>
      <c r="C27" s="21"/>
      <c r="D27" s="7">
        <v>680966</v>
      </c>
      <c r="E27" s="8" t="s">
        <v>5</v>
      </c>
      <c r="F27" s="8" t="s">
        <v>36</v>
      </c>
      <c r="G27" s="9">
        <v>5.7</v>
      </c>
      <c r="H27" s="9">
        <v>9</v>
      </c>
      <c r="I27" s="11">
        <v>15.1</v>
      </c>
      <c r="K27" s="50">
        <v>0</v>
      </c>
      <c r="M27" s="57" t="s">
        <v>80</v>
      </c>
      <c r="N27" s="79">
        <f>K30</f>
        <v>1</v>
      </c>
      <c r="O27" s="58" t="s">
        <v>58</v>
      </c>
      <c r="P27" s="75">
        <f>K29</f>
        <v>1</v>
      </c>
      <c r="R27" s="85" t="s">
        <v>23</v>
      </c>
      <c r="S27" s="86">
        <f>COUNTIF($F$3:$F$42,R27)</f>
        <v>1</v>
      </c>
    </row>
    <row r="28" spans="1:19" ht="15" customHeight="1" x14ac:dyDescent="0.2">
      <c r="A28" s="33" t="s">
        <v>42</v>
      </c>
      <c r="B28" s="26" t="s">
        <v>46</v>
      </c>
      <c r="C28" s="23"/>
      <c r="D28" s="7">
        <v>559720</v>
      </c>
      <c r="E28" s="8" t="s">
        <v>4</v>
      </c>
      <c r="F28" s="8" t="s">
        <v>19</v>
      </c>
      <c r="G28" s="9">
        <v>4.7</v>
      </c>
      <c r="H28" s="9">
        <v>10</v>
      </c>
      <c r="I28" s="11">
        <v>12.299999999999999</v>
      </c>
      <c r="K28" s="50">
        <v>0</v>
      </c>
      <c r="M28" s="57" t="s">
        <v>81</v>
      </c>
      <c r="N28" s="79">
        <f>K26</f>
        <v>1</v>
      </c>
      <c r="O28" s="58" t="s">
        <v>58</v>
      </c>
      <c r="P28" s="75">
        <f>K25</f>
        <v>1</v>
      </c>
      <c r="R28" s="85" t="s">
        <v>32</v>
      </c>
      <c r="S28" s="86">
        <f>COUNTIF($F$3:$F$42,R28)</f>
        <v>1</v>
      </c>
    </row>
    <row r="29" spans="1:19" ht="15" customHeight="1" x14ac:dyDescent="0.2">
      <c r="A29" s="34"/>
      <c r="B29" s="26"/>
      <c r="C29" s="21"/>
      <c r="D29" s="7">
        <v>203171</v>
      </c>
      <c r="E29" s="8" t="s">
        <v>1</v>
      </c>
      <c r="F29" s="8" t="s">
        <v>11</v>
      </c>
      <c r="G29" s="9">
        <v>4.5999999999999996</v>
      </c>
      <c r="H29" s="9">
        <v>9</v>
      </c>
      <c r="I29" s="10">
        <v>3.3000000000000003</v>
      </c>
      <c r="K29" s="50">
        <v>1</v>
      </c>
      <c r="M29" s="57" t="s">
        <v>82</v>
      </c>
      <c r="N29" s="79">
        <f>K22</f>
        <v>1</v>
      </c>
      <c r="O29" s="58" t="s">
        <v>58</v>
      </c>
      <c r="P29" s="75">
        <f>K21</f>
        <v>1</v>
      </c>
      <c r="R29" s="85" t="s">
        <v>18</v>
      </c>
      <c r="S29" s="86">
        <f>COUNTIF($F$3:$F$42,R29)</f>
        <v>1</v>
      </c>
    </row>
    <row r="30" spans="1:19" ht="15" customHeight="1" x14ac:dyDescent="0.2">
      <c r="A30" s="35"/>
      <c r="B30" s="26"/>
      <c r="C30" s="24"/>
      <c r="D30" s="7">
        <v>289410</v>
      </c>
      <c r="E30" s="8" t="s">
        <v>1</v>
      </c>
      <c r="F30" s="8" t="s">
        <v>11</v>
      </c>
      <c r="G30" s="9">
        <v>2.4</v>
      </c>
      <c r="H30" s="9">
        <v>11</v>
      </c>
      <c r="I30" s="10">
        <v>3</v>
      </c>
      <c r="K30" s="50">
        <v>1</v>
      </c>
      <c r="M30" s="94" t="s">
        <v>83</v>
      </c>
      <c r="N30" s="95">
        <f>K8</f>
        <v>1</v>
      </c>
      <c r="O30" s="96" t="s">
        <v>58</v>
      </c>
      <c r="P30" s="97">
        <f>K7</f>
        <v>1</v>
      </c>
      <c r="R30" s="85" t="s">
        <v>14</v>
      </c>
      <c r="S30" s="86">
        <f>COUNTIF($F$3:$F$42,R30)</f>
        <v>1</v>
      </c>
    </row>
    <row r="31" spans="1:19" ht="15" customHeight="1" x14ac:dyDescent="0.2">
      <c r="A31" s="33" t="s">
        <v>42</v>
      </c>
      <c r="B31" s="26" t="s">
        <v>40</v>
      </c>
      <c r="C31" s="21"/>
      <c r="D31" s="7">
        <v>611489</v>
      </c>
      <c r="E31" s="8" t="s">
        <v>5</v>
      </c>
      <c r="F31" s="8" t="s">
        <v>37</v>
      </c>
      <c r="G31" s="9">
        <v>4.3</v>
      </c>
      <c r="H31" s="9">
        <v>9</v>
      </c>
      <c r="I31" s="11">
        <v>13.2</v>
      </c>
      <c r="K31" s="50">
        <v>0</v>
      </c>
      <c r="M31" s="57" t="s">
        <v>84</v>
      </c>
      <c r="N31" s="82">
        <v>0</v>
      </c>
      <c r="O31" s="58" t="s">
        <v>69</v>
      </c>
      <c r="P31" s="75">
        <f>SUMIF(F3:F42,F9,K3:K42)/100</f>
        <v>0</v>
      </c>
      <c r="R31" s="85" t="s">
        <v>30</v>
      </c>
      <c r="S31" s="86">
        <f>COUNTIF($F$3:$F$42,R31)</f>
        <v>1</v>
      </c>
    </row>
    <row r="32" spans="1:19" ht="15" customHeight="1" thickBot="1" x14ac:dyDescent="0.25">
      <c r="A32" s="34"/>
      <c r="B32" s="26"/>
      <c r="C32" s="21"/>
      <c r="D32" s="7">
        <v>597995</v>
      </c>
      <c r="E32" s="8" t="s">
        <v>4</v>
      </c>
      <c r="F32" s="8" t="s">
        <v>31</v>
      </c>
      <c r="G32" s="9">
        <v>6</v>
      </c>
      <c r="H32" s="9">
        <v>13</v>
      </c>
      <c r="I32" s="11">
        <v>15.5</v>
      </c>
      <c r="K32" s="50">
        <v>0</v>
      </c>
      <c r="M32" s="57" t="s">
        <v>86</v>
      </c>
      <c r="N32" s="79">
        <f>P31*100</f>
        <v>0</v>
      </c>
      <c r="O32" s="58" t="s">
        <v>58</v>
      </c>
      <c r="P32" s="75">
        <f>N31*S3</f>
        <v>0</v>
      </c>
      <c r="R32" s="87" t="s">
        <v>15</v>
      </c>
      <c r="S32" s="88">
        <f>COUNTIF($F$3:$F$42,R32)</f>
        <v>1</v>
      </c>
    </row>
    <row r="33" spans="1:21" ht="15" customHeight="1" x14ac:dyDescent="0.2">
      <c r="A33" s="35"/>
      <c r="B33" s="26"/>
      <c r="C33" s="21"/>
      <c r="D33" s="7">
        <v>651631</v>
      </c>
      <c r="E33" s="8" t="s">
        <v>5</v>
      </c>
      <c r="F33" s="8" t="s">
        <v>35</v>
      </c>
      <c r="G33" s="9">
        <v>7.1</v>
      </c>
      <c r="H33" s="9">
        <v>9</v>
      </c>
      <c r="I33" s="11">
        <v>12.9</v>
      </c>
      <c r="K33" s="50">
        <v>1</v>
      </c>
      <c r="M33" s="57" t="s">
        <v>85</v>
      </c>
      <c r="N33" s="82">
        <v>0</v>
      </c>
      <c r="O33" s="58" t="s">
        <v>69</v>
      </c>
      <c r="P33" s="75">
        <f>SUMIF(F3:F42,F4,K3:K42)/100</f>
        <v>0</v>
      </c>
    </row>
    <row r="34" spans="1:21" ht="15" customHeight="1" thickBot="1" x14ac:dyDescent="0.25">
      <c r="A34" s="33" t="s">
        <v>42</v>
      </c>
      <c r="B34" s="26" t="s">
        <v>47</v>
      </c>
      <c r="C34" s="23"/>
      <c r="D34" s="7">
        <v>221352</v>
      </c>
      <c r="E34" s="8" t="s">
        <v>1</v>
      </c>
      <c r="F34" s="8" t="s">
        <v>10</v>
      </c>
      <c r="G34" s="9">
        <v>4.5</v>
      </c>
      <c r="H34" s="9">
        <v>8</v>
      </c>
      <c r="I34" s="10">
        <v>3.3</v>
      </c>
      <c r="K34" s="50">
        <v>1</v>
      </c>
      <c r="M34" s="60" t="s">
        <v>86</v>
      </c>
      <c r="N34" s="99">
        <f>P33*100</f>
        <v>0</v>
      </c>
      <c r="O34" s="61" t="s">
        <v>58</v>
      </c>
      <c r="P34" s="76">
        <f>N33*S4</f>
        <v>0</v>
      </c>
    </row>
    <row r="35" spans="1:21" ht="15" customHeight="1" x14ac:dyDescent="0.2">
      <c r="A35" s="34"/>
      <c r="B35" s="26"/>
      <c r="C35" s="21"/>
      <c r="D35" s="7">
        <v>273406</v>
      </c>
      <c r="E35" s="8" t="s">
        <v>1</v>
      </c>
      <c r="F35" s="8" t="s">
        <v>10</v>
      </c>
      <c r="G35" s="9">
        <v>5.5</v>
      </c>
      <c r="H35" s="9">
        <v>8</v>
      </c>
      <c r="I35" s="10">
        <v>2.6999999999999997</v>
      </c>
      <c r="K35" s="50">
        <v>1</v>
      </c>
      <c r="O35" s="5"/>
    </row>
    <row r="36" spans="1:21" ht="15" customHeight="1" x14ac:dyDescent="0.2">
      <c r="A36" s="35"/>
      <c r="B36" s="26"/>
      <c r="C36" s="24"/>
      <c r="D36" s="7">
        <v>281659</v>
      </c>
      <c r="E36" s="8" t="s">
        <v>1</v>
      </c>
      <c r="F36" s="8" t="s">
        <v>25</v>
      </c>
      <c r="G36" s="9">
        <v>1.5</v>
      </c>
      <c r="H36" s="9">
        <v>14</v>
      </c>
      <c r="I36" s="10">
        <v>2.9</v>
      </c>
      <c r="K36" s="50">
        <v>0</v>
      </c>
      <c r="O36" s="5"/>
    </row>
    <row r="37" spans="1:21" ht="15" customHeight="1" x14ac:dyDescent="0.2">
      <c r="A37" s="33" t="s">
        <v>42</v>
      </c>
      <c r="B37" s="26" t="s">
        <v>43</v>
      </c>
      <c r="C37" s="21"/>
      <c r="D37" s="7">
        <v>327894</v>
      </c>
      <c r="E37" s="8" t="s">
        <v>3</v>
      </c>
      <c r="F37" s="8" t="s">
        <v>23</v>
      </c>
      <c r="G37" s="9">
        <v>1.5</v>
      </c>
      <c r="H37" s="9">
        <v>11</v>
      </c>
      <c r="I37" s="11">
        <v>6</v>
      </c>
      <c r="K37" s="50">
        <v>0</v>
      </c>
      <c r="O37" s="5"/>
    </row>
    <row r="38" spans="1:21" ht="15.75" customHeight="1" x14ac:dyDescent="0.2">
      <c r="A38" s="34"/>
      <c r="B38" s="26"/>
      <c r="C38" s="21"/>
      <c r="D38" s="7">
        <v>579193</v>
      </c>
      <c r="E38" s="8" t="s">
        <v>4</v>
      </c>
      <c r="F38" s="8" t="s">
        <v>32</v>
      </c>
      <c r="G38" s="9">
        <v>1.7</v>
      </c>
      <c r="H38" s="9">
        <v>12</v>
      </c>
      <c r="I38" s="11">
        <v>7.9</v>
      </c>
      <c r="K38" s="50">
        <v>0</v>
      </c>
      <c r="O38" s="5"/>
    </row>
    <row r="39" spans="1:21" ht="15" customHeight="1" x14ac:dyDescent="0.2">
      <c r="A39" s="35"/>
      <c r="B39" s="26"/>
      <c r="C39" s="21"/>
      <c r="D39" s="7">
        <v>579333</v>
      </c>
      <c r="E39" s="8" t="s">
        <v>4</v>
      </c>
      <c r="F39" s="8" t="s">
        <v>18</v>
      </c>
      <c r="G39" s="9">
        <v>5.5</v>
      </c>
      <c r="H39" s="9">
        <v>9</v>
      </c>
      <c r="I39" s="11">
        <v>14.5</v>
      </c>
      <c r="K39" s="50">
        <v>1</v>
      </c>
      <c r="O39" s="5"/>
    </row>
    <row r="40" spans="1:21" ht="15" customHeight="1" x14ac:dyDescent="0.2">
      <c r="A40" s="36" t="s">
        <v>42</v>
      </c>
      <c r="B40" s="26" t="s">
        <v>48</v>
      </c>
      <c r="C40" s="23"/>
      <c r="D40" s="7">
        <v>469347</v>
      </c>
      <c r="E40" s="8" t="s">
        <v>2</v>
      </c>
      <c r="F40" s="8" t="s">
        <v>14</v>
      </c>
      <c r="G40" s="9">
        <v>7.1</v>
      </c>
      <c r="H40" s="9">
        <v>9</v>
      </c>
      <c r="I40" s="11">
        <v>20.299999999999997</v>
      </c>
      <c r="K40" s="50">
        <v>1</v>
      </c>
      <c r="O40" s="5"/>
    </row>
    <row r="41" spans="1:21" ht="15" customHeight="1" x14ac:dyDescent="0.2">
      <c r="A41" s="37"/>
      <c r="B41" s="26"/>
      <c r="C41" s="21"/>
      <c r="D41" s="7">
        <v>427777</v>
      </c>
      <c r="E41" s="8" t="s">
        <v>2</v>
      </c>
      <c r="F41" s="8" t="s">
        <v>30</v>
      </c>
      <c r="G41" s="9">
        <v>5.5</v>
      </c>
      <c r="H41" s="9">
        <v>14</v>
      </c>
      <c r="I41" s="11">
        <v>19</v>
      </c>
      <c r="K41" s="50">
        <v>0</v>
      </c>
      <c r="O41" s="5"/>
    </row>
    <row r="42" spans="1:21" ht="15.75" customHeight="1" thickBot="1" x14ac:dyDescent="0.25">
      <c r="A42" s="38"/>
      <c r="B42" s="27"/>
      <c r="C42" s="25"/>
      <c r="D42" s="12">
        <v>450085</v>
      </c>
      <c r="E42" s="13" t="s">
        <v>2</v>
      </c>
      <c r="F42" s="13" t="s">
        <v>15</v>
      </c>
      <c r="G42" s="14">
        <v>2.2999999999999998</v>
      </c>
      <c r="H42" s="14">
        <v>14</v>
      </c>
      <c r="I42" s="15">
        <v>18.899999999999999</v>
      </c>
      <c r="K42" s="51">
        <v>0</v>
      </c>
      <c r="O42" s="5"/>
      <c r="R42" s="1"/>
      <c r="S42" s="1"/>
      <c r="T42" s="1"/>
      <c r="U42" s="1"/>
    </row>
    <row r="43" spans="1:21" ht="19" x14ac:dyDescent="0.2">
      <c r="B43" s="16"/>
      <c r="C43" s="16"/>
    </row>
    <row r="44" spans="1:21" ht="19" x14ac:dyDescent="0.2">
      <c r="B44" s="16"/>
      <c r="C44" s="16"/>
    </row>
  </sheetData>
  <autoFilter ref="D2:I2" xr:uid="{00000000-0001-0000-0000-000000000000}">
    <sortState xmlns:xlrd2="http://schemas.microsoft.com/office/spreadsheetml/2017/richdata2" ref="D3:I42">
      <sortCondition ref="F2:F42"/>
    </sortState>
  </autoFilter>
  <sortState xmlns:xlrd2="http://schemas.microsoft.com/office/spreadsheetml/2017/richdata2" ref="R3:S32">
    <sortCondition descending="1" ref="S3:S32"/>
  </sortState>
  <mergeCells count="26">
    <mergeCell ref="R1:S1"/>
    <mergeCell ref="M16:P16"/>
    <mergeCell ref="M2:O2"/>
    <mergeCell ref="M10:P10"/>
    <mergeCell ref="M12:P12"/>
    <mergeCell ref="A34:A36"/>
    <mergeCell ref="C3:C18"/>
    <mergeCell ref="A2:C2"/>
    <mergeCell ref="A1:C1"/>
    <mergeCell ref="D1:I1"/>
    <mergeCell ref="B40:B42"/>
    <mergeCell ref="A3:B18"/>
    <mergeCell ref="B19:B21"/>
    <mergeCell ref="B34:B36"/>
    <mergeCell ref="B22:B24"/>
    <mergeCell ref="B25:B27"/>
    <mergeCell ref="B28:B30"/>
    <mergeCell ref="B31:B33"/>
    <mergeCell ref="B37:B39"/>
    <mergeCell ref="A37:A39"/>
    <mergeCell ref="A40:A42"/>
    <mergeCell ref="A19:A21"/>
    <mergeCell ref="A22:A24"/>
    <mergeCell ref="A25:A27"/>
    <mergeCell ref="A28:A30"/>
    <mergeCell ref="A31:A33"/>
  </mergeCells>
  <pageMargins left="1.1023622047244095" right="0.31496062992125984" top="0.74803149606299213" bottom="0.74803149606299213" header="0" footer="0"/>
  <pageSetup paperSize="9" scale="28" orientation="landscape" r:id="rId1"/>
  <headerFooter>
    <oddHeader>&amp;L&amp;"+,Regular"Group Portfolio - Problem No. 3&amp;R&amp;"+,Regular"BN2290 ORT</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Downsizing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Portfolio Problem 4 (GT4)</dc:title>
  <dc:creator>despico</dc:creator>
  <cp:lastModifiedBy>Microsoft Office User</cp:lastModifiedBy>
  <cp:lastPrinted>2015-11-06T19:43:33Z</cp:lastPrinted>
  <dcterms:created xsi:type="dcterms:W3CDTF">2015-11-02T08:32:51Z</dcterms:created>
  <dcterms:modified xsi:type="dcterms:W3CDTF">2022-03-03T09:43:57Z</dcterms:modified>
</cp:coreProperties>
</file>