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latih" sheetId="1" r:id="rId1"/>
    <sheet name="Sheet1" sheetId="2" r:id="rId2"/>
    <sheet name="Sheet2" sheetId="3" r:id="rId3"/>
    <sheet name="KELAS1" sheetId="4" r:id="rId4"/>
    <sheet name="KELAS2" sheetId="5" r:id="rId5"/>
    <sheet name="Sheet5" sheetId="6" r:id="rId6"/>
  </sheets>
  <calcPr calcId="144525"/>
</workbook>
</file>

<file path=xl/calcChain.xml><?xml version="1.0" encoding="utf-8"?>
<calcChain xmlns="http://schemas.openxmlformats.org/spreadsheetml/2006/main">
  <c r="I14" i="4" l="1"/>
  <c r="G10" i="5"/>
  <c r="H10" i="5"/>
  <c r="G10" i="6"/>
  <c r="J11" i="6" l="1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10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11" i="5"/>
  <c r="G12" i="5"/>
  <c r="G13" i="5"/>
  <c r="G14" i="5"/>
  <c r="G15" i="5"/>
  <c r="G16" i="5"/>
  <c r="G17" i="5"/>
  <c r="G18" i="5"/>
  <c r="G19" i="5"/>
  <c r="G20" i="5"/>
  <c r="G21" i="5"/>
  <c r="S61" i="3"/>
  <c r="R61" i="3"/>
  <c r="S64" i="3"/>
  <c r="T64" i="3"/>
  <c r="V64" i="3"/>
  <c r="R64" i="3"/>
  <c r="U63" i="3"/>
  <c r="S63" i="3"/>
  <c r="R63" i="3"/>
  <c r="T63" i="3"/>
  <c r="U62" i="3"/>
  <c r="T62" i="3"/>
  <c r="S62" i="3"/>
  <c r="R62" i="3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H338" i="3"/>
  <c r="H339" i="3"/>
  <c r="H340" i="3"/>
  <c r="H341" i="3"/>
  <c r="H342" i="3"/>
  <c r="H343" i="3"/>
  <c r="H344" i="3"/>
  <c r="H345" i="3"/>
  <c r="H346" i="3"/>
  <c r="H347" i="3"/>
  <c r="H327" i="3"/>
  <c r="H328" i="3"/>
  <c r="H329" i="3"/>
  <c r="H330" i="3"/>
  <c r="H331" i="3"/>
  <c r="H332" i="3"/>
  <c r="H333" i="3"/>
  <c r="H334" i="3"/>
  <c r="H335" i="3"/>
  <c r="H336" i="3"/>
  <c r="H337" i="3"/>
  <c r="H319" i="3"/>
  <c r="H320" i="3"/>
  <c r="H321" i="3"/>
  <c r="H322" i="3"/>
  <c r="H323" i="3"/>
  <c r="H324" i="3"/>
  <c r="H325" i="3"/>
  <c r="H326" i="3"/>
  <c r="H318" i="3"/>
  <c r="G318" i="3"/>
  <c r="R34" i="3"/>
  <c r="R35" i="3"/>
  <c r="R36" i="3"/>
  <c r="R33" i="3"/>
  <c r="R32" i="3"/>
  <c r="R31" i="3"/>
  <c r="V30" i="3"/>
  <c r="U30" i="3"/>
  <c r="T30" i="3"/>
  <c r="S30" i="3"/>
  <c r="R30" i="3"/>
  <c r="Y30" i="3"/>
  <c r="T31" i="3"/>
  <c r="W30" i="3"/>
  <c r="X30" i="3"/>
  <c r="X29" i="3"/>
  <c r="Y29" i="3"/>
  <c r="W29" i="3"/>
  <c r="V29" i="3"/>
  <c r="R29" i="3"/>
  <c r="U29" i="3"/>
  <c r="T29" i="3"/>
  <c r="S29" i="3"/>
  <c r="S28" i="3"/>
  <c r="R28" i="3"/>
  <c r="R27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284" i="3"/>
  <c r="L284" i="3"/>
  <c r="R117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V116" i="3"/>
  <c r="U116" i="3"/>
  <c r="T116" i="3"/>
  <c r="S117" i="3"/>
  <c r="R116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J284" i="3"/>
  <c r="I284" i="3"/>
  <c r="S121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285" i="3"/>
  <c r="H286" i="3"/>
  <c r="H287" i="3"/>
  <c r="H288" i="3"/>
  <c r="H289" i="3"/>
  <c r="H290" i="3"/>
  <c r="H291" i="3"/>
  <c r="H292" i="3"/>
  <c r="H293" i="3"/>
  <c r="H294" i="3"/>
  <c r="H295" i="3"/>
  <c r="H284" i="3"/>
  <c r="R68" i="3"/>
  <c r="S31" i="3" l="1"/>
  <c r="S118" i="3"/>
  <c r="S125" i="3"/>
  <c r="R118" i="3"/>
  <c r="R115" i="3"/>
  <c r="R114" i="3"/>
  <c r="J107" i="3"/>
  <c r="R66" i="3"/>
  <c r="J74" i="3"/>
  <c r="B80" i="3"/>
  <c r="J69" i="3"/>
  <c r="J64" i="3"/>
  <c r="B75" i="3"/>
  <c r="B39" i="3"/>
  <c r="B28" i="3"/>
  <c r="B30" i="3"/>
  <c r="G347" i="3" l="1"/>
  <c r="G25" i="3"/>
  <c r="H12" i="5" l="1"/>
  <c r="H11" i="5"/>
  <c r="G285" i="3"/>
  <c r="G324" i="3"/>
  <c r="G332" i="3"/>
  <c r="G340" i="3"/>
  <c r="G284" i="3"/>
  <c r="G325" i="3"/>
  <c r="G333" i="3"/>
  <c r="G341" i="3"/>
  <c r="G320" i="3"/>
  <c r="G328" i="3"/>
  <c r="G336" i="3"/>
  <c r="G344" i="3"/>
  <c r="G321" i="3"/>
  <c r="G329" i="3"/>
  <c r="G337" i="3"/>
  <c r="G345" i="3"/>
  <c r="G322" i="3"/>
  <c r="G326" i="3"/>
  <c r="G330" i="3"/>
  <c r="G334" i="3"/>
  <c r="G338" i="3"/>
  <c r="G342" i="3"/>
  <c r="G346" i="3"/>
  <c r="G319" i="3"/>
  <c r="G323" i="3"/>
  <c r="G327" i="3"/>
  <c r="G331" i="3"/>
  <c r="G335" i="3"/>
  <c r="G339" i="3"/>
  <c r="G343" i="3"/>
  <c r="T115" i="3"/>
  <c r="S115" i="3"/>
  <c r="S114" i="3"/>
  <c r="R113" i="3"/>
  <c r="S110" i="3"/>
  <c r="T110" i="3"/>
  <c r="U110" i="3"/>
  <c r="V110" i="3"/>
  <c r="W110" i="3"/>
  <c r="R110" i="3"/>
  <c r="S109" i="3"/>
  <c r="T109" i="3"/>
  <c r="U109" i="3"/>
  <c r="V109" i="3"/>
  <c r="W109" i="3"/>
  <c r="R109" i="3"/>
  <c r="S108" i="3"/>
  <c r="T108" i="3"/>
  <c r="U108" i="3"/>
  <c r="V108" i="3"/>
  <c r="W108" i="3"/>
  <c r="R108" i="3"/>
  <c r="S104" i="3"/>
  <c r="T104" i="3"/>
  <c r="U104" i="3"/>
  <c r="V104" i="3"/>
  <c r="W104" i="3"/>
  <c r="R104" i="3"/>
  <c r="S103" i="3"/>
  <c r="T103" i="3"/>
  <c r="U103" i="3"/>
  <c r="V103" i="3"/>
  <c r="W103" i="3"/>
  <c r="R103" i="3"/>
  <c r="S102" i="3"/>
  <c r="T102" i="3"/>
  <c r="U102" i="3"/>
  <c r="V102" i="3"/>
  <c r="W102" i="3"/>
  <c r="R102" i="3"/>
  <c r="S99" i="3"/>
  <c r="T99" i="3"/>
  <c r="U99" i="3"/>
  <c r="V99" i="3"/>
  <c r="W99" i="3"/>
  <c r="R99" i="3"/>
  <c r="S98" i="3"/>
  <c r="T98" i="3"/>
  <c r="U98" i="3"/>
  <c r="V98" i="3"/>
  <c r="W98" i="3"/>
  <c r="R98" i="3"/>
  <c r="S97" i="3"/>
  <c r="T97" i="3"/>
  <c r="U97" i="3"/>
  <c r="V97" i="3"/>
  <c r="W97" i="3"/>
  <c r="R97" i="3"/>
  <c r="K114" i="3"/>
  <c r="L114" i="3"/>
  <c r="M114" i="3"/>
  <c r="N114" i="3"/>
  <c r="O114" i="3"/>
  <c r="J114" i="3"/>
  <c r="K113" i="3"/>
  <c r="L113" i="3"/>
  <c r="M113" i="3"/>
  <c r="N113" i="3"/>
  <c r="O113" i="3"/>
  <c r="J113" i="3"/>
  <c r="K112" i="3"/>
  <c r="L112" i="3"/>
  <c r="M112" i="3"/>
  <c r="N112" i="3"/>
  <c r="O112" i="3"/>
  <c r="J112" i="3"/>
  <c r="K109" i="3"/>
  <c r="L109" i="3"/>
  <c r="M109" i="3"/>
  <c r="N109" i="3"/>
  <c r="O109" i="3"/>
  <c r="J109" i="3"/>
  <c r="K108" i="3"/>
  <c r="L108" i="3"/>
  <c r="M108" i="3"/>
  <c r="N108" i="3"/>
  <c r="O108" i="3"/>
  <c r="J108" i="3"/>
  <c r="K107" i="3"/>
  <c r="L107" i="3"/>
  <c r="M107" i="3"/>
  <c r="N107" i="3"/>
  <c r="O107" i="3"/>
  <c r="K104" i="3"/>
  <c r="L104" i="3"/>
  <c r="M104" i="3"/>
  <c r="N104" i="3"/>
  <c r="O104" i="3"/>
  <c r="J104" i="3"/>
  <c r="K103" i="3"/>
  <c r="L103" i="3"/>
  <c r="M103" i="3"/>
  <c r="N103" i="3"/>
  <c r="O103" i="3"/>
  <c r="J103" i="3"/>
  <c r="K102" i="3"/>
  <c r="L102" i="3"/>
  <c r="M102" i="3"/>
  <c r="N102" i="3"/>
  <c r="O102" i="3"/>
  <c r="J102" i="3"/>
  <c r="K99" i="3"/>
  <c r="L99" i="3"/>
  <c r="M99" i="3"/>
  <c r="N99" i="3"/>
  <c r="O99" i="3"/>
  <c r="J99" i="3"/>
  <c r="K98" i="3"/>
  <c r="L98" i="3"/>
  <c r="M98" i="3"/>
  <c r="N98" i="3"/>
  <c r="O98" i="3"/>
  <c r="J98" i="3"/>
  <c r="K97" i="3"/>
  <c r="L97" i="3"/>
  <c r="M97" i="3"/>
  <c r="N97" i="3"/>
  <c r="O97" i="3"/>
  <c r="J97" i="3"/>
  <c r="C109" i="3"/>
  <c r="D109" i="3"/>
  <c r="E109" i="3"/>
  <c r="F109" i="3"/>
  <c r="G109" i="3"/>
  <c r="B109" i="3"/>
  <c r="C106" i="3"/>
  <c r="D106" i="3"/>
  <c r="E106" i="3"/>
  <c r="F106" i="3"/>
  <c r="G106" i="3"/>
  <c r="B106" i="3"/>
  <c r="C103" i="3"/>
  <c r="D103" i="3"/>
  <c r="E103" i="3"/>
  <c r="F103" i="3"/>
  <c r="G103" i="3"/>
  <c r="B103" i="3"/>
  <c r="C100" i="3"/>
  <c r="D100" i="3"/>
  <c r="E100" i="3"/>
  <c r="F100" i="3"/>
  <c r="G100" i="3"/>
  <c r="B100" i="3"/>
  <c r="C97" i="3"/>
  <c r="D97" i="3"/>
  <c r="E97" i="3"/>
  <c r="F97" i="3"/>
  <c r="G97" i="3"/>
  <c r="B97" i="3"/>
  <c r="J93" i="3"/>
  <c r="K93" i="3"/>
  <c r="L93" i="3"/>
  <c r="J92" i="3"/>
  <c r="K92" i="3"/>
  <c r="L92" i="3"/>
  <c r="J91" i="3"/>
  <c r="K91" i="3"/>
  <c r="L91" i="3"/>
  <c r="J90" i="3"/>
  <c r="K90" i="3"/>
  <c r="L90" i="3"/>
  <c r="I90" i="3"/>
  <c r="I91" i="3"/>
  <c r="I92" i="3"/>
  <c r="I93" i="3"/>
  <c r="J89" i="3"/>
  <c r="K89" i="3"/>
  <c r="L89" i="3"/>
  <c r="J88" i="3"/>
  <c r="K88" i="3"/>
  <c r="L88" i="3"/>
  <c r="I89" i="3"/>
  <c r="I88" i="3"/>
  <c r="K82" i="3"/>
  <c r="L82" i="3"/>
  <c r="M82" i="3"/>
  <c r="N82" i="3"/>
  <c r="O82" i="3"/>
  <c r="K81" i="3"/>
  <c r="L81" i="3"/>
  <c r="M81" i="3"/>
  <c r="N81" i="3"/>
  <c r="O81" i="3"/>
  <c r="J81" i="3"/>
  <c r="K80" i="3"/>
  <c r="L80" i="3"/>
  <c r="M80" i="3"/>
  <c r="N80" i="3"/>
  <c r="O80" i="3"/>
  <c r="K75" i="3"/>
  <c r="L75" i="3"/>
  <c r="M75" i="3"/>
  <c r="N75" i="3"/>
  <c r="O75" i="3"/>
  <c r="K76" i="3"/>
  <c r="L76" i="3"/>
  <c r="M76" i="3"/>
  <c r="N76" i="3"/>
  <c r="O76" i="3"/>
  <c r="J75" i="3"/>
  <c r="K74" i="3"/>
  <c r="L74" i="3"/>
  <c r="M74" i="3"/>
  <c r="N74" i="3"/>
  <c r="O74" i="3"/>
  <c r="K71" i="3"/>
  <c r="L71" i="3"/>
  <c r="M71" i="3"/>
  <c r="N71" i="3"/>
  <c r="O71" i="3"/>
  <c r="J71" i="3"/>
  <c r="K70" i="3"/>
  <c r="L70" i="3"/>
  <c r="M70" i="3"/>
  <c r="N70" i="3"/>
  <c r="O70" i="3"/>
  <c r="J70" i="3"/>
  <c r="K69" i="3"/>
  <c r="L69" i="3"/>
  <c r="M69" i="3"/>
  <c r="N69" i="3"/>
  <c r="O69" i="3"/>
  <c r="J76" i="3"/>
  <c r="J65" i="3"/>
  <c r="K65" i="3"/>
  <c r="K61" i="3"/>
  <c r="L61" i="3"/>
  <c r="M61" i="3"/>
  <c r="N61" i="3"/>
  <c r="O61" i="3"/>
  <c r="J61" i="3"/>
  <c r="O66" i="3"/>
  <c r="K66" i="3"/>
  <c r="L66" i="3"/>
  <c r="M66" i="3"/>
  <c r="N66" i="3"/>
  <c r="J66" i="3"/>
  <c r="L65" i="3"/>
  <c r="M65" i="3"/>
  <c r="N65" i="3"/>
  <c r="O65" i="3"/>
  <c r="K64" i="3"/>
  <c r="L64" i="3"/>
  <c r="M64" i="3"/>
  <c r="N64" i="3"/>
  <c r="O64" i="3"/>
  <c r="C82" i="3"/>
  <c r="D82" i="3"/>
  <c r="E82" i="3"/>
  <c r="F82" i="3"/>
  <c r="G82" i="3"/>
  <c r="B82" i="3"/>
  <c r="C81" i="3"/>
  <c r="D81" i="3"/>
  <c r="E81" i="3"/>
  <c r="F81" i="3"/>
  <c r="G81" i="3"/>
  <c r="B81" i="3"/>
  <c r="C80" i="3"/>
  <c r="D80" i="3"/>
  <c r="E80" i="3"/>
  <c r="F80" i="3"/>
  <c r="G80" i="3"/>
  <c r="C77" i="3"/>
  <c r="D77" i="3"/>
  <c r="E77" i="3"/>
  <c r="F77" i="3"/>
  <c r="G77" i="3"/>
  <c r="B77" i="3"/>
  <c r="C76" i="3"/>
  <c r="D76" i="3"/>
  <c r="E76" i="3"/>
  <c r="F76" i="3"/>
  <c r="G76" i="3"/>
  <c r="B76" i="3"/>
  <c r="C75" i="3"/>
  <c r="D75" i="3"/>
  <c r="E75" i="3"/>
  <c r="F75" i="3"/>
  <c r="G75" i="3"/>
  <c r="C72" i="3"/>
  <c r="D72" i="3"/>
  <c r="E72" i="3"/>
  <c r="F72" i="3"/>
  <c r="G72" i="3"/>
  <c r="B72" i="3"/>
  <c r="C69" i="3"/>
  <c r="D69" i="3"/>
  <c r="E69" i="3"/>
  <c r="F69" i="3"/>
  <c r="G69" i="3"/>
  <c r="B69" i="3"/>
  <c r="C68" i="3"/>
  <c r="D68" i="3"/>
  <c r="E68" i="3"/>
  <c r="F68" i="3"/>
  <c r="G68" i="3"/>
  <c r="B68" i="3"/>
  <c r="C67" i="3"/>
  <c r="D67" i="3"/>
  <c r="E67" i="3"/>
  <c r="F67" i="3"/>
  <c r="G67" i="3"/>
  <c r="B67" i="3"/>
  <c r="C64" i="3"/>
  <c r="D64" i="3"/>
  <c r="E64" i="3"/>
  <c r="F64" i="3"/>
  <c r="G64" i="3"/>
  <c r="B64" i="3"/>
  <c r="C61" i="3"/>
  <c r="D61" i="3"/>
  <c r="E61" i="3"/>
  <c r="F61" i="3"/>
  <c r="G61" i="3"/>
  <c r="B61" i="3"/>
  <c r="J56" i="3"/>
  <c r="K56" i="3"/>
  <c r="L56" i="3"/>
  <c r="J57" i="3"/>
  <c r="K57" i="3"/>
  <c r="L57" i="3"/>
  <c r="I57" i="3"/>
  <c r="I56" i="3"/>
  <c r="J54" i="3"/>
  <c r="K54" i="3"/>
  <c r="L54" i="3"/>
  <c r="J55" i="3"/>
  <c r="K55" i="3"/>
  <c r="L55" i="3"/>
  <c r="I55" i="3"/>
  <c r="I54" i="3"/>
  <c r="J53" i="3"/>
  <c r="K53" i="3"/>
  <c r="L53" i="3"/>
  <c r="I53" i="3"/>
  <c r="J52" i="3"/>
  <c r="K52" i="3"/>
  <c r="L52" i="3"/>
  <c r="I52" i="3"/>
  <c r="H14" i="5" l="1"/>
  <c r="H13" i="5"/>
  <c r="U115" i="3"/>
  <c r="J80" i="3"/>
  <c r="J82" i="3" s="1"/>
  <c r="R60" i="3" s="1"/>
  <c r="O36" i="3"/>
  <c r="O33" i="3"/>
  <c r="O39" i="3" s="1"/>
  <c r="O25" i="3"/>
  <c r="O29" i="3" s="1"/>
  <c r="O22" i="3"/>
  <c r="G36" i="3"/>
  <c r="G40" i="3" s="1"/>
  <c r="G33" i="3"/>
  <c r="G39" i="3" s="1"/>
  <c r="G41" i="3" s="1"/>
  <c r="G22" i="3"/>
  <c r="G28" i="3" s="1"/>
  <c r="N36" i="3"/>
  <c r="N33" i="3"/>
  <c r="N25" i="3"/>
  <c r="N22" i="3"/>
  <c r="F36" i="3"/>
  <c r="F33" i="3"/>
  <c r="F25" i="3"/>
  <c r="F22" i="3"/>
  <c r="L18" i="3"/>
  <c r="K18" i="3"/>
  <c r="J18" i="3"/>
  <c r="I18" i="3"/>
  <c r="L17" i="3"/>
  <c r="M22" i="3" s="1"/>
  <c r="K17" i="3"/>
  <c r="L22" i="3" s="1"/>
  <c r="J17" i="3"/>
  <c r="K22" i="3" s="1"/>
  <c r="I17" i="3"/>
  <c r="J22" i="3" s="1"/>
  <c r="L16" i="3"/>
  <c r="E36" i="3" s="1"/>
  <c r="K16" i="3"/>
  <c r="D36" i="3" s="1"/>
  <c r="J16" i="3"/>
  <c r="C36" i="3" s="1"/>
  <c r="I16" i="3"/>
  <c r="B36" i="3" s="1"/>
  <c r="L15" i="3"/>
  <c r="E33" i="3" s="1"/>
  <c r="E39" i="3" s="1"/>
  <c r="K15" i="3"/>
  <c r="D33" i="3" s="1"/>
  <c r="D39" i="3" s="1"/>
  <c r="J15" i="3"/>
  <c r="C33" i="3" s="1"/>
  <c r="C39" i="3" s="1"/>
  <c r="I15" i="3"/>
  <c r="B33" i="3" s="1"/>
  <c r="L14" i="3"/>
  <c r="E25" i="3" s="1"/>
  <c r="K14" i="3"/>
  <c r="D25" i="3" s="1"/>
  <c r="J14" i="3"/>
  <c r="C25" i="3" s="1"/>
  <c r="I14" i="3"/>
  <c r="B25" i="3" s="1"/>
  <c r="L13" i="3"/>
  <c r="M36" i="3" s="1"/>
  <c r="K13" i="3"/>
  <c r="L25" i="3" s="1"/>
  <c r="L29" i="3" s="1"/>
  <c r="J13" i="3"/>
  <c r="K36" i="3" s="1"/>
  <c r="I13" i="3"/>
  <c r="J36" i="3" s="1"/>
  <c r="J18" i="2"/>
  <c r="K18" i="2"/>
  <c r="L18" i="2"/>
  <c r="I18" i="2"/>
  <c r="J17" i="2"/>
  <c r="J27" i="2" s="1"/>
  <c r="K17" i="2"/>
  <c r="K27" i="2" s="1"/>
  <c r="L17" i="2"/>
  <c r="L27" i="2" s="1"/>
  <c r="I17" i="2"/>
  <c r="I27" i="2" s="1"/>
  <c r="J16" i="2"/>
  <c r="J26" i="2" s="1"/>
  <c r="J28" i="2" s="1"/>
  <c r="K16" i="2"/>
  <c r="K26" i="2" s="1"/>
  <c r="K28" i="2" s="1"/>
  <c r="L16" i="2"/>
  <c r="M27" i="2" s="1"/>
  <c r="I16" i="2"/>
  <c r="I26" i="2" s="1"/>
  <c r="I28" i="2" s="1"/>
  <c r="J15" i="2"/>
  <c r="C27" i="2" s="1"/>
  <c r="K15" i="2"/>
  <c r="K21" i="2" s="1"/>
  <c r="L15" i="2"/>
  <c r="E27" i="2" s="1"/>
  <c r="I15" i="2"/>
  <c r="B27" i="2" s="1"/>
  <c r="J14" i="2"/>
  <c r="C26" i="2" s="1"/>
  <c r="C28" i="2" s="1"/>
  <c r="K14" i="2"/>
  <c r="D22" i="2" s="1"/>
  <c r="L14" i="2"/>
  <c r="E26" i="2" s="1"/>
  <c r="E28" i="2" s="1"/>
  <c r="I14" i="2"/>
  <c r="B26" i="2" s="1"/>
  <c r="B28" i="2" s="1"/>
  <c r="J13" i="2"/>
  <c r="C21" i="2" s="1"/>
  <c r="K13" i="2"/>
  <c r="D21" i="2" s="1"/>
  <c r="D23" i="2" s="1"/>
  <c r="L13" i="2"/>
  <c r="F22" i="2" s="1"/>
  <c r="I13" i="2"/>
  <c r="B21" i="2" s="1"/>
  <c r="S116" i="3" l="1"/>
  <c r="R124" i="3"/>
  <c r="U64" i="3"/>
  <c r="B32" i="2"/>
  <c r="E32" i="2"/>
  <c r="C32" i="2"/>
  <c r="B22" i="2"/>
  <c r="B23" i="2" s="1"/>
  <c r="E21" i="2"/>
  <c r="E23" i="2" s="1"/>
  <c r="E22" i="2"/>
  <c r="C22" i="2"/>
  <c r="C23" i="2" s="1"/>
  <c r="F26" i="2"/>
  <c r="D26" i="2"/>
  <c r="F27" i="2"/>
  <c r="D27" i="2"/>
  <c r="I21" i="2"/>
  <c r="L21" i="2"/>
  <c r="J21" i="2"/>
  <c r="M22" i="2"/>
  <c r="K22" i="2"/>
  <c r="K23" i="2" s="1"/>
  <c r="M26" i="2"/>
  <c r="M28" i="2" s="1"/>
  <c r="F21" i="2"/>
  <c r="F23" i="2" s="1"/>
  <c r="M21" i="2"/>
  <c r="M23" i="2" s="1"/>
  <c r="M31" i="2" s="1"/>
  <c r="I22" i="2"/>
  <c r="L22" i="2"/>
  <c r="J22" i="2"/>
  <c r="L26" i="2"/>
  <c r="L28" i="2" s="1"/>
  <c r="B40" i="3"/>
  <c r="B41" i="3" s="1"/>
  <c r="D40" i="3"/>
  <c r="D41" i="3" s="1"/>
  <c r="F28" i="3"/>
  <c r="F39" i="3"/>
  <c r="N39" i="3"/>
  <c r="C40" i="3"/>
  <c r="C41" i="3" s="1"/>
  <c r="E40" i="3"/>
  <c r="E41" i="3" s="1"/>
  <c r="F40" i="3"/>
  <c r="N29" i="3"/>
  <c r="D22" i="3"/>
  <c r="D28" i="3" s="1"/>
  <c r="K25" i="3"/>
  <c r="K29" i="3" s="1"/>
  <c r="M25" i="3"/>
  <c r="M29" i="3" s="1"/>
  <c r="L33" i="3"/>
  <c r="L39" i="3" s="1"/>
  <c r="L36" i="3"/>
  <c r="B22" i="3"/>
  <c r="E22" i="3"/>
  <c r="E28" i="3" s="1"/>
  <c r="C22" i="3"/>
  <c r="C28" i="3" s="1"/>
  <c r="J25" i="3"/>
  <c r="J29" i="3" s="1"/>
  <c r="J33" i="3"/>
  <c r="J39" i="3" s="1"/>
  <c r="M33" i="3"/>
  <c r="O40" i="3" s="1"/>
  <c r="O41" i="3" s="1"/>
  <c r="K33" i="3"/>
  <c r="K39" i="3" s="1"/>
  <c r="K175" i="3" l="1"/>
  <c r="K191" i="3"/>
  <c r="K207" i="3"/>
  <c r="K223" i="3"/>
  <c r="K239" i="3"/>
  <c r="K255" i="3"/>
  <c r="K271" i="3"/>
  <c r="K159" i="3"/>
  <c r="K145" i="3"/>
  <c r="K168" i="3"/>
  <c r="K184" i="3"/>
  <c r="K212" i="3"/>
  <c r="K244" i="3"/>
  <c r="K276" i="3"/>
  <c r="K150" i="3"/>
  <c r="K210" i="3"/>
  <c r="K242" i="3"/>
  <c r="K274" i="3"/>
  <c r="K148" i="3"/>
  <c r="K183" i="3"/>
  <c r="K199" i="3"/>
  <c r="K215" i="3"/>
  <c r="K231" i="3"/>
  <c r="K247" i="3"/>
  <c r="K263" i="3"/>
  <c r="K279" i="3"/>
  <c r="K167" i="3"/>
  <c r="K132" i="3"/>
  <c r="K176" i="3"/>
  <c r="K196" i="3"/>
  <c r="K228" i="3"/>
  <c r="K260" i="3"/>
  <c r="K164" i="3"/>
  <c r="K194" i="3"/>
  <c r="K226" i="3"/>
  <c r="K258" i="3"/>
  <c r="K162" i="3"/>
  <c r="S123" i="3"/>
  <c r="S124" i="3"/>
  <c r="S122" i="3"/>
  <c r="R121" i="3"/>
  <c r="K169" i="3"/>
  <c r="K173" i="3"/>
  <c r="K181" i="3"/>
  <c r="K189" i="3"/>
  <c r="K197" i="3"/>
  <c r="K205" i="3"/>
  <c r="K213" i="3"/>
  <c r="K221" i="3"/>
  <c r="K229" i="3"/>
  <c r="K237" i="3"/>
  <c r="K245" i="3"/>
  <c r="K253" i="3"/>
  <c r="K261" i="3"/>
  <c r="K269" i="3"/>
  <c r="K277" i="3"/>
  <c r="K157" i="3"/>
  <c r="K165" i="3"/>
  <c r="K143" i="3"/>
  <c r="K151" i="3"/>
  <c r="K131" i="3"/>
  <c r="K174" i="3"/>
  <c r="K182" i="3"/>
  <c r="K192" i="3"/>
  <c r="K208" i="3"/>
  <c r="K224" i="3"/>
  <c r="K240" i="3"/>
  <c r="K256" i="3"/>
  <c r="K272" i="3"/>
  <c r="K160" i="3"/>
  <c r="K146" i="3"/>
  <c r="K190" i="3"/>
  <c r="K206" i="3"/>
  <c r="K222" i="3"/>
  <c r="K238" i="3"/>
  <c r="K254" i="3"/>
  <c r="K270" i="3"/>
  <c r="K158" i="3"/>
  <c r="K144" i="3"/>
  <c r="R125" i="3"/>
  <c r="R122" i="3"/>
  <c r="K177" i="3"/>
  <c r="K185" i="3"/>
  <c r="K193" i="3"/>
  <c r="K201" i="3"/>
  <c r="K209" i="3"/>
  <c r="K217" i="3"/>
  <c r="K225" i="3"/>
  <c r="K233" i="3"/>
  <c r="K241" i="3"/>
  <c r="K249" i="3"/>
  <c r="K257" i="3"/>
  <c r="K265" i="3"/>
  <c r="K273" i="3"/>
  <c r="K153" i="3"/>
  <c r="K161" i="3"/>
  <c r="K139" i="3"/>
  <c r="K147" i="3"/>
  <c r="K134" i="3"/>
  <c r="K170" i="3"/>
  <c r="K178" i="3"/>
  <c r="K186" i="3"/>
  <c r="K200" i="3"/>
  <c r="K216" i="3"/>
  <c r="K232" i="3"/>
  <c r="K248" i="3"/>
  <c r="K264" i="3"/>
  <c r="K280" i="3"/>
  <c r="K138" i="3"/>
  <c r="K133" i="3"/>
  <c r="K198" i="3"/>
  <c r="K214" i="3"/>
  <c r="K230" i="3"/>
  <c r="K246" i="3"/>
  <c r="K262" i="3"/>
  <c r="K278" i="3"/>
  <c r="K166" i="3"/>
  <c r="K152" i="3"/>
  <c r="R126" i="3"/>
  <c r="K171" i="3"/>
  <c r="K179" i="3"/>
  <c r="K187" i="3"/>
  <c r="K195" i="3"/>
  <c r="K203" i="3"/>
  <c r="K211" i="3"/>
  <c r="K219" i="3"/>
  <c r="K227" i="3"/>
  <c r="K235" i="3"/>
  <c r="K243" i="3"/>
  <c r="K251" i="3"/>
  <c r="K259" i="3"/>
  <c r="K267" i="3"/>
  <c r="K275" i="3"/>
  <c r="K155" i="3"/>
  <c r="K163" i="3"/>
  <c r="K141" i="3"/>
  <c r="K149" i="3"/>
  <c r="K136" i="3"/>
  <c r="K172" i="3"/>
  <c r="K180" i="3"/>
  <c r="K188" i="3"/>
  <c r="K204" i="3"/>
  <c r="K220" i="3"/>
  <c r="K236" i="3"/>
  <c r="K252" i="3"/>
  <c r="K268" i="3"/>
  <c r="K156" i="3"/>
  <c r="K142" i="3"/>
  <c r="K137" i="3"/>
  <c r="K202" i="3"/>
  <c r="K218" i="3"/>
  <c r="K234" i="3"/>
  <c r="K250" i="3"/>
  <c r="K266" i="3"/>
  <c r="K154" i="3"/>
  <c r="K140" i="3"/>
  <c r="K135" i="3"/>
  <c r="R123" i="3"/>
  <c r="S126" i="3"/>
  <c r="R67" i="3"/>
  <c r="R70" i="3"/>
  <c r="I222" i="3"/>
  <c r="I230" i="3"/>
  <c r="I238" i="3"/>
  <c r="I244" i="3"/>
  <c r="I248" i="3"/>
  <c r="I252" i="3"/>
  <c r="I256" i="3"/>
  <c r="I260" i="3"/>
  <c r="I264" i="3"/>
  <c r="I268" i="3"/>
  <c r="I272" i="3"/>
  <c r="I276" i="3"/>
  <c r="I280" i="3"/>
  <c r="I199" i="3"/>
  <c r="I203" i="3"/>
  <c r="I207" i="3"/>
  <c r="I211" i="3"/>
  <c r="I215" i="3"/>
  <c r="I185" i="3"/>
  <c r="I189" i="3"/>
  <c r="I193" i="3"/>
  <c r="I171" i="3"/>
  <c r="I175" i="3"/>
  <c r="I179" i="3"/>
  <c r="I183" i="3"/>
  <c r="I158" i="3"/>
  <c r="I162" i="3"/>
  <c r="I166" i="3"/>
  <c r="I149" i="3"/>
  <c r="I153" i="3"/>
  <c r="I134" i="3"/>
  <c r="I138" i="3"/>
  <c r="I142" i="3"/>
  <c r="I146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198" i="3"/>
  <c r="I202" i="3"/>
  <c r="I206" i="3"/>
  <c r="I210" i="3"/>
  <c r="I214" i="3"/>
  <c r="I184" i="3"/>
  <c r="I188" i="3"/>
  <c r="I192" i="3"/>
  <c r="I170" i="3"/>
  <c r="I174" i="3"/>
  <c r="I178" i="3"/>
  <c r="I182" i="3"/>
  <c r="I157" i="3"/>
  <c r="I161" i="3"/>
  <c r="I165" i="3"/>
  <c r="I169" i="3"/>
  <c r="I152" i="3"/>
  <c r="I133" i="3"/>
  <c r="I137" i="3"/>
  <c r="I141" i="3"/>
  <c r="I145" i="3"/>
  <c r="I131" i="3"/>
  <c r="Q67" i="3"/>
  <c r="Q71" i="3"/>
  <c r="Q70" i="3"/>
  <c r="I218" i="3"/>
  <c r="I226" i="3"/>
  <c r="I234" i="3"/>
  <c r="I242" i="3"/>
  <c r="I246" i="3"/>
  <c r="I250" i="3"/>
  <c r="I254" i="3"/>
  <c r="I258" i="3"/>
  <c r="I262" i="3"/>
  <c r="I266" i="3"/>
  <c r="I270" i="3"/>
  <c r="I274" i="3"/>
  <c r="I278" i="3"/>
  <c r="I197" i="3"/>
  <c r="I201" i="3"/>
  <c r="I205" i="3"/>
  <c r="I209" i="3"/>
  <c r="I213" i="3"/>
  <c r="I217" i="3"/>
  <c r="I187" i="3"/>
  <c r="I191" i="3"/>
  <c r="I195" i="3"/>
  <c r="I173" i="3"/>
  <c r="I177" i="3"/>
  <c r="I181" i="3"/>
  <c r="I156" i="3"/>
  <c r="I160" i="3"/>
  <c r="I164" i="3"/>
  <c r="I168" i="3"/>
  <c r="I151" i="3"/>
  <c r="I132" i="3"/>
  <c r="I136" i="3"/>
  <c r="I140" i="3"/>
  <c r="I144" i="3"/>
  <c r="I148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196" i="3"/>
  <c r="I200" i="3"/>
  <c r="I204" i="3"/>
  <c r="I208" i="3"/>
  <c r="I212" i="3"/>
  <c r="I216" i="3"/>
  <c r="I186" i="3"/>
  <c r="I190" i="3"/>
  <c r="I194" i="3"/>
  <c r="I172" i="3"/>
  <c r="I176" i="3"/>
  <c r="I180" i="3"/>
  <c r="I155" i="3"/>
  <c r="I159" i="3"/>
  <c r="I163" i="3"/>
  <c r="I167" i="3"/>
  <c r="I150" i="3"/>
  <c r="I154" i="3"/>
  <c r="I135" i="3"/>
  <c r="I139" i="3"/>
  <c r="I143" i="3"/>
  <c r="I147" i="3"/>
  <c r="Q69" i="3"/>
  <c r="Q68" i="3"/>
  <c r="I240" i="3"/>
  <c r="I236" i="3"/>
  <c r="I232" i="3"/>
  <c r="I228" i="3"/>
  <c r="I224" i="3"/>
  <c r="I220" i="3"/>
  <c r="R69" i="3"/>
  <c r="R71" i="3"/>
  <c r="Q66" i="3"/>
  <c r="K31" i="2"/>
  <c r="I32" i="2"/>
  <c r="J32" i="2"/>
  <c r="K32" i="2"/>
  <c r="O45" i="3"/>
  <c r="L32" i="2"/>
  <c r="M32" i="2"/>
  <c r="M33" i="2" s="1"/>
  <c r="L23" i="2"/>
  <c r="L31" i="2" s="1"/>
  <c r="D28" i="2"/>
  <c r="G29" i="3"/>
  <c r="G30" i="3" s="1"/>
  <c r="J23" i="2"/>
  <c r="J31" i="2" s="1"/>
  <c r="J33" i="2" s="1"/>
  <c r="I23" i="2"/>
  <c r="I31" i="2" s="1"/>
  <c r="F28" i="2"/>
  <c r="F32" i="2" s="1"/>
  <c r="O28" i="3"/>
  <c r="O30" i="3" s="1"/>
  <c r="F29" i="3"/>
  <c r="F30" i="3" s="1"/>
  <c r="F44" i="3" s="1"/>
  <c r="K28" i="3"/>
  <c r="K30" i="3" s="1"/>
  <c r="C29" i="3"/>
  <c r="C30" i="3" s="1"/>
  <c r="C44" i="3" s="1"/>
  <c r="N28" i="3"/>
  <c r="N30" i="3" s="1"/>
  <c r="J28" i="3"/>
  <c r="J30" i="3" s="1"/>
  <c r="B29" i="3"/>
  <c r="N40" i="3"/>
  <c r="N41" i="3" s="1"/>
  <c r="N45" i="3" s="1"/>
  <c r="M39" i="3"/>
  <c r="L40" i="3"/>
  <c r="L41" i="3" s="1"/>
  <c r="L45" i="3" s="1"/>
  <c r="M28" i="3"/>
  <c r="M30" i="3" s="1"/>
  <c r="E29" i="3"/>
  <c r="E30" i="3" s="1"/>
  <c r="E44" i="3" s="1"/>
  <c r="M40" i="3"/>
  <c r="K40" i="3"/>
  <c r="K41" i="3" s="1"/>
  <c r="F41" i="3"/>
  <c r="L28" i="3"/>
  <c r="L30" i="3" s="1"/>
  <c r="D29" i="3"/>
  <c r="D30" i="3" s="1"/>
  <c r="J40" i="3"/>
  <c r="J41" i="3" s="1"/>
  <c r="J45" i="3" s="1"/>
  <c r="D44" i="3" l="1"/>
  <c r="G45" i="3"/>
  <c r="G44" i="3"/>
  <c r="G46" i="3" s="1"/>
  <c r="D32" i="2"/>
  <c r="D31" i="2"/>
  <c r="D33" i="2" s="1"/>
  <c r="R21" i="2" s="1"/>
  <c r="K45" i="3"/>
  <c r="O44" i="3"/>
  <c r="O46" i="3" s="1"/>
  <c r="I33" i="2"/>
  <c r="F31" i="2"/>
  <c r="F33" i="2" s="1"/>
  <c r="T21" i="2" s="1"/>
  <c r="E31" i="2"/>
  <c r="E33" i="2" s="1"/>
  <c r="S21" i="2" s="1"/>
  <c r="L33" i="2"/>
  <c r="S22" i="2" s="1"/>
  <c r="C31" i="2"/>
  <c r="C33" i="2" s="1"/>
  <c r="Q21" i="2" s="1"/>
  <c r="B31" i="2"/>
  <c r="B33" i="2" s="1"/>
  <c r="P21" i="2" s="1"/>
  <c r="K33" i="2"/>
  <c r="R22" i="2" s="1"/>
  <c r="L44" i="3"/>
  <c r="L46" i="3" s="1"/>
  <c r="J44" i="3"/>
  <c r="J46" i="3" s="1"/>
  <c r="N44" i="3"/>
  <c r="N46" i="3" s="1"/>
  <c r="B44" i="3"/>
  <c r="B45" i="3"/>
  <c r="D45" i="3"/>
  <c r="D46" i="3" s="1"/>
  <c r="F45" i="3"/>
  <c r="F46" i="3" s="1"/>
  <c r="M44" i="3"/>
  <c r="M41" i="3"/>
  <c r="M45" i="3" s="1"/>
  <c r="K44" i="3"/>
  <c r="K46" i="3" s="1"/>
  <c r="E45" i="3"/>
  <c r="E46" i="3" s="1"/>
  <c r="U22" i="3" s="1"/>
  <c r="C45" i="3"/>
  <c r="C46" i="3" s="1"/>
  <c r="S22" i="3" s="1"/>
  <c r="V22" i="3" l="1"/>
  <c r="W23" i="3"/>
  <c r="R23" i="2"/>
  <c r="Q22" i="2"/>
  <c r="Q23" i="2" s="1"/>
  <c r="T22" i="3"/>
  <c r="S23" i="2"/>
  <c r="P22" i="2"/>
  <c r="P23" i="2" s="1"/>
  <c r="W22" i="3"/>
  <c r="W24" i="3" s="1"/>
  <c r="T22" i="2"/>
  <c r="T23" i="2" s="1"/>
  <c r="T24" i="3"/>
  <c r="B46" i="3"/>
  <c r="R23" i="3"/>
  <c r="T23" i="3"/>
  <c r="S23" i="3"/>
  <c r="S24" i="3" s="1"/>
  <c r="M46" i="3"/>
  <c r="U23" i="3" s="1"/>
  <c r="U24" i="3" s="1"/>
  <c r="V23" i="3"/>
  <c r="V24" i="3" s="1"/>
  <c r="R22" i="3" l="1"/>
  <c r="R24" i="3" s="1"/>
  <c r="G138" i="3" l="1"/>
  <c r="G142" i="3"/>
  <c r="G141" i="3"/>
  <c r="G134" i="3"/>
  <c r="G161" i="3"/>
  <c r="G153" i="3"/>
  <c r="G189" i="3"/>
  <c r="G181" i="3"/>
  <c r="G173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308" i="3"/>
  <c r="G300" i="3"/>
  <c r="G292" i="3"/>
  <c r="G135" i="3"/>
  <c r="G162" i="3"/>
  <c r="G154" i="3"/>
  <c r="G146" i="3"/>
  <c r="G182" i="3"/>
  <c r="G174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309" i="3"/>
  <c r="G301" i="3"/>
  <c r="G293" i="3"/>
  <c r="T42" i="3"/>
  <c r="T38" i="3" l="1"/>
  <c r="G289" i="3"/>
  <c r="G297" i="3"/>
  <c r="G305" i="3"/>
  <c r="G313" i="3"/>
  <c r="G195" i="3"/>
  <c r="G203" i="3"/>
  <c r="G211" i="3"/>
  <c r="G219" i="3"/>
  <c r="G227" i="3"/>
  <c r="G235" i="3"/>
  <c r="G243" i="3"/>
  <c r="G251" i="3"/>
  <c r="G259" i="3"/>
  <c r="G267" i="3"/>
  <c r="G275" i="3"/>
  <c r="G170" i="3"/>
  <c r="G178" i="3"/>
  <c r="G186" i="3"/>
  <c r="G150" i="3"/>
  <c r="G158" i="3"/>
  <c r="G166" i="3"/>
  <c r="G288" i="3"/>
  <c r="G296" i="3"/>
  <c r="G304" i="3"/>
  <c r="G312" i="3"/>
  <c r="G194" i="3"/>
  <c r="G202" i="3"/>
  <c r="G210" i="3"/>
  <c r="G218" i="3"/>
  <c r="G226" i="3"/>
  <c r="G234" i="3"/>
  <c r="G242" i="3"/>
  <c r="G250" i="3"/>
  <c r="G258" i="3"/>
  <c r="G266" i="3"/>
  <c r="G274" i="3"/>
  <c r="G169" i="3"/>
  <c r="G177" i="3"/>
  <c r="G185" i="3"/>
  <c r="G149" i="3"/>
  <c r="G157" i="3"/>
  <c r="G165" i="3"/>
  <c r="G137" i="3"/>
  <c r="G145" i="3"/>
  <c r="T39" i="3"/>
  <c r="T41" i="3"/>
  <c r="G132" i="3"/>
  <c r="T35" i="3"/>
  <c r="T40" i="3"/>
  <c r="G287" i="3"/>
  <c r="G295" i="3"/>
  <c r="G303" i="3"/>
  <c r="G311" i="3"/>
  <c r="G193" i="3"/>
  <c r="G201" i="3"/>
  <c r="G209" i="3"/>
  <c r="G217" i="3"/>
  <c r="G225" i="3"/>
  <c r="G233" i="3"/>
  <c r="G241" i="3"/>
  <c r="G249" i="3"/>
  <c r="G257" i="3"/>
  <c r="G265" i="3"/>
  <c r="G273" i="3"/>
  <c r="G168" i="3"/>
  <c r="G176" i="3"/>
  <c r="G184" i="3"/>
  <c r="G148" i="3"/>
  <c r="G156" i="3"/>
  <c r="G164" i="3"/>
  <c r="G286" i="3"/>
  <c r="G294" i="3"/>
  <c r="G302" i="3"/>
  <c r="G310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175" i="3"/>
  <c r="G183" i="3"/>
  <c r="G147" i="3"/>
  <c r="G155" i="3"/>
  <c r="G163" i="3"/>
  <c r="G136" i="3"/>
  <c r="G143" i="3"/>
  <c r="G144" i="3"/>
  <c r="T43" i="3"/>
  <c r="G291" i="3"/>
  <c r="G299" i="3"/>
  <c r="G307" i="3"/>
  <c r="G131" i="3"/>
  <c r="G197" i="3"/>
  <c r="G205" i="3"/>
  <c r="G213" i="3"/>
  <c r="G221" i="3"/>
  <c r="G229" i="3"/>
  <c r="G237" i="3"/>
  <c r="G245" i="3"/>
  <c r="G253" i="3"/>
  <c r="G261" i="3"/>
  <c r="G269" i="3"/>
  <c r="G277" i="3"/>
  <c r="G172" i="3"/>
  <c r="G180" i="3"/>
  <c r="G188" i="3"/>
  <c r="G152" i="3"/>
  <c r="G160" i="3"/>
  <c r="G133" i="3"/>
  <c r="G290" i="3"/>
  <c r="G298" i="3"/>
  <c r="G306" i="3"/>
  <c r="G196" i="3"/>
  <c r="G204" i="3"/>
  <c r="G212" i="3"/>
  <c r="G220" i="3"/>
  <c r="G228" i="3"/>
  <c r="G236" i="3"/>
  <c r="G244" i="3"/>
  <c r="G252" i="3"/>
  <c r="G260" i="3"/>
  <c r="G268" i="3"/>
  <c r="G276" i="3"/>
  <c r="G171" i="3"/>
  <c r="G179" i="3"/>
  <c r="G187" i="3"/>
  <c r="G151" i="3"/>
  <c r="G159" i="3"/>
  <c r="G167" i="3"/>
  <c r="G139" i="3"/>
  <c r="G140" i="3"/>
</calcChain>
</file>

<file path=xl/sharedStrings.xml><?xml version="1.0" encoding="utf-8"?>
<sst xmlns="http://schemas.openxmlformats.org/spreadsheetml/2006/main" count="164" uniqueCount="73">
  <si>
    <t>kelas 1 dan bukan kelas 1</t>
  </si>
  <si>
    <t>w1</t>
  </si>
  <si>
    <t>w2</t>
  </si>
  <si>
    <t>w3</t>
  </si>
  <si>
    <t>w4</t>
  </si>
  <si>
    <t>b</t>
  </si>
  <si>
    <t>lbp_mean</t>
  </si>
  <si>
    <t>lbp_stdev</t>
  </si>
  <si>
    <t>rgb_mean</t>
  </si>
  <si>
    <t>rgb_stdev</t>
  </si>
  <si>
    <t>kelas</t>
  </si>
  <si>
    <t>pers 1 dan 2 eleminasi w4</t>
  </si>
  <si>
    <t>pers 7</t>
  </si>
  <si>
    <t>pers 2 dan 3 eliminasi w4</t>
  </si>
  <si>
    <t>pers 8</t>
  </si>
  <si>
    <t>pers 7 dan 8 eliminasi w3</t>
  </si>
  <si>
    <t>pers 9</t>
  </si>
  <si>
    <t>pers 3 dan 4 eliminasi w4</t>
  </si>
  <si>
    <t>pers 4 dan 5 eliminasi w4</t>
  </si>
  <si>
    <t>pers 10</t>
  </si>
  <si>
    <t>pers 11</t>
  </si>
  <si>
    <t>pers 10 dan 11 eliminasi w3</t>
  </si>
  <si>
    <t>pers 12</t>
  </si>
  <si>
    <t>pers 9 dan 10 eliminasi w2</t>
  </si>
  <si>
    <t>pers 13</t>
  </si>
  <si>
    <t>pers 1 dan 2 eliminasi b</t>
  </si>
  <si>
    <t>pers 2 dan 3 eliminasi b</t>
  </si>
  <si>
    <t>pers 7 dan 8 eliminasi w4</t>
  </si>
  <si>
    <t>pers 3 dan 4 eliminasi b</t>
  </si>
  <si>
    <t>pers 4 dan 5 eliminasi b</t>
  </si>
  <si>
    <t>pers 10 dan 11 eliminasi w4</t>
  </si>
  <si>
    <t>pers 9 dan 12 eliminasi w3</t>
  </si>
  <si>
    <t>pers 5 dan 6 eliminasi b</t>
  </si>
  <si>
    <t>pers 14</t>
  </si>
  <si>
    <t>pers 1 dan 3</t>
  </si>
  <si>
    <t>pers 15</t>
  </si>
  <si>
    <t>pers 14 dan 15 eliminasi w4</t>
  </si>
  <si>
    <t>pers 1 dan 4</t>
  </si>
  <si>
    <t>pers 1 dan 5 eliminasi b</t>
  </si>
  <si>
    <t>pers 16</t>
  </si>
  <si>
    <t>pers 17</t>
  </si>
  <si>
    <t>pers 18</t>
  </si>
  <si>
    <t>pers 19</t>
  </si>
  <si>
    <t>pers 20</t>
  </si>
  <si>
    <t>pers 17 dan 18 eliminasi w4</t>
  </si>
  <si>
    <t>pers 16 dan 19 eliminasi w3</t>
  </si>
  <si>
    <t>pers 13 dan 20 eliminasi w2</t>
  </si>
  <si>
    <t>pers 21</t>
  </si>
  <si>
    <t>kelas 2 bukan kelas 2</t>
  </si>
  <si>
    <t>pers 8 dan 10 eliminasi w4</t>
  </si>
  <si>
    <t>pers 9 dan 11 eliminasi w3</t>
  </si>
  <si>
    <t>pers 4 dan 5</t>
  </si>
  <si>
    <t>pers 7 dan 10 eliminasi w4</t>
  </si>
  <si>
    <t>pers 12 dan 15 eliminasi w2</t>
  </si>
  <si>
    <t>pers 11 dan 14 eliminasi w3</t>
  </si>
  <si>
    <t>pers 7 dan 13 eliminasi w4</t>
  </si>
  <si>
    <t>kelas 3 bukan kelas 3</t>
  </si>
  <si>
    <t>pers 1 dan 2 eliminanasi b</t>
  </si>
  <si>
    <t>pers 5 dan 6</t>
  </si>
  <si>
    <t>pers 8 dan 9 eliminasi w4</t>
  </si>
  <si>
    <t>pers 9 dan 10 eliminasi w4</t>
  </si>
  <si>
    <t>pers 12 dan 13 eliminasi w3</t>
  </si>
  <si>
    <t>pers 14 dan 15 eliminasi w3</t>
  </si>
  <si>
    <t>pers 16 dan 17 eliminasi w2</t>
  </si>
  <si>
    <t>HITUNG DATA LATIH</t>
  </si>
  <si>
    <t>HITUNG DATA UJI</t>
  </si>
  <si>
    <t>HITUNG DATA UJI Kelas 1 bukan kelas 1</t>
  </si>
  <si>
    <t>BBBBB</t>
  </si>
  <si>
    <t>BBDBB</t>
  </si>
  <si>
    <t>BBDDB</t>
  </si>
  <si>
    <t>BBDFB</t>
  </si>
  <si>
    <t>BBDHB</t>
  </si>
  <si>
    <t>HITUNG DATA UJI Kelas 2 bukan kelas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</si>
</sst>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34" borderId="0" xfId="0" applyFill="1"/>
    <xf numFmtId="0" fontId="0" fillId="0" borderId="0" xfId="0" applyFill="1"/>
    <xf numFmtId="0" fontId="0" fillId="0" borderId="10" xfId="0" applyBorder="1"/>
    <xf numFmtId="0" fontId="0" fillId="0" borderId="10" xfId="0" applyFill="1" applyBorder="1"/>
    <xf numFmtId="0" fontId="0" fillId="34" borderId="10" xfId="0" applyFill="1" applyBorder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7" borderId="10" xfId="0" applyFill="1" applyBorder="1"/>
    <xf numFmtId="0" fontId="0" fillId="35" borderId="10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18" xfId="0" applyFill="1" applyBorder="1"/>
    <xf numFmtId="0" fontId="0" fillId="38" borderId="19" xfId="0" applyFill="1" applyBorder="1"/>
    <xf numFmtId="0" fontId="0" fillId="0" borderId="14" xfId="0" applyBorder="1"/>
    <xf numFmtId="0" fontId="0" fillId="0" borderId="20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35" borderId="21" xfId="0" applyFill="1" applyBorder="1"/>
    <xf numFmtId="0" fontId="0" fillId="35" borderId="19" xfId="0" applyFill="1" applyBorder="1"/>
    <xf numFmtId="0" fontId="0" fillId="35" borderId="18" xfId="0" applyFill="1" applyBorder="1"/>
    <xf numFmtId="0" fontId="0" fillId="34" borderId="18" xfId="0" applyFill="1" applyBorder="1"/>
    <xf numFmtId="0" fontId="0" fillId="34" borderId="21" xfId="0" applyFill="1" applyBorder="1"/>
    <xf numFmtId="0" fontId="0" fillId="34" borderId="19" xfId="0" applyFill="1" applyBorder="1"/>
    <xf numFmtId="0" fontId="0" fillId="39" borderId="18" xfId="0" applyFill="1" applyBorder="1"/>
    <xf numFmtId="0" fontId="0" fillId="39" borderId="21" xfId="0" applyFill="1" applyBorder="1"/>
    <xf numFmtId="0" fontId="0" fillId="39" borderId="19" xfId="0" applyFill="1" applyBorder="1"/>
    <xf numFmtId="0" fontId="0" fillId="36" borderId="18" xfId="0" applyFill="1" applyBorder="1"/>
    <xf numFmtId="0" fontId="0" fillId="36" borderId="21" xfId="0" applyFill="1" applyBorder="1"/>
    <xf numFmtId="0" fontId="0" fillId="36" borderId="19" xfId="0" applyFill="1" applyBorder="1"/>
    <xf numFmtId="0" fontId="0" fillId="0" borderId="18" xfId="0" applyFill="1" applyBorder="1"/>
    <xf numFmtId="0" fontId="0" fillId="0" borderId="14" xfId="0" applyFill="1" applyBorder="1"/>
    <xf numFmtId="0" fontId="0" fillId="41" borderId="18" xfId="0" applyFill="1" applyBorder="1"/>
    <xf numFmtId="0" fontId="0" fillId="41" borderId="21" xfId="0" applyFill="1" applyBorder="1"/>
    <xf numFmtId="0" fontId="0" fillId="41" borderId="19" xfId="0" applyFill="1" applyBorder="1"/>
    <xf numFmtId="0" fontId="0" fillId="40" borderId="0" xfId="0" applyFill="1"/>
    <xf numFmtId="0" fontId="0" fillId="33" borderId="0" xfId="0" applyFill="1"/>
    <xf numFmtId="0" fontId="19" fillId="33" borderId="0" xfId="0" applyFont="1" applyFill="1"/>
    <xf numFmtId="0" fontId="0" fillId="42" borderId="0" xfId="0" applyFill="1"/>
    <xf numFmtId="0" fontId="0" fillId="35" borderId="0" xfId="0" applyFill="1"/>
    <xf numFmtId="0" fontId="0" fillId="43" borderId="0" xfId="0" applyFill="1"/>
    <xf numFmtId="0" fontId="0" fillId="41" borderId="0" xfId="0" applyFill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8" workbookViewId="0">
      <selection sqref="A1:E150"/>
    </sheetView>
  </sheetViews>
  <sheetFormatPr defaultRowHeight="15" x14ac:dyDescent="0.25"/>
  <cols>
    <col min="1" max="1" width="11.28515625" customWidth="1"/>
    <col min="2" max="2" width="13.5703125" customWidth="1"/>
    <col min="3" max="3" width="11.28515625" customWidth="1"/>
    <col min="4" max="4" width="11.7109375" customWidth="1"/>
  </cols>
  <sheetData>
    <row r="1" spans="1:5" x14ac:dyDescent="0.25">
      <c r="A1">
        <v>170.8</v>
      </c>
      <c r="B1">
        <v>83.99</v>
      </c>
      <c r="C1">
        <v>102.39</v>
      </c>
      <c r="D1">
        <v>39.01</v>
      </c>
      <c r="E1">
        <v>1</v>
      </c>
    </row>
    <row r="2" spans="1:5" x14ac:dyDescent="0.25">
      <c r="A2">
        <v>143.76</v>
      </c>
      <c r="B2">
        <v>85.31</v>
      </c>
      <c r="C2">
        <v>132.36000000000001</v>
      </c>
      <c r="D2">
        <v>60.43</v>
      </c>
      <c r="E2">
        <v>1</v>
      </c>
    </row>
    <row r="3" spans="1:5" x14ac:dyDescent="0.25">
      <c r="A3">
        <v>150.15</v>
      </c>
      <c r="B3">
        <v>86.02</v>
      </c>
      <c r="C3">
        <v>97.72</v>
      </c>
      <c r="D3">
        <v>66.819999999999993</v>
      </c>
      <c r="E3">
        <v>1</v>
      </c>
    </row>
    <row r="4" spans="1:5" x14ac:dyDescent="0.25">
      <c r="A4">
        <v>147.19999999999999</v>
      </c>
      <c r="B4">
        <v>84.79</v>
      </c>
      <c r="C4">
        <v>96.54</v>
      </c>
      <c r="D4">
        <v>72.819999999999993</v>
      </c>
      <c r="E4">
        <v>1</v>
      </c>
    </row>
    <row r="5" spans="1:5" x14ac:dyDescent="0.25">
      <c r="A5">
        <v>150.21</v>
      </c>
      <c r="B5">
        <v>85.88</v>
      </c>
      <c r="C5">
        <v>83.92</v>
      </c>
      <c r="D5">
        <v>52.54</v>
      </c>
      <c r="E5">
        <v>1</v>
      </c>
    </row>
    <row r="6" spans="1:5" x14ac:dyDescent="0.25">
      <c r="A6">
        <v>152.47</v>
      </c>
      <c r="B6">
        <v>87.14</v>
      </c>
      <c r="C6">
        <v>137.03</v>
      </c>
      <c r="D6">
        <v>51.02</v>
      </c>
      <c r="E6">
        <v>1</v>
      </c>
    </row>
    <row r="7" spans="1:5" x14ac:dyDescent="0.25">
      <c r="A7">
        <v>140.69999999999999</v>
      </c>
      <c r="B7">
        <v>85.01</v>
      </c>
      <c r="C7">
        <v>104.5</v>
      </c>
      <c r="D7">
        <v>63.13</v>
      </c>
      <c r="E7">
        <v>1</v>
      </c>
    </row>
    <row r="8" spans="1:5" x14ac:dyDescent="0.25">
      <c r="A8">
        <v>152.46</v>
      </c>
      <c r="B8">
        <v>83.34</v>
      </c>
      <c r="C8">
        <v>120.29</v>
      </c>
      <c r="D8">
        <v>57.07</v>
      </c>
      <c r="E8">
        <v>1</v>
      </c>
    </row>
    <row r="9" spans="1:5" x14ac:dyDescent="0.25">
      <c r="A9">
        <v>148.87</v>
      </c>
      <c r="B9">
        <v>86.77</v>
      </c>
      <c r="C9">
        <v>123.43</v>
      </c>
      <c r="D9">
        <v>72.47</v>
      </c>
      <c r="E9">
        <v>1</v>
      </c>
    </row>
    <row r="10" spans="1:5" x14ac:dyDescent="0.25">
      <c r="A10">
        <v>146.12</v>
      </c>
      <c r="B10">
        <v>86.46</v>
      </c>
      <c r="C10">
        <v>139.30000000000001</v>
      </c>
      <c r="D10">
        <v>49.43</v>
      </c>
      <c r="E10">
        <v>1</v>
      </c>
    </row>
    <row r="11" spans="1:5" x14ac:dyDescent="0.25">
      <c r="A11">
        <v>153.9</v>
      </c>
      <c r="B11">
        <v>80.05</v>
      </c>
      <c r="C11">
        <v>144.19</v>
      </c>
      <c r="D11">
        <v>66.61</v>
      </c>
      <c r="E11">
        <v>1</v>
      </c>
    </row>
    <row r="12" spans="1:5" x14ac:dyDescent="0.25">
      <c r="A12">
        <v>147.63</v>
      </c>
      <c r="B12">
        <v>84.52</v>
      </c>
      <c r="C12">
        <v>147.59</v>
      </c>
      <c r="D12">
        <v>55.07</v>
      </c>
      <c r="E12">
        <v>1</v>
      </c>
    </row>
    <row r="13" spans="1:5" x14ac:dyDescent="0.25">
      <c r="A13">
        <v>150.81</v>
      </c>
      <c r="B13">
        <v>87.98</v>
      </c>
      <c r="C13">
        <v>151.79</v>
      </c>
      <c r="D13">
        <v>50.59</v>
      </c>
      <c r="E13">
        <v>1</v>
      </c>
    </row>
    <row r="14" spans="1:5" x14ac:dyDescent="0.25">
      <c r="A14">
        <v>145.06</v>
      </c>
      <c r="B14">
        <v>84.78</v>
      </c>
      <c r="C14">
        <v>154.97</v>
      </c>
      <c r="D14">
        <v>61.63</v>
      </c>
      <c r="E14">
        <v>1</v>
      </c>
    </row>
    <row r="15" spans="1:5" x14ac:dyDescent="0.25">
      <c r="A15">
        <v>141.4</v>
      </c>
      <c r="B15">
        <v>84.66</v>
      </c>
      <c r="C15">
        <v>131.71</v>
      </c>
      <c r="D15">
        <v>64.099999999999994</v>
      </c>
      <c r="E15">
        <v>1</v>
      </c>
    </row>
    <row r="16" spans="1:5" x14ac:dyDescent="0.25">
      <c r="A16">
        <v>153.76</v>
      </c>
      <c r="B16">
        <v>81.61</v>
      </c>
      <c r="C16">
        <v>146.29</v>
      </c>
      <c r="D16">
        <v>64.87</v>
      </c>
      <c r="E16">
        <v>1</v>
      </c>
    </row>
    <row r="17" spans="1:5" x14ac:dyDescent="0.25">
      <c r="A17">
        <v>144.99</v>
      </c>
      <c r="B17">
        <v>87.15</v>
      </c>
      <c r="C17">
        <v>107.7</v>
      </c>
      <c r="D17">
        <v>55.03</v>
      </c>
      <c r="E17">
        <v>1</v>
      </c>
    </row>
    <row r="18" spans="1:5" x14ac:dyDescent="0.25">
      <c r="A18">
        <v>148.83000000000001</v>
      </c>
      <c r="B18">
        <v>85.32</v>
      </c>
      <c r="C18">
        <v>99.13</v>
      </c>
      <c r="D18">
        <v>64.02</v>
      </c>
      <c r="E18">
        <v>1</v>
      </c>
    </row>
    <row r="19" spans="1:5" x14ac:dyDescent="0.25">
      <c r="A19">
        <v>132.79</v>
      </c>
      <c r="B19">
        <v>88.35</v>
      </c>
      <c r="C19">
        <v>118.52</v>
      </c>
      <c r="D19">
        <v>78.739999999999995</v>
      </c>
      <c r="E19">
        <v>1</v>
      </c>
    </row>
    <row r="20" spans="1:5" x14ac:dyDescent="0.25">
      <c r="A20">
        <v>143.87</v>
      </c>
      <c r="B20">
        <v>86.29</v>
      </c>
      <c r="C20">
        <v>124.85</v>
      </c>
      <c r="D20">
        <v>72.86</v>
      </c>
      <c r="E20">
        <v>1</v>
      </c>
    </row>
    <row r="21" spans="1:5" x14ac:dyDescent="0.25">
      <c r="A21">
        <v>154.93</v>
      </c>
      <c r="B21">
        <v>81.37</v>
      </c>
      <c r="C21">
        <v>86.39</v>
      </c>
      <c r="D21">
        <v>60.27</v>
      </c>
      <c r="E21">
        <v>1</v>
      </c>
    </row>
    <row r="22" spans="1:5" x14ac:dyDescent="0.25">
      <c r="A22">
        <v>140.12</v>
      </c>
      <c r="B22">
        <v>84.15</v>
      </c>
      <c r="C22">
        <v>110.16</v>
      </c>
      <c r="D22">
        <v>71.23</v>
      </c>
      <c r="E22">
        <v>1</v>
      </c>
    </row>
    <row r="23" spans="1:5" x14ac:dyDescent="0.25">
      <c r="A23">
        <v>144.44</v>
      </c>
      <c r="B23">
        <v>84.53</v>
      </c>
      <c r="C23">
        <v>93.16</v>
      </c>
      <c r="D23">
        <v>67.760000000000005</v>
      </c>
      <c r="E23">
        <v>1</v>
      </c>
    </row>
    <row r="24" spans="1:5" x14ac:dyDescent="0.25">
      <c r="A24">
        <v>137.97999999999999</v>
      </c>
      <c r="B24">
        <v>85.93</v>
      </c>
      <c r="C24">
        <v>110.57</v>
      </c>
      <c r="D24">
        <v>72.63</v>
      </c>
      <c r="E24">
        <v>1</v>
      </c>
    </row>
    <row r="25" spans="1:5" x14ac:dyDescent="0.25">
      <c r="A25">
        <v>141.06</v>
      </c>
      <c r="B25">
        <v>85.15</v>
      </c>
      <c r="C25">
        <v>108.94</v>
      </c>
      <c r="D25">
        <v>74.209999999999994</v>
      </c>
      <c r="E25">
        <v>1</v>
      </c>
    </row>
    <row r="26" spans="1:5" x14ac:dyDescent="0.25">
      <c r="A26">
        <v>151.46</v>
      </c>
      <c r="B26">
        <v>83.38</v>
      </c>
      <c r="C26">
        <v>153.63</v>
      </c>
      <c r="D26">
        <v>60.54</v>
      </c>
      <c r="E26">
        <v>1</v>
      </c>
    </row>
    <row r="27" spans="1:5" x14ac:dyDescent="0.25">
      <c r="A27">
        <v>146.59</v>
      </c>
      <c r="B27">
        <v>86.35</v>
      </c>
      <c r="C27">
        <v>148.05000000000001</v>
      </c>
      <c r="D27">
        <v>67.11</v>
      </c>
      <c r="E27">
        <v>1</v>
      </c>
    </row>
    <row r="28" spans="1:5" x14ac:dyDescent="0.25">
      <c r="A28">
        <v>139.47999999999999</v>
      </c>
      <c r="B28">
        <v>90.48</v>
      </c>
      <c r="C28">
        <v>123.13</v>
      </c>
      <c r="D28">
        <v>60.86</v>
      </c>
      <c r="E28">
        <v>1</v>
      </c>
    </row>
    <row r="29" spans="1:5" x14ac:dyDescent="0.25">
      <c r="A29">
        <v>142.86000000000001</v>
      </c>
      <c r="B29">
        <v>84.31</v>
      </c>
      <c r="C29">
        <v>149.82</v>
      </c>
      <c r="D29">
        <v>65.86</v>
      </c>
      <c r="E29">
        <v>1</v>
      </c>
    </row>
    <row r="30" spans="1:5" x14ac:dyDescent="0.25">
      <c r="A30">
        <v>147.72999999999999</v>
      </c>
      <c r="B30">
        <v>81.03</v>
      </c>
      <c r="C30">
        <v>104.86</v>
      </c>
      <c r="D30">
        <v>65.88</v>
      </c>
      <c r="E30">
        <v>1</v>
      </c>
    </row>
    <row r="31" spans="1:5" x14ac:dyDescent="0.25">
      <c r="A31">
        <v>147.13</v>
      </c>
      <c r="B31">
        <v>83.66</v>
      </c>
      <c r="C31">
        <v>109.54</v>
      </c>
      <c r="D31">
        <v>66.78</v>
      </c>
      <c r="E31">
        <v>1</v>
      </c>
    </row>
    <row r="32" spans="1:5" x14ac:dyDescent="0.25">
      <c r="A32">
        <v>145.15</v>
      </c>
      <c r="B32">
        <v>85.54</v>
      </c>
      <c r="C32">
        <v>121.65</v>
      </c>
      <c r="D32">
        <v>71.900000000000006</v>
      </c>
      <c r="E32">
        <v>1</v>
      </c>
    </row>
    <row r="33" spans="1:5" x14ac:dyDescent="0.25">
      <c r="A33">
        <v>132.4</v>
      </c>
      <c r="B33">
        <v>87.71</v>
      </c>
      <c r="C33">
        <v>108.56</v>
      </c>
      <c r="D33">
        <v>66.95</v>
      </c>
      <c r="E33">
        <v>1</v>
      </c>
    </row>
    <row r="34" spans="1:5" x14ac:dyDescent="0.25">
      <c r="A34">
        <v>141.58000000000001</v>
      </c>
      <c r="B34">
        <v>86.85</v>
      </c>
      <c r="C34">
        <v>100.5</v>
      </c>
      <c r="D34">
        <v>66.5</v>
      </c>
      <c r="E34">
        <v>1</v>
      </c>
    </row>
    <row r="35" spans="1:5" x14ac:dyDescent="0.25">
      <c r="A35">
        <v>149.06</v>
      </c>
      <c r="B35">
        <v>83.33</v>
      </c>
      <c r="C35">
        <v>108.79</v>
      </c>
      <c r="D35">
        <v>65.56</v>
      </c>
      <c r="E35">
        <v>1</v>
      </c>
    </row>
    <row r="36" spans="1:5" x14ac:dyDescent="0.25">
      <c r="A36">
        <v>141.56</v>
      </c>
      <c r="B36">
        <v>86.51</v>
      </c>
      <c r="C36">
        <v>122.18</v>
      </c>
      <c r="D36">
        <v>66.23</v>
      </c>
      <c r="E36">
        <v>1</v>
      </c>
    </row>
    <row r="37" spans="1:5" x14ac:dyDescent="0.25">
      <c r="A37">
        <v>140.62</v>
      </c>
      <c r="B37">
        <v>85.82</v>
      </c>
      <c r="C37">
        <v>114.12</v>
      </c>
      <c r="D37">
        <v>68.62</v>
      </c>
      <c r="E37">
        <v>1</v>
      </c>
    </row>
    <row r="38" spans="1:5" x14ac:dyDescent="0.25">
      <c r="A38">
        <v>151.49</v>
      </c>
      <c r="B38">
        <v>86.83</v>
      </c>
      <c r="C38">
        <v>109.75</v>
      </c>
      <c r="D38">
        <v>80.180000000000007</v>
      </c>
      <c r="E38">
        <v>1</v>
      </c>
    </row>
    <row r="39" spans="1:5" x14ac:dyDescent="0.25">
      <c r="A39">
        <v>148.27000000000001</v>
      </c>
      <c r="B39">
        <v>87.54</v>
      </c>
      <c r="C39">
        <v>126.65</v>
      </c>
      <c r="D39">
        <v>90.76</v>
      </c>
      <c r="E39">
        <v>1</v>
      </c>
    </row>
    <row r="40" spans="1:5" x14ac:dyDescent="0.25">
      <c r="A40">
        <v>144.16999999999999</v>
      </c>
      <c r="B40">
        <v>84.7</v>
      </c>
      <c r="C40">
        <v>128.16999999999999</v>
      </c>
      <c r="D40">
        <v>61.53</v>
      </c>
      <c r="E40">
        <v>1</v>
      </c>
    </row>
    <row r="41" spans="1:5" x14ac:dyDescent="0.25">
      <c r="A41">
        <v>146.04</v>
      </c>
      <c r="B41">
        <v>84.77</v>
      </c>
      <c r="C41">
        <v>125.48</v>
      </c>
      <c r="D41">
        <v>61.01</v>
      </c>
      <c r="E41">
        <v>1</v>
      </c>
    </row>
    <row r="42" spans="1:5" x14ac:dyDescent="0.25">
      <c r="A42">
        <v>147.34</v>
      </c>
      <c r="B42">
        <v>85.77</v>
      </c>
      <c r="C42">
        <v>132.36000000000001</v>
      </c>
      <c r="D42">
        <v>60.12</v>
      </c>
      <c r="E42">
        <v>1</v>
      </c>
    </row>
    <row r="43" spans="1:5" x14ac:dyDescent="0.25">
      <c r="A43">
        <v>151.11000000000001</v>
      </c>
      <c r="B43">
        <v>85.41</v>
      </c>
      <c r="C43">
        <v>102.73</v>
      </c>
      <c r="D43">
        <v>55.1</v>
      </c>
      <c r="E43">
        <v>1</v>
      </c>
    </row>
    <row r="44" spans="1:5" x14ac:dyDescent="0.25">
      <c r="A44">
        <v>144.69</v>
      </c>
      <c r="B44">
        <v>88.05</v>
      </c>
      <c r="C44">
        <v>115.67</v>
      </c>
      <c r="D44">
        <v>58.01</v>
      </c>
      <c r="E44">
        <v>1</v>
      </c>
    </row>
    <row r="45" spans="1:5" x14ac:dyDescent="0.25">
      <c r="A45">
        <v>148.44999999999999</v>
      </c>
      <c r="B45">
        <v>87.14</v>
      </c>
      <c r="C45">
        <v>131.74</v>
      </c>
      <c r="D45">
        <v>65.05</v>
      </c>
      <c r="E45">
        <v>1</v>
      </c>
    </row>
    <row r="46" spans="1:5" x14ac:dyDescent="0.25">
      <c r="A46">
        <v>140.06</v>
      </c>
      <c r="B46">
        <v>84.39</v>
      </c>
      <c r="C46">
        <v>125.52</v>
      </c>
      <c r="D46">
        <v>57.91</v>
      </c>
      <c r="E46">
        <v>1</v>
      </c>
    </row>
    <row r="47" spans="1:5" x14ac:dyDescent="0.25">
      <c r="A47">
        <v>145.18</v>
      </c>
      <c r="B47">
        <v>85.52</v>
      </c>
      <c r="C47">
        <v>124.65</v>
      </c>
      <c r="D47">
        <v>55.6</v>
      </c>
      <c r="E47">
        <v>1</v>
      </c>
    </row>
    <row r="48" spans="1:5" x14ac:dyDescent="0.25">
      <c r="A48">
        <v>156.82</v>
      </c>
      <c r="B48">
        <v>82.21</v>
      </c>
      <c r="C48">
        <v>130</v>
      </c>
      <c r="D48">
        <v>56.99</v>
      </c>
      <c r="E48">
        <v>1</v>
      </c>
    </row>
    <row r="49" spans="1:5" x14ac:dyDescent="0.25">
      <c r="A49">
        <v>139.49</v>
      </c>
      <c r="B49">
        <v>85.96</v>
      </c>
      <c r="C49">
        <v>151.83000000000001</v>
      </c>
      <c r="D49">
        <v>56.14</v>
      </c>
      <c r="E49">
        <v>1</v>
      </c>
    </row>
    <row r="50" spans="1:5" x14ac:dyDescent="0.25">
      <c r="A50">
        <v>153.37</v>
      </c>
      <c r="B50">
        <v>85.59</v>
      </c>
      <c r="C50">
        <v>87.83</v>
      </c>
      <c r="D50">
        <v>52.17</v>
      </c>
      <c r="E50">
        <v>1</v>
      </c>
    </row>
    <row r="51" spans="1:5" x14ac:dyDescent="0.25">
      <c r="A51">
        <v>157.69</v>
      </c>
      <c r="B51">
        <v>84.23</v>
      </c>
      <c r="C51">
        <v>170.97</v>
      </c>
      <c r="D51">
        <v>53.05</v>
      </c>
      <c r="E51">
        <v>2</v>
      </c>
    </row>
    <row r="52" spans="1:5" x14ac:dyDescent="0.25">
      <c r="A52">
        <v>150.47</v>
      </c>
      <c r="B52">
        <v>83.44</v>
      </c>
      <c r="C52">
        <v>138.71</v>
      </c>
      <c r="D52">
        <v>54.63</v>
      </c>
      <c r="E52">
        <v>2</v>
      </c>
    </row>
    <row r="53" spans="1:5" x14ac:dyDescent="0.25">
      <c r="A53">
        <v>156.07</v>
      </c>
      <c r="B53">
        <v>82.92</v>
      </c>
      <c r="C53">
        <v>155.88</v>
      </c>
      <c r="D53">
        <v>72.81</v>
      </c>
      <c r="E53">
        <v>2</v>
      </c>
    </row>
    <row r="54" spans="1:5" x14ac:dyDescent="0.25">
      <c r="A54">
        <v>168.03</v>
      </c>
      <c r="B54">
        <v>82.01</v>
      </c>
      <c r="C54">
        <v>180.48</v>
      </c>
      <c r="D54">
        <v>44.94</v>
      </c>
      <c r="E54">
        <v>2</v>
      </c>
    </row>
    <row r="55" spans="1:5" x14ac:dyDescent="0.25">
      <c r="A55">
        <v>164.06</v>
      </c>
      <c r="B55">
        <v>84.87</v>
      </c>
      <c r="C55">
        <v>101.55</v>
      </c>
      <c r="D55">
        <v>41.81</v>
      </c>
      <c r="E55">
        <v>2</v>
      </c>
    </row>
    <row r="56" spans="1:5" x14ac:dyDescent="0.25">
      <c r="A56">
        <v>164.14</v>
      </c>
      <c r="B56">
        <v>86.37</v>
      </c>
      <c r="C56">
        <v>98.65</v>
      </c>
      <c r="D56">
        <v>40.9</v>
      </c>
      <c r="E56">
        <v>2</v>
      </c>
    </row>
    <row r="57" spans="1:5" x14ac:dyDescent="0.25">
      <c r="A57">
        <v>150.74</v>
      </c>
      <c r="B57">
        <v>86.93</v>
      </c>
      <c r="C57">
        <v>121.32</v>
      </c>
      <c r="D57">
        <v>45.18</v>
      </c>
      <c r="E57">
        <v>2</v>
      </c>
    </row>
    <row r="58" spans="1:5" x14ac:dyDescent="0.25">
      <c r="A58">
        <v>145.37</v>
      </c>
      <c r="B58">
        <v>88.15</v>
      </c>
      <c r="C58">
        <v>141.01</v>
      </c>
      <c r="D58">
        <v>41.94</v>
      </c>
      <c r="E58">
        <v>2</v>
      </c>
    </row>
    <row r="59" spans="1:5" x14ac:dyDescent="0.25">
      <c r="A59">
        <v>145.56</v>
      </c>
      <c r="B59">
        <v>83.76</v>
      </c>
      <c r="C59">
        <v>135.19999999999999</v>
      </c>
      <c r="D59">
        <v>54.28</v>
      </c>
      <c r="E59">
        <v>2</v>
      </c>
    </row>
    <row r="60" spans="1:5" x14ac:dyDescent="0.25">
      <c r="A60">
        <v>149.16999999999999</v>
      </c>
      <c r="B60">
        <v>90.88</v>
      </c>
      <c r="C60">
        <v>126.21</v>
      </c>
      <c r="D60">
        <v>70.73</v>
      </c>
      <c r="E60">
        <v>2</v>
      </c>
    </row>
    <row r="61" spans="1:5" x14ac:dyDescent="0.25">
      <c r="A61">
        <v>158.94999999999999</v>
      </c>
      <c r="B61">
        <v>85.55</v>
      </c>
      <c r="C61">
        <v>125.34</v>
      </c>
      <c r="D61">
        <v>75.66</v>
      </c>
      <c r="E61">
        <v>2</v>
      </c>
    </row>
    <row r="62" spans="1:5" x14ac:dyDescent="0.25">
      <c r="A62">
        <v>151.19999999999999</v>
      </c>
      <c r="B62">
        <v>82.29</v>
      </c>
      <c r="C62">
        <v>148.65</v>
      </c>
      <c r="D62">
        <v>57.39</v>
      </c>
      <c r="E62">
        <v>2</v>
      </c>
    </row>
    <row r="63" spans="1:5" x14ac:dyDescent="0.25">
      <c r="A63">
        <v>155.9</v>
      </c>
      <c r="B63">
        <v>86.78</v>
      </c>
      <c r="C63">
        <v>124.43</v>
      </c>
      <c r="D63">
        <v>48.98</v>
      </c>
      <c r="E63">
        <v>2</v>
      </c>
    </row>
    <row r="64" spans="1:5" x14ac:dyDescent="0.25">
      <c r="A64">
        <v>160.25</v>
      </c>
      <c r="B64">
        <v>77.930000000000007</v>
      </c>
      <c r="C64">
        <v>117.87</v>
      </c>
      <c r="D64">
        <v>49.02</v>
      </c>
      <c r="E64">
        <v>2</v>
      </c>
    </row>
    <row r="65" spans="1:5" x14ac:dyDescent="0.25">
      <c r="A65">
        <v>142.03</v>
      </c>
      <c r="B65">
        <v>86.53</v>
      </c>
      <c r="C65">
        <v>107.02</v>
      </c>
      <c r="D65">
        <v>43.9</v>
      </c>
      <c r="E65">
        <v>2</v>
      </c>
    </row>
    <row r="66" spans="1:5" x14ac:dyDescent="0.25">
      <c r="A66">
        <v>159.09</v>
      </c>
      <c r="B66">
        <v>82.63</v>
      </c>
      <c r="C66">
        <v>114.49</v>
      </c>
      <c r="D66">
        <v>61.4</v>
      </c>
      <c r="E66">
        <v>2</v>
      </c>
    </row>
    <row r="67" spans="1:5" x14ac:dyDescent="0.25">
      <c r="A67">
        <v>147.37</v>
      </c>
      <c r="B67">
        <v>87.06</v>
      </c>
      <c r="C67">
        <v>98</v>
      </c>
      <c r="D67">
        <v>44.24</v>
      </c>
      <c r="E67">
        <v>2</v>
      </c>
    </row>
    <row r="68" spans="1:5" x14ac:dyDescent="0.25">
      <c r="A68">
        <v>153.75</v>
      </c>
      <c r="B68">
        <v>87.08</v>
      </c>
      <c r="C68">
        <v>122.39</v>
      </c>
      <c r="D68">
        <v>67.680000000000007</v>
      </c>
      <c r="E68">
        <v>2</v>
      </c>
    </row>
    <row r="69" spans="1:5" x14ac:dyDescent="0.25">
      <c r="A69">
        <v>146.56</v>
      </c>
      <c r="B69">
        <v>85.94</v>
      </c>
      <c r="C69">
        <v>133.85</v>
      </c>
      <c r="D69">
        <v>69.41</v>
      </c>
      <c r="E69">
        <v>2</v>
      </c>
    </row>
    <row r="70" spans="1:5" x14ac:dyDescent="0.25">
      <c r="A70">
        <v>161.37</v>
      </c>
      <c r="B70">
        <v>83.36</v>
      </c>
      <c r="C70">
        <v>119.26</v>
      </c>
      <c r="D70">
        <v>44.51</v>
      </c>
      <c r="E70">
        <v>2</v>
      </c>
    </row>
    <row r="71" spans="1:5" x14ac:dyDescent="0.25">
      <c r="A71">
        <v>153.19999999999999</v>
      </c>
      <c r="B71">
        <v>87.26</v>
      </c>
      <c r="C71">
        <v>145.25</v>
      </c>
      <c r="D71">
        <v>68.989999999999995</v>
      </c>
      <c r="E71">
        <v>2</v>
      </c>
    </row>
    <row r="72" spans="1:5" x14ac:dyDescent="0.25">
      <c r="A72">
        <v>157.33000000000001</v>
      </c>
      <c r="B72">
        <v>85.57</v>
      </c>
      <c r="C72">
        <v>171.8</v>
      </c>
      <c r="D72">
        <v>59.52</v>
      </c>
      <c r="E72">
        <v>2</v>
      </c>
    </row>
    <row r="73" spans="1:5" x14ac:dyDescent="0.25">
      <c r="A73">
        <v>150.30000000000001</v>
      </c>
      <c r="B73">
        <v>85.94</v>
      </c>
      <c r="C73">
        <v>163.19999999999999</v>
      </c>
      <c r="D73">
        <v>59.99</v>
      </c>
      <c r="E73">
        <v>2</v>
      </c>
    </row>
    <row r="74" spans="1:5" x14ac:dyDescent="0.25">
      <c r="A74">
        <v>154.29</v>
      </c>
      <c r="B74">
        <v>87.58</v>
      </c>
      <c r="C74">
        <v>131.41999999999999</v>
      </c>
      <c r="D74">
        <v>57.96</v>
      </c>
      <c r="E74">
        <v>2</v>
      </c>
    </row>
    <row r="75" spans="1:5" x14ac:dyDescent="0.25">
      <c r="A75">
        <v>148.43</v>
      </c>
      <c r="B75">
        <v>84.48</v>
      </c>
      <c r="C75">
        <v>152.36000000000001</v>
      </c>
      <c r="D75">
        <v>55.68</v>
      </c>
      <c r="E75">
        <v>2</v>
      </c>
    </row>
    <row r="76" spans="1:5" x14ac:dyDescent="0.25">
      <c r="A76">
        <v>156.41999999999999</v>
      </c>
      <c r="B76">
        <v>86.59</v>
      </c>
      <c r="C76">
        <v>124.42</v>
      </c>
      <c r="D76">
        <v>48.87</v>
      </c>
      <c r="E76">
        <v>2</v>
      </c>
    </row>
    <row r="77" spans="1:5" x14ac:dyDescent="0.25">
      <c r="A77">
        <v>146.79</v>
      </c>
      <c r="B77">
        <v>83.82</v>
      </c>
      <c r="C77">
        <v>139.68</v>
      </c>
      <c r="D77">
        <v>57.46</v>
      </c>
      <c r="E77">
        <v>2</v>
      </c>
    </row>
    <row r="78" spans="1:5" x14ac:dyDescent="0.25">
      <c r="A78">
        <v>154.31</v>
      </c>
      <c r="B78">
        <v>83.82</v>
      </c>
      <c r="C78">
        <v>148.41</v>
      </c>
      <c r="D78">
        <v>66.150000000000006</v>
      </c>
      <c r="E78">
        <v>2</v>
      </c>
    </row>
    <row r="79" spans="1:5" x14ac:dyDescent="0.25">
      <c r="A79">
        <v>144.41</v>
      </c>
      <c r="B79">
        <v>88.34</v>
      </c>
      <c r="C79">
        <v>102</v>
      </c>
      <c r="D79">
        <v>58.92</v>
      </c>
      <c r="E79">
        <v>2</v>
      </c>
    </row>
    <row r="80" spans="1:5" x14ac:dyDescent="0.25">
      <c r="A80">
        <v>152.24</v>
      </c>
      <c r="B80">
        <v>83.28</v>
      </c>
      <c r="C80">
        <v>160.1</v>
      </c>
      <c r="D80">
        <v>67.3</v>
      </c>
      <c r="E80">
        <v>2</v>
      </c>
    </row>
    <row r="81" spans="1:5" x14ac:dyDescent="0.25">
      <c r="A81">
        <v>156.31</v>
      </c>
      <c r="B81">
        <v>83.71</v>
      </c>
      <c r="C81">
        <v>189.22</v>
      </c>
      <c r="D81">
        <v>48.11</v>
      </c>
      <c r="E81">
        <v>2</v>
      </c>
    </row>
    <row r="82" spans="1:5" x14ac:dyDescent="0.25">
      <c r="A82">
        <v>156.52000000000001</v>
      </c>
      <c r="B82">
        <v>85.49</v>
      </c>
      <c r="C82">
        <v>179.07</v>
      </c>
      <c r="D82">
        <v>59.24</v>
      </c>
      <c r="E82">
        <v>2</v>
      </c>
    </row>
    <row r="83" spans="1:5" x14ac:dyDescent="0.25">
      <c r="A83">
        <v>155.49</v>
      </c>
      <c r="B83">
        <v>78.95</v>
      </c>
      <c r="C83">
        <v>135.69</v>
      </c>
      <c r="D83">
        <v>47.67</v>
      </c>
      <c r="E83">
        <v>2</v>
      </c>
    </row>
    <row r="84" spans="1:5" x14ac:dyDescent="0.25">
      <c r="A84">
        <v>162.03</v>
      </c>
      <c r="B84">
        <v>82.87</v>
      </c>
      <c r="C84">
        <v>96.96</v>
      </c>
      <c r="D84">
        <v>63.14</v>
      </c>
      <c r="E84">
        <v>2</v>
      </c>
    </row>
    <row r="85" spans="1:5" x14ac:dyDescent="0.25">
      <c r="A85">
        <v>144.36000000000001</v>
      </c>
      <c r="B85">
        <v>84.92</v>
      </c>
      <c r="C85">
        <v>166.81</v>
      </c>
      <c r="D85">
        <v>64.47</v>
      </c>
      <c r="E85">
        <v>2</v>
      </c>
    </row>
    <row r="86" spans="1:5" x14ac:dyDescent="0.25">
      <c r="A86">
        <v>145.61000000000001</v>
      </c>
      <c r="B86">
        <v>86.79</v>
      </c>
      <c r="C86">
        <v>101.03</v>
      </c>
      <c r="D86">
        <v>45.02</v>
      </c>
      <c r="E86">
        <v>2</v>
      </c>
    </row>
    <row r="87" spans="1:5" x14ac:dyDescent="0.25">
      <c r="A87">
        <v>157.44999999999999</v>
      </c>
      <c r="B87">
        <v>86.52</v>
      </c>
      <c r="C87">
        <v>147.63</v>
      </c>
      <c r="D87">
        <v>53.28</v>
      </c>
      <c r="E87">
        <v>2</v>
      </c>
    </row>
    <row r="88" spans="1:5" x14ac:dyDescent="0.25">
      <c r="A88">
        <v>157.37</v>
      </c>
      <c r="B88">
        <v>83.92</v>
      </c>
      <c r="C88">
        <v>128.65</v>
      </c>
      <c r="D88">
        <v>55.03</v>
      </c>
      <c r="E88">
        <v>2</v>
      </c>
    </row>
    <row r="89" spans="1:5" x14ac:dyDescent="0.25">
      <c r="A89">
        <v>145.08000000000001</v>
      </c>
      <c r="B89">
        <v>85.9</v>
      </c>
      <c r="C89">
        <v>120.83</v>
      </c>
      <c r="D89">
        <v>73.05</v>
      </c>
      <c r="E89">
        <v>2</v>
      </c>
    </row>
    <row r="90" spans="1:5" x14ac:dyDescent="0.25">
      <c r="A90">
        <v>149.33000000000001</v>
      </c>
      <c r="B90">
        <v>84.08</v>
      </c>
      <c r="C90">
        <v>109.68</v>
      </c>
      <c r="D90">
        <v>65.209999999999994</v>
      </c>
      <c r="E90">
        <v>2</v>
      </c>
    </row>
    <row r="91" spans="1:5" x14ac:dyDescent="0.25">
      <c r="A91">
        <v>161.03</v>
      </c>
      <c r="B91">
        <v>84.83</v>
      </c>
      <c r="C91">
        <v>105.96</v>
      </c>
      <c r="D91">
        <v>41.29</v>
      </c>
      <c r="E91">
        <v>2</v>
      </c>
    </row>
    <row r="92" spans="1:5" x14ac:dyDescent="0.25">
      <c r="A92">
        <v>144.32</v>
      </c>
      <c r="B92">
        <v>87.42</v>
      </c>
      <c r="C92">
        <v>140.12</v>
      </c>
      <c r="D92">
        <v>74.959999999999994</v>
      </c>
      <c r="E92">
        <v>2</v>
      </c>
    </row>
    <row r="93" spans="1:5" x14ac:dyDescent="0.25">
      <c r="A93">
        <v>142.19</v>
      </c>
      <c r="B93">
        <v>85.11</v>
      </c>
      <c r="C93">
        <v>150.91999999999999</v>
      </c>
      <c r="D93">
        <v>54.89</v>
      </c>
      <c r="E93">
        <v>2</v>
      </c>
    </row>
    <row r="94" spans="1:5" x14ac:dyDescent="0.25">
      <c r="A94">
        <v>145.04</v>
      </c>
      <c r="B94">
        <v>88.04</v>
      </c>
      <c r="C94">
        <v>174.91</v>
      </c>
      <c r="D94">
        <v>49.99</v>
      </c>
      <c r="E94">
        <v>2</v>
      </c>
    </row>
    <row r="95" spans="1:5" x14ac:dyDescent="0.25">
      <c r="A95">
        <v>156.13999999999999</v>
      </c>
      <c r="B95">
        <v>86.63</v>
      </c>
      <c r="C95">
        <v>163.33000000000001</v>
      </c>
      <c r="D95">
        <v>63.18</v>
      </c>
      <c r="E95">
        <v>2</v>
      </c>
    </row>
    <row r="96" spans="1:5" x14ac:dyDescent="0.25">
      <c r="A96">
        <v>153.80000000000001</v>
      </c>
      <c r="B96">
        <v>87</v>
      </c>
      <c r="C96">
        <v>159.1</v>
      </c>
      <c r="D96">
        <v>44.94</v>
      </c>
      <c r="E96">
        <v>2</v>
      </c>
    </row>
    <row r="97" spans="1:5" x14ac:dyDescent="0.25">
      <c r="A97">
        <v>145.09</v>
      </c>
      <c r="B97">
        <v>83.25</v>
      </c>
      <c r="C97">
        <v>154.37</v>
      </c>
      <c r="D97">
        <v>59.91</v>
      </c>
      <c r="E97">
        <v>2</v>
      </c>
    </row>
    <row r="98" spans="1:5" x14ac:dyDescent="0.25">
      <c r="A98">
        <v>144.86000000000001</v>
      </c>
      <c r="B98">
        <v>85.01</v>
      </c>
      <c r="C98">
        <v>122.13</v>
      </c>
      <c r="D98">
        <v>51.8</v>
      </c>
      <c r="E98">
        <v>2</v>
      </c>
    </row>
    <row r="99" spans="1:5" x14ac:dyDescent="0.25">
      <c r="A99">
        <v>148.53</v>
      </c>
      <c r="B99">
        <v>83.79</v>
      </c>
      <c r="C99">
        <v>137.5</v>
      </c>
      <c r="D99">
        <v>58.2</v>
      </c>
      <c r="E99">
        <v>2</v>
      </c>
    </row>
    <row r="100" spans="1:5" x14ac:dyDescent="0.25">
      <c r="A100">
        <v>154.68</v>
      </c>
      <c r="B100">
        <v>80.930000000000007</v>
      </c>
      <c r="C100">
        <v>129.99</v>
      </c>
      <c r="D100">
        <v>54</v>
      </c>
      <c r="E100">
        <v>2</v>
      </c>
    </row>
    <row r="101" spans="1:5" x14ac:dyDescent="0.25">
      <c r="A101">
        <v>148.36000000000001</v>
      </c>
      <c r="B101">
        <v>84.8</v>
      </c>
      <c r="C101">
        <v>124.52</v>
      </c>
      <c r="D101">
        <v>60.15</v>
      </c>
      <c r="E101">
        <v>3</v>
      </c>
    </row>
    <row r="102" spans="1:5" x14ac:dyDescent="0.25">
      <c r="A102">
        <v>166.93</v>
      </c>
      <c r="B102">
        <v>84.97</v>
      </c>
      <c r="C102">
        <v>156.5</v>
      </c>
      <c r="D102">
        <v>55.66</v>
      </c>
      <c r="E102">
        <v>3</v>
      </c>
    </row>
    <row r="103" spans="1:5" x14ac:dyDescent="0.25">
      <c r="A103">
        <v>171.2</v>
      </c>
      <c r="B103">
        <v>83.56</v>
      </c>
      <c r="C103">
        <v>170.63</v>
      </c>
      <c r="D103">
        <v>37.01</v>
      </c>
      <c r="E103">
        <v>3</v>
      </c>
    </row>
    <row r="104" spans="1:5" x14ac:dyDescent="0.25">
      <c r="A104">
        <v>168.35</v>
      </c>
      <c r="B104">
        <v>80.989999999999995</v>
      </c>
      <c r="C104">
        <v>139.12</v>
      </c>
      <c r="D104">
        <v>64.239999999999995</v>
      </c>
      <c r="E104">
        <v>3</v>
      </c>
    </row>
    <row r="105" spans="1:5" x14ac:dyDescent="0.25">
      <c r="A105">
        <v>155.41</v>
      </c>
      <c r="B105">
        <v>85.07</v>
      </c>
      <c r="C105">
        <v>171.44</v>
      </c>
      <c r="D105">
        <v>59.24</v>
      </c>
      <c r="E105">
        <v>3</v>
      </c>
    </row>
    <row r="106" spans="1:5" x14ac:dyDescent="0.25">
      <c r="A106">
        <v>157.19</v>
      </c>
      <c r="B106">
        <v>87.07</v>
      </c>
      <c r="C106">
        <v>117.02</v>
      </c>
      <c r="D106">
        <v>57.21</v>
      </c>
      <c r="E106">
        <v>3</v>
      </c>
    </row>
    <row r="107" spans="1:5" x14ac:dyDescent="0.25">
      <c r="A107">
        <v>158.07</v>
      </c>
      <c r="B107">
        <v>87.29</v>
      </c>
      <c r="C107">
        <v>103.73</v>
      </c>
      <c r="D107">
        <v>45.84</v>
      </c>
      <c r="E107">
        <v>3</v>
      </c>
    </row>
    <row r="108" spans="1:5" x14ac:dyDescent="0.25">
      <c r="A108">
        <v>145.93</v>
      </c>
      <c r="B108">
        <v>81.14</v>
      </c>
      <c r="C108">
        <v>154.12</v>
      </c>
      <c r="D108">
        <v>55.13</v>
      </c>
      <c r="E108">
        <v>3</v>
      </c>
    </row>
    <row r="109" spans="1:5" x14ac:dyDescent="0.25">
      <c r="A109">
        <v>156</v>
      </c>
      <c r="B109">
        <v>80.650000000000006</v>
      </c>
      <c r="C109">
        <v>142.34</v>
      </c>
      <c r="D109">
        <v>59.36</v>
      </c>
      <c r="E109">
        <v>3</v>
      </c>
    </row>
    <row r="110" spans="1:5" x14ac:dyDescent="0.25">
      <c r="A110">
        <v>170.1</v>
      </c>
      <c r="B110">
        <v>81.19</v>
      </c>
      <c r="C110">
        <v>142.84</v>
      </c>
      <c r="D110">
        <v>60.88</v>
      </c>
      <c r="E110">
        <v>3</v>
      </c>
    </row>
    <row r="111" spans="1:5" x14ac:dyDescent="0.25">
      <c r="A111">
        <v>158.47</v>
      </c>
      <c r="B111">
        <v>83.43</v>
      </c>
      <c r="C111">
        <v>123.31</v>
      </c>
      <c r="D111">
        <v>64.900000000000006</v>
      </c>
      <c r="E111">
        <v>3</v>
      </c>
    </row>
    <row r="112" spans="1:5" x14ac:dyDescent="0.25">
      <c r="A112">
        <v>148.46</v>
      </c>
      <c r="B112">
        <v>84.34</v>
      </c>
      <c r="C112">
        <v>145.21</v>
      </c>
      <c r="D112">
        <v>57.24</v>
      </c>
      <c r="E112">
        <v>3</v>
      </c>
    </row>
    <row r="113" spans="1:5" x14ac:dyDescent="0.25">
      <c r="A113">
        <v>153.91</v>
      </c>
      <c r="B113">
        <v>83.21</v>
      </c>
      <c r="C113">
        <v>162.77000000000001</v>
      </c>
      <c r="D113">
        <v>41.64</v>
      </c>
      <c r="E113">
        <v>3</v>
      </c>
    </row>
    <row r="114" spans="1:5" x14ac:dyDescent="0.25">
      <c r="A114">
        <v>148.93</v>
      </c>
      <c r="B114">
        <v>89.15</v>
      </c>
      <c r="C114">
        <v>154.65</v>
      </c>
      <c r="D114">
        <v>66.989999999999995</v>
      </c>
      <c r="E114">
        <v>3</v>
      </c>
    </row>
    <row r="115" spans="1:5" x14ac:dyDescent="0.25">
      <c r="A115">
        <v>153.22999999999999</v>
      </c>
      <c r="B115">
        <v>85.32</v>
      </c>
      <c r="C115">
        <v>172.81</v>
      </c>
      <c r="D115">
        <v>55.08</v>
      </c>
      <c r="E115">
        <v>3</v>
      </c>
    </row>
    <row r="116" spans="1:5" x14ac:dyDescent="0.25">
      <c r="A116">
        <v>158.66</v>
      </c>
      <c r="B116">
        <v>87.52</v>
      </c>
      <c r="C116">
        <v>168.54</v>
      </c>
      <c r="D116">
        <v>52.34</v>
      </c>
      <c r="E116">
        <v>3</v>
      </c>
    </row>
    <row r="117" spans="1:5" x14ac:dyDescent="0.25">
      <c r="A117">
        <v>149.13</v>
      </c>
      <c r="B117">
        <v>84.93</v>
      </c>
      <c r="C117">
        <v>154.31</v>
      </c>
      <c r="D117">
        <v>61.04</v>
      </c>
      <c r="E117">
        <v>3</v>
      </c>
    </row>
    <row r="118" spans="1:5" x14ac:dyDescent="0.25">
      <c r="A118">
        <v>149.87</v>
      </c>
      <c r="B118">
        <v>85.37</v>
      </c>
      <c r="C118">
        <v>139.4</v>
      </c>
      <c r="D118">
        <v>41.1</v>
      </c>
      <c r="E118">
        <v>3</v>
      </c>
    </row>
    <row r="119" spans="1:5" x14ac:dyDescent="0.25">
      <c r="A119">
        <v>147.96</v>
      </c>
      <c r="B119">
        <v>85.11</v>
      </c>
      <c r="C119">
        <v>163.46</v>
      </c>
      <c r="D119">
        <v>58.78</v>
      </c>
      <c r="E119">
        <v>3</v>
      </c>
    </row>
    <row r="120" spans="1:5" x14ac:dyDescent="0.25">
      <c r="A120">
        <v>152.04</v>
      </c>
      <c r="B120">
        <v>88.51</v>
      </c>
      <c r="C120">
        <v>137.63</v>
      </c>
      <c r="D120">
        <v>76.28</v>
      </c>
      <c r="E120">
        <v>3</v>
      </c>
    </row>
    <row r="121" spans="1:5" x14ac:dyDescent="0.25">
      <c r="A121">
        <v>152.68</v>
      </c>
      <c r="B121">
        <v>84.64</v>
      </c>
      <c r="C121">
        <v>155.06</v>
      </c>
      <c r="D121">
        <v>62.07</v>
      </c>
      <c r="E121">
        <v>3</v>
      </c>
    </row>
    <row r="122" spans="1:5" x14ac:dyDescent="0.25">
      <c r="A122">
        <v>150.21</v>
      </c>
      <c r="B122">
        <v>85.85</v>
      </c>
      <c r="C122">
        <v>153.66999999999999</v>
      </c>
      <c r="D122">
        <v>66.33</v>
      </c>
      <c r="E122">
        <v>3</v>
      </c>
    </row>
    <row r="123" spans="1:5" x14ac:dyDescent="0.25">
      <c r="A123">
        <v>152.97</v>
      </c>
      <c r="B123">
        <v>81.2</v>
      </c>
      <c r="C123">
        <v>129.97999999999999</v>
      </c>
      <c r="D123">
        <v>36.86</v>
      </c>
      <c r="E123">
        <v>3</v>
      </c>
    </row>
    <row r="124" spans="1:5" x14ac:dyDescent="0.25">
      <c r="A124">
        <v>153.76</v>
      </c>
      <c r="B124">
        <v>88.8</v>
      </c>
      <c r="C124">
        <v>133.04</v>
      </c>
      <c r="D124">
        <v>36.86</v>
      </c>
      <c r="E124">
        <v>3</v>
      </c>
    </row>
    <row r="125" spans="1:5" x14ac:dyDescent="0.25">
      <c r="A125">
        <v>158.63</v>
      </c>
      <c r="B125">
        <v>86.12</v>
      </c>
      <c r="C125">
        <v>143.06</v>
      </c>
      <c r="D125">
        <v>46.24</v>
      </c>
      <c r="E125">
        <v>3</v>
      </c>
    </row>
    <row r="126" spans="1:5" x14ac:dyDescent="0.25">
      <c r="A126">
        <v>160.52000000000001</v>
      </c>
      <c r="B126">
        <v>87.25</v>
      </c>
      <c r="C126">
        <v>157.97999999999999</v>
      </c>
      <c r="D126">
        <v>48.06</v>
      </c>
      <c r="E126">
        <v>3</v>
      </c>
    </row>
    <row r="127" spans="1:5" x14ac:dyDescent="0.25">
      <c r="A127">
        <v>165.8</v>
      </c>
      <c r="B127">
        <v>83.02</v>
      </c>
      <c r="C127">
        <v>179.73</v>
      </c>
      <c r="D127">
        <v>57.66</v>
      </c>
      <c r="E127">
        <v>3</v>
      </c>
    </row>
    <row r="128" spans="1:5" x14ac:dyDescent="0.25">
      <c r="A128">
        <v>161.66</v>
      </c>
      <c r="B128">
        <v>83.62</v>
      </c>
      <c r="C128">
        <v>183.27</v>
      </c>
      <c r="D128">
        <v>55.88</v>
      </c>
      <c r="E128">
        <v>3</v>
      </c>
    </row>
    <row r="129" spans="1:5" x14ac:dyDescent="0.25">
      <c r="A129">
        <v>154.76</v>
      </c>
      <c r="B129">
        <v>86.62</v>
      </c>
      <c r="C129">
        <v>168.11</v>
      </c>
      <c r="D129">
        <v>50.74</v>
      </c>
      <c r="E129">
        <v>3</v>
      </c>
    </row>
    <row r="130" spans="1:5" x14ac:dyDescent="0.25">
      <c r="A130">
        <v>154.38999999999999</v>
      </c>
      <c r="B130">
        <v>87.26</v>
      </c>
      <c r="C130">
        <v>186.26</v>
      </c>
      <c r="D130">
        <v>52.1</v>
      </c>
      <c r="E130">
        <v>3</v>
      </c>
    </row>
    <row r="131" spans="1:5" x14ac:dyDescent="0.25">
      <c r="A131">
        <v>156.41</v>
      </c>
      <c r="B131">
        <v>83.57</v>
      </c>
      <c r="C131">
        <v>181.59</v>
      </c>
      <c r="D131">
        <v>51.51</v>
      </c>
      <c r="E131">
        <v>3</v>
      </c>
    </row>
    <row r="132" spans="1:5" x14ac:dyDescent="0.25">
      <c r="A132">
        <v>158.36000000000001</v>
      </c>
      <c r="B132">
        <v>85.18</v>
      </c>
      <c r="C132">
        <v>178.04</v>
      </c>
      <c r="D132">
        <v>53.9</v>
      </c>
      <c r="E132">
        <v>3</v>
      </c>
    </row>
    <row r="133" spans="1:5" x14ac:dyDescent="0.25">
      <c r="A133">
        <v>153.88999999999999</v>
      </c>
      <c r="B133">
        <v>83.71</v>
      </c>
      <c r="C133">
        <v>120.4</v>
      </c>
      <c r="D133">
        <v>64.209999999999994</v>
      </c>
      <c r="E133">
        <v>3</v>
      </c>
    </row>
    <row r="134" spans="1:5" x14ac:dyDescent="0.25">
      <c r="A134">
        <v>162.08000000000001</v>
      </c>
      <c r="B134">
        <v>83.9</v>
      </c>
      <c r="C134">
        <v>146.84</v>
      </c>
      <c r="D134">
        <v>53.18</v>
      </c>
      <c r="E134">
        <v>3</v>
      </c>
    </row>
    <row r="135" spans="1:5" x14ac:dyDescent="0.25">
      <c r="A135">
        <v>162.38999999999999</v>
      </c>
      <c r="B135">
        <v>83.93</v>
      </c>
      <c r="C135">
        <v>138.94</v>
      </c>
      <c r="D135">
        <v>39.99</v>
      </c>
      <c r="E135">
        <v>3</v>
      </c>
    </row>
    <row r="136" spans="1:5" x14ac:dyDescent="0.25">
      <c r="A136">
        <v>173.14</v>
      </c>
      <c r="B136">
        <v>84.04</v>
      </c>
      <c r="C136">
        <v>135.22999999999999</v>
      </c>
      <c r="D136">
        <v>61.25</v>
      </c>
      <c r="E136">
        <v>3</v>
      </c>
    </row>
    <row r="137" spans="1:5" x14ac:dyDescent="0.25">
      <c r="A137">
        <v>158.36000000000001</v>
      </c>
      <c r="B137">
        <v>89.43</v>
      </c>
      <c r="C137">
        <v>163.75</v>
      </c>
      <c r="D137">
        <v>59.88</v>
      </c>
      <c r="E137">
        <v>3</v>
      </c>
    </row>
    <row r="138" spans="1:5" x14ac:dyDescent="0.25">
      <c r="A138">
        <v>157.62</v>
      </c>
      <c r="B138">
        <v>84.48</v>
      </c>
      <c r="C138">
        <v>157.21</v>
      </c>
      <c r="D138">
        <v>60.93</v>
      </c>
      <c r="E138">
        <v>3</v>
      </c>
    </row>
    <row r="139" spans="1:5" x14ac:dyDescent="0.25">
      <c r="A139">
        <v>152.97</v>
      </c>
      <c r="B139">
        <v>86.2</v>
      </c>
      <c r="C139">
        <v>144.66</v>
      </c>
      <c r="D139">
        <v>71.900000000000006</v>
      </c>
      <c r="E139">
        <v>3</v>
      </c>
    </row>
    <row r="140" spans="1:5" x14ac:dyDescent="0.25">
      <c r="A140">
        <v>151.69999999999999</v>
      </c>
      <c r="B140">
        <v>88.2</v>
      </c>
      <c r="C140">
        <v>151.75</v>
      </c>
      <c r="D140">
        <v>50.79</v>
      </c>
      <c r="E140">
        <v>3</v>
      </c>
    </row>
    <row r="141" spans="1:5" x14ac:dyDescent="0.25">
      <c r="A141">
        <v>167.16</v>
      </c>
      <c r="B141">
        <v>85.85</v>
      </c>
      <c r="C141">
        <v>188.36</v>
      </c>
      <c r="D141">
        <v>52.05</v>
      </c>
      <c r="E141">
        <v>3</v>
      </c>
    </row>
    <row r="142" spans="1:5" x14ac:dyDescent="0.25">
      <c r="A142">
        <v>158.02000000000001</v>
      </c>
      <c r="B142">
        <v>83.31</v>
      </c>
      <c r="C142">
        <v>127.38</v>
      </c>
      <c r="D142">
        <v>35.47</v>
      </c>
      <c r="E142">
        <v>3</v>
      </c>
    </row>
    <row r="143" spans="1:5" x14ac:dyDescent="0.25">
      <c r="A143">
        <v>156.96</v>
      </c>
      <c r="B143">
        <v>85.91</v>
      </c>
      <c r="C143">
        <v>130.32</v>
      </c>
      <c r="D143">
        <v>32.909999999999997</v>
      </c>
      <c r="E143">
        <v>3</v>
      </c>
    </row>
    <row r="144" spans="1:5" x14ac:dyDescent="0.25">
      <c r="A144">
        <v>152.47</v>
      </c>
      <c r="B144">
        <v>87.07</v>
      </c>
      <c r="C144">
        <v>149.22</v>
      </c>
      <c r="D144">
        <v>62.39</v>
      </c>
      <c r="E144">
        <v>3</v>
      </c>
    </row>
    <row r="145" spans="1:5" x14ac:dyDescent="0.25">
      <c r="A145">
        <v>152.43</v>
      </c>
      <c r="B145">
        <v>83.75</v>
      </c>
      <c r="C145">
        <v>161.75</v>
      </c>
      <c r="D145">
        <v>59.59</v>
      </c>
      <c r="E145">
        <v>3</v>
      </c>
    </row>
    <row r="146" spans="1:5" x14ac:dyDescent="0.25">
      <c r="A146">
        <v>160.07</v>
      </c>
      <c r="B146">
        <v>84.71</v>
      </c>
      <c r="C146">
        <v>122.12</v>
      </c>
      <c r="D146">
        <v>48.65</v>
      </c>
      <c r="E146">
        <v>3</v>
      </c>
    </row>
    <row r="147" spans="1:5" x14ac:dyDescent="0.25">
      <c r="A147">
        <v>155.41999999999999</v>
      </c>
      <c r="B147">
        <v>86.45</v>
      </c>
      <c r="C147">
        <v>137.18</v>
      </c>
      <c r="D147">
        <v>60.83</v>
      </c>
      <c r="E147">
        <v>3</v>
      </c>
    </row>
    <row r="148" spans="1:5" x14ac:dyDescent="0.25">
      <c r="A148">
        <v>155.38</v>
      </c>
      <c r="B148">
        <v>86.67</v>
      </c>
      <c r="C148">
        <v>133.83000000000001</v>
      </c>
      <c r="D148">
        <v>59.74</v>
      </c>
      <c r="E148">
        <v>3</v>
      </c>
    </row>
    <row r="149" spans="1:5" x14ac:dyDescent="0.25">
      <c r="A149">
        <v>151.21</v>
      </c>
      <c r="B149">
        <v>82.19</v>
      </c>
      <c r="C149">
        <v>118.04</v>
      </c>
      <c r="D149">
        <v>48.78</v>
      </c>
      <c r="E149">
        <v>3</v>
      </c>
    </row>
    <row r="150" spans="1:5" x14ac:dyDescent="0.25">
      <c r="A150">
        <v>151.59</v>
      </c>
      <c r="B150">
        <v>84.03</v>
      </c>
      <c r="C150">
        <v>116.6</v>
      </c>
      <c r="D150">
        <v>58.72</v>
      </c>
      <c r="E15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80" zoomScaleNormal="80" workbookViewId="0">
      <selection activeCell="F20" sqref="F20"/>
    </sheetView>
  </sheetViews>
  <sheetFormatPr defaultRowHeight="15" x14ac:dyDescent="0.25"/>
  <cols>
    <col min="15" max="15" width="9.140625" customWidth="1"/>
  </cols>
  <sheetData>
    <row r="1" spans="1:1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9" x14ac:dyDescent="0.25">
      <c r="A2">
        <v>147.63</v>
      </c>
      <c r="B2">
        <v>84.52</v>
      </c>
      <c r="C2">
        <v>147.59</v>
      </c>
      <c r="D2">
        <v>55.07</v>
      </c>
      <c r="E2">
        <v>1</v>
      </c>
    </row>
    <row r="3" spans="1:19" x14ac:dyDescent="0.25">
      <c r="A3">
        <v>150.81</v>
      </c>
      <c r="B3">
        <v>87.98</v>
      </c>
      <c r="C3">
        <v>151.79</v>
      </c>
      <c r="D3">
        <v>50.59</v>
      </c>
      <c r="E3">
        <v>1</v>
      </c>
    </row>
    <row r="4" spans="1:19" x14ac:dyDescent="0.25">
      <c r="A4">
        <v>150.74</v>
      </c>
      <c r="B4">
        <v>86.93</v>
      </c>
      <c r="C4">
        <v>121.32</v>
      </c>
      <c r="D4">
        <v>45.18</v>
      </c>
      <c r="E4">
        <v>2</v>
      </c>
    </row>
    <row r="5" spans="1:19" x14ac:dyDescent="0.25">
      <c r="A5">
        <v>145.37</v>
      </c>
      <c r="B5">
        <v>88.15</v>
      </c>
      <c r="C5">
        <v>141.01</v>
      </c>
      <c r="D5">
        <v>41.94</v>
      </c>
      <c r="E5">
        <v>2</v>
      </c>
    </row>
    <row r="6" spans="1:19" x14ac:dyDescent="0.25">
      <c r="A6">
        <v>158.07</v>
      </c>
      <c r="B6">
        <v>87.29</v>
      </c>
      <c r="C6">
        <v>103.73</v>
      </c>
      <c r="D6">
        <v>45.84</v>
      </c>
      <c r="E6">
        <v>3</v>
      </c>
    </row>
    <row r="7" spans="1:19" x14ac:dyDescent="0.25">
      <c r="A7">
        <v>145.93</v>
      </c>
      <c r="B7">
        <v>81.14</v>
      </c>
      <c r="C7">
        <v>154.12</v>
      </c>
      <c r="D7">
        <v>55.13</v>
      </c>
      <c r="E7">
        <v>3</v>
      </c>
    </row>
    <row r="10" spans="1:19" x14ac:dyDescent="0.25">
      <c r="A10" s="48" t="s">
        <v>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</row>
    <row r="12" spans="1:19" x14ac:dyDescent="0.25">
      <c r="I12" t="s">
        <v>1</v>
      </c>
      <c r="J12" t="s">
        <v>2</v>
      </c>
      <c r="K12" t="s">
        <v>3</v>
      </c>
      <c r="L12" t="s">
        <v>4</v>
      </c>
      <c r="M12" t="s">
        <v>5</v>
      </c>
    </row>
    <row r="13" spans="1:19" x14ac:dyDescent="0.25">
      <c r="A13">
        <v>1</v>
      </c>
      <c r="B13">
        <v>147.63</v>
      </c>
      <c r="C13">
        <v>84.52</v>
      </c>
      <c r="D13">
        <v>147.59</v>
      </c>
      <c r="E13">
        <v>55.07</v>
      </c>
      <c r="F13">
        <v>1</v>
      </c>
      <c r="H13">
        <v>1</v>
      </c>
      <c r="I13">
        <f>B13*$F$13</f>
        <v>147.63</v>
      </c>
      <c r="J13">
        <f t="shared" ref="J13:L13" si="0">C13*$F$13</f>
        <v>84.52</v>
      </c>
      <c r="K13">
        <f t="shared" si="0"/>
        <v>147.59</v>
      </c>
      <c r="L13">
        <f t="shared" si="0"/>
        <v>55.07</v>
      </c>
      <c r="M13">
        <v>1</v>
      </c>
    </row>
    <row r="14" spans="1:19" x14ac:dyDescent="0.25">
      <c r="A14">
        <v>2</v>
      </c>
      <c r="B14">
        <v>150.81</v>
      </c>
      <c r="C14">
        <v>87.98</v>
      </c>
      <c r="D14">
        <v>151.79</v>
      </c>
      <c r="E14">
        <v>50.59</v>
      </c>
      <c r="F14">
        <v>1</v>
      </c>
      <c r="H14">
        <v>2</v>
      </c>
      <c r="I14">
        <f>B14*$F$14</f>
        <v>150.81</v>
      </c>
      <c r="J14">
        <f t="shared" ref="J14:L14" si="1">C14*$F$14</f>
        <v>87.98</v>
      </c>
      <c r="K14">
        <f t="shared" si="1"/>
        <v>151.79</v>
      </c>
      <c r="L14">
        <f t="shared" si="1"/>
        <v>50.59</v>
      </c>
      <c r="M14">
        <v>1</v>
      </c>
    </row>
    <row r="15" spans="1:19" x14ac:dyDescent="0.25">
      <c r="A15">
        <v>3</v>
      </c>
      <c r="B15">
        <v>150.74</v>
      </c>
      <c r="C15">
        <v>86.93</v>
      </c>
      <c r="D15">
        <v>121.32</v>
      </c>
      <c r="E15">
        <v>45.18</v>
      </c>
      <c r="F15">
        <v>-1</v>
      </c>
      <c r="H15">
        <v>3</v>
      </c>
      <c r="I15">
        <f>B15*$F$15</f>
        <v>-150.74</v>
      </c>
      <c r="J15">
        <f t="shared" ref="J15:L15" si="2">C15*$F$15</f>
        <v>-86.93</v>
      </c>
      <c r="K15">
        <f t="shared" si="2"/>
        <v>-121.32</v>
      </c>
      <c r="L15">
        <f t="shared" si="2"/>
        <v>-45.18</v>
      </c>
      <c r="M15">
        <v>-1</v>
      </c>
    </row>
    <row r="16" spans="1:19" x14ac:dyDescent="0.25">
      <c r="A16">
        <v>4</v>
      </c>
      <c r="B16">
        <v>145.37</v>
      </c>
      <c r="C16">
        <v>88.15</v>
      </c>
      <c r="D16">
        <v>141.01</v>
      </c>
      <c r="E16">
        <v>41.94</v>
      </c>
      <c r="F16">
        <v>-1</v>
      </c>
      <c r="H16">
        <v>4</v>
      </c>
      <c r="I16">
        <f>B16*$F$16</f>
        <v>-145.37</v>
      </c>
      <c r="J16">
        <f t="shared" ref="J16:L16" si="3">C16*$F$16</f>
        <v>-88.15</v>
      </c>
      <c r="K16">
        <f t="shared" si="3"/>
        <v>-141.01</v>
      </c>
      <c r="L16">
        <f t="shared" si="3"/>
        <v>-41.94</v>
      </c>
      <c r="M16">
        <v>-1</v>
      </c>
    </row>
    <row r="17" spans="1:20" x14ac:dyDescent="0.25">
      <c r="A17">
        <v>5</v>
      </c>
      <c r="B17">
        <v>158.07</v>
      </c>
      <c r="C17">
        <v>87.29</v>
      </c>
      <c r="D17">
        <v>103.73</v>
      </c>
      <c r="E17">
        <v>45.84</v>
      </c>
      <c r="F17">
        <v>-1</v>
      </c>
      <c r="H17">
        <v>5</v>
      </c>
      <c r="I17">
        <f>B17*$F$17</f>
        <v>-158.07</v>
      </c>
      <c r="J17">
        <f t="shared" ref="J17:L17" si="4">C17*$F$17</f>
        <v>-87.29</v>
      </c>
      <c r="K17">
        <f t="shared" si="4"/>
        <v>-103.73</v>
      </c>
      <c r="L17">
        <f t="shared" si="4"/>
        <v>-45.84</v>
      </c>
      <c r="M17">
        <v>-1</v>
      </c>
    </row>
    <row r="18" spans="1:20" x14ac:dyDescent="0.25">
      <c r="A18">
        <v>6</v>
      </c>
      <c r="B18">
        <v>145.93</v>
      </c>
      <c r="C18">
        <v>81.14</v>
      </c>
      <c r="D18">
        <v>154.12</v>
      </c>
      <c r="E18">
        <v>55.13</v>
      </c>
      <c r="F18">
        <v>-1</v>
      </c>
      <c r="H18">
        <v>6</v>
      </c>
      <c r="I18">
        <f>B18*$F$18</f>
        <v>-145.93</v>
      </c>
      <c r="J18">
        <f t="shared" ref="J18:L18" si="5">C18*$F$18</f>
        <v>-81.14</v>
      </c>
      <c r="K18">
        <f t="shared" si="5"/>
        <v>-154.12</v>
      </c>
      <c r="L18">
        <f t="shared" si="5"/>
        <v>-55.13</v>
      </c>
      <c r="M18">
        <v>-1</v>
      </c>
    </row>
    <row r="20" spans="1:20" x14ac:dyDescent="0.25">
      <c r="B20" t="s">
        <v>11</v>
      </c>
      <c r="I20" t="s">
        <v>17</v>
      </c>
      <c r="P20" t="s">
        <v>23</v>
      </c>
    </row>
    <row r="21" spans="1:20" x14ac:dyDescent="0.25">
      <c r="B21">
        <f>I13*$L$14</f>
        <v>7468.6017000000002</v>
      </c>
      <c r="C21">
        <f t="shared" ref="C21:F21" si="6">J13*$L$14</f>
        <v>4275.8667999999998</v>
      </c>
      <c r="D21">
        <f t="shared" si="6"/>
        <v>7466.5781000000006</v>
      </c>
      <c r="E21">
        <f t="shared" si="6"/>
        <v>2785.9913000000001</v>
      </c>
      <c r="F21">
        <f t="shared" si="6"/>
        <v>50.59</v>
      </c>
      <c r="I21">
        <f>I15*$L$16</f>
        <v>6322.0356000000002</v>
      </c>
      <c r="J21">
        <f t="shared" ref="J21:M21" si="7">J15*$L$16</f>
        <v>3645.8442</v>
      </c>
      <c r="K21">
        <f t="shared" si="7"/>
        <v>5088.1607999999997</v>
      </c>
      <c r="L21">
        <f t="shared" si="7"/>
        <v>1894.8491999999999</v>
      </c>
      <c r="M21">
        <f t="shared" si="7"/>
        <v>41.94</v>
      </c>
      <c r="P21">
        <f>B33*$J$33</f>
        <v>-298072287984.42816</v>
      </c>
      <c r="Q21">
        <f>C33*$J$33</f>
        <v>-176790057884.88992</v>
      </c>
      <c r="R21">
        <f>D33*$J$33</f>
        <v>0</v>
      </c>
      <c r="S21">
        <f>E33*$J$33</f>
        <v>0</v>
      </c>
      <c r="T21">
        <f>F33*$J$33</f>
        <v>-1808659080.5542369</v>
      </c>
    </row>
    <row r="22" spans="1:20" x14ac:dyDescent="0.25">
      <c r="B22">
        <f>I14*$L$13</f>
        <v>8305.1067000000003</v>
      </c>
      <c r="C22">
        <f t="shared" ref="C22:F22" si="8">J14*$L$13</f>
        <v>4845.0586000000003</v>
      </c>
      <c r="D22">
        <f t="shared" si="8"/>
        <v>8359.0753000000004</v>
      </c>
      <c r="E22">
        <f t="shared" si="8"/>
        <v>2785.9913000000001</v>
      </c>
      <c r="F22">
        <f t="shared" si="8"/>
        <v>55.07</v>
      </c>
      <c r="I22">
        <f>I16*$L$15</f>
        <v>6567.8166000000001</v>
      </c>
      <c r="J22">
        <f t="shared" ref="J22:M22" si="9">J16*$L$15</f>
        <v>3982.6170000000002</v>
      </c>
      <c r="K22">
        <f t="shared" si="9"/>
        <v>6370.8317999999999</v>
      </c>
      <c r="L22">
        <f t="shared" si="9"/>
        <v>1894.8491999999999</v>
      </c>
      <c r="M22">
        <f t="shared" si="9"/>
        <v>45.18</v>
      </c>
      <c r="P22">
        <f>I33*$C$33</f>
        <v>-374357125905.58527</v>
      </c>
      <c r="Q22">
        <f>J33*$C$33</f>
        <v>-176790057884.88992</v>
      </c>
      <c r="R22">
        <f>K33*$C$33</f>
        <v>0</v>
      </c>
      <c r="S22">
        <f>L33*$C$33</f>
        <v>0</v>
      </c>
      <c r="T22">
        <f>M33*$C$33</f>
        <v>-1452873315.1190283</v>
      </c>
    </row>
    <row r="23" spans="1:20" x14ac:dyDescent="0.25">
      <c r="A23" t="s">
        <v>12</v>
      </c>
      <c r="B23">
        <f>B21-B22</f>
        <v>-836.50500000000011</v>
      </c>
      <c r="C23">
        <f t="shared" ref="C23:F23" si="10">C21-C22</f>
        <v>-569.19180000000051</v>
      </c>
      <c r="D23">
        <f t="shared" si="10"/>
        <v>-892.49719999999979</v>
      </c>
      <c r="E23">
        <f t="shared" si="10"/>
        <v>0</v>
      </c>
      <c r="F23">
        <f t="shared" si="10"/>
        <v>-4.4799999999999969</v>
      </c>
      <c r="H23" t="s">
        <v>19</v>
      </c>
      <c r="I23">
        <f>I21-I22</f>
        <v>-245.78099999999995</v>
      </c>
      <c r="J23">
        <f t="shared" ref="J23:M23" si="11">J21-J22</f>
        <v>-336.77280000000019</v>
      </c>
      <c r="K23">
        <f t="shared" si="11"/>
        <v>-1282.6710000000003</v>
      </c>
      <c r="L23">
        <f t="shared" si="11"/>
        <v>0</v>
      </c>
      <c r="M23">
        <f t="shared" si="11"/>
        <v>-3.240000000000002</v>
      </c>
      <c r="O23" t="s">
        <v>24</v>
      </c>
      <c r="P23">
        <f>P21-P22</f>
        <v>76284837921.157104</v>
      </c>
      <c r="Q23">
        <f t="shared" ref="Q23:T23" si="12">Q21-Q22</f>
        <v>0</v>
      </c>
      <c r="R23">
        <f t="shared" si="12"/>
        <v>0</v>
      </c>
      <c r="S23">
        <f t="shared" si="12"/>
        <v>0</v>
      </c>
      <c r="T23">
        <f t="shared" si="12"/>
        <v>-355785765.43520856</v>
      </c>
    </row>
    <row r="25" spans="1:20" x14ac:dyDescent="0.25">
      <c r="B25" t="s">
        <v>13</v>
      </c>
      <c r="I25" t="s">
        <v>18</v>
      </c>
    </row>
    <row r="26" spans="1:20" x14ac:dyDescent="0.25">
      <c r="B26">
        <f>I14*$L$15</f>
        <v>-6813.5958000000001</v>
      </c>
      <c r="C26">
        <f t="shared" ref="C26:F26" si="13">J14*$L$15</f>
        <v>-3974.9364</v>
      </c>
      <c r="D26">
        <f t="shared" si="13"/>
        <v>-6857.8721999999998</v>
      </c>
      <c r="E26">
        <f t="shared" si="13"/>
        <v>-2285.6562000000004</v>
      </c>
      <c r="F26">
        <f t="shared" si="13"/>
        <v>-45.18</v>
      </c>
      <c r="I26">
        <f>I16*$L$17</f>
        <v>6663.7608000000009</v>
      </c>
      <c r="J26">
        <f t="shared" ref="J26:M26" si="14">J16*$L$17</f>
        <v>4040.7960000000007</v>
      </c>
      <c r="K26">
        <f t="shared" si="14"/>
        <v>6463.8984</v>
      </c>
      <c r="L26">
        <f t="shared" si="14"/>
        <v>1922.5296000000001</v>
      </c>
      <c r="M26">
        <f t="shared" si="14"/>
        <v>45.84</v>
      </c>
    </row>
    <row r="27" spans="1:20" x14ac:dyDescent="0.25">
      <c r="B27">
        <f>I15*$L$14</f>
        <v>-7625.9366000000009</v>
      </c>
      <c r="C27">
        <f t="shared" ref="C27:F27" si="15">J15*$L$14</f>
        <v>-4397.788700000001</v>
      </c>
      <c r="D27">
        <f t="shared" si="15"/>
        <v>-6137.5788000000002</v>
      </c>
      <c r="E27">
        <f t="shared" si="15"/>
        <v>-2285.6562000000004</v>
      </c>
      <c r="F27">
        <f t="shared" si="15"/>
        <v>-50.59</v>
      </c>
      <c r="I27">
        <f>I17*$L$16</f>
        <v>6629.4557999999997</v>
      </c>
      <c r="J27">
        <f t="shared" ref="J27:M27" si="16">J17*$L$16</f>
        <v>3660.9425999999999</v>
      </c>
      <c r="K27">
        <f t="shared" si="16"/>
        <v>4350.4362000000001</v>
      </c>
      <c r="L27">
        <f t="shared" si="16"/>
        <v>1922.5296000000001</v>
      </c>
      <c r="M27">
        <f t="shared" si="16"/>
        <v>41.94</v>
      </c>
    </row>
    <row r="28" spans="1:20" x14ac:dyDescent="0.25">
      <c r="A28" t="s">
        <v>14</v>
      </c>
      <c r="B28">
        <f>B26-B27</f>
        <v>812.34080000000085</v>
      </c>
      <c r="C28">
        <f t="shared" ref="C28:F28" si="17">C26-C27</f>
        <v>422.85230000000092</v>
      </c>
      <c r="D28">
        <f t="shared" si="17"/>
        <v>-720.29339999999956</v>
      </c>
      <c r="E28">
        <f t="shared" si="17"/>
        <v>0</v>
      </c>
      <c r="F28">
        <f t="shared" si="17"/>
        <v>5.4100000000000037</v>
      </c>
      <c r="H28" t="s">
        <v>20</v>
      </c>
      <c r="I28">
        <f>I26-I27</f>
        <v>34.305000000001201</v>
      </c>
      <c r="J28">
        <f t="shared" ref="J28:M28" si="18">J26-J27</f>
        <v>379.85340000000087</v>
      </c>
      <c r="K28">
        <f t="shared" si="18"/>
        <v>2113.4621999999999</v>
      </c>
      <c r="L28">
        <f t="shared" si="18"/>
        <v>0</v>
      </c>
      <c r="M28">
        <f t="shared" si="18"/>
        <v>3.9000000000000057</v>
      </c>
    </row>
    <row r="30" spans="1:20" x14ac:dyDescent="0.25">
      <c r="B30" t="s">
        <v>15</v>
      </c>
      <c r="I30" t="s">
        <v>21</v>
      </c>
    </row>
    <row r="31" spans="1:20" x14ac:dyDescent="0.25">
      <c r="B31">
        <f>B23*$D$28</f>
        <v>602529.03056699969</v>
      </c>
      <c r="C31">
        <f t="shared" ref="C31:F31" si="19">C23*$D$28</f>
        <v>409985.09687412012</v>
      </c>
      <c r="D31">
        <f t="shared" si="19"/>
        <v>642859.8426784795</v>
      </c>
      <c r="E31">
        <f t="shared" si="19"/>
        <v>0</v>
      </c>
      <c r="F31">
        <f t="shared" si="19"/>
        <v>3226.9144319999959</v>
      </c>
      <c r="I31">
        <f>I23*$K$28</f>
        <v>-519448.8529781999</v>
      </c>
      <c r="J31">
        <f t="shared" ref="J31:M31" si="20">J23*$K$28</f>
        <v>-711756.58278816042</v>
      </c>
      <c r="K31">
        <f t="shared" si="20"/>
        <v>-2710876.6735362005</v>
      </c>
      <c r="L31">
        <f t="shared" si="20"/>
        <v>0</v>
      </c>
      <c r="M31">
        <f t="shared" si="20"/>
        <v>-6847.6175280000043</v>
      </c>
    </row>
    <row r="32" spans="1:20" x14ac:dyDescent="0.25">
      <c r="B32">
        <f>B28*$D$23</f>
        <v>-725011.88944576064</v>
      </c>
      <c r="C32">
        <f t="shared" ref="C32:F32" si="21">C28*$D$23</f>
        <v>-377394.49376356072</v>
      </c>
      <c r="D32">
        <f t="shared" si="21"/>
        <v>642859.8426784795</v>
      </c>
      <c r="E32">
        <f t="shared" si="21"/>
        <v>0</v>
      </c>
      <c r="F32">
        <f t="shared" si="21"/>
        <v>-4828.4098520000025</v>
      </c>
      <c r="I32">
        <f>I28*$K$23</f>
        <v>-44002.028655001552</v>
      </c>
      <c r="J32">
        <f t="shared" ref="J32:M32" si="22">J28*$K$23</f>
        <v>-487226.94043140125</v>
      </c>
      <c r="K32">
        <f t="shared" si="22"/>
        <v>-2710876.6735362005</v>
      </c>
      <c r="L32">
        <f t="shared" si="22"/>
        <v>0</v>
      </c>
      <c r="M32">
        <f t="shared" si="22"/>
        <v>-5002.4169000000084</v>
      </c>
    </row>
    <row r="33" spans="1:13" x14ac:dyDescent="0.25">
      <c r="A33" t="s">
        <v>16</v>
      </c>
      <c r="B33">
        <f>B31-B32</f>
        <v>1327540.9200127604</v>
      </c>
      <c r="C33">
        <f t="shared" ref="C33:F33" si="23">C31-C32</f>
        <v>787379.59063768084</v>
      </c>
      <c r="D33">
        <f t="shared" si="23"/>
        <v>0</v>
      </c>
      <c r="E33">
        <f t="shared" si="23"/>
        <v>0</v>
      </c>
      <c r="F33">
        <f t="shared" si="23"/>
        <v>8055.3242839999984</v>
      </c>
      <c r="H33" t="s">
        <v>22</v>
      </c>
      <c r="I33">
        <f>I31-I32</f>
        <v>-475446.82432319835</v>
      </c>
      <c r="J33">
        <f t="shared" ref="J33:M33" si="24">J31-J32</f>
        <v>-224529.64235675917</v>
      </c>
      <c r="K33">
        <f t="shared" si="24"/>
        <v>0</v>
      </c>
      <c r="L33">
        <f t="shared" si="24"/>
        <v>0</v>
      </c>
      <c r="M33">
        <f t="shared" si="24"/>
        <v>-1845.200627999996</v>
      </c>
    </row>
  </sheetData>
  <mergeCells count="1">
    <mergeCell ref="A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opLeftCell="A61" zoomScale="60" zoomScaleNormal="60" workbookViewId="0">
      <selection activeCell="A85" sqref="A85:Y85"/>
    </sheetView>
  </sheetViews>
  <sheetFormatPr defaultRowHeight="15" x14ac:dyDescent="0.25"/>
  <cols>
    <col min="10" max="10" width="11.42578125" customWidth="1"/>
    <col min="16" max="16" width="13" bestFit="1" customWidth="1"/>
    <col min="18" max="18" width="14.5703125" customWidth="1"/>
    <col min="20" max="20" width="13.85546875" customWidth="1"/>
  </cols>
  <sheetData>
    <row r="1" spans="1:2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25" x14ac:dyDescent="0.25">
      <c r="A2">
        <v>147.63</v>
      </c>
      <c r="B2">
        <v>84.52</v>
      </c>
      <c r="C2">
        <v>147.59</v>
      </c>
      <c r="D2">
        <v>55.07</v>
      </c>
      <c r="E2">
        <v>1</v>
      </c>
    </row>
    <row r="3" spans="1:25" x14ac:dyDescent="0.25">
      <c r="A3">
        <v>150.81</v>
      </c>
      <c r="B3">
        <v>87.98</v>
      </c>
      <c r="C3">
        <v>151.79</v>
      </c>
      <c r="D3">
        <v>50.59</v>
      </c>
      <c r="E3">
        <v>1</v>
      </c>
    </row>
    <row r="4" spans="1:25" x14ac:dyDescent="0.25">
      <c r="A4">
        <v>150.74</v>
      </c>
      <c r="B4">
        <v>86.93</v>
      </c>
      <c r="C4">
        <v>121.32</v>
      </c>
      <c r="D4">
        <v>45.18</v>
      </c>
      <c r="E4">
        <v>2</v>
      </c>
    </row>
    <row r="5" spans="1:25" x14ac:dyDescent="0.25">
      <c r="A5">
        <v>145.37</v>
      </c>
      <c r="B5">
        <v>88.15</v>
      </c>
      <c r="C5">
        <v>141.01</v>
      </c>
      <c r="D5">
        <v>41.94</v>
      </c>
      <c r="E5">
        <v>2</v>
      </c>
    </row>
    <row r="6" spans="1:25" x14ac:dyDescent="0.25">
      <c r="A6">
        <v>158.07</v>
      </c>
      <c r="B6">
        <v>87.29</v>
      </c>
      <c r="C6">
        <v>103.73</v>
      </c>
      <c r="D6">
        <v>45.84</v>
      </c>
      <c r="E6">
        <v>3</v>
      </c>
    </row>
    <row r="7" spans="1:25" x14ac:dyDescent="0.25">
      <c r="A7">
        <v>145.93</v>
      </c>
      <c r="B7">
        <v>81.14</v>
      </c>
      <c r="C7">
        <v>154.12</v>
      </c>
      <c r="D7">
        <v>55.13</v>
      </c>
      <c r="E7">
        <v>3</v>
      </c>
    </row>
    <row r="10" spans="1:25" ht="23.25" x14ac:dyDescent="0.35">
      <c r="A10" s="49" t="s">
        <v>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2" spans="1:25" x14ac:dyDescent="0.25">
      <c r="I12" t="s">
        <v>1</v>
      </c>
      <c r="J12" t="s">
        <v>2</v>
      </c>
      <c r="K12" t="s">
        <v>3</v>
      </c>
      <c r="L12" t="s">
        <v>4</v>
      </c>
      <c r="M12" t="s">
        <v>5</v>
      </c>
    </row>
    <row r="13" spans="1:25" x14ac:dyDescent="0.25">
      <c r="A13">
        <v>1</v>
      </c>
      <c r="B13">
        <v>147.63</v>
      </c>
      <c r="C13">
        <v>84.52</v>
      </c>
      <c r="D13">
        <v>147.59</v>
      </c>
      <c r="E13">
        <v>55.07</v>
      </c>
      <c r="F13">
        <v>1</v>
      </c>
      <c r="H13">
        <v>1</v>
      </c>
      <c r="I13">
        <f>B13*$F$13</f>
        <v>147.63</v>
      </c>
      <c r="J13">
        <f t="shared" ref="J13:L13" si="0">C13*$F$13</f>
        <v>84.52</v>
      </c>
      <c r="K13">
        <f t="shared" si="0"/>
        <v>147.59</v>
      </c>
      <c r="L13">
        <f t="shared" si="0"/>
        <v>55.07</v>
      </c>
      <c r="M13">
        <v>1</v>
      </c>
      <c r="N13">
        <v>1</v>
      </c>
    </row>
    <row r="14" spans="1:25" x14ac:dyDescent="0.25">
      <c r="A14">
        <v>2</v>
      </c>
      <c r="B14">
        <v>150.81</v>
      </c>
      <c r="C14">
        <v>87.98</v>
      </c>
      <c r="D14">
        <v>151.79</v>
      </c>
      <c r="E14">
        <v>50.59</v>
      </c>
      <c r="F14">
        <v>1</v>
      </c>
      <c r="H14">
        <v>2</v>
      </c>
      <c r="I14">
        <f>B14*$F$14</f>
        <v>150.81</v>
      </c>
      <c r="J14">
        <f t="shared" ref="J14:L14" si="1">C14*$F$14</f>
        <v>87.98</v>
      </c>
      <c r="K14">
        <f t="shared" si="1"/>
        <v>151.79</v>
      </c>
      <c r="L14">
        <f t="shared" si="1"/>
        <v>50.59</v>
      </c>
      <c r="M14">
        <v>1</v>
      </c>
      <c r="N14">
        <v>1</v>
      </c>
    </row>
    <row r="15" spans="1:25" x14ac:dyDescent="0.25">
      <c r="A15">
        <v>3</v>
      </c>
      <c r="B15">
        <v>150.74</v>
      </c>
      <c r="C15">
        <v>86.93</v>
      </c>
      <c r="D15">
        <v>121.32</v>
      </c>
      <c r="E15">
        <v>45.18</v>
      </c>
      <c r="F15">
        <v>-1</v>
      </c>
      <c r="H15">
        <v>3</v>
      </c>
      <c r="I15">
        <f>B15*$F$15</f>
        <v>-150.74</v>
      </c>
      <c r="J15">
        <f t="shared" ref="J15:L15" si="2">C15*$F$15</f>
        <v>-86.93</v>
      </c>
      <c r="K15">
        <f t="shared" si="2"/>
        <v>-121.32</v>
      </c>
      <c r="L15">
        <f t="shared" si="2"/>
        <v>-45.18</v>
      </c>
      <c r="M15">
        <v>-1</v>
      </c>
      <c r="N15">
        <v>1</v>
      </c>
    </row>
    <row r="16" spans="1:25" x14ac:dyDescent="0.25">
      <c r="A16">
        <v>4</v>
      </c>
      <c r="B16">
        <v>145.37</v>
      </c>
      <c r="C16">
        <v>88.15</v>
      </c>
      <c r="D16">
        <v>141.01</v>
      </c>
      <c r="E16">
        <v>41.94</v>
      </c>
      <c r="F16">
        <v>-1</v>
      </c>
      <c r="H16">
        <v>4</v>
      </c>
      <c r="I16">
        <f>B16*$F$16</f>
        <v>-145.37</v>
      </c>
      <c r="J16">
        <f t="shared" ref="J16:L16" si="3">C16*$F$16</f>
        <v>-88.15</v>
      </c>
      <c r="K16">
        <f t="shared" si="3"/>
        <v>-141.01</v>
      </c>
      <c r="L16">
        <f t="shared" si="3"/>
        <v>-41.94</v>
      </c>
      <c r="M16">
        <v>-1</v>
      </c>
      <c r="N16">
        <v>1</v>
      </c>
    </row>
    <row r="17" spans="1:25" x14ac:dyDescent="0.25">
      <c r="A17">
        <v>5</v>
      </c>
      <c r="B17">
        <v>158.07</v>
      </c>
      <c r="C17">
        <v>87.29</v>
      </c>
      <c r="D17">
        <v>103.73</v>
      </c>
      <c r="E17">
        <v>45.84</v>
      </c>
      <c r="F17">
        <v>-1</v>
      </c>
      <c r="H17">
        <v>5</v>
      </c>
      <c r="I17">
        <f>B17*$F$17</f>
        <v>-158.07</v>
      </c>
      <c r="J17">
        <f t="shared" ref="J17:L17" si="4">C17*$F$17</f>
        <v>-87.29</v>
      </c>
      <c r="K17">
        <f t="shared" si="4"/>
        <v>-103.73</v>
      </c>
      <c r="L17">
        <f t="shared" si="4"/>
        <v>-45.84</v>
      </c>
      <c r="M17">
        <v>-1</v>
      </c>
      <c r="N17">
        <v>1</v>
      </c>
    </row>
    <row r="18" spans="1:25" x14ac:dyDescent="0.25">
      <c r="A18">
        <v>6</v>
      </c>
      <c r="B18">
        <v>145.93</v>
      </c>
      <c r="C18">
        <v>81.14</v>
      </c>
      <c r="D18">
        <v>154.12</v>
      </c>
      <c r="E18">
        <v>55.13</v>
      </c>
      <c r="F18">
        <v>-1</v>
      </c>
      <c r="H18">
        <v>6</v>
      </c>
      <c r="I18">
        <f>B18*$F$18</f>
        <v>-145.93</v>
      </c>
      <c r="J18">
        <f t="shared" ref="J18:L18" si="5">C18*$F$18</f>
        <v>-81.14</v>
      </c>
      <c r="K18">
        <f t="shared" si="5"/>
        <v>-154.12</v>
      </c>
      <c r="L18">
        <f t="shared" si="5"/>
        <v>-55.13</v>
      </c>
      <c r="M18">
        <v>-1</v>
      </c>
      <c r="N18">
        <v>1</v>
      </c>
    </row>
    <row r="21" spans="1:25" x14ac:dyDescent="0.25">
      <c r="A21" s="3"/>
      <c r="B21" s="3" t="s">
        <v>25</v>
      </c>
      <c r="C21" s="3"/>
      <c r="D21" s="3"/>
      <c r="E21" s="3"/>
      <c r="F21" s="3"/>
      <c r="G21" s="19"/>
      <c r="I21" s="17"/>
      <c r="J21" s="18" t="s">
        <v>32</v>
      </c>
      <c r="K21" s="18"/>
      <c r="L21" s="18"/>
      <c r="M21" s="18"/>
      <c r="N21" s="18"/>
      <c r="O21" s="19"/>
      <c r="Q21" s="17"/>
      <c r="R21" s="18" t="s">
        <v>46</v>
      </c>
      <c r="S21" s="18"/>
      <c r="T21" s="18"/>
      <c r="U21" s="18"/>
      <c r="V21" s="18"/>
      <c r="W21" s="19"/>
    </row>
    <row r="22" spans="1:25" x14ac:dyDescent="0.25">
      <c r="A22" s="4" t="s">
        <v>12</v>
      </c>
      <c r="B22" s="5">
        <f>I13-I14</f>
        <v>-3.1800000000000068</v>
      </c>
      <c r="C22" s="5">
        <f t="shared" ref="C22:G22" si="6">J13-J14</f>
        <v>-3.460000000000008</v>
      </c>
      <c r="D22" s="5">
        <f t="shared" si="6"/>
        <v>-4.1999999999999886</v>
      </c>
      <c r="E22" s="5">
        <f t="shared" si="6"/>
        <v>4.4799999999999969</v>
      </c>
      <c r="F22" s="5">
        <f t="shared" si="6"/>
        <v>0</v>
      </c>
      <c r="G22" s="5">
        <f t="shared" si="6"/>
        <v>0</v>
      </c>
      <c r="I22" s="27" t="s">
        <v>20</v>
      </c>
      <c r="J22" s="28">
        <f t="shared" ref="J22:O22" si="7">I17-I18</f>
        <v>-12.139999999999986</v>
      </c>
      <c r="K22" s="28">
        <f t="shared" si="7"/>
        <v>-6.1500000000000057</v>
      </c>
      <c r="L22" s="28">
        <f t="shared" si="7"/>
        <v>50.39</v>
      </c>
      <c r="M22" s="28">
        <f t="shared" si="7"/>
        <v>9.2899999999999991</v>
      </c>
      <c r="N22" s="28">
        <f t="shared" si="7"/>
        <v>0</v>
      </c>
      <c r="O22" s="29">
        <f t="shared" si="7"/>
        <v>0</v>
      </c>
      <c r="Q22" s="20"/>
      <c r="R22" s="21">
        <f t="shared" ref="R22:W22" si="8">B46*$K$46</f>
        <v>76052611.498098478</v>
      </c>
      <c r="S22" s="21">
        <f t="shared" si="8"/>
        <v>25639622.007546343</v>
      </c>
      <c r="T22" s="21">
        <f t="shared" si="8"/>
        <v>0</v>
      </c>
      <c r="U22" s="21">
        <f t="shared" si="8"/>
        <v>0</v>
      </c>
      <c r="V22" s="21">
        <f t="shared" si="8"/>
        <v>0</v>
      </c>
      <c r="W22" s="22">
        <f t="shared" si="8"/>
        <v>7517853.2709114896</v>
      </c>
    </row>
    <row r="23" spans="1:25" x14ac:dyDescent="0.25">
      <c r="Q23" s="20"/>
      <c r="R23" s="21">
        <f t="shared" ref="R23:W23" si="9">J46*$C$46</f>
        <v>9145814.1182893794</v>
      </c>
      <c r="S23" s="21">
        <f t="shared" si="9"/>
        <v>25639622.007546343</v>
      </c>
      <c r="T23" s="21">
        <f t="shared" si="9"/>
        <v>0</v>
      </c>
      <c r="U23" s="21">
        <f t="shared" si="9"/>
        <v>0</v>
      </c>
      <c r="V23" s="21">
        <f t="shared" si="9"/>
        <v>0</v>
      </c>
      <c r="W23" s="22">
        <f t="shared" si="9"/>
        <v>15535075.832017811</v>
      </c>
    </row>
    <row r="24" spans="1:25" x14ac:dyDescent="0.25">
      <c r="A24" s="3"/>
      <c r="B24" s="3" t="s">
        <v>26</v>
      </c>
      <c r="C24" s="3"/>
      <c r="D24" s="3"/>
      <c r="E24" s="3"/>
      <c r="F24" s="3"/>
      <c r="G24" s="19"/>
      <c r="J24" t="s">
        <v>34</v>
      </c>
      <c r="Q24" s="30" t="s">
        <v>47</v>
      </c>
      <c r="R24" s="31">
        <f>R22-R23</f>
        <v>66906797.379809096</v>
      </c>
      <c r="S24" s="31">
        <f t="shared" ref="S24:W24" si="10">S22-S23</f>
        <v>0</v>
      </c>
      <c r="T24" s="31">
        <f t="shared" si="10"/>
        <v>0</v>
      </c>
      <c r="U24" s="31">
        <f t="shared" si="10"/>
        <v>0</v>
      </c>
      <c r="V24" s="31">
        <f t="shared" si="10"/>
        <v>0</v>
      </c>
      <c r="W24" s="32">
        <f t="shared" si="10"/>
        <v>-8017222.5611063214</v>
      </c>
    </row>
    <row r="25" spans="1:25" x14ac:dyDescent="0.25">
      <c r="A25" s="4" t="s">
        <v>14</v>
      </c>
      <c r="B25" s="5">
        <f>I14+I15</f>
        <v>6.9999999999993179E-2</v>
      </c>
      <c r="C25" s="5">
        <f t="shared" ref="C25:F25" si="11">J14+J15</f>
        <v>1.0499999999999972</v>
      </c>
      <c r="D25" s="5">
        <f t="shared" si="11"/>
        <v>30.47</v>
      </c>
      <c r="E25" s="5">
        <f t="shared" si="11"/>
        <v>5.4100000000000037</v>
      </c>
      <c r="F25" s="5">
        <f t="shared" si="11"/>
        <v>0</v>
      </c>
      <c r="G25" s="5">
        <f>N14+N15</f>
        <v>2</v>
      </c>
      <c r="I25" s="1" t="s">
        <v>22</v>
      </c>
      <c r="J25" s="1">
        <f t="shared" ref="J25:O25" si="12">I13+I15</f>
        <v>-3.1100000000000136</v>
      </c>
      <c r="K25" s="1">
        <f t="shared" si="12"/>
        <v>-2.4100000000000108</v>
      </c>
      <c r="L25" s="1">
        <f t="shared" si="12"/>
        <v>26.27000000000001</v>
      </c>
      <c r="M25" s="1">
        <f t="shared" si="12"/>
        <v>9.89</v>
      </c>
      <c r="N25" s="1">
        <f t="shared" si="12"/>
        <v>0</v>
      </c>
      <c r="O25" s="1">
        <f t="shared" si="12"/>
        <v>2</v>
      </c>
    </row>
    <row r="27" spans="1:25" x14ac:dyDescent="0.25">
      <c r="A27" s="17"/>
      <c r="B27" s="18" t="s">
        <v>27</v>
      </c>
      <c r="C27" s="18"/>
      <c r="D27" s="18"/>
      <c r="E27" s="18"/>
      <c r="F27" s="18"/>
      <c r="G27" s="19"/>
      <c r="I27" s="17"/>
      <c r="J27" s="18" t="s">
        <v>36</v>
      </c>
      <c r="K27" s="18"/>
      <c r="L27" s="18"/>
      <c r="M27" s="18"/>
      <c r="N27" s="18"/>
      <c r="O27" s="19"/>
      <c r="Q27" s="8" t="s">
        <v>1</v>
      </c>
      <c r="R27" s="8">
        <f>W24/R24</f>
        <v>-0.11982672725455741</v>
      </c>
    </row>
    <row r="28" spans="1:25" x14ac:dyDescent="0.25">
      <c r="A28" s="20"/>
      <c r="B28" s="21">
        <f>B22*$E$25</f>
        <v>-17.203800000000047</v>
      </c>
      <c r="C28" s="21">
        <f t="shared" ref="C28:F28" si="13">C22*$E$25</f>
        <v>-18.718600000000055</v>
      </c>
      <c r="D28" s="21">
        <f t="shared" si="13"/>
        <v>-22.721999999999955</v>
      </c>
      <c r="E28" s="21">
        <f t="shared" si="13"/>
        <v>24.236799999999999</v>
      </c>
      <c r="F28" s="21">
        <f t="shared" si="13"/>
        <v>0</v>
      </c>
      <c r="G28" s="22">
        <f>G22*$E$25</f>
        <v>0</v>
      </c>
      <c r="I28" s="20"/>
      <c r="J28" s="21">
        <f t="shared" ref="J28:O28" si="14">J22*$M$25</f>
        <v>-120.06459999999987</v>
      </c>
      <c r="K28" s="21">
        <f t="shared" si="14"/>
        <v>-60.82350000000006</v>
      </c>
      <c r="L28" s="21">
        <f t="shared" si="14"/>
        <v>498.35710000000006</v>
      </c>
      <c r="M28" s="21">
        <f t="shared" si="14"/>
        <v>91.878100000000003</v>
      </c>
      <c r="N28" s="21">
        <f t="shared" si="14"/>
        <v>0</v>
      </c>
      <c r="O28" s="22">
        <f t="shared" si="14"/>
        <v>0</v>
      </c>
      <c r="Q28" s="8" t="s">
        <v>2</v>
      </c>
      <c r="R28" s="8">
        <f>(O46-(J46*R27))/K46</f>
        <v>0.64864407131259827</v>
      </c>
      <c r="S28">
        <f>(G46-(B46*R27))/C46</f>
        <v>0.64864407131259816</v>
      </c>
    </row>
    <row r="29" spans="1:25" x14ac:dyDescent="0.25">
      <c r="A29" s="20"/>
      <c r="B29" s="21">
        <f>B25*$E$22</f>
        <v>0.31359999999996924</v>
      </c>
      <c r="C29" s="21">
        <f t="shared" ref="C29:F29" si="15">C25*$E$22</f>
        <v>4.7039999999999837</v>
      </c>
      <c r="D29" s="21">
        <f t="shared" si="15"/>
        <v>136.5055999999999</v>
      </c>
      <c r="E29" s="21">
        <f t="shared" si="15"/>
        <v>24.236799999999999</v>
      </c>
      <c r="F29" s="21">
        <f t="shared" si="15"/>
        <v>0</v>
      </c>
      <c r="G29" s="22">
        <f>G25*$E$22</f>
        <v>8.9599999999999937</v>
      </c>
      <c r="I29" s="20"/>
      <c r="J29" s="21">
        <f t="shared" ref="J29:O29" si="16">J25*$M$22</f>
        <v>-28.891900000000124</v>
      </c>
      <c r="K29" s="21">
        <f t="shared" si="16"/>
        <v>-22.388900000000099</v>
      </c>
      <c r="L29" s="21">
        <f t="shared" si="16"/>
        <v>244.04830000000007</v>
      </c>
      <c r="M29" s="21">
        <f t="shared" si="16"/>
        <v>91.878100000000003</v>
      </c>
      <c r="N29" s="21">
        <f t="shared" si="16"/>
        <v>0</v>
      </c>
      <c r="O29" s="22">
        <f t="shared" si="16"/>
        <v>18.579999999999998</v>
      </c>
      <c r="Q29" s="8" t="s">
        <v>3</v>
      </c>
      <c r="R29" s="8">
        <f>(G30-(B30*R27)-(C30*R28))/D30</f>
        <v>-2.5962068841818342E-2</v>
      </c>
      <c r="S29">
        <f>(G41-(B41*R27)-(C41*R28))/D41</f>
        <v>-2.5962068841818311E-2</v>
      </c>
      <c r="T29">
        <f>(O30-(J30*R27)-(K30*R28))/L30</f>
        <v>-1.7988173561789413E-2</v>
      </c>
      <c r="U29">
        <f>(O41-(J41*R27)-(K41*R28))/L41</f>
        <v>-1.7988173561789399E-2</v>
      </c>
      <c r="V29">
        <f>((B30*R27)+(C30*R28)-(G30))/-(D30)</f>
        <v>-2.5962068841818342E-2</v>
      </c>
      <c r="W29">
        <f>((B41*R27)+(C41*R28))/-(D41)</f>
        <v>-2.5962068841818311E-2</v>
      </c>
      <c r="X29">
        <f>(-(J30*R27)-(K30*R28)+(O30))/L30</f>
        <v>-1.7988173561789406E-2</v>
      </c>
      <c r="Y29">
        <f>((J41*R27)+(K41*R28)-(O41))/-(L41)</f>
        <v>-1.7988173561789399E-2</v>
      </c>
    </row>
    <row r="30" spans="1:25" x14ac:dyDescent="0.25">
      <c r="A30" s="23" t="s">
        <v>35</v>
      </c>
      <c r="B30" s="24">
        <f>B28-B29</f>
        <v>-17.517400000000016</v>
      </c>
      <c r="C30" s="24">
        <f t="shared" ref="C30:G30" si="17">C28-C29</f>
        <v>-23.422600000000038</v>
      </c>
      <c r="D30" s="24">
        <f t="shared" si="17"/>
        <v>-159.22759999999985</v>
      </c>
      <c r="E30" s="24">
        <f t="shared" si="17"/>
        <v>0</v>
      </c>
      <c r="F30" s="24">
        <f t="shared" si="17"/>
        <v>0</v>
      </c>
      <c r="G30" s="25">
        <f t="shared" si="17"/>
        <v>-8.9599999999999937</v>
      </c>
      <c r="I30" s="26" t="s">
        <v>40</v>
      </c>
      <c r="J30" s="24">
        <f>J28-J29</f>
        <v>-91.17269999999975</v>
      </c>
      <c r="K30" s="24">
        <f t="shared" ref="K30:O30" si="18">K28-K29</f>
        <v>-38.434599999999961</v>
      </c>
      <c r="L30" s="24">
        <f t="shared" si="18"/>
        <v>254.30879999999999</v>
      </c>
      <c r="M30" s="24">
        <f t="shared" si="18"/>
        <v>0</v>
      </c>
      <c r="N30" s="24">
        <f t="shared" si="18"/>
        <v>0</v>
      </c>
      <c r="O30" s="25">
        <f t="shared" si="18"/>
        <v>-18.579999999999998</v>
      </c>
      <c r="Q30" s="8" t="s">
        <v>4</v>
      </c>
      <c r="R30" s="8">
        <f>(-(B22*R27)-(C22*R28)-(D22*R29))/E22</f>
        <v>0.39156669753046125</v>
      </c>
      <c r="S30" s="8">
        <f>(G25-(B25*R27)-(C25*R28)-(D25*R29))/E25</f>
        <v>0.39156669753046119</v>
      </c>
      <c r="T30">
        <f>((R27*B33)+(C33*R28)+(D33*R29))/-(E33)</f>
        <v>0.28506856693300597</v>
      </c>
      <c r="U30">
        <f>(-(B36*R27)-(C36*R28)-(D36*R29))/E36</f>
        <v>0.28506856693300581</v>
      </c>
      <c r="V30">
        <f>((-J22*R27)+(-K22*R28)+(-L22*T29))/M22</f>
        <v>0.37038629014862506</v>
      </c>
      <c r="W30">
        <f>(O25-(J25*R27)-(K25*R28)-(L25*T29))/M25</f>
        <v>0.37038629014862501</v>
      </c>
      <c r="X30">
        <f>(O33-(J33*R27)-(K33*R28)-(L33*T29))/M33</f>
        <v>0.36129082745594898</v>
      </c>
      <c r="Y30">
        <f>(O36-(J36*R27)-(K36*R28)-(L36*T29))/M36</f>
        <v>0.36129082745594904</v>
      </c>
    </row>
    <row r="31" spans="1:25" x14ac:dyDescent="0.25">
      <c r="Q31" s="8" t="s">
        <v>5</v>
      </c>
      <c r="R31" s="8">
        <f>(1-($R$27*I13)-($R$28*J13)-($R$29*K13)-($R$30*L13))</f>
        <v>-53.865213455389025</v>
      </c>
      <c r="S31">
        <f>1-(I13*R27)-(J13*R28)-(K13*R29)-(L13*S30)</f>
        <v>-53.865213455389025</v>
      </c>
      <c r="T31">
        <f>-(I15*$R$27)-(J15*$R$28)-(K15*$R$29)-(L15*$S$30)-1</f>
        <v>51.865213455389025</v>
      </c>
    </row>
    <row r="32" spans="1:25" x14ac:dyDescent="0.25">
      <c r="A32" s="17"/>
      <c r="B32" s="18" t="s">
        <v>28</v>
      </c>
      <c r="C32" s="18"/>
      <c r="D32" s="18"/>
      <c r="E32" s="18"/>
      <c r="F32" s="18"/>
      <c r="G32" s="19"/>
      <c r="I32" s="17"/>
      <c r="J32" s="18" t="s">
        <v>37</v>
      </c>
      <c r="K32" s="18"/>
      <c r="L32" s="18"/>
      <c r="M32" s="18"/>
      <c r="N32" s="18"/>
      <c r="O32" s="19"/>
      <c r="R32" s="8">
        <f>(1-($R$27*I14)-($R$28*J14)-($R$29*K14)-($R$30*L14))</f>
        <v>-53.865213455389018</v>
      </c>
    </row>
    <row r="33" spans="1:20" x14ac:dyDescent="0.25">
      <c r="A33" s="36" t="s">
        <v>16</v>
      </c>
      <c r="B33" s="28">
        <f>I15-I16</f>
        <v>-5.3700000000000045</v>
      </c>
      <c r="C33" s="28">
        <f t="shared" ref="C33:G33" si="19">J15-J16</f>
        <v>1.2199999999999989</v>
      </c>
      <c r="D33" s="28">
        <f t="shared" si="19"/>
        <v>19.689999999999998</v>
      </c>
      <c r="E33" s="28">
        <f t="shared" si="19"/>
        <v>-3.240000000000002</v>
      </c>
      <c r="F33" s="28">
        <f t="shared" si="19"/>
        <v>0</v>
      </c>
      <c r="G33" s="29">
        <f t="shared" si="19"/>
        <v>0</v>
      </c>
      <c r="I33" s="27" t="s">
        <v>24</v>
      </c>
      <c r="J33" s="28">
        <f t="shared" ref="J33:O33" si="20">I13+I16</f>
        <v>2.2599999999999909</v>
      </c>
      <c r="K33" s="28">
        <f t="shared" si="20"/>
        <v>-3.6300000000000097</v>
      </c>
      <c r="L33" s="28">
        <f t="shared" si="20"/>
        <v>6.5800000000000125</v>
      </c>
      <c r="M33" s="28">
        <f t="shared" si="20"/>
        <v>13.130000000000003</v>
      </c>
      <c r="N33" s="28">
        <f t="shared" si="20"/>
        <v>0</v>
      </c>
      <c r="O33" s="29">
        <f t="shared" si="20"/>
        <v>2</v>
      </c>
      <c r="R33" s="8">
        <f>(($R$27*I15)+($R$28*J15)+($R$29*K15)+($R$30*L15)-1)</f>
        <v>-53.865213455389032</v>
      </c>
    </row>
    <row r="34" spans="1:20" x14ac:dyDescent="0.25">
      <c r="A34" s="2"/>
      <c r="R34" s="8">
        <f t="shared" ref="R34:R36" si="21">(($R$27*I16)+($R$28*J16)+($R$29*K16)+($R$30*L16)-1)</f>
        <v>-53.520159512253272</v>
      </c>
    </row>
    <row r="35" spans="1:20" x14ac:dyDescent="0.25">
      <c r="A35" s="37"/>
      <c r="B35" s="18" t="s">
        <v>29</v>
      </c>
      <c r="C35" s="18"/>
      <c r="D35" s="18"/>
      <c r="E35" s="18"/>
      <c r="F35" s="18"/>
      <c r="G35" s="19"/>
      <c r="I35" s="17"/>
      <c r="J35" s="18" t="s">
        <v>38</v>
      </c>
      <c r="K35" s="18"/>
      <c r="L35" s="18"/>
      <c r="M35" s="18"/>
      <c r="N35" s="18"/>
      <c r="O35" s="19"/>
      <c r="R35" s="8">
        <f t="shared" si="21"/>
        <v>-53.935502221583342</v>
      </c>
      <c r="T35">
        <f>(139.44*R27)+(R28*88.94)+(R29*140.64)+(S30*79.91)+R31</f>
        <v>14.7553408365238</v>
      </c>
    </row>
    <row r="36" spans="1:20" x14ac:dyDescent="0.25">
      <c r="A36" s="36" t="s">
        <v>19</v>
      </c>
      <c r="B36" s="28">
        <f>I16-I17</f>
        <v>12.699999999999989</v>
      </c>
      <c r="C36" s="28">
        <f t="shared" ref="C36:G36" si="22">J16-J17</f>
        <v>-0.85999999999999943</v>
      </c>
      <c r="D36" s="28">
        <f t="shared" si="22"/>
        <v>-37.279999999999987</v>
      </c>
      <c r="E36" s="28">
        <f t="shared" si="22"/>
        <v>3.9000000000000057</v>
      </c>
      <c r="F36" s="28">
        <f t="shared" si="22"/>
        <v>0</v>
      </c>
      <c r="G36" s="29">
        <f t="shared" si="22"/>
        <v>0</v>
      </c>
      <c r="I36" s="27" t="s">
        <v>33</v>
      </c>
      <c r="J36" s="28">
        <f t="shared" ref="J36:O36" si="23">I13+I17</f>
        <v>-10.439999999999998</v>
      </c>
      <c r="K36" s="28">
        <f t="shared" si="23"/>
        <v>-2.7700000000000102</v>
      </c>
      <c r="L36" s="28">
        <f t="shared" si="23"/>
        <v>43.86</v>
      </c>
      <c r="M36" s="28">
        <f t="shared" si="23"/>
        <v>9.2299999999999969</v>
      </c>
      <c r="N36" s="28">
        <f t="shared" si="23"/>
        <v>0</v>
      </c>
      <c r="O36" s="29">
        <f t="shared" si="23"/>
        <v>2</v>
      </c>
      <c r="R36" s="8">
        <f t="shared" si="21"/>
        <v>-53.730463622999949</v>
      </c>
    </row>
    <row r="38" spans="1:20" x14ac:dyDescent="0.25">
      <c r="A38" s="17"/>
      <c r="B38" s="18" t="s">
        <v>30</v>
      </c>
      <c r="C38" s="18"/>
      <c r="D38" s="18"/>
      <c r="E38" s="18"/>
      <c r="F38" s="18"/>
      <c r="G38" s="19"/>
      <c r="I38" s="17"/>
      <c r="J38" s="18" t="s">
        <v>44</v>
      </c>
      <c r="K38" s="18"/>
      <c r="L38" s="18"/>
      <c r="M38" s="18"/>
      <c r="N38" s="18"/>
      <c r="O38" s="19"/>
      <c r="T38" s="9">
        <f>($R$27*I13)+($R$28*J13)+($R$29*K13)+($S$30*L13)+$R$31</f>
        <v>1</v>
      </c>
    </row>
    <row r="39" spans="1:20" x14ac:dyDescent="0.25">
      <c r="A39" s="20"/>
      <c r="B39" s="21">
        <f>B33*$E$36</f>
        <v>-20.943000000000048</v>
      </c>
      <c r="C39" s="21">
        <f t="shared" ref="C39:G39" si="24">C33*$E$36</f>
        <v>4.7580000000000027</v>
      </c>
      <c r="D39" s="21">
        <f t="shared" si="24"/>
        <v>76.791000000000096</v>
      </c>
      <c r="E39" s="21">
        <f t="shared" si="24"/>
        <v>-12.636000000000026</v>
      </c>
      <c r="F39" s="21">
        <f t="shared" si="24"/>
        <v>0</v>
      </c>
      <c r="G39" s="22">
        <f t="shared" si="24"/>
        <v>0</v>
      </c>
      <c r="I39" s="20"/>
      <c r="J39" s="21">
        <f t="shared" ref="J39:O39" si="25">J33*$M$36</f>
        <v>20.859799999999908</v>
      </c>
      <c r="K39" s="21">
        <f t="shared" si="25"/>
        <v>-33.504900000000077</v>
      </c>
      <c r="L39" s="21">
        <f t="shared" si="25"/>
        <v>60.733400000000096</v>
      </c>
      <c r="M39" s="21">
        <f t="shared" si="25"/>
        <v>121.18989999999998</v>
      </c>
      <c r="N39" s="21">
        <f t="shared" si="25"/>
        <v>0</v>
      </c>
      <c r="O39" s="22">
        <f t="shared" si="25"/>
        <v>18.459999999999994</v>
      </c>
      <c r="T39" s="9">
        <f>($R$27*I14)+($R$28*J14)+($R$29*K14)+($S$30*L14)+$R$31</f>
        <v>0.99999999999998579</v>
      </c>
    </row>
    <row r="40" spans="1:20" x14ac:dyDescent="0.25">
      <c r="A40" s="20"/>
      <c r="B40" s="21">
        <f>B36*$E$33</f>
        <v>-41.147999999999989</v>
      </c>
      <c r="C40" s="21">
        <f t="shared" ref="C40:G40" si="26">C36*$E$33</f>
        <v>2.7864</v>
      </c>
      <c r="D40" s="21">
        <f t="shared" si="26"/>
        <v>120.78720000000003</v>
      </c>
      <c r="E40" s="21">
        <f t="shared" si="26"/>
        <v>-12.636000000000026</v>
      </c>
      <c r="F40" s="21">
        <f t="shared" si="26"/>
        <v>0</v>
      </c>
      <c r="G40" s="22">
        <f t="shared" si="26"/>
        <v>0</v>
      </c>
      <c r="I40" s="20"/>
      <c r="J40" s="21">
        <f t="shared" ref="J40:O40" si="27">J36*$M$33</f>
        <v>-137.0772</v>
      </c>
      <c r="K40" s="21">
        <f t="shared" si="27"/>
        <v>-36.370100000000143</v>
      </c>
      <c r="L40" s="21">
        <f t="shared" si="27"/>
        <v>575.88180000000011</v>
      </c>
      <c r="M40" s="21">
        <f t="shared" si="27"/>
        <v>121.18989999999998</v>
      </c>
      <c r="N40" s="21">
        <f t="shared" si="27"/>
        <v>0</v>
      </c>
      <c r="O40" s="22">
        <f t="shared" si="27"/>
        <v>26.260000000000005</v>
      </c>
      <c r="T40" s="9">
        <f>($R$27*I15)+($R$28*J15)+($R$29*K15)+($S$30*L15)+$T$31</f>
        <v>-1</v>
      </c>
    </row>
    <row r="41" spans="1:20" x14ac:dyDescent="0.25">
      <c r="A41" s="23" t="s">
        <v>39</v>
      </c>
      <c r="B41" s="24">
        <f>B39-B40</f>
        <v>20.204999999999941</v>
      </c>
      <c r="C41" s="24">
        <f t="shared" ref="C41:G41" si="28">C39-C40</f>
        <v>1.9716000000000027</v>
      </c>
      <c r="D41" s="24">
        <f t="shared" si="28"/>
        <v>-43.996199999999931</v>
      </c>
      <c r="E41" s="24">
        <f t="shared" si="28"/>
        <v>0</v>
      </c>
      <c r="F41" s="24">
        <f t="shared" si="28"/>
        <v>0</v>
      </c>
      <c r="G41" s="25">
        <f t="shared" si="28"/>
        <v>0</v>
      </c>
      <c r="I41" s="26" t="s">
        <v>41</v>
      </c>
      <c r="J41" s="24">
        <f>J39-J40</f>
        <v>157.9369999999999</v>
      </c>
      <c r="K41" s="24">
        <f t="shared" ref="K41:O41" si="29">K39-K40</f>
        <v>2.8652000000000655</v>
      </c>
      <c r="L41" s="24">
        <f t="shared" si="29"/>
        <v>-515.14840000000004</v>
      </c>
      <c r="M41" s="24">
        <f t="shared" si="29"/>
        <v>0</v>
      </c>
      <c r="N41" s="24">
        <f t="shared" si="29"/>
        <v>0</v>
      </c>
      <c r="O41" s="25">
        <f t="shared" si="29"/>
        <v>-7.8000000000000114</v>
      </c>
      <c r="T41" s="9">
        <f>($R$27*I16)+($R$28*J16)+($R$29*K16)+($S$30*L16)+$T$31</f>
        <v>-0.65494605686424023</v>
      </c>
    </row>
    <row r="42" spans="1:20" x14ac:dyDescent="0.25">
      <c r="T42" s="9">
        <f>($R$27*I17)+($R$28*J17)+($R$29*K17)+($S$30*L17)+$T$31</f>
        <v>-1.0702887661943166</v>
      </c>
    </row>
    <row r="43" spans="1:20" x14ac:dyDescent="0.25">
      <c r="A43" s="17"/>
      <c r="B43" s="18" t="s">
        <v>31</v>
      </c>
      <c r="C43" s="18"/>
      <c r="D43" s="18"/>
      <c r="E43" s="18"/>
      <c r="F43" s="18"/>
      <c r="G43" s="19"/>
      <c r="I43" s="17"/>
      <c r="J43" s="18" t="s">
        <v>45</v>
      </c>
      <c r="K43" s="18"/>
      <c r="L43" s="18"/>
      <c r="M43" s="18"/>
      <c r="N43" s="18"/>
      <c r="O43" s="19"/>
      <c r="T43" s="9">
        <f>($R$27*I18)+($R$28*J18)+($R$29*K18)+($S$30*L18)+$T$31</f>
        <v>-0.86525016761092388</v>
      </c>
    </row>
    <row r="44" spans="1:20" x14ac:dyDescent="0.25">
      <c r="A44" s="20"/>
      <c r="B44" s="21">
        <f>B30*$D$41</f>
        <v>770.69903387999955</v>
      </c>
      <c r="C44" s="21">
        <f t="shared" ref="C44:G44" si="30">C30*$D$41</f>
        <v>1030.5053941200001</v>
      </c>
      <c r="D44" s="21">
        <f t="shared" si="30"/>
        <v>7005.4093351199826</v>
      </c>
      <c r="E44" s="21">
        <f t="shared" si="30"/>
        <v>0</v>
      </c>
      <c r="F44" s="21">
        <f t="shared" si="30"/>
        <v>0</v>
      </c>
      <c r="G44" s="22">
        <f t="shared" si="30"/>
        <v>394.20595199999912</v>
      </c>
      <c r="I44" s="20"/>
      <c r="J44" s="21">
        <f t="shared" ref="J44:O44" si="31">J30*$L$41</f>
        <v>46967.470528679878</v>
      </c>
      <c r="K44" s="21">
        <f t="shared" si="31"/>
        <v>19799.522694639982</v>
      </c>
      <c r="L44" s="21">
        <f t="shared" si="31"/>
        <v>-131006.77142592</v>
      </c>
      <c r="M44" s="21">
        <f t="shared" si="31"/>
        <v>0</v>
      </c>
      <c r="N44" s="21">
        <f t="shared" si="31"/>
        <v>0</v>
      </c>
      <c r="O44" s="22">
        <f t="shared" si="31"/>
        <v>9571.4572719999996</v>
      </c>
    </row>
    <row r="45" spans="1:20" x14ac:dyDescent="0.25">
      <c r="A45" s="20"/>
      <c r="B45" s="21">
        <f>B41*$D$30</f>
        <v>-3217.1936579999879</v>
      </c>
      <c r="C45" s="21">
        <f t="shared" ref="C45:G45" si="32">C41*$D$30</f>
        <v>-313.93313616000012</v>
      </c>
      <c r="D45" s="21">
        <f t="shared" si="32"/>
        <v>7005.4093351199826</v>
      </c>
      <c r="E45" s="21">
        <f t="shared" si="32"/>
        <v>0</v>
      </c>
      <c r="F45" s="21">
        <f t="shared" si="32"/>
        <v>0</v>
      </c>
      <c r="G45" s="22">
        <f t="shared" si="32"/>
        <v>0</v>
      </c>
      <c r="I45" s="20"/>
      <c r="J45" s="21">
        <f t="shared" ref="J45:O45" si="33">J41*$L$30</f>
        <v>40164.768945599972</v>
      </c>
      <c r="K45" s="21">
        <f t="shared" si="33"/>
        <v>728.64557376001665</v>
      </c>
      <c r="L45" s="21">
        <f t="shared" si="33"/>
        <v>-131006.77142592</v>
      </c>
      <c r="M45" s="21">
        <f t="shared" si="33"/>
        <v>0</v>
      </c>
      <c r="N45" s="21">
        <f t="shared" si="33"/>
        <v>0</v>
      </c>
      <c r="O45" s="22">
        <f t="shared" si="33"/>
        <v>-1983.6086400000029</v>
      </c>
    </row>
    <row r="46" spans="1:20" x14ac:dyDescent="0.25">
      <c r="A46" s="23" t="s">
        <v>42</v>
      </c>
      <c r="B46" s="34">
        <f>B44-B45</f>
        <v>3987.8926918799875</v>
      </c>
      <c r="C46" s="34">
        <f t="shared" ref="C46:G46" si="34">C44-C45</f>
        <v>1344.4385302800001</v>
      </c>
      <c r="D46" s="34">
        <f t="shared" si="34"/>
        <v>0</v>
      </c>
      <c r="E46" s="34">
        <f t="shared" si="34"/>
        <v>0</v>
      </c>
      <c r="F46" s="34">
        <f t="shared" si="34"/>
        <v>0</v>
      </c>
      <c r="G46" s="35">
        <f t="shared" si="34"/>
        <v>394.20595199999912</v>
      </c>
      <c r="I46" s="33" t="s">
        <v>43</v>
      </c>
      <c r="J46" s="34">
        <f>J44-J45</f>
        <v>6802.7015830799064</v>
      </c>
      <c r="K46" s="34">
        <f t="shared" ref="K46:O46" si="35">K44-K45</f>
        <v>19070.877120879966</v>
      </c>
      <c r="L46" s="34">
        <f t="shared" si="35"/>
        <v>0</v>
      </c>
      <c r="M46" s="34">
        <f t="shared" si="35"/>
        <v>0</v>
      </c>
      <c r="N46" s="34">
        <f t="shared" si="35"/>
        <v>0</v>
      </c>
      <c r="O46" s="35">
        <f t="shared" si="35"/>
        <v>11555.065912000002</v>
      </c>
    </row>
    <row r="49" spans="1:25" ht="23.25" x14ac:dyDescent="0.35">
      <c r="A49" s="49" t="s">
        <v>48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1" spans="1:25" x14ac:dyDescent="0.25">
      <c r="I51" t="s">
        <v>1</v>
      </c>
      <c r="J51" t="s">
        <v>2</v>
      </c>
      <c r="K51" t="s">
        <v>3</v>
      </c>
      <c r="L51" t="s">
        <v>4</v>
      </c>
      <c r="M51" t="s">
        <v>5</v>
      </c>
    </row>
    <row r="52" spans="1:25" x14ac:dyDescent="0.25">
      <c r="A52">
        <v>1</v>
      </c>
      <c r="B52">
        <v>147.63</v>
      </c>
      <c r="C52">
        <v>84.52</v>
      </c>
      <c r="D52">
        <v>147.59</v>
      </c>
      <c r="E52">
        <v>55.07</v>
      </c>
      <c r="F52">
        <v>-1</v>
      </c>
      <c r="G52">
        <v>1</v>
      </c>
      <c r="H52">
        <v>1</v>
      </c>
      <c r="I52">
        <f>B52*$F$52</f>
        <v>-147.63</v>
      </c>
      <c r="J52">
        <f t="shared" ref="J52:L52" si="36">C52*$F$52</f>
        <v>-84.52</v>
      </c>
      <c r="K52">
        <f t="shared" si="36"/>
        <v>-147.59</v>
      </c>
      <c r="L52">
        <f t="shared" si="36"/>
        <v>-55.07</v>
      </c>
      <c r="M52">
        <v>-1</v>
      </c>
      <c r="N52">
        <v>1</v>
      </c>
    </row>
    <row r="53" spans="1:25" x14ac:dyDescent="0.25">
      <c r="A53">
        <v>2</v>
      </c>
      <c r="B53">
        <v>150.81</v>
      </c>
      <c r="C53">
        <v>87.98</v>
      </c>
      <c r="D53">
        <v>151.79</v>
      </c>
      <c r="E53">
        <v>50.59</v>
      </c>
      <c r="F53">
        <v>-1</v>
      </c>
      <c r="G53">
        <v>1</v>
      </c>
      <c r="H53">
        <v>2</v>
      </c>
      <c r="I53">
        <f>B53*$F$53</f>
        <v>-150.81</v>
      </c>
      <c r="J53">
        <f t="shared" ref="J53:L53" si="37">C53*$F$53</f>
        <v>-87.98</v>
      </c>
      <c r="K53">
        <f t="shared" si="37"/>
        <v>-151.79</v>
      </c>
      <c r="L53">
        <f t="shared" si="37"/>
        <v>-50.59</v>
      </c>
      <c r="M53">
        <v>-1</v>
      </c>
      <c r="N53">
        <v>1</v>
      </c>
    </row>
    <row r="54" spans="1:25" x14ac:dyDescent="0.25">
      <c r="A54">
        <v>3</v>
      </c>
      <c r="B54">
        <v>150.74</v>
      </c>
      <c r="C54">
        <v>86.93</v>
      </c>
      <c r="D54">
        <v>121.32</v>
      </c>
      <c r="E54">
        <v>45.18</v>
      </c>
      <c r="F54">
        <v>1</v>
      </c>
      <c r="G54">
        <v>2</v>
      </c>
      <c r="H54">
        <v>3</v>
      </c>
      <c r="I54">
        <f>B54*$F$54</f>
        <v>150.74</v>
      </c>
      <c r="J54">
        <f t="shared" ref="J54:L54" si="38">C54*$F$54</f>
        <v>86.93</v>
      </c>
      <c r="K54">
        <f t="shared" si="38"/>
        <v>121.32</v>
      </c>
      <c r="L54">
        <f t="shared" si="38"/>
        <v>45.18</v>
      </c>
      <c r="M54">
        <v>1</v>
      </c>
      <c r="N54">
        <v>1</v>
      </c>
    </row>
    <row r="55" spans="1:25" x14ac:dyDescent="0.25">
      <c r="A55">
        <v>4</v>
      </c>
      <c r="B55">
        <v>145.37</v>
      </c>
      <c r="C55">
        <v>88.15</v>
      </c>
      <c r="D55">
        <v>141.01</v>
      </c>
      <c r="E55">
        <v>41.94</v>
      </c>
      <c r="F55">
        <v>1</v>
      </c>
      <c r="G55">
        <v>2</v>
      </c>
      <c r="H55">
        <v>4</v>
      </c>
      <c r="I55">
        <f>B55*$F$55</f>
        <v>145.37</v>
      </c>
      <c r="J55">
        <f t="shared" ref="J55:L55" si="39">C55*$F$55</f>
        <v>88.15</v>
      </c>
      <c r="K55">
        <f t="shared" si="39"/>
        <v>141.01</v>
      </c>
      <c r="L55">
        <f t="shared" si="39"/>
        <v>41.94</v>
      </c>
      <c r="M55">
        <v>1</v>
      </c>
      <c r="N55">
        <v>1</v>
      </c>
    </row>
    <row r="56" spans="1:25" x14ac:dyDescent="0.25">
      <c r="A56">
        <v>5</v>
      </c>
      <c r="B56">
        <v>158.07</v>
      </c>
      <c r="C56">
        <v>87.29</v>
      </c>
      <c r="D56">
        <v>103.73</v>
      </c>
      <c r="E56">
        <v>45.84</v>
      </c>
      <c r="F56">
        <v>-1</v>
      </c>
      <c r="G56">
        <v>3</v>
      </c>
      <c r="H56">
        <v>5</v>
      </c>
      <c r="I56">
        <f>B56*$F$56</f>
        <v>-158.07</v>
      </c>
      <c r="J56">
        <f t="shared" ref="J56:L56" si="40">C56*$F$56</f>
        <v>-87.29</v>
      </c>
      <c r="K56">
        <f t="shared" si="40"/>
        <v>-103.73</v>
      </c>
      <c r="L56">
        <f t="shared" si="40"/>
        <v>-45.84</v>
      </c>
      <c r="M56">
        <v>-1</v>
      </c>
      <c r="N56">
        <v>1</v>
      </c>
    </row>
    <row r="57" spans="1:25" x14ac:dyDescent="0.25">
      <c r="A57">
        <v>6</v>
      </c>
      <c r="B57">
        <v>145.93</v>
      </c>
      <c r="C57">
        <v>81.14</v>
      </c>
      <c r="D57">
        <v>154.12</v>
      </c>
      <c r="E57">
        <v>55.13</v>
      </c>
      <c r="F57">
        <v>-1</v>
      </c>
      <c r="G57">
        <v>3</v>
      </c>
      <c r="H57">
        <v>6</v>
      </c>
      <c r="I57">
        <f>B57*$F$57</f>
        <v>-145.93</v>
      </c>
      <c r="J57">
        <f t="shared" ref="J57:L57" si="41">C57*$F$57</f>
        <v>-81.14</v>
      </c>
      <c r="K57">
        <f t="shared" si="41"/>
        <v>-154.12</v>
      </c>
      <c r="L57">
        <f t="shared" si="41"/>
        <v>-55.13</v>
      </c>
      <c r="M57">
        <v>-1</v>
      </c>
      <c r="N57">
        <v>1</v>
      </c>
    </row>
    <row r="60" spans="1:25" x14ac:dyDescent="0.25">
      <c r="A60" s="17"/>
      <c r="B60" s="50" t="s">
        <v>25</v>
      </c>
      <c r="C60" s="51"/>
      <c r="D60" s="51"/>
      <c r="E60" s="51"/>
      <c r="F60" s="51"/>
      <c r="G60" s="52"/>
      <c r="I60" s="17"/>
      <c r="J60" s="50" t="s">
        <v>51</v>
      </c>
      <c r="K60" s="51"/>
      <c r="L60" s="51"/>
      <c r="M60" s="51"/>
      <c r="N60" s="51"/>
      <c r="O60" s="52"/>
      <c r="Q60" s="11" t="s">
        <v>1</v>
      </c>
      <c r="R60" s="12">
        <f>O82/J82</f>
        <v>-1.9270099801347444</v>
      </c>
    </row>
    <row r="61" spans="1:25" x14ac:dyDescent="0.25">
      <c r="A61" s="27" t="s">
        <v>12</v>
      </c>
      <c r="B61" s="5">
        <f>I52-I53</f>
        <v>3.1800000000000068</v>
      </c>
      <c r="C61" s="5">
        <f t="shared" ref="C61:G61" si="42">J52-J53</f>
        <v>3.460000000000008</v>
      </c>
      <c r="D61" s="5">
        <f t="shared" si="42"/>
        <v>4.1999999999999886</v>
      </c>
      <c r="E61" s="5">
        <f t="shared" si="42"/>
        <v>-4.4799999999999969</v>
      </c>
      <c r="F61" s="5">
        <f t="shared" si="42"/>
        <v>0</v>
      </c>
      <c r="G61" s="5">
        <f t="shared" si="42"/>
        <v>0</v>
      </c>
      <c r="I61" s="27" t="s">
        <v>19</v>
      </c>
      <c r="J61" s="5">
        <f>I55+I56</f>
        <v>-12.699999999999989</v>
      </c>
      <c r="K61" s="5">
        <f t="shared" ref="K61:O61" si="43">J55+J56</f>
        <v>0.85999999999999943</v>
      </c>
      <c r="L61" s="5">
        <f t="shared" si="43"/>
        <v>37.279999999999987</v>
      </c>
      <c r="M61" s="5">
        <f t="shared" si="43"/>
        <v>-3.9000000000000057</v>
      </c>
      <c r="N61" s="5">
        <f t="shared" si="43"/>
        <v>0</v>
      </c>
      <c r="O61" s="5">
        <f t="shared" si="43"/>
        <v>2</v>
      </c>
      <c r="Q61" s="13" t="s">
        <v>2</v>
      </c>
      <c r="R61" s="14">
        <f>(G82-(B82*R60))/C82</f>
        <v>4.6552579950648045</v>
      </c>
      <c r="S61" s="7">
        <f>(O76-(J76*R60))/K76</f>
        <v>4.6552579950648045</v>
      </c>
    </row>
    <row r="62" spans="1:25" x14ac:dyDescent="0.25">
      <c r="Q62" s="13" t="s">
        <v>3</v>
      </c>
      <c r="R62" s="14">
        <f>(G77-(B77*R60)-(C77*R61))/D77</f>
        <v>-0.52906682817044748</v>
      </c>
      <c r="S62" s="7">
        <f>(O66-(J66*R60)-(K66*R61))/L66</f>
        <v>-0.52906682817044748</v>
      </c>
      <c r="T62">
        <f>(O71-(J71*R60)-(K71*R61))/L71</f>
        <v>-0.52906682817044748</v>
      </c>
      <c r="U62">
        <f>(G69-(B69*R60)-(R61*C69))/D69</f>
        <v>-0.52906682817044737</v>
      </c>
    </row>
    <row r="63" spans="1:25" x14ac:dyDescent="0.25">
      <c r="A63" s="17"/>
      <c r="B63" s="18" t="s">
        <v>26</v>
      </c>
      <c r="C63" s="18"/>
      <c r="D63" s="18"/>
      <c r="E63" s="18"/>
      <c r="F63" s="18"/>
      <c r="G63" s="19"/>
      <c r="I63" s="17"/>
      <c r="J63" s="18" t="s">
        <v>52</v>
      </c>
      <c r="K63" s="18"/>
      <c r="L63" s="18"/>
      <c r="M63" s="18"/>
      <c r="N63" s="18"/>
      <c r="O63" s="19"/>
      <c r="Q63" s="13" t="s">
        <v>4</v>
      </c>
      <c r="R63" s="14">
        <f>(G64-(B64*R60)-(C64*R61)-(D64*R62))/E64</f>
        <v>1.731522376736583</v>
      </c>
      <c r="S63" s="7">
        <f>(G61-(B61*R60)-(C61*R61)-(D61*R62))/E61</f>
        <v>1.7315223767365828</v>
      </c>
      <c r="T63">
        <f>(G72-(B72*R60)-(C72*R61)-(D72*R62))/E72</f>
        <v>1.7315223767365824</v>
      </c>
      <c r="U63">
        <f>(O61-(J61*R60)-(K61*R61)-(L61*R62))/M61</f>
        <v>1.7315223767365844</v>
      </c>
    </row>
    <row r="64" spans="1:25" x14ac:dyDescent="0.25">
      <c r="A64" s="27" t="s">
        <v>14</v>
      </c>
      <c r="B64" s="28">
        <f>I53+I54</f>
        <v>-6.9999999999993179E-2</v>
      </c>
      <c r="C64" s="28">
        <f t="shared" ref="C64:G64" si="44">J53+J54</f>
        <v>-1.0499999999999972</v>
      </c>
      <c r="D64" s="28">
        <f t="shared" si="44"/>
        <v>-30.47</v>
      </c>
      <c r="E64" s="28">
        <f t="shared" si="44"/>
        <v>-5.4100000000000037</v>
      </c>
      <c r="F64" s="28">
        <f t="shared" si="44"/>
        <v>0</v>
      </c>
      <c r="G64" s="29">
        <f t="shared" si="44"/>
        <v>2</v>
      </c>
      <c r="I64" s="20"/>
      <c r="J64" s="21">
        <f>B61*$E$72</f>
        <v>10.303200000000029</v>
      </c>
      <c r="K64" s="21">
        <f t="shared" ref="K64:O64" si="45">C61*$E$72</f>
        <v>11.210400000000032</v>
      </c>
      <c r="L64" s="21">
        <f t="shared" si="45"/>
        <v>13.607999999999972</v>
      </c>
      <c r="M64" s="21">
        <f t="shared" si="45"/>
        <v>-14.515199999999998</v>
      </c>
      <c r="N64" s="21">
        <f t="shared" si="45"/>
        <v>0</v>
      </c>
      <c r="O64" s="22">
        <f t="shared" si="45"/>
        <v>0</v>
      </c>
      <c r="Q64" s="15" t="s">
        <v>5</v>
      </c>
      <c r="R64" s="16">
        <f>(I52*R60)+(J52*R61)+(K52*R62)+(L52*R63)-1</f>
        <v>-127.24788649279219</v>
      </c>
      <c r="S64" s="7">
        <f>(I53*R60)+(J53*R61)+(K53*R62)+(L53*R63)-1</f>
        <v>-127.24788649279222</v>
      </c>
      <c r="T64" s="7">
        <f>(1-(I54*R60)-(J54*R61)-(K54*R62)-(R63*L54))</f>
        <v>-127.24788649279225</v>
      </c>
      <c r="U64" s="7">
        <f>1-(R60*I55)-(J55*R61)-(K55*R62)-(L55*R63)</f>
        <v>-127.24788649279223</v>
      </c>
      <c r="V64" s="7">
        <f>-1-(I56*R60)-(J56*R61)-(K56*R62)-(R63*L56)</f>
        <v>125.24788649279225</v>
      </c>
    </row>
    <row r="65" spans="1:18" x14ac:dyDescent="0.25">
      <c r="I65" s="20"/>
      <c r="J65" s="21">
        <f>B72*$E$61</f>
        <v>-24.057600000000004</v>
      </c>
      <c r="K65" s="21">
        <f>C72*$E$61</f>
        <v>5.4655999999999914</v>
      </c>
      <c r="L65" s="21">
        <f t="shared" ref="L65:O65" si="46">D72*$E$61</f>
        <v>88.211199999999934</v>
      </c>
      <c r="M65" s="21">
        <f t="shared" si="46"/>
        <v>-14.515199999999998</v>
      </c>
      <c r="N65" s="21">
        <f t="shared" si="46"/>
        <v>0</v>
      </c>
      <c r="O65" s="22">
        <f t="shared" si="46"/>
        <v>0</v>
      </c>
    </row>
    <row r="66" spans="1:18" x14ac:dyDescent="0.25">
      <c r="A66" s="17"/>
      <c r="B66" s="50" t="s">
        <v>13</v>
      </c>
      <c r="C66" s="51"/>
      <c r="D66" s="51"/>
      <c r="E66" s="51"/>
      <c r="F66" s="51"/>
      <c r="G66" s="52"/>
      <c r="I66" s="26" t="s">
        <v>24</v>
      </c>
      <c r="J66" s="24">
        <f>J64-J65</f>
        <v>34.360800000000033</v>
      </c>
      <c r="K66" s="24">
        <f t="shared" ref="K66:O66" si="47">K64-K65</f>
        <v>5.7448000000000405</v>
      </c>
      <c r="L66" s="24">
        <f t="shared" si="47"/>
        <v>-74.603199999999958</v>
      </c>
      <c r="M66" s="24">
        <f t="shared" si="47"/>
        <v>0</v>
      </c>
      <c r="N66" s="24">
        <f t="shared" si="47"/>
        <v>0</v>
      </c>
      <c r="O66" s="25">
        <f t="shared" si="47"/>
        <v>0</v>
      </c>
      <c r="Q66" s="6">
        <f>(I52*$R$60)+(J52*$R$61)+($R$62*K52)+(L52*$R$63)+(M52*$R$64)</f>
        <v>1</v>
      </c>
      <c r="R66">
        <f>(I52*$R$60)+(J52*$R$61)+($R$62*K52)+(L52*$R$63)+(M52*$R$64)</f>
        <v>1</v>
      </c>
    </row>
    <row r="67" spans="1:18" x14ac:dyDescent="0.25">
      <c r="A67" s="20"/>
      <c r="B67" s="3">
        <f>B61*$E$64</f>
        <v>-17.203800000000047</v>
      </c>
      <c r="C67" s="3">
        <f t="shared" ref="C67:G67" si="48">C61*$E$64</f>
        <v>-18.718600000000055</v>
      </c>
      <c r="D67" s="3">
        <f t="shared" si="48"/>
        <v>-22.721999999999955</v>
      </c>
      <c r="E67" s="3">
        <f t="shared" si="48"/>
        <v>24.236799999999999</v>
      </c>
      <c r="F67" s="3">
        <f t="shared" si="48"/>
        <v>0</v>
      </c>
      <c r="G67" s="3">
        <f t="shared" si="48"/>
        <v>0</v>
      </c>
      <c r="Q67" s="6">
        <f t="shared" ref="Q67:Q71" si="49">(I53*$R$60)+(J53*$R$61)+($R$62*K53)+(L53*$R$63)+(M53*$R$64)</f>
        <v>0.99999999999997158</v>
      </c>
      <c r="R67">
        <f>(I53*$R$60)+(J53*$R$61)+($R$62*K53)+(L53*$R$63)+(M53*$R$64)</f>
        <v>0.99999999999997158</v>
      </c>
    </row>
    <row r="68" spans="1:18" x14ac:dyDescent="0.25">
      <c r="A68" s="20"/>
      <c r="B68" s="3">
        <f>B64*$E$61</f>
        <v>0.31359999999996924</v>
      </c>
      <c r="C68" s="3">
        <f t="shared" ref="C68:G68" si="50">C64*$E$61</f>
        <v>4.7039999999999837</v>
      </c>
      <c r="D68" s="3">
        <f t="shared" si="50"/>
        <v>136.5055999999999</v>
      </c>
      <c r="E68" s="3">
        <f t="shared" si="50"/>
        <v>24.236799999999999</v>
      </c>
      <c r="F68" s="3">
        <f t="shared" si="50"/>
        <v>0</v>
      </c>
      <c r="G68" s="3">
        <f t="shared" si="50"/>
        <v>-8.9599999999999937</v>
      </c>
      <c r="I68" s="17"/>
      <c r="J68" s="18" t="s">
        <v>55</v>
      </c>
      <c r="K68" s="18"/>
      <c r="L68" s="18"/>
      <c r="M68" s="18"/>
      <c r="N68" s="18"/>
      <c r="O68" s="19"/>
      <c r="Q68" s="6">
        <f t="shared" si="49"/>
        <v>1.0000000000000568</v>
      </c>
      <c r="R68">
        <f>(I54*$R$60)+(J54*$R$61)+($R$62*K54)+(L54*$R$63)+(M54*$T$64)</f>
        <v>1</v>
      </c>
    </row>
    <row r="69" spans="1:18" x14ac:dyDescent="0.25">
      <c r="A69" s="26" t="s">
        <v>20</v>
      </c>
      <c r="B69" s="10">
        <f>B67-B68</f>
        <v>-17.517400000000016</v>
      </c>
      <c r="C69" s="10">
        <f t="shared" ref="C69:G69" si="51">C67-C68</f>
        <v>-23.422600000000038</v>
      </c>
      <c r="D69" s="10">
        <f t="shared" si="51"/>
        <v>-159.22759999999985</v>
      </c>
      <c r="E69" s="10">
        <f t="shared" si="51"/>
        <v>0</v>
      </c>
      <c r="F69" s="10">
        <f t="shared" si="51"/>
        <v>0</v>
      </c>
      <c r="G69" s="10">
        <f t="shared" si="51"/>
        <v>8.9599999999999937</v>
      </c>
      <c r="I69" s="20"/>
      <c r="J69" s="21">
        <f>B61*$M$61</f>
        <v>-12.402000000000045</v>
      </c>
      <c r="K69" s="21">
        <f t="shared" ref="K69:O69" si="52">C61*$M$61</f>
        <v>-13.494000000000051</v>
      </c>
      <c r="L69" s="21">
        <f t="shared" si="52"/>
        <v>-16.379999999999981</v>
      </c>
      <c r="M69" s="21">
        <f t="shared" si="52"/>
        <v>17.472000000000012</v>
      </c>
      <c r="N69" s="21">
        <f t="shared" si="52"/>
        <v>0</v>
      </c>
      <c r="O69" s="22">
        <f t="shared" si="52"/>
        <v>0</v>
      </c>
      <c r="Q69" s="6">
        <f t="shared" si="49"/>
        <v>1.0000000000000568</v>
      </c>
      <c r="R69">
        <f>(I55*$R$60)+(J55*$R$61)+($R$62*K55)+(L55*$R$63)+(M55*$T$64)</f>
        <v>1</v>
      </c>
    </row>
    <row r="70" spans="1:18" x14ac:dyDescent="0.25">
      <c r="I70" s="20"/>
      <c r="J70" s="21">
        <f>J61*$E$61</f>
        <v>56.895999999999908</v>
      </c>
      <c r="K70" s="21">
        <f t="shared" ref="K70:O70" si="53">K61*$E$61</f>
        <v>-3.8527999999999949</v>
      </c>
      <c r="L70" s="21">
        <f t="shared" si="53"/>
        <v>-167.01439999999982</v>
      </c>
      <c r="M70" s="21">
        <f t="shared" si="53"/>
        <v>17.472000000000012</v>
      </c>
      <c r="N70" s="21">
        <f t="shared" si="53"/>
        <v>0</v>
      </c>
      <c r="O70" s="22">
        <f t="shared" si="53"/>
        <v>-8.9599999999999937</v>
      </c>
      <c r="Q70" s="6">
        <f t="shared" si="49"/>
        <v>0.99999999999994316</v>
      </c>
      <c r="R70">
        <f>(I56*$R$60)+(J56*$R$61)+($R$62*K56)+(L56*$R$63)+(M56*$R$64)</f>
        <v>0.99999999999994316</v>
      </c>
    </row>
    <row r="71" spans="1:18" x14ac:dyDescent="0.25">
      <c r="A71" s="17"/>
      <c r="B71" s="18" t="s">
        <v>28</v>
      </c>
      <c r="C71" s="18"/>
      <c r="D71" s="18"/>
      <c r="E71" s="18"/>
      <c r="F71" s="18"/>
      <c r="G71" s="19"/>
      <c r="I71" s="26" t="s">
        <v>33</v>
      </c>
      <c r="J71" s="24">
        <f>J69-J70</f>
        <v>-69.297999999999959</v>
      </c>
      <c r="K71" s="24">
        <f t="shared" ref="K71:O71" si="54">K69-K70</f>
        <v>-9.6412000000000564</v>
      </c>
      <c r="L71" s="24">
        <f t="shared" si="54"/>
        <v>150.63439999999986</v>
      </c>
      <c r="M71" s="24">
        <f t="shared" si="54"/>
        <v>0</v>
      </c>
      <c r="N71" s="24">
        <f t="shared" si="54"/>
        <v>0</v>
      </c>
      <c r="O71" s="25">
        <f t="shared" si="54"/>
        <v>8.9599999999999937</v>
      </c>
      <c r="Q71" s="6">
        <f t="shared" si="49"/>
        <v>16.809770102438748</v>
      </c>
      <c r="R71">
        <f>(I57*$R$60)+(J57*$R$61)+($R$62*K57)+(L57*$R$63)+(M57*$R$64)</f>
        <v>16.809770102438748</v>
      </c>
    </row>
    <row r="72" spans="1:18" x14ac:dyDescent="0.25">
      <c r="A72" s="27" t="s">
        <v>16</v>
      </c>
      <c r="B72" s="28">
        <f>I54-I55</f>
        <v>5.3700000000000045</v>
      </c>
      <c r="C72" s="28">
        <f t="shared" ref="C72:G72" si="55">J54-J55</f>
        <v>-1.2199999999999989</v>
      </c>
      <c r="D72" s="28">
        <f t="shared" si="55"/>
        <v>-19.689999999999998</v>
      </c>
      <c r="E72" s="28">
        <f t="shared" si="55"/>
        <v>3.240000000000002</v>
      </c>
      <c r="F72" s="28">
        <f t="shared" si="55"/>
        <v>0</v>
      </c>
      <c r="G72" s="29">
        <f t="shared" si="55"/>
        <v>0</v>
      </c>
    </row>
    <row r="73" spans="1:18" x14ac:dyDescent="0.25">
      <c r="I73" s="17"/>
      <c r="J73" s="18" t="s">
        <v>54</v>
      </c>
      <c r="K73" s="18"/>
      <c r="L73" s="18"/>
      <c r="M73" s="18"/>
      <c r="N73" s="18"/>
      <c r="O73" s="19"/>
    </row>
    <row r="74" spans="1:18" x14ac:dyDescent="0.25">
      <c r="A74" s="17"/>
      <c r="B74" s="50" t="s">
        <v>49</v>
      </c>
      <c r="C74" s="51"/>
      <c r="D74" s="51"/>
      <c r="E74" s="51"/>
      <c r="F74" s="51"/>
      <c r="G74" s="52"/>
      <c r="I74" s="20"/>
      <c r="J74" s="21">
        <f>J66*$L$71</f>
        <v>5175.9184915200003</v>
      </c>
      <c r="K74" s="21">
        <f t="shared" ref="K74:O74" si="56">K66*$L$71</f>
        <v>865.36450112000534</v>
      </c>
      <c r="L74" s="21">
        <f t="shared" si="56"/>
        <v>-11237.808270079982</v>
      </c>
      <c r="M74" s="21">
        <f t="shared" si="56"/>
        <v>0</v>
      </c>
      <c r="N74" s="21">
        <f t="shared" si="56"/>
        <v>0</v>
      </c>
      <c r="O74" s="22">
        <f t="shared" si="56"/>
        <v>0</v>
      </c>
    </row>
    <row r="75" spans="1:18" x14ac:dyDescent="0.25">
      <c r="A75" s="20"/>
      <c r="B75" s="3">
        <f>B64*$E$72</f>
        <v>-0.22679999999997805</v>
      </c>
      <c r="C75" s="3">
        <f t="shared" ref="C75:G75" si="57">C64*$E$72</f>
        <v>-3.401999999999993</v>
      </c>
      <c r="D75" s="3">
        <f t="shared" si="57"/>
        <v>-98.722800000000063</v>
      </c>
      <c r="E75" s="3">
        <f t="shared" si="57"/>
        <v>-17.528400000000023</v>
      </c>
      <c r="F75" s="3">
        <f t="shared" si="57"/>
        <v>0</v>
      </c>
      <c r="G75" s="3">
        <f t="shared" si="57"/>
        <v>6.480000000000004</v>
      </c>
      <c r="I75" s="20"/>
      <c r="J75" s="21">
        <f>J71*$L$66</f>
        <v>5169.8525535999943</v>
      </c>
      <c r="K75" s="21">
        <f t="shared" ref="K75:O75" si="58">K71*$L$66</f>
        <v>719.26437184000383</v>
      </c>
      <c r="L75" s="21">
        <f t="shared" si="58"/>
        <v>-11237.808270079982</v>
      </c>
      <c r="M75" s="21">
        <f t="shared" si="58"/>
        <v>0</v>
      </c>
      <c r="N75" s="21">
        <f t="shared" si="58"/>
        <v>0</v>
      </c>
      <c r="O75" s="22">
        <f t="shared" si="58"/>
        <v>-668.44467199999917</v>
      </c>
    </row>
    <row r="76" spans="1:18" x14ac:dyDescent="0.25">
      <c r="A76" s="20"/>
      <c r="B76" s="3">
        <f>B72*$E$64</f>
        <v>-29.051700000000043</v>
      </c>
      <c r="C76" s="3">
        <f t="shared" ref="C76:G76" si="59">C72*$E$64</f>
        <v>6.6001999999999983</v>
      </c>
      <c r="D76" s="3">
        <f t="shared" si="59"/>
        <v>106.52290000000006</v>
      </c>
      <c r="E76" s="3">
        <f t="shared" si="59"/>
        <v>-17.528400000000023</v>
      </c>
      <c r="F76" s="3">
        <f t="shared" si="59"/>
        <v>0</v>
      </c>
      <c r="G76" s="3">
        <f t="shared" si="59"/>
        <v>0</v>
      </c>
      <c r="I76" s="33" t="s">
        <v>39</v>
      </c>
      <c r="J76" s="34">
        <f>J74-J75</f>
        <v>6.0659379200060357</v>
      </c>
      <c r="K76" s="34">
        <f t="shared" ref="K76:O76" si="60">K74-K75</f>
        <v>146.10012928000151</v>
      </c>
      <c r="L76" s="34">
        <f t="shared" si="60"/>
        <v>0</v>
      </c>
      <c r="M76" s="34">
        <f t="shared" si="60"/>
        <v>0</v>
      </c>
      <c r="N76" s="34">
        <f t="shared" si="60"/>
        <v>0</v>
      </c>
      <c r="O76" s="35">
        <f t="shared" si="60"/>
        <v>668.44467199999917</v>
      </c>
    </row>
    <row r="77" spans="1:18" x14ac:dyDescent="0.25">
      <c r="A77" s="26" t="s">
        <v>22</v>
      </c>
      <c r="B77" s="10">
        <f>B75-B76</f>
        <v>28.824900000000063</v>
      </c>
      <c r="C77" s="10">
        <f t="shared" ref="C77:G77" si="61">C75-C76</f>
        <v>-10.002199999999991</v>
      </c>
      <c r="D77" s="10">
        <f t="shared" si="61"/>
        <v>-205.24570000000011</v>
      </c>
      <c r="E77" s="10">
        <f t="shared" si="61"/>
        <v>0</v>
      </c>
      <c r="F77" s="10">
        <f t="shared" si="61"/>
        <v>0</v>
      </c>
      <c r="G77" s="10">
        <f t="shared" si="61"/>
        <v>6.480000000000004</v>
      </c>
    </row>
    <row r="79" spans="1:18" x14ac:dyDescent="0.25">
      <c r="A79" s="17"/>
      <c r="B79" s="18" t="s">
        <v>50</v>
      </c>
      <c r="C79" s="18"/>
      <c r="D79" s="18"/>
      <c r="E79" s="18"/>
      <c r="F79" s="18"/>
      <c r="G79" s="19"/>
      <c r="I79" s="17"/>
      <c r="J79" s="18" t="s">
        <v>53</v>
      </c>
      <c r="K79" s="18"/>
      <c r="L79" s="18"/>
      <c r="M79" s="18"/>
      <c r="N79" s="18"/>
      <c r="O79" s="19"/>
    </row>
    <row r="80" spans="1:18" x14ac:dyDescent="0.25">
      <c r="A80" s="20"/>
      <c r="B80" s="21">
        <f>B69*$D$77</f>
        <v>3595.3710251800053</v>
      </c>
      <c r="C80" s="21">
        <f t="shared" ref="C80:G80" si="62">C69*$D$77</f>
        <v>4807.3879328200101</v>
      </c>
      <c r="D80" s="21">
        <f t="shared" si="62"/>
        <v>32680.780221319987</v>
      </c>
      <c r="E80" s="21">
        <f t="shared" si="62"/>
        <v>0</v>
      </c>
      <c r="F80" s="21">
        <f t="shared" si="62"/>
        <v>0</v>
      </c>
      <c r="G80" s="22">
        <f t="shared" si="62"/>
        <v>-1839.0014719999997</v>
      </c>
      <c r="I80" s="20"/>
      <c r="J80" s="21">
        <f>B82*$K$76</f>
        <v>1195842.805409098</v>
      </c>
      <c r="K80" s="21">
        <f t="shared" ref="K80:O80" si="63">C82*$K$76</f>
        <v>469677.09005420061</v>
      </c>
      <c r="L80" s="21">
        <f t="shared" si="63"/>
        <v>0</v>
      </c>
      <c r="M80" s="21">
        <f t="shared" si="63"/>
        <v>0</v>
      </c>
      <c r="N80" s="21">
        <f t="shared" si="63"/>
        <v>0</v>
      </c>
      <c r="O80" s="22">
        <f t="shared" si="63"/>
        <v>-117932.99212207356</v>
      </c>
    </row>
    <row r="81" spans="1:25" x14ac:dyDescent="0.25">
      <c r="A81" s="20"/>
      <c r="B81" s="21">
        <f>B77*$D$69</f>
        <v>-4589.7196472400055</v>
      </c>
      <c r="C81" s="21">
        <f t="shared" ref="C81:G81" si="64">C77*$D$69</f>
        <v>1592.6263007199971</v>
      </c>
      <c r="D81" s="21">
        <f t="shared" si="64"/>
        <v>32680.780221319987</v>
      </c>
      <c r="E81" s="21">
        <f t="shared" si="64"/>
        <v>0</v>
      </c>
      <c r="F81" s="21">
        <f t="shared" si="64"/>
        <v>0</v>
      </c>
      <c r="G81" s="22">
        <f t="shared" si="64"/>
        <v>-1031.7948479999998</v>
      </c>
      <c r="I81" s="20"/>
      <c r="J81" s="21">
        <f>J76*$C$82</f>
        <v>19500.544487935964</v>
      </c>
      <c r="K81" s="21">
        <f t="shared" ref="K81:O81" si="65">K76*$C$82</f>
        <v>469677.09005420061</v>
      </c>
      <c r="L81" s="21">
        <f t="shared" si="65"/>
        <v>0</v>
      </c>
      <c r="M81" s="21">
        <f t="shared" si="65"/>
        <v>0</v>
      </c>
      <c r="N81" s="21">
        <f t="shared" si="65"/>
        <v>0</v>
      </c>
      <c r="O81" s="22">
        <f t="shared" si="65"/>
        <v>2148890.2847272754</v>
      </c>
    </row>
    <row r="82" spans="1:25" x14ac:dyDescent="0.25">
      <c r="A82" s="33" t="s">
        <v>35</v>
      </c>
      <c r="B82" s="34">
        <f>B80-B81</f>
        <v>8185.0906724200104</v>
      </c>
      <c r="C82" s="34">
        <f t="shared" ref="C82:G82" si="66">C80-C81</f>
        <v>3214.7616321000132</v>
      </c>
      <c r="D82" s="34">
        <f t="shared" si="66"/>
        <v>0</v>
      </c>
      <c r="E82" s="34">
        <f t="shared" si="66"/>
        <v>0</v>
      </c>
      <c r="F82" s="34">
        <f t="shared" si="66"/>
        <v>0</v>
      </c>
      <c r="G82" s="35">
        <f t="shared" si="66"/>
        <v>-807.20662399999992</v>
      </c>
      <c r="I82" s="30" t="s">
        <v>40</v>
      </c>
      <c r="J82" s="31">
        <f>J80-J81</f>
        <v>1176342.2609211621</v>
      </c>
      <c r="K82" s="31">
        <f t="shared" ref="K82:O82" si="67">K80-K81</f>
        <v>0</v>
      </c>
      <c r="L82" s="31">
        <f t="shared" si="67"/>
        <v>0</v>
      </c>
      <c r="M82" s="31">
        <f t="shared" si="67"/>
        <v>0</v>
      </c>
      <c r="N82" s="31">
        <f t="shared" si="67"/>
        <v>0</v>
      </c>
      <c r="O82" s="32">
        <f t="shared" si="67"/>
        <v>-2266823.276849349</v>
      </c>
    </row>
    <row r="85" spans="1:25" ht="23.25" x14ac:dyDescent="0.35">
      <c r="A85" s="49" t="s">
        <v>56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7" spans="1:25" x14ac:dyDescent="0.25">
      <c r="I87" t="s">
        <v>1</v>
      </c>
      <c r="J87" t="s">
        <v>2</v>
      </c>
      <c r="K87" t="s">
        <v>3</v>
      </c>
      <c r="L87" t="s">
        <v>4</v>
      </c>
      <c r="M87" t="s">
        <v>5</v>
      </c>
    </row>
    <row r="88" spans="1:25" x14ac:dyDescent="0.25">
      <c r="A88">
        <v>1</v>
      </c>
      <c r="B88">
        <v>147.63</v>
      </c>
      <c r="C88">
        <v>84.52</v>
      </c>
      <c r="D88">
        <v>147.59</v>
      </c>
      <c r="E88">
        <v>55.07</v>
      </c>
      <c r="F88">
        <v>-1</v>
      </c>
      <c r="G88">
        <v>1</v>
      </c>
      <c r="H88">
        <v>1</v>
      </c>
      <c r="I88">
        <f>B88*$F$88</f>
        <v>-147.63</v>
      </c>
      <c r="J88">
        <f t="shared" ref="J88:L88" si="68">C88*$F$88</f>
        <v>-84.52</v>
      </c>
      <c r="K88">
        <f t="shared" si="68"/>
        <v>-147.59</v>
      </c>
      <c r="L88">
        <f t="shared" si="68"/>
        <v>-55.07</v>
      </c>
      <c r="M88">
        <v>-1</v>
      </c>
      <c r="N88">
        <v>1</v>
      </c>
    </row>
    <row r="89" spans="1:25" x14ac:dyDescent="0.25">
      <c r="A89">
        <v>2</v>
      </c>
      <c r="B89">
        <v>150.81</v>
      </c>
      <c r="C89">
        <v>87.98</v>
      </c>
      <c r="D89">
        <v>151.79</v>
      </c>
      <c r="E89">
        <v>50.59</v>
      </c>
      <c r="F89">
        <v>-1</v>
      </c>
      <c r="G89">
        <v>1</v>
      </c>
      <c r="H89">
        <v>2</v>
      </c>
      <c r="I89">
        <f>B89*$F$89</f>
        <v>-150.81</v>
      </c>
      <c r="J89">
        <f t="shared" ref="J89:L89" si="69">C89*$F$89</f>
        <v>-87.98</v>
      </c>
      <c r="K89">
        <f t="shared" si="69"/>
        <v>-151.79</v>
      </c>
      <c r="L89">
        <f t="shared" si="69"/>
        <v>-50.59</v>
      </c>
      <c r="M89">
        <v>-1</v>
      </c>
      <c r="N89">
        <v>1</v>
      </c>
    </row>
    <row r="90" spans="1:25" x14ac:dyDescent="0.25">
      <c r="A90">
        <v>3</v>
      </c>
      <c r="B90">
        <v>150.74</v>
      </c>
      <c r="C90">
        <v>86.93</v>
      </c>
      <c r="D90">
        <v>121.32</v>
      </c>
      <c r="E90">
        <v>45.18</v>
      </c>
      <c r="F90">
        <v>-1</v>
      </c>
      <c r="G90">
        <v>2</v>
      </c>
      <c r="H90">
        <v>3</v>
      </c>
      <c r="I90">
        <f>B90*$F$90</f>
        <v>-150.74</v>
      </c>
      <c r="J90">
        <f t="shared" ref="J90:L90" si="70">C90*$F$90</f>
        <v>-86.93</v>
      </c>
      <c r="K90">
        <f t="shared" si="70"/>
        <v>-121.32</v>
      </c>
      <c r="L90">
        <f t="shared" si="70"/>
        <v>-45.18</v>
      </c>
      <c r="M90">
        <v>-1</v>
      </c>
      <c r="N90">
        <v>1</v>
      </c>
    </row>
    <row r="91" spans="1:25" x14ac:dyDescent="0.25">
      <c r="A91">
        <v>4</v>
      </c>
      <c r="B91">
        <v>145.37</v>
      </c>
      <c r="C91">
        <v>88.15</v>
      </c>
      <c r="D91">
        <v>141.01</v>
      </c>
      <c r="E91">
        <v>41.94</v>
      </c>
      <c r="F91">
        <v>-1</v>
      </c>
      <c r="G91">
        <v>2</v>
      </c>
      <c r="H91">
        <v>4</v>
      </c>
      <c r="I91">
        <f>B91*$F$91</f>
        <v>-145.37</v>
      </c>
      <c r="J91">
        <f t="shared" ref="J91:L91" si="71">C91*$F$91</f>
        <v>-88.15</v>
      </c>
      <c r="K91">
        <f t="shared" si="71"/>
        <v>-141.01</v>
      </c>
      <c r="L91">
        <f t="shared" si="71"/>
        <v>-41.94</v>
      </c>
      <c r="M91">
        <v>-1</v>
      </c>
      <c r="N91">
        <v>1</v>
      </c>
    </row>
    <row r="92" spans="1:25" x14ac:dyDescent="0.25">
      <c r="A92">
        <v>5</v>
      </c>
      <c r="B92">
        <v>158.07</v>
      </c>
      <c r="C92">
        <v>87.29</v>
      </c>
      <c r="D92">
        <v>103.73</v>
      </c>
      <c r="E92">
        <v>45.84</v>
      </c>
      <c r="F92">
        <v>1</v>
      </c>
      <c r="G92">
        <v>3</v>
      </c>
      <c r="H92">
        <v>5</v>
      </c>
      <c r="I92">
        <f>B92*$F$92</f>
        <v>158.07</v>
      </c>
      <c r="J92">
        <f t="shared" ref="J92:L92" si="72">C92*$F$92</f>
        <v>87.29</v>
      </c>
      <c r="K92">
        <f t="shared" si="72"/>
        <v>103.73</v>
      </c>
      <c r="L92">
        <f t="shared" si="72"/>
        <v>45.84</v>
      </c>
      <c r="M92">
        <v>1</v>
      </c>
      <c r="N92">
        <v>1</v>
      </c>
    </row>
    <row r="93" spans="1:25" x14ac:dyDescent="0.25">
      <c r="A93">
        <v>6</v>
      </c>
      <c r="B93">
        <v>145.93</v>
      </c>
      <c r="C93">
        <v>81.14</v>
      </c>
      <c r="D93">
        <v>154.12</v>
      </c>
      <c r="E93">
        <v>55.13</v>
      </c>
      <c r="F93">
        <v>1</v>
      </c>
      <c r="G93">
        <v>3</v>
      </c>
      <c r="H93">
        <v>6</v>
      </c>
      <c r="I93">
        <f>B93*$F$93</f>
        <v>145.93</v>
      </c>
      <c r="J93">
        <f t="shared" ref="J93:L93" si="73">C93*$F$93</f>
        <v>81.14</v>
      </c>
      <c r="K93">
        <f t="shared" si="73"/>
        <v>154.12</v>
      </c>
      <c r="L93">
        <f t="shared" si="73"/>
        <v>55.13</v>
      </c>
      <c r="M93">
        <v>1</v>
      </c>
      <c r="N93">
        <v>1</v>
      </c>
    </row>
    <row r="96" spans="1:25" x14ac:dyDescent="0.25">
      <c r="A96" s="17"/>
      <c r="B96" s="18" t="s">
        <v>57</v>
      </c>
      <c r="C96" s="18"/>
      <c r="D96" s="18"/>
      <c r="E96" s="18"/>
      <c r="F96" s="18"/>
      <c r="G96" s="19"/>
      <c r="I96" s="17"/>
      <c r="J96" s="18" t="s">
        <v>27</v>
      </c>
      <c r="K96" s="18"/>
      <c r="L96" s="18"/>
      <c r="M96" s="18"/>
      <c r="N96" s="18"/>
      <c r="O96" s="19"/>
      <c r="Q96" s="17"/>
      <c r="R96" s="18" t="s">
        <v>61</v>
      </c>
      <c r="S96" s="18"/>
      <c r="T96" s="18"/>
      <c r="U96" s="18"/>
      <c r="V96" s="18"/>
      <c r="W96" s="19"/>
    </row>
    <row r="97" spans="1:23" x14ac:dyDescent="0.25">
      <c r="A97" s="27" t="s">
        <v>12</v>
      </c>
      <c r="B97" s="28">
        <f>I88-I89</f>
        <v>3.1800000000000068</v>
      </c>
      <c r="C97" s="28">
        <f t="shared" ref="C97:G97" si="74">J88-J89</f>
        <v>3.460000000000008</v>
      </c>
      <c r="D97" s="28">
        <f t="shared" si="74"/>
        <v>4.1999999999999886</v>
      </c>
      <c r="E97" s="28">
        <f t="shared" si="74"/>
        <v>-4.4799999999999969</v>
      </c>
      <c r="F97" s="28">
        <f t="shared" si="74"/>
        <v>0</v>
      </c>
      <c r="G97" s="29">
        <f t="shared" si="74"/>
        <v>0</v>
      </c>
      <c r="I97" s="20"/>
      <c r="J97" s="21">
        <f>B97*$E$100</f>
        <v>-17.203800000000047</v>
      </c>
      <c r="K97" s="21">
        <f t="shared" ref="K97:O97" si="75">C97*$E$100</f>
        <v>-18.718600000000055</v>
      </c>
      <c r="L97" s="21">
        <f t="shared" si="75"/>
        <v>-22.721999999999955</v>
      </c>
      <c r="M97" s="21">
        <f t="shared" si="75"/>
        <v>24.236799999999999</v>
      </c>
      <c r="N97" s="21">
        <f t="shared" si="75"/>
        <v>0</v>
      </c>
      <c r="O97" s="22">
        <f t="shared" si="75"/>
        <v>0</v>
      </c>
      <c r="Q97" s="20"/>
      <c r="R97" s="21">
        <f>J99*$L$104</f>
        <v>-3595.3710251800053</v>
      </c>
      <c r="S97" s="21">
        <f t="shared" ref="S97:W97" si="76">K99*$L$104</f>
        <v>-4807.3879328200101</v>
      </c>
      <c r="T97" s="21">
        <f t="shared" si="76"/>
        <v>-32680.780221319987</v>
      </c>
      <c r="U97" s="21">
        <f t="shared" si="76"/>
        <v>0</v>
      </c>
      <c r="V97" s="21">
        <f t="shared" si="76"/>
        <v>0</v>
      </c>
      <c r="W97" s="22">
        <f t="shared" si="76"/>
        <v>0</v>
      </c>
    </row>
    <row r="98" spans="1:23" x14ac:dyDescent="0.25">
      <c r="I98" s="20"/>
      <c r="J98" s="21">
        <f>B100*$E$97</f>
        <v>0.31359999999996924</v>
      </c>
      <c r="K98" s="21">
        <f t="shared" ref="K98:O98" si="77">C100*$E$97</f>
        <v>4.7039999999999837</v>
      </c>
      <c r="L98" s="21">
        <f t="shared" si="77"/>
        <v>136.5055999999999</v>
      </c>
      <c r="M98" s="21">
        <f t="shared" si="77"/>
        <v>24.236799999999999</v>
      </c>
      <c r="N98" s="21">
        <f t="shared" si="77"/>
        <v>0</v>
      </c>
      <c r="O98" s="22">
        <f t="shared" si="77"/>
        <v>0</v>
      </c>
      <c r="Q98" s="20"/>
      <c r="R98" s="21">
        <f>J104*$L$99</f>
        <v>4589.7196472400055</v>
      </c>
      <c r="S98" s="21">
        <f t="shared" ref="S98:W98" si="78">K104*$L$99</f>
        <v>-1592.6263007199971</v>
      </c>
      <c r="T98" s="21">
        <f t="shared" si="78"/>
        <v>-32680.780221319987</v>
      </c>
      <c r="U98" s="21">
        <f t="shared" si="78"/>
        <v>0</v>
      </c>
      <c r="V98" s="21">
        <f t="shared" si="78"/>
        <v>0</v>
      </c>
      <c r="W98" s="22">
        <f t="shared" si="78"/>
        <v>0</v>
      </c>
    </row>
    <row r="99" spans="1:23" x14ac:dyDescent="0.25">
      <c r="A99" s="17"/>
      <c r="B99" s="18" t="s">
        <v>26</v>
      </c>
      <c r="C99" s="18"/>
      <c r="D99" s="18"/>
      <c r="E99" s="18"/>
      <c r="F99" s="18"/>
      <c r="G99" s="19"/>
      <c r="I99" s="38" t="s">
        <v>22</v>
      </c>
      <c r="J99" s="39">
        <f>J97-J98</f>
        <v>-17.517400000000016</v>
      </c>
      <c r="K99" s="39">
        <f t="shared" ref="K99:O99" si="79">K97-K98</f>
        <v>-23.422600000000038</v>
      </c>
      <c r="L99" s="39">
        <f t="shared" si="79"/>
        <v>-159.22759999999985</v>
      </c>
      <c r="M99" s="39">
        <f t="shared" si="79"/>
        <v>0</v>
      </c>
      <c r="N99" s="39">
        <f t="shared" si="79"/>
        <v>0</v>
      </c>
      <c r="O99" s="40">
        <f t="shared" si="79"/>
        <v>0</v>
      </c>
      <c r="Q99" s="33" t="s">
        <v>39</v>
      </c>
      <c r="R99" s="34">
        <f>R97-R98</f>
        <v>-8185.0906724200104</v>
      </c>
      <c r="S99" s="34">
        <f t="shared" ref="S99:W99" si="80">S97-S98</f>
        <v>-3214.7616321000132</v>
      </c>
      <c r="T99" s="34">
        <f t="shared" si="80"/>
        <v>0</v>
      </c>
      <c r="U99" s="34">
        <f t="shared" si="80"/>
        <v>0</v>
      </c>
      <c r="V99" s="34">
        <f t="shared" si="80"/>
        <v>0</v>
      </c>
      <c r="W99" s="35">
        <f t="shared" si="80"/>
        <v>0</v>
      </c>
    </row>
    <row r="100" spans="1:23" x14ac:dyDescent="0.25">
      <c r="A100" s="27" t="s">
        <v>14</v>
      </c>
      <c r="B100" s="28">
        <f>I89-I90</f>
        <v>-6.9999999999993179E-2</v>
      </c>
      <c r="C100" s="28">
        <f t="shared" ref="C100:G100" si="81">J89-J90</f>
        <v>-1.0499999999999972</v>
      </c>
      <c r="D100" s="28">
        <f t="shared" si="81"/>
        <v>-30.47</v>
      </c>
      <c r="E100" s="28">
        <f t="shared" si="81"/>
        <v>-5.4100000000000037</v>
      </c>
      <c r="F100" s="28">
        <f t="shared" si="81"/>
        <v>0</v>
      </c>
      <c r="G100" s="29">
        <f t="shared" si="81"/>
        <v>0</v>
      </c>
    </row>
    <row r="101" spans="1:23" x14ac:dyDescent="0.25">
      <c r="I101" s="17"/>
      <c r="J101" s="18" t="s">
        <v>59</v>
      </c>
      <c r="K101" s="18"/>
      <c r="L101" s="18"/>
      <c r="M101" s="18"/>
      <c r="N101" s="18"/>
      <c r="O101" s="19"/>
      <c r="Q101" s="17"/>
      <c r="R101" s="18" t="s">
        <v>62</v>
      </c>
      <c r="S101" s="18"/>
      <c r="T101" s="18"/>
      <c r="U101" s="18"/>
      <c r="V101" s="18"/>
      <c r="W101" s="19"/>
    </row>
    <row r="102" spans="1:23" x14ac:dyDescent="0.25">
      <c r="A102" s="17"/>
      <c r="B102" s="18" t="s">
        <v>28</v>
      </c>
      <c r="C102" s="18"/>
      <c r="D102" s="18"/>
      <c r="E102" s="18"/>
      <c r="F102" s="18"/>
      <c r="G102" s="19"/>
      <c r="I102" s="20"/>
      <c r="J102" s="21">
        <f>B100*$E$103</f>
        <v>0.22679999999997805</v>
      </c>
      <c r="K102" s="21">
        <f t="shared" ref="K102:O102" si="82">C100*$E$103</f>
        <v>3.401999999999993</v>
      </c>
      <c r="L102" s="21">
        <f t="shared" si="82"/>
        <v>98.722800000000063</v>
      </c>
      <c r="M102" s="21">
        <f t="shared" si="82"/>
        <v>17.528400000000023</v>
      </c>
      <c r="N102" s="21">
        <f t="shared" si="82"/>
        <v>0</v>
      </c>
      <c r="O102" s="22">
        <f t="shared" si="82"/>
        <v>0</v>
      </c>
      <c r="Q102" s="20"/>
      <c r="R102" s="21">
        <f>J109*$L$114</f>
        <v>10968.328700999971</v>
      </c>
      <c r="S102" s="21">
        <f t="shared" ref="S102:W102" si="83">K109*$L$114</f>
        <v>1070.2873975200018</v>
      </c>
      <c r="T102" s="21">
        <f t="shared" si="83"/>
        <v>-23883.43396163997</v>
      </c>
      <c r="U102" s="21">
        <f t="shared" si="83"/>
        <v>0</v>
      </c>
      <c r="V102" s="21">
        <f t="shared" si="83"/>
        <v>0</v>
      </c>
      <c r="W102" s="22">
        <f t="shared" si="83"/>
        <v>3517.6822560000032</v>
      </c>
    </row>
    <row r="103" spans="1:23" x14ac:dyDescent="0.25">
      <c r="A103" s="27" t="s">
        <v>16</v>
      </c>
      <c r="B103" s="28">
        <f>I90-I91</f>
        <v>-5.3700000000000045</v>
      </c>
      <c r="C103" s="28">
        <f t="shared" ref="C103:G103" si="84">J90-J91</f>
        <v>1.2199999999999989</v>
      </c>
      <c r="D103" s="28">
        <f t="shared" si="84"/>
        <v>19.689999999999998</v>
      </c>
      <c r="E103" s="28">
        <f t="shared" si="84"/>
        <v>-3.240000000000002</v>
      </c>
      <c r="F103" s="28">
        <f t="shared" si="84"/>
        <v>0</v>
      </c>
      <c r="G103" s="29">
        <f t="shared" si="84"/>
        <v>0</v>
      </c>
      <c r="I103" s="20"/>
      <c r="J103" s="21">
        <f>B103*$E$100</f>
        <v>29.051700000000043</v>
      </c>
      <c r="K103" s="21">
        <f t="shared" ref="K103:O103" si="85">C103*$E$100</f>
        <v>-6.6001999999999983</v>
      </c>
      <c r="L103" s="21">
        <f t="shared" si="85"/>
        <v>-106.52290000000006</v>
      </c>
      <c r="M103" s="21">
        <f t="shared" si="85"/>
        <v>17.528400000000023</v>
      </c>
      <c r="N103" s="21">
        <f t="shared" si="85"/>
        <v>0</v>
      </c>
      <c r="O103" s="22">
        <f t="shared" si="85"/>
        <v>0</v>
      </c>
      <c r="Q103" s="20"/>
      <c r="R103" s="21">
        <f>J114*$L$109</f>
        <v>7273.8477497999838</v>
      </c>
      <c r="S103" s="21">
        <f t="shared" ref="S103:W103" si="86">K114*$L$109</f>
        <v>703.74561672000164</v>
      </c>
      <c r="T103" s="21">
        <f t="shared" si="86"/>
        <v>-23883.43396163997</v>
      </c>
      <c r="U103" s="21">
        <f t="shared" si="86"/>
        <v>0</v>
      </c>
      <c r="V103" s="21">
        <f t="shared" si="86"/>
        <v>0</v>
      </c>
      <c r="W103" s="22">
        <f t="shared" si="86"/>
        <v>817.44939599999861</v>
      </c>
    </row>
    <row r="104" spans="1:23" x14ac:dyDescent="0.25">
      <c r="I104" s="38" t="s">
        <v>24</v>
      </c>
      <c r="J104" s="39">
        <f>J102-J103</f>
        <v>-28.824900000000063</v>
      </c>
      <c r="K104" s="39">
        <f t="shared" ref="K104:O104" si="87">K102-K103</f>
        <v>10.002199999999991</v>
      </c>
      <c r="L104" s="39">
        <f t="shared" si="87"/>
        <v>205.24570000000011</v>
      </c>
      <c r="M104" s="39">
        <f t="shared" si="87"/>
        <v>0</v>
      </c>
      <c r="N104" s="39">
        <f t="shared" si="87"/>
        <v>0</v>
      </c>
      <c r="O104" s="40">
        <f t="shared" si="87"/>
        <v>0</v>
      </c>
      <c r="Q104" s="33" t="s">
        <v>40</v>
      </c>
      <c r="R104" s="34">
        <f>R102-R103</f>
        <v>3694.4809511999874</v>
      </c>
      <c r="S104" s="34">
        <f t="shared" ref="S104:W104" si="88">S102-S103</f>
        <v>366.5417808000002</v>
      </c>
      <c r="T104" s="34">
        <f t="shared" si="88"/>
        <v>0</v>
      </c>
      <c r="U104" s="34">
        <f t="shared" si="88"/>
        <v>0</v>
      </c>
      <c r="V104" s="34">
        <f t="shared" si="88"/>
        <v>0</v>
      </c>
      <c r="W104" s="35">
        <f t="shared" si="88"/>
        <v>2700.2328600000046</v>
      </c>
    </row>
    <row r="105" spans="1:23" x14ac:dyDescent="0.25">
      <c r="A105" s="17"/>
      <c r="B105" s="18" t="s">
        <v>51</v>
      </c>
      <c r="C105" s="18"/>
      <c r="D105" s="18"/>
      <c r="E105" s="18"/>
      <c r="F105" s="18"/>
      <c r="G105" s="19"/>
    </row>
    <row r="106" spans="1:23" x14ac:dyDescent="0.25">
      <c r="A106" s="27" t="s">
        <v>19</v>
      </c>
      <c r="B106" s="28">
        <f>I91+I92</f>
        <v>12.699999999999989</v>
      </c>
      <c r="C106" s="28">
        <f t="shared" ref="C106:G106" si="89">J91+J92</f>
        <v>-0.85999999999999943</v>
      </c>
      <c r="D106" s="28">
        <f t="shared" si="89"/>
        <v>-37.279999999999987</v>
      </c>
      <c r="E106" s="28">
        <f t="shared" si="89"/>
        <v>3.9000000000000057</v>
      </c>
      <c r="F106" s="28">
        <f t="shared" si="89"/>
        <v>0</v>
      </c>
      <c r="G106" s="29">
        <f t="shared" si="89"/>
        <v>2</v>
      </c>
      <c r="I106" s="17"/>
      <c r="J106" s="18" t="s">
        <v>60</v>
      </c>
      <c r="K106" s="18"/>
      <c r="L106" s="18"/>
      <c r="M106" s="18"/>
      <c r="N106" s="18"/>
      <c r="O106" s="19"/>
    </row>
    <row r="107" spans="1:23" x14ac:dyDescent="0.25">
      <c r="I107" s="20"/>
      <c r="J107" s="21">
        <f>B103*$E$106</f>
        <v>-20.943000000000048</v>
      </c>
      <c r="K107" s="21">
        <f t="shared" ref="K107:O107" si="90">C103*$E$106</f>
        <v>4.7580000000000027</v>
      </c>
      <c r="L107" s="21">
        <f t="shared" si="90"/>
        <v>76.791000000000096</v>
      </c>
      <c r="M107" s="21">
        <f t="shared" si="90"/>
        <v>-12.636000000000026</v>
      </c>
      <c r="N107" s="21">
        <f t="shared" si="90"/>
        <v>0</v>
      </c>
      <c r="O107" s="22">
        <f t="shared" si="90"/>
        <v>0</v>
      </c>
      <c r="Q107" s="17"/>
      <c r="R107" s="18" t="s">
        <v>63</v>
      </c>
      <c r="S107" s="18"/>
      <c r="T107" s="18"/>
      <c r="U107" s="18"/>
      <c r="V107" s="18"/>
      <c r="W107" s="19"/>
    </row>
    <row r="108" spans="1:23" x14ac:dyDescent="0.25">
      <c r="A108" s="17"/>
      <c r="B108" s="18" t="s">
        <v>58</v>
      </c>
      <c r="C108" s="18"/>
      <c r="D108" s="18"/>
      <c r="E108" s="18"/>
      <c r="F108" s="18"/>
      <c r="G108" s="19"/>
      <c r="I108" s="20"/>
      <c r="J108" s="21">
        <f>B106*$E$103</f>
        <v>-41.147999999999989</v>
      </c>
      <c r="K108" s="21">
        <f t="shared" ref="K108:O108" si="91">C106*$E$103</f>
        <v>2.7864</v>
      </c>
      <c r="L108" s="21">
        <f t="shared" si="91"/>
        <v>120.78720000000003</v>
      </c>
      <c r="M108" s="21">
        <f t="shared" si="91"/>
        <v>-12.636000000000026</v>
      </c>
      <c r="N108" s="21">
        <f t="shared" si="91"/>
        <v>0</v>
      </c>
      <c r="O108" s="22">
        <f t="shared" si="91"/>
        <v>-6.480000000000004</v>
      </c>
      <c r="Q108" s="20"/>
      <c r="R108" s="21">
        <f>R99*$S$104</f>
        <v>-3000177.7110783015</v>
      </c>
      <c r="S108" s="21">
        <f t="shared" ref="S108:W108" si="92">S99*$S$104</f>
        <v>-1178344.4534774539</v>
      </c>
      <c r="T108" s="21">
        <f t="shared" si="92"/>
        <v>0</v>
      </c>
      <c r="U108" s="21">
        <f t="shared" si="92"/>
        <v>0</v>
      </c>
      <c r="V108" s="21">
        <f t="shared" si="92"/>
        <v>0</v>
      </c>
      <c r="W108" s="22">
        <f t="shared" si="92"/>
        <v>0</v>
      </c>
    </row>
    <row r="109" spans="1:23" x14ac:dyDescent="0.25">
      <c r="A109" s="27" t="s">
        <v>20</v>
      </c>
      <c r="B109" s="28">
        <f>I92-I93</f>
        <v>12.139999999999986</v>
      </c>
      <c r="C109" s="28">
        <f t="shared" ref="C109:G109" si="93">J92-J93</f>
        <v>6.1500000000000057</v>
      </c>
      <c r="D109" s="28">
        <f t="shared" si="93"/>
        <v>-50.39</v>
      </c>
      <c r="E109" s="28">
        <f t="shared" si="93"/>
        <v>-9.2899999999999991</v>
      </c>
      <c r="F109" s="28">
        <f t="shared" si="93"/>
        <v>0</v>
      </c>
      <c r="G109" s="29">
        <f t="shared" si="93"/>
        <v>0</v>
      </c>
      <c r="I109" s="38" t="s">
        <v>33</v>
      </c>
      <c r="J109" s="39">
        <f>J107-J108</f>
        <v>20.204999999999941</v>
      </c>
      <c r="K109" s="39">
        <f t="shared" ref="K109:O109" si="94">K107-K108</f>
        <v>1.9716000000000027</v>
      </c>
      <c r="L109" s="39">
        <f t="shared" si="94"/>
        <v>-43.996199999999931</v>
      </c>
      <c r="M109" s="39">
        <f t="shared" si="94"/>
        <v>0</v>
      </c>
      <c r="N109" s="39">
        <f t="shared" si="94"/>
        <v>0</v>
      </c>
      <c r="O109" s="40">
        <f t="shared" si="94"/>
        <v>6.480000000000004</v>
      </c>
      <c r="Q109" s="20"/>
      <c r="R109" s="21">
        <f>R104*$S$99</f>
        <v>-11876875.612442082</v>
      </c>
      <c r="S109" s="21">
        <f t="shared" ref="S109:W109" si="95">S104*$S$99</f>
        <v>-1178344.4534774539</v>
      </c>
      <c r="T109" s="21">
        <f t="shared" si="95"/>
        <v>0</v>
      </c>
      <c r="U109" s="21">
        <f t="shared" si="95"/>
        <v>0</v>
      </c>
      <c r="V109" s="21">
        <f t="shared" si="95"/>
        <v>0</v>
      </c>
      <c r="W109" s="22">
        <f t="shared" si="95"/>
        <v>-8680604.9960637018</v>
      </c>
    </row>
    <row r="110" spans="1:23" x14ac:dyDescent="0.25">
      <c r="Q110" s="30"/>
      <c r="R110" s="31">
        <f>R108-R109</f>
        <v>8876697.9013637807</v>
      </c>
      <c r="S110" s="31">
        <f t="shared" ref="S110:W110" si="96">S108-S109</f>
        <v>0</v>
      </c>
      <c r="T110" s="31">
        <f t="shared" si="96"/>
        <v>0</v>
      </c>
      <c r="U110" s="31">
        <f t="shared" si="96"/>
        <v>0</v>
      </c>
      <c r="V110" s="31">
        <f t="shared" si="96"/>
        <v>0</v>
      </c>
      <c r="W110" s="32">
        <f t="shared" si="96"/>
        <v>8680604.9960637018</v>
      </c>
    </row>
    <row r="111" spans="1:23" x14ac:dyDescent="0.25">
      <c r="I111" s="17"/>
      <c r="J111" s="18" t="s">
        <v>30</v>
      </c>
      <c r="K111" s="18"/>
      <c r="L111" s="18"/>
      <c r="M111" s="18"/>
      <c r="N111" s="18"/>
      <c r="O111" s="19"/>
    </row>
    <row r="112" spans="1:23" x14ac:dyDescent="0.25">
      <c r="I112" s="20"/>
      <c r="J112" s="21">
        <f>B106*$E$109</f>
        <v>-117.98299999999989</v>
      </c>
      <c r="K112" s="21">
        <f t="shared" ref="K112:O112" si="97">C106*$E$109</f>
        <v>7.9893999999999936</v>
      </c>
      <c r="L112" s="21">
        <f t="shared" si="97"/>
        <v>346.33119999999985</v>
      </c>
      <c r="M112" s="21">
        <f t="shared" si="97"/>
        <v>-36.231000000000051</v>
      </c>
      <c r="N112" s="21">
        <f t="shared" si="97"/>
        <v>0</v>
      </c>
      <c r="O112" s="22">
        <f t="shared" si="97"/>
        <v>-18.579999999999998</v>
      </c>
    </row>
    <row r="113" spans="1:25" x14ac:dyDescent="0.25">
      <c r="I113" s="20"/>
      <c r="J113" s="21">
        <f>B109*$E$106</f>
        <v>47.346000000000018</v>
      </c>
      <c r="K113" s="21">
        <f t="shared" ref="K113:O113" si="98">C109*$E$106</f>
        <v>23.985000000000056</v>
      </c>
      <c r="L113" s="21">
        <f t="shared" si="98"/>
        <v>-196.5210000000003</v>
      </c>
      <c r="M113" s="21">
        <f t="shared" si="98"/>
        <v>-36.231000000000051</v>
      </c>
      <c r="N113" s="21">
        <f t="shared" si="98"/>
        <v>0</v>
      </c>
      <c r="O113" s="22">
        <f t="shared" si="98"/>
        <v>0</v>
      </c>
      <c r="Q113" s="41" t="s">
        <v>1</v>
      </c>
      <c r="R113" s="41">
        <f>W110/R110</f>
        <v>0.9779092509986228</v>
      </c>
    </row>
    <row r="114" spans="1:25" x14ac:dyDescent="0.25">
      <c r="I114" s="38" t="s">
        <v>35</v>
      </c>
      <c r="J114" s="39">
        <f>J112-J113</f>
        <v>-165.32899999999989</v>
      </c>
      <c r="K114" s="39">
        <f t="shared" ref="K114:O114" si="99">K112-K113</f>
        <v>-15.995600000000064</v>
      </c>
      <c r="L114" s="39">
        <f t="shared" si="99"/>
        <v>542.85220000000015</v>
      </c>
      <c r="M114" s="39">
        <f t="shared" si="99"/>
        <v>0</v>
      </c>
      <c r="N114" s="39">
        <f t="shared" si="99"/>
        <v>0</v>
      </c>
      <c r="O114" s="40">
        <f t="shared" si="99"/>
        <v>-18.579999999999998</v>
      </c>
      <c r="Q114" s="41" t="s">
        <v>2</v>
      </c>
      <c r="R114" s="41">
        <f>(W104-(R104*R113))/S104</f>
        <v>-2.4898505098785026</v>
      </c>
      <c r="S114">
        <f>(W99-(R99*R113))/S99</f>
        <v>-2.4898505098785031</v>
      </c>
    </row>
    <row r="115" spans="1:25" x14ac:dyDescent="0.25">
      <c r="Q115" s="41" t="s">
        <v>3</v>
      </c>
      <c r="R115" s="41">
        <f>(O99-(J99*R113)-(K99*R114))/L99</f>
        <v>0.25867591447234689</v>
      </c>
      <c r="S115">
        <f>(O104-(J104*R113)-(K104*R114))/L104</f>
        <v>0.25867591447234689</v>
      </c>
      <c r="T115">
        <f>(O109-(J109*R113)-(K109*R114))/L109</f>
        <v>0.19023613746529613</v>
      </c>
      <c r="U115">
        <f>(O114-(J114*R113)-(K114*R114))/L114</f>
        <v>0.19023613746529616</v>
      </c>
    </row>
    <row r="116" spans="1:25" x14ac:dyDescent="0.25">
      <c r="Q116" s="41" t="s">
        <v>4</v>
      </c>
      <c r="R116" s="41">
        <f>(G97-(R113*B97)-(C97*R114)-(D97*R115))/E97</f>
        <v>-0.98631529134378582</v>
      </c>
      <c r="S116">
        <f>(G100-(B100*R113)-(C100*R114)-(R115*D100))/E100</f>
        <v>-0.98631529134378582</v>
      </c>
      <c r="T116">
        <f>(G103-(B103*R113)-(C103*R114)-(D103*R115))/E103</f>
        <v>-0.98631529134378637</v>
      </c>
      <c r="U116">
        <f>(G106-(B106*R113)-(R114*C106)-(R115*D106))/E106</f>
        <v>-0.74802072683305543</v>
      </c>
      <c r="V116">
        <f>(G109-(B109*R113)-(C109*R114)-(D109*R115))/E109</f>
        <v>-1.7734598125824648</v>
      </c>
    </row>
    <row r="117" spans="1:25" x14ac:dyDescent="0.25">
      <c r="Q117" s="41"/>
      <c r="R117" s="41">
        <f>(G97-(B97*R113)-(R114*C97)-(T115*D97))/E97</f>
        <v>-1.0504775822878958</v>
      </c>
      <c r="S117">
        <f>(G100-(B100*R113)-(C100*R114)-(D100*T115))/E100</f>
        <v>-0.60085133470703267</v>
      </c>
    </row>
    <row r="118" spans="1:25" x14ac:dyDescent="0.25">
      <c r="Q118" s="41" t="s">
        <v>5</v>
      </c>
      <c r="R118" s="41">
        <f>-(I88*R113)-(J88*R114)-(R115*K88)-(L88*R116)-1</f>
        <v>-83.211827247332963</v>
      </c>
      <c r="S118">
        <f>1-(R113*I93)-(J93*R114)-(R115*K93)-(L93*R116)</f>
        <v>74.828603446617493</v>
      </c>
    </row>
    <row r="121" spans="1:25" x14ac:dyDescent="0.25">
      <c r="R121" s="6">
        <f>(I88*$R$113)-(J88*$R$114)-(K88*$R$115)-($R$116*L88)+($R$118*M88)</f>
        <v>-287.73748544985335</v>
      </c>
      <c r="S121" s="6">
        <f>(I88*$R$113)-(J88*$R$114)-(K88*$R$115)-($R$116*L88)-($S$118*M88)</f>
        <v>-296.12070925056884</v>
      </c>
    </row>
    <row r="122" spans="1:25" x14ac:dyDescent="0.25">
      <c r="R122" s="6">
        <f t="shared" ref="R122:R126" si="100">(I89*$R$113)-(J89*$R$114)-(K89*$R$115)-($R$116*L89)+($R$118*M89)</f>
        <v>-293.95698828620459</v>
      </c>
      <c r="S122" s="6">
        <f t="shared" ref="S122:S126" si="101">(I89*$R$113)-(J89*$R$114)-(K89*$R$115)-($R$116*L89)-($S$118*M89)</f>
        <v>-302.34021208692008</v>
      </c>
    </row>
    <row r="123" spans="1:25" x14ac:dyDescent="0.25">
      <c r="R123" s="6">
        <f t="shared" si="100"/>
        <v>-293.8200809910648</v>
      </c>
      <c r="S123" s="6">
        <f t="shared" si="101"/>
        <v>-302.20330479178028</v>
      </c>
    </row>
    <row r="124" spans="1:25" x14ac:dyDescent="0.25">
      <c r="R124" s="6">
        <f t="shared" si="100"/>
        <v>-283.31733563533965</v>
      </c>
      <c r="S124" s="6">
        <f t="shared" si="101"/>
        <v>-291.70055943605513</v>
      </c>
    </row>
    <row r="125" spans="1:25" x14ac:dyDescent="0.25">
      <c r="R125" s="6">
        <f t="shared" si="100"/>
        <v>307.08557941229645</v>
      </c>
      <c r="S125" s="6">
        <f>(I92*$R$113)-(J92*$R$114)-(K92*$R$115)-($R$116*L92)-($S$118*M92)</f>
        <v>315.46880321301194</v>
      </c>
    </row>
    <row r="126" spans="1:25" x14ac:dyDescent="0.25">
      <c r="R126" s="6">
        <f t="shared" si="100"/>
        <v>276.02937019574256</v>
      </c>
      <c r="S126" s="6">
        <f t="shared" si="101"/>
        <v>284.41259399645804</v>
      </c>
    </row>
    <row r="128" spans="1:25" ht="23.25" x14ac:dyDescent="0.35">
      <c r="A128" s="49" t="s">
        <v>64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31" spans="1:11" x14ac:dyDescent="0.25">
      <c r="A131">
        <v>170.8</v>
      </c>
      <c r="B131">
        <v>83.99</v>
      </c>
      <c r="C131">
        <v>102.39</v>
      </c>
      <c r="D131">
        <v>39.01</v>
      </c>
      <c r="E131">
        <v>1</v>
      </c>
      <c r="G131" s="42">
        <f t="shared" ref="G131:G162" si="102">(A131*$R$27)+(B131*$R$28)+(C131*$R$29)+(D131*$S$30)+$R$31</f>
        <v>-7.2352422789728053</v>
      </c>
      <c r="I131">
        <f>(A131*$R$60)+(B131*$R$61)+(C131*$R$62)+(D131*$R$63)+$R$64</f>
        <v>-52.010536714191716</v>
      </c>
      <c r="K131">
        <f>(A131*$R$113)+(B131*$R$114)+(C131*$R$115)+($R$116*D131)+($R$118)</f>
        <v>-137.29780413396108</v>
      </c>
    </row>
    <row r="132" spans="1:11" x14ac:dyDescent="0.25">
      <c r="A132">
        <v>143.76</v>
      </c>
      <c r="B132">
        <v>85.31</v>
      </c>
      <c r="C132">
        <v>132.36000000000001</v>
      </c>
      <c r="D132">
        <v>60.43</v>
      </c>
      <c r="E132">
        <v>1</v>
      </c>
      <c r="G132">
        <f t="shared" si="102"/>
        <v>4.470358058036247</v>
      </c>
      <c r="I132">
        <f t="shared" ref="I132:I197" si="103">(A132*$R$60)+(B132*$R$61)+(C132*$R$62)+(D132*$R$63)+$R$64</f>
        <v>27.473830171566703</v>
      </c>
      <c r="K132">
        <f t="shared" ref="K132:K195" si="104">(A132*$R$113)+(B132*$R$114)+(C132*$R$115)+($R$116*D132)+($R$118)</f>
        <v>-180.40142933785114</v>
      </c>
    </row>
    <row r="133" spans="1:11" x14ac:dyDescent="0.25">
      <c r="A133">
        <v>150.15</v>
      </c>
      <c r="B133">
        <v>86.02</v>
      </c>
      <c r="C133">
        <v>97.72</v>
      </c>
      <c r="D133">
        <v>66.819999999999993</v>
      </c>
      <c r="E133">
        <v>1</v>
      </c>
      <c r="G133">
        <f t="shared" si="102"/>
        <v>7.5666398234118049</v>
      </c>
      <c r="I133">
        <f t="shared" si="103"/>
        <v>47.856772490172773</v>
      </c>
      <c r="K133">
        <f t="shared" si="104"/>
        <v>-191.18347147499256</v>
      </c>
    </row>
    <row r="134" spans="1:11" x14ac:dyDescent="0.25">
      <c r="A134">
        <v>147.19999999999999</v>
      </c>
      <c r="B134">
        <v>84.79</v>
      </c>
      <c r="C134">
        <v>96.54</v>
      </c>
      <c r="D134">
        <v>72.819999999999993</v>
      </c>
      <c r="E134">
        <v>1</v>
      </c>
      <c r="G134">
        <f t="shared" si="102"/>
        <v>9.502331887514373</v>
      </c>
      <c r="I134">
        <f t="shared" si="103"/>
        <v>58.828917715301202</v>
      </c>
      <c r="K134">
        <f t="shared" si="104"/>
        <v>-197.22891696542806</v>
      </c>
    </row>
    <row r="135" spans="1:11" x14ac:dyDescent="0.25">
      <c r="A135">
        <v>150.21</v>
      </c>
      <c r="B135">
        <v>85.88</v>
      </c>
      <c r="C135">
        <v>83.92</v>
      </c>
      <c r="D135">
        <v>52.54</v>
      </c>
      <c r="E135">
        <v>1</v>
      </c>
      <c r="G135">
        <f t="shared" si="102"/>
        <v>2.2353441590748773</v>
      </c>
      <c r="I135">
        <f t="shared" si="103"/>
        <v>29.664398461009341</v>
      </c>
      <c r="K135">
        <f t="shared" si="104"/>
        <v>-180.26136310787876</v>
      </c>
    </row>
    <row r="136" spans="1:11" x14ac:dyDescent="0.25">
      <c r="A136">
        <v>152.47</v>
      </c>
      <c r="B136">
        <v>87.14</v>
      </c>
      <c r="C136">
        <v>137.03</v>
      </c>
      <c r="D136">
        <v>51.02</v>
      </c>
      <c r="E136">
        <v>1</v>
      </c>
      <c r="G136">
        <f t="shared" si="102"/>
        <v>0.80780042889819015</v>
      </c>
      <c r="I136">
        <f t="shared" si="103"/>
        <v>0.44432772291445133</v>
      </c>
      <c r="K136">
        <f t="shared" si="104"/>
        <v>-165.95102278259992</v>
      </c>
    </row>
    <row r="137" spans="1:11" x14ac:dyDescent="0.25">
      <c r="A137">
        <v>140.69999999999999</v>
      </c>
      <c r="B137">
        <v>85.01</v>
      </c>
      <c r="C137">
        <v>104.5</v>
      </c>
      <c r="D137">
        <v>63.13</v>
      </c>
      <c r="E137">
        <v>1</v>
      </c>
      <c r="G137">
        <f t="shared" si="102"/>
        <v>6.4229679433067304</v>
      </c>
      <c r="I137">
        <f t="shared" si="103"/>
        <v>51.388815562277074</v>
      </c>
      <c r="K137">
        <f t="shared" si="104"/>
        <v>-192.51663875677121</v>
      </c>
    </row>
    <row r="138" spans="1:11" x14ac:dyDescent="0.25">
      <c r="A138">
        <v>152.46</v>
      </c>
      <c r="B138">
        <v>83.34</v>
      </c>
      <c r="C138">
        <v>120.29</v>
      </c>
      <c r="D138">
        <v>57.07</v>
      </c>
      <c r="E138">
        <v>1</v>
      </c>
      <c r="G138">
        <f t="shared" si="102"/>
        <v>1.1477347776541791</v>
      </c>
      <c r="I138">
        <f t="shared" si="103"/>
        <v>2.1059065242991153</v>
      </c>
      <c r="K138">
        <f t="shared" si="104"/>
        <v>-166.79681225846861</v>
      </c>
    </row>
    <row r="139" spans="1:11" x14ac:dyDescent="0.25">
      <c r="A139">
        <v>148.87</v>
      </c>
      <c r="B139">
        <v>86.77</v>
      </c>
      <c r="C139">
        <v>123.43</v>
      </c>
      <c r="D139">
        <v>72.47</v>
      </c>
      <c r="E139">
        <v>1</v>
      </c>
      <c r="G139">
        <f t="shared" si="102"/>
        <v>9.7513681389060451</v>
      </c>
      <c r="I139">
        <f t="shared" si="103"/>
        <v>49.995582037343297</v>
      </c>
      <c r="K139">
        <f t="shared" si="104"/>
        <v>-193.22470683368803</v>
      </c>
    </row>
    <row r="140" spans="1:11" x14ac:dyDescent="0.25">
      <c r="A140">
        <v>146.12</v>
      </c>
      <c r="B140">
        <v>86.46</v>
      </c>
      <c r="C140">
        <v>139.30000000000001</v>
      </c>
      <c r="D140">
        <v>49.43</v>
      </c>
      <c r="E140">
        <v>1</v>
      </c>
      <c r="G140">
        <f t="shared" si="102"/>
        <v>0.44609723312768779</v>
      </c>
      <c r="I140">
        <f t="shared" si="103"/>
        <v>5.5611633811678871</v>
      </c>
      <c r="K140">
        <f t="shared" si="104"/>
        <v>-168.31221254063496</v>
      </c>
    </row>
    <row r="141" spans="1:11" x14ac:dyDescent="0.25">
      <c r="A141">
        <v>153.9</v>
      </c>
      <c r="B141">
        <v>80.05</v>
      </c>
      <c r="C141">
        <v>144.19</v>
      </c>
      <c r="D141">
        <v>66.61</v>
      </c>
      <c r="E141">
        <v>1</v>
      </c>
      <c r="G141">
        <f t="shared" si="102"/>
        <v>1.9561981449103172</v>
      </c>
      <c r="I141">
        <f t="shared" si="103"/>
        <v>-12.110760370064753</v>
      </c>
      <c r="K141">
        <f t="shared" si="104"/>
        <v>-160.42410828306092</v>
      </c>
    </row>
    <row r="142" spans="1:11" x14ac:dyDescent="0.25">
      <c r="A142">
        <v>147.63</v>
      </c>
      <c r="B142">
        <v>84.52</v>
      </c>
      <c r="C142">
        <v>147.59</v>
      </c>
      <c r="D142">
        <v>55.07</v>
      </c>
      <c r="E142">
        <v>1</v>
      </c>
      <c r="G142">
        <f t="shared" si="102"/>
        <v>1</v>
      </c>
      <c r="I142">
        <f t="shared" si="103"/>
        <v>-1</v>
      </c>
      <c r="K142">
        <f t="shared" si="104"/>
        <v>-165.42365449466593</v>
      </c>
    </row>
    <row r="143" spans="1:11" x14ac:dyDescent="0.25">
      <c r="A143">
        <v>150.81</v>
      </c>
      <c r="B143">
        <v>87.98</v>
      </c>
      <c r="C143">
        <v>151.79</v>
      </c>
      <c r="D143">
        <v>50.59</v>
      </c>
      <c r="E143">
        <v>1</v>
      </c>
      <c r="G143">
        <f t="shared" si="102"/>
        <v>0.99999999999998579</v>
      </c>
      <c r="I143">
        <f t="shared" si="103"/>
        <v>-0.99999999999997158</v>
      </c>
      <c r="K143">
        <f t="shared" si="104"/>
        <v>-165.42365449466593</v>
      </c>
    </row>
    <row r="144" spans="1:11" x14ac:dyDescent="0.25">
      <c r="A144">
        <v>145.06</v>
      </c>
      <c r="B144">
        <v>84.78</v>
      </c>
      <c r="C144">
        <v>154.97</v>
      </c>
      <c r="D144">
        <v>61.63</v>
      </c>
      <c r="E144">
        <v>1</v>
      </c>
      <c r="G144">
        <f t="shared" si="102"/>
        <v>3.8536796153326947</v>
      </c>
      <c r="I144">
        <f t="shared" si="103"/>
        <v>12.617056327157314</v>
      </c>
      <c r="K144">
        <f t="shared" si="104"/>
        <v>-173.1454424647101</v>
      </c>
    </row>
    <row r="145" spans="1:11" x14ac:dyDescent="0.25">
      <c r="A145">
        <v>141.4</v>
      </c>
      <c r="B145">
        <v>84.66</v>
      </c>
      <c r="C145">
        <v>131.71</v>
      </c>
      <c r="D145">
        <v>64.099999999999994</v>
      </c>
      <c r="E145">
        <v>1</v>
      </c>
      <c r="G145">
        <f t="shared" si="102"/>
        <v>5.785455612687791</v>
      </c>
      <c r="I145">
        <f t="shared" si="103"/>
        <v>35.694236588826612</v>
      </c>
      <c r="K145">
        <f t="shared" si="104"/>
        <v>-184.8788088024256</v>
      </c>
    </row>
    <row r="146" spans="1:11" x14ac:dyDescent="0.25">
      <c r="A146">
        <v>153.76</v>
      </c>
      <c r="B146">
        <v>81.61</v>
      </c>
      <c r="C146">
        <v>146.29</v>
      </c>
      <c r="D146">
        <v>64.87</v>
      </c>
      <c r="E146">
        <v>1</v>
      </c>
      <c r="G146">
        <f t="shared" si="102"/>
        <v>2.249012239702779</v>
      </c>
      <c r="I146">
        <f t="shared" si="103"/>
        <v>-8.7026657752244034</v>
      </c>
      <c r="K146">
        <f t="shared" si="104"/>
        <v>-162.18577434628111</v>
      </c>
    </row>
    <row r="147" spans="1:11" x14ac:dyDescent="0.25">
      <c r="A147">
        <v>144.99</v>
      </c>
      <c r="B147">
        <v>87.15</v>
      </c>
      <c r="C147">
        <v>107.7</v>
      </c>
      <c r="D147">
        <v>55.03</v>
      </c>
      <c r="E147">
        <v>1</v>
      </c>
      <c r="G147">
        <f t="shared" si="102"/>
        <v>4.0422407257030812</v>
      </c>
      <c r="I147">
        <f t="shared" si="103"/>
        <v>37.365849755225895</v>
      </c>
      <c r="K147">
        <f t="shared" si="104"/>
        <v>-184.83277137493093</v>
      </c>
    </row>
    <row r="148" spans="1:11" x14ac:dyDescent="0.25">
      <c r="A148">
        <v>148.83000000000001</v>
      </c>
      <c r="B148">
        <v>85.32</v>
      </c>
      <c r="C148">
        <v>99.13</v>
      </c>
      <c r="D148">
        <v>64.02</v>
      </c>
      <c r="E148">
        <v>1</v>
      </c>
      <c r="G148">
        <f t="shared" si="102"/>
        <v>6.1377669833167516</v>
      </c>
      <c r="I148">
        <f t="shared" si="103"/>
        <v>41.547498184822473</v>
      </c>
      <c r="K148">
        <f t="shared" si="104"/>
        <v>-187.60500047422715</v>
      </c>
    </row>
    <row r="149" spans="1:11" x14ac:dyDescent="0.25">
      <c r="A149">
        <v>132.79</v>
      </c>
      <c r="B149">
        <v>88.35</v>
      </c>
      <c r="C149">
        <v>118.52</v>
      </c>
      <c r="D149">
        <v>78.739999999999995</v>
      </c>
      <c r="E149">
        <v>1</v>
      </c>
      <c r="G149">
        <f t="shared" si="102"/>
        <v>15.285636497362546</v>
      </c>
      <c r="I149">
        <f>(A149*$R$60)+(B149*$R$61)+(C149*$R$62)+(D149*$R$63)+$R$64</f>
        <v>101.79157357856764</v>
      </c>
      <c r="K149">
        <f t="shared" si="104"/>
        <v>-220.33774701213872</v>
      </c>
    </row>
    <row r="150" spans="1:11" x14ac:dyDescent="0.25">
      <c r="A150">
        <v>143.87</v>
      </c>
      <c r="B150">
        <v>86.29</v>
      </c>
      <c r="C150">
        <v>124.85</v>
      </c>
      <c r="D150">
        <v>72.86</v>
      </c>
      <c r="E150">
        <v>1</v>
      </c>
      <c r="G150">
        <f t="shared" si="102"/>
        <v>10.15499749523029</v>
      </c>
      <c r="I150">
        <f t="shared" si="103"/>
        <v>57.320126931311194</v>
      </c>
      <c r="K150">
        <f t="shared" si="104"/>
        <v>-196.93646800901286</v>
      </c>
    </row>
    <row r="151" spans="1:11" x14ac:dyDescent="0.25">
      <c r="A151">
        <v>154.93</v>
      </c>
      <c r="B151">
        <v>81.37</v>
      </c>
      <c r="C151">
        <v>86.39</v>
      </c>
      <c r="D151">
        <v>60.27</v>
      </c>
      <c r="E151">
        <v>1</v>
      </c>
      <c r="G151">
        <f t="shared" si="102"/>
        <v>1.7070615066847381</v>
      </c>
      <c r="I151">
        <f t="shared" si="103"/>
        <v>11.651570703623861</v>
      </c>
      <c r="K151">
        <f t="shared" si="104"/>
        <v>-171.40169333695403</v>
      </c>
    </row>
    <row r="152" spans="1:11" x14ac:dyDescent="0.25">
      <c r="A152">
        <v>140.12</v>
      </c>
      <c r="B152">
        <v>84.15</v>
      </c>
      <c r="C152">
        <v>110.16</v>
      </c>
      <c r="D152">
        <v>71.23</v>
      </c>
      <c r="E152">
        <v>1</v>
      </c>
      <c r="G152">
        <f t="shared" si="102"/>
        <v>8.9593784841375737</v>
      </c>
      <c r="I152">
        <f t="shared" si="103"/>
        <v>59.533772479121069</v>
      </c>
      <c r="K152">
        <f t="shared" si="104"/>
        <v>-197.46760286782609</v>
      </c>
    </row>
    <row r="153" spans="1:11" x14ac:dyDescent="0.25">
      <c r="A153">
        <v>144.44</v>
      </c>
      <c r="B153">
        <v>84.53</v>
      </c>
      <c r="C153">
        <v>93.16</v>
      </c>
      <c r="D153">
        <v>67.760000000000005</v>
      </c>
      <c r="E153">
        <v>1</v>
      </c>
      <c r="G153">
        <f t="shared" si="102"/>
        <v>7.7708304993768849</v>
      </c>
      <c r="I153">
        <f t="shared" si="103"/>
        <v>55.963840834685215</v>
      </c>
      <c r="K153">
        <f>(A153*$R$113)+(B153*$R$114)+(C153*$R$115)+($R$116*D153)+($R$118)</f>
        <v>-195.1641545823328</v>
      </c>
    </row>
    <row r="154" spans="1:11" x14ac:dyDescent="0.25">
      <c r="A154">
        <v>137.97999999999999</v>
      </c>
      <c r="B154">
        <v>85.93</v>
      </c>
      <c r="C154">
        <v>110.57</v>
      </c>
      <c r="D154">
        <v>72.63</v>
      </c>
      <c r="E154">
        <v>1</v>
      </c>
      <c r="G154">
        <f t="shared" si="102"/>
        <v>10.907943055716274</v>
      </c>
      <c r="I154">
        <f t="shared" si="103"/>
        <v>74.151146995706085</v>
      </c>
      <c r="K154">
        <f t="shared" si="104"/>
        <v>-205.2670468554945</v>
      </c>
    </row>
    <row r="155" spans="1:11" x14ac:dyDescent="0.25">
      <c r="A155">
        <v>141.06</v>
      </c>
      <c r="B155">
        <v>85.15</v>
      </c>
      <c r="C155">
        <v>108.94</v>
      </c>
      <c r="D155">
        <v>74.209999999999994</v>
      </c>
      <c r="E155">
        <v>1</v>
      </c>
      <c r="G155">
        <f t="shared" si="102"/>
        <v>10.693927914458683</v>
      </c>
      <c r="I155">
        <f>(A155*$R$60)+(B155*$R$61)+(C155*$R$62)+(D155*$R$63)+$R$64</f>
        <v>68.183039305902156</v>
      </c>
      <c r="K155">
        <f t="shared" si="104"/>
        <v>-202.2930228656266</v>
      </c>
    </row>
    <row r="156" spans="1:11" x14ac:dyDescent="0.25">
      <c r="A156">
        <v>151.46</v>
      </c>
      <c r="B156">
        <v>83.38</v>
      </c>
      <c r="C156">
        <v>153.63</v>
      </c>
      <c r="D156">
        <v>60.54</v>
      </c>
      <c r="E156">
        <v>1</v>
      </c>
      <c r="G156">
        <f t="shared" si="102"/>
        <v>1.7866683330057214</v>
      </c>
      <c r="I156">
        <f t="shared" si="103"/>
        <v>-7.4115785796903282</v>
      </c>
      <c r="K156">
        <f t="shared" si="104"/>
        <v>-162.67257460231721</v>
      </c>
    </row>
    <row r="157" spans="1:11" x14ac:dyDescent="0.25">
      <c r="A157">
        <v>146.59</v>
      </c>
      <c r="B157">
        <v>86.35</v>
      </c>
      <c r="C157">
        <v>148.05000000000001</v>
      </c>
      <c r="D157">
        <v>67.11</v>
      </c>
      <c r="E157">
        <v>1</v>
      </c>
      <c r="G157">
        <f t="shared" si="102"/>
        <v>7.0141589334463035</v>
      </c>
      <c r="I157">
        <f t="shared" si="103"/>
        <v>30.127371185258767</v>
      </c>
      <c r="K157">
        <f t="shared" si="104"/>
        <v>-182.75335173590403</v>
      </c>
    </row>
    <row r="158" spans="1:11" x14ac:dyDescent="0.25">
      <c r="A158">
        <v>139.47999999999999</v>
      </c>
      <c r="B158">
        <v>90.48</v>
      </c>
      <c r="C158">
        <v>123.13</v>
      </c>
      <c r="D158">
        <v>60.86</v>
      </c>
      <c r="E158">
        <v>1</v>
      </c>
      <c r="G158">
        <f t="shared" si="102"/>
        <v>8.7447098747199732</v>
      </c>
      <c r="I158">
        <f t="shared" si="103"/>
        <v>65.416958167038501</v>
      </c>
      <c r="K158">
        <f t="shared" si="104"/>
        <v>-200.27110233405469</v>
      </c>
    </row>
    <row r="159" spans="1:11" x14ac:dyDescent="0.25">
      <c r="A159">
        <v>142.86000000000001</v>
      </c>
      <c r="B159">
        <v>84.31</v>
      </c>
      <c r="C159">
        <v>149.82</v>
      </c>
      <c r="D159">
        <v>65.86</v>
      </c>
      <c r="E159">
        <v>1</v>
      </c>
      <c r="G159">
        <f t="shared" si="102"/>
        <v>5.6024674868650095</v>
      </c>
      <c r="I159">
        <f t="shared" si="103"/>
        <v>24.717540844446773</v>
      </c>
      <c r="K159">
        <f t="shared" si="104"/>
        <v>-179.63090771918098</v>
      </c>
    </row>
    <row r="160" spans="1:11" x14ac:dyDescent="0.25">
      <c r="A160">
        <v>147.72999999999999</v>
      </c>
      <c r="B160">
        <v>81.03</v>
      </c>
      <c r="C160">
        <v>104.86</v>
      </c>
      <c r="D160">
        <v>65.88</v>
      </c>
      <c r="E160">
        <v>1</v>
      </c>
      <c r="G160">
        <f t="shared" si="102"/>
        <v>4.0664447203087519</v>
      </c>
      <c r="I160">
        <f t="shared" si="103"/>
        <v>23.885231059456089</v>
      </c>
      <c r="K160">
        <f t="shared" si="104"/>
        <v>-178.35157541491978</v>
      </c>
    </row>
    <row r="161" spans="1:11" x14ac:dyDescent="0.25">
      <c r="A161">
        <v>147.13</v>
      </c>
      <c r="B161">
        <v>83.66</v>
      </c>
      <c r="C161">
        <v>109.54</v>
      </c>
      <c r="D161">
        <v>66.78</v>
      </c>
      <c r="E161">
        <v>1</v>
      </c>
      <c r="G161">
        <f t="shared" si="102"/>
        <v>6.0751822098113237</v>
      </c>
      <c r="I161">
        <f t="shared" si="103"/>
        <v>36.367102957782606</v>
      </c>
      <c r="K161">
        <f t="shared" si="104"/>
        <v>-185.16370828897826</v>
      </c>
    </row>
    <row r="162" spans="1:11" x14ac:dyDescent="0.25">
      <c r="A162">
        <v>145.15</v>
      </c>
      <c r="B162">
        <v>85.54</v>
      </c>
      <c r="C162">
        <v>121.65</v>
      </c>
      <c r="D162">
        <v>71.900000000000006</v>
      </c>
      <c r="E162">
        <v>1</v>
      </c>
      <c r="G162">
        <f t="shared" si="102"/>
        <v>9.2223108215245873</v>
      </c>
      <c r="I162">
        <f t="shared" si="103"/>
        <v>51.392863028918498</v>
      </c>
      <c r="K162">
        <f t="shared" si="104"/>
        <v>-193.69825653194718</v>
      </c>
    </row>
    <row r="163" spans="1:11" x14ac:dyDescent="0.25">
      <c r="A163">
        <v>132.4</v>
      </c>
      <c r="B163">
        <v>87.71</v>
      </c>
      <c r="C163">
        <v>108.56</v>
      </c>
      <c r="D163">
        <v>66.95</v>
      </c>
      <c r="E163">
        <v>1</v>
      </c>
      <c r="G163">
        <f t="shared" ref="G163:G194" si="105">(A163*$R$27)+(B163*$R$28)+(C163*$R$29)+(D163*$S$30)+$R$31</f>
        <v>10.559247557132139</v>
      </c>
      <c r="I163">
        <f t="shared" si="103"/>
        <v>84.4185991408321</v>
      </c>
      <c r="K163">
        <f t="shared" si="104"/>
        <v>-210.07338211690723</v>
      </c>
    </row>
    <row r="164" spans="1:11" x14ac:dyDescent="0.25">
      <c r="A164">
        <v>141.58000000000001</v>
      </c>
      <c r="B164">
        <v>86.85</v>
      </c>
      <c r="C164">
        <v>100.5</v>
      </c>
      <c r="D164">
        <v>66.5</v>
      </c>
      <c r="E164">
        <v>1</v>
      </c>
      <c r="G164">
        <f t="shared" si="105"/>
        <v>8.9344535605828241</v>
      </c>
      <c r="I164">
        <f t="shared" si="103"/>
        <v>66.210219212961761</v>
      </c>
      <c r="K164">
        <f t="shared" si="104"/>
        <v>-200.59598974378679</v>
      </c>
    </row>
    <row r="165" spans="1:11" x14ac:dyDescent="0.25">
      <c r="A165">
        <v>149.06</v>
      </c>
      <c r="B165">
        <v>83.33</v>
      </c>
      <c r="C165">
        <v>108.79</v>
      </c>
      <c r="D165">
        <v>65.56</v>
      </c>
      <c r="E165">
        <v>1</v>
      </c>
      <c r="G165">
        <f t="shared" si="105"/>
        <v>5.1716242633210783</v>
      </c>
      <c r="I165">
        <f t="shared" si="103"/>
        <v>29.396081379260352</v>
      </c>
      <c r="K165">
        <f t="shared" si="104"/>
        <v>-181.44539504670587</v>
      </c>
    </row>
    <row r="166" spans="1:11" x14ac:dyDescent="0.25">
      <c r="A166">
        <v>141.56</v>
      </c>
      <c r="B166">
        <v>86.51</v>
      </c>
      <c r="C166">
        <v>122.18</v>
      </c>
      <c r="D166">
        <v>66.23</v>
      </c>
      <c r="E166">
        <v>1</v>
      </c>
      <c r="G166">
        <f t="shared" si="105"/>
        <v>8.0477304500577915</v>
      </c>
      <c r="I166">
        <f t="shared" si="103"/>
        <v>52.728291817788261</v>
      </c>
      <c r="K166">
        <f t="shared" si="104"/>
        <v>-193.89459980102478</v>
      </c>
    </row>
    <row r="167" spans="1:11" x14ac:dyDescent="0.25">
      <c r="A167">
        <v>140.62</v>
      </c>
      <c r="B167">
        <v>85.82</v>
      </c>
      <c r="C167">
        <v>114.12</v>
      </c>
      <c r="D167">
        <v>68.62</v>
      </c>
      <c r="E167">
        <v>1</v>
      </c>
      <c r="G167">
        <f t="shared" si="105"/>
        <v>8.8579018464342312</v>
      </c>
      <c r="I167">
        <f t="shared" si="103"/>
        <v>59.730170297974439</v>
      </c>
      <c r="K167">
        <f t="shared" si="104"/>
        <v>-197.53805906210604</v>
      </c>
    </row>
    <row r="168" spans="1:11" x14ac:dyDescent="0.25">
      <c r="A168">
        <v>151.49</v>
      </c>
      <c r="B168">
        <v>86.83</v>
      </c>
      <c r="C168">
        <v>109.75</v>
      </c>
      <c r="D168">
        <v>80.180000000000007</v>
      </c>
      <c r="E168">
        <v>1</v>
      </c>
      <c r="G168">
        <f t="shared" si="105"/>
        <v>12.850481097493798</v>
      </c>
      <c r="I168">
        <f t="shared" si="103"/>
        <v>65.813803103104959</v>
      </c>
      <c r="K168">
        <f t="shared" si="104"/>
        <v>-201.95515303290665</v>
      </c>
    </row>
    <row r="169" spans="1:11" x14ac:dyDescent="0.25">
      <c r="A169">
        <v>148.27000000000001</v>
      </c>
      <c r="B169">
        <v>87.54</v>
      </c>
      <c r="C169">
        <v>126.65</v>
      </c>
      <c r="D169">
        <v>90.76</v>
      </c>
      <c r="E169">
        <v>1</v>
      </c>
      <c r="G169">
        <f t="shared" si="105"/>
        <v>17.40087714633097</v>
      </c>
      <c r="I169">
        <f t="shared" si="103"/>
        <v>84.702285765427376</v>
      </c>
      <c r="K169">
        <f t="shared" si="104"/>
        <v>-212.93540751097058</v>
      </c>
    </row>
    <row r="170" spans="1:11" x14ac:dyDescent="0.25">
      <c r="A170">
        <v>144.16999999999999</v>
      </c>
      <c r="B170">
        <v>84.7</v>
      </c>
      <c r="C170">
        <v>128.16999999999999</v>
      </c>
      <c r="D170">
        <v>61.53</v>
      </c>
      <c r="E170">
        <v>1</v>
      </c>
      <c r="G170">
        <f t="shared" si="105"/>
        <v>4.5650606520919297</v>
      </c>
      <c r="I170">
        <f>(A170*$R$60)+(B170*$R$61)+(C170*$R$62)+(D170*$R$63)+$R$64</f>
        <v>27.965513327166377</v>
      </c>
      <c r="K170">
        <f t="shared" si="104"/>
        <v>-180.65047663603315</v>
      </c>
    </row>
    <row r="171" spans="1:11" x14ac:dyDescent="0.25">
      <c r="A171">
        <v>146.04</v>
      </c>
      <c r="B171">
        <v>84.77</v>
      </c>
      <c r="C171">
        <v>125.48</v>
      </c>
      <c r="D171">
        <v>61.01</v>
      </c>
      <c r="E171">
        <v>1</v>
      </c>
      <c r="G171">
        <f t="shared" si="105"/>
        <v>4.2526130395864357</v>
      </c>
      <c r="I171">
        <f t="shared" si="103"/>
        <v>25.210670855844398</v>
      </c>
      <c r="K171">
        <f t="shared" si="104"/>
        <v>-179.17903013078904</v>
      </c>
    </row>
    <row r="172" spans="1:11" x14ac:dyDescent="0.25">
      <c r="A172">
        <v>147.34</v>
      </c>
      <c r="B172">
        <v>85.77</v>
      </c>
      <c r="C172">
        <v>132.36000000000001</v>
      </c>
      <c r="D172">
        <v>60.12</v>
      </c>
      <c r="E172">
        <v>1</v>
      </c>
      <c r="G172">
        <f t="shared" si="105"/>
        <v>4.2183689710342804</v>
      </c>
      <c r="I172">
        <f t="shared" si="103"/>
        <v>22.179781183625721</v>
      </c>
      <c r="K172">
        <f t="shared" si="104"/>
        <v>-177.74008771350361</v>
      </c>
    </row>
    <row r="173" spans="1:11" x14ac:dyDescent="0.25">
      <c r="A173">
        <v>151.11000000000001</v>
      </c>
      <c r="B173">
        <v>85.41</v>
      </c>
      <c r="C173">
        <v>102.73</v>
      </c>
      <c r="D173">
        <v>55.1</v>
      </c>
      <c r="E173">
        <v>1</v>
      </c>
      <c r="G173">
        <f t="shared" si="105"/>
        <v>2.3367016217922298</v>
      </c>
      <c r="I173">
        <f t="shared" si="103"/>
        <v>20.223068467767149</v>
      </c>
      <c r="K173">
        <f t="shared" si="104"/>
        <v>-175.87028823695238</v>
      </c>
    </row>
    <row r="174" spans="1:11" x14ac:dyDescent="0.25">
      <c r="A174">
        <v>144.69</v>
      </c>
      <c r="B174">
        <v>88.05</v>
      </c>
      <c r="C174">
        <v>115.67</v>
      </c>
      <c r="D174">
        <v>58.01</v>
      </c>
      <c r="E174">
        <v>1</v>
      </c>
      <c r="G174">
        <f t="shared" si="105"/>
        <v>5.6219194780322539</v>
      </c>
      <c r="I174">
        <f t="shared" si="103"/>
        <v>43.076959006981156</v>
      </c>
      <c r="K174">
        <f t="shared" si="104"/>
        <v>-188.24458213898106</v>
      </c>
    </row>
    <row r="175" spans="1:11" x14ac:dyDescent="0.25">
      <c r="A175">
        <v>148.44999999999999</v>
      </c>
      <c r="B175">
        <v>87.14</v>
      </c>
      <c r="C175">
        <v>131.74</v>
      </c>
      <c r="D175">
        <v>65.05</v>
      </c>
      <c r="E175">
        <v>1</v>
      </c>
      <c r="G175">
        <f t="shared" si="105"/>
        <v>6.9205239829870919</v>
      </c>
      <c r="I175">
        <f t="shared" si="103"/>
        <v>35.282930309692063</v>
      </c>
      <c r="K175">
        <f t="shared" si="104"/>
        <v>-185.08861709672641</v>
      </c>
    </row>
    <row r="176" spans="1:11" x14ac:dyDescent="0.25">
      <c r="A176">
        <v>140.06</v>
      </c>
      <c r="B176">
        <v>84.39</v>
      </c>
      <c r="C176">
        <v>125.52</v>
      </c>
      <c r="D176">
        <v>57.91</v>
      </c>
      <c r="E176">
        <v>1</v>
      </c>
      <c r="G176">
        <f t="shared" si="105"/>
        <v>3.507796876371799</v>
      </c>
      <c r="I176">
        <f t="shared" si="103"/>
        <v>29.576310457915326</v>
      </c>
      <c r="K176">
        <f t="shared" si="104"/>
        <v>-181.01285981826234</v>
      </c>
    </row>
    <row r="177" spans="1:11" x14ac:dyDescent="0.25">
      <c r="A177">
        <v>145.18</v>
      </c>
      <c r="B177">
        <v>85.52</v>
      </c>
      <c r="C177">
        <v>124.65</v>
      </c>
      <c r="D177">
        <v>55.6</v>
      </c>
      <c r="E177">
        <v>1</v>
      </c>
      <c r="G177">
        <f t="shared" si="105"/>
        <v>2.7453197620087195</v>
      </c>
      <c r="I177">
        <f t="shared" si="103"/>
        <v>21.430932344295371</v>
      </c>
      <c r="K177">
        <f t="shared" si="104"/>
        <v>-176.76615525189891</v>
      </c>
    </row>
    <row r="178" spans="1:11" x14ac:dyDescent="0.25">
      <c r="A178">
        <v>156.82</v>
      </c>
      <c r="B178">
        <v>82.21</v>
      </c>
      <c r="C178">
        <v>130</v>
      </c>
      <c r="D178">
        <v>56.99</v>
      </c>
      <c r="E178">
        <v>1</v>
      </c>
      <c r="G178" s="43">
        <f t="shared" si="105"/>
        <v>-0.39109457801541225</v>
      </c>
      <c r="I178">
        <f t="shared" si="103"/>
        <v>-16.832059215185538</v>
      </c>
      <c r="K178">
        <f t="shared" si="104"/>
        <v>-157.12894849511787</v>
      </c>
    </row>
    <row r="179" spans="1:11" x14ac:dyDescent="0.25">
      <c r="A179">
        <v>139.49</v>
      </c>
      <c r="B179">
        <v>85.96</v>
      </c>
      <c r="C179">
        <v>151.83000000000001</v>
      </c>
      <c r="D179">
        <v>56.14</v>
      </c>
      <c r="E179">
        <v>1</v>
      </c>
      <c r="G179">
        <f t="shared" si="105"/>
        <v>3.2183342170105149</v>
      </c>
      <c r="I179">
        <f t="shared" si="103"/>
        <v>20.998918342855546</v>
      </c>
      <c r="K179">
        <f t="shared" si="104"/>
        <v>-176.92779201639482</v>
      </c>
    </row>
    <row r="180" spans="1:11" x14ac:dyDescent="0.25">
      <c r="A180">
        <v>153.37</v>
      </c>
      <c r="B180">
        <v>85.59</v>
      </c>
      <c r="C180">
        <v>87.83</v>
      </c>
      <c r="D180">
        <v>52.17</v>
      </c>
      <c r="E180">
        <v>1</v>
      </c>
      <c r="G180">
        <f t="shared" si="105"/>
        <v>1.4221935530120504</v>
      </c>
      <c r="I180">
        <f t="shared" si="103"/>
        <v>19.515707527675772</v>
      </c>
      <c r="K180">
        <f t="shared" si="104"/>
        <v>-175.07275374347432</v>
      </c>
    </row>
    <row r="181" spans="1:11" x14ac:dyDescent="0.25">
      <c r="A181">
        <v>157.69</v>
      </c>
      <c r="B181">
        <v>84.23</v>
      </c>
      <c r="C181">
        <v>170.97</v>
      </c>
      <c r="D181">
        <v>53.05</v>
      </c>
      <c r="E181">
        <v>2</v>
      </c>
      <c r="G181" s="2">
        <f t="shared" si="105"/>
        <v>-1.7915215553947519</v>
      </c>
      <c r="I181">
        <f t="shared" si="103"/>
        <v>-37.603002862357172</v>
      </c>
      <c r="K181">
        <f t="shared" si="104"/>
        <v>-146.82363101287709</v>
      </c>
    </row>
    <row r="182" spans="1:11" x14ac:dyDescent="0.25">
      <c r="A182">
        <v>150.47</v>
      </c>
      <c r="B182">
        <v>83.44</v>
      </c>
      <c r="C182">
        <v>138.71</v>
      </c>
      <c r="D182">
        <v>54.63</v>
      </c>
      <c r="E182">
        <v>2</v>
      </c>
      <c r="G182" s="44">
        <f t="shared" si="105"/>
        <v>1.7410321981387256E-2</v>
      </c>
      <c r="I182">
        <f t="shared" si="103"/>
        <v>-7.5641433898631902</v>
      </c>
      <c r="K182">
        <f t="shared" si="104"/>
        <v>-161.82041706348423</v>
      </c>
    </row>
    <row r="183" spans="1:11" x14ac:dyDescent="0.25">
      <c r="A183">
        <v>156.07</v>
      </c>
      <c r="B183">
        <v>82.92</v>
      </c>
      <c r="C183">
        <v>155.88</v>
      </c>
      <c r="D183">
        <v>72.81</v>
      </c>
      <c r="E183">
        <v>2</v>
      </c>
      <c r="G183" s="44">
        <f t="shared" si="105"/>
        <v>5.681999571363086</v>
      </c>
      <c r="I183">
        <f t="shared" si="103"/>
        <v>1.6188659333331259</v>
      </c>
      <c r="K183">
        <f t="shared" si="104"/>
        <v>-168.53914953789496</v>
      </c>
    </row>
    <row r="184" spans="1:11" x14ac:dyDescent="0.25">
      <c r="A184">
        <v>168.03</v>
      </c>
      <c r="B184">
        <v>82.01</v>
      </c>
      <c r="C184">
        <v>180.48</v>
      </c>
      <c r="D184">
        <v>44.94</v>
      </c>
      <c r="E184">
        <v>2</v>
      </c>
      <c r="G184" s="2">
        <f t="shared" si="105"/>
        <v>-7.893024945178567</v>
      </c>
      <c r="I184">
        <f>(A184*$R$60)+(B184*$R$61)+(C184*$R$62)+(D184*$R$63)+$R$64</f>
        <v>-86.937030817229001</v>
      </c>
      <c r="K184">
        <f t="shared" si="104"/>
        <v>-120.72555626619095</v>
      </c>
    </row>
    <row r="185" spans="1:11" x14ac:dyDescent="0.25">
      <c r="A185">
        <v>164.06</v>
      </c>
      <c r="B185">
        <v>84.87</v>
      </c>
      <c r="C185">
        <v>101.55</v>
      </c>
      <c r="D185">
        <v>41.81</v>
      </c>
      <c r="E185">
        <v>2</v>
      </c>
      <c r="G185" s="2">
        <f t="shared" si="105"/>
        <v>-4.738608463609566</v>
      </c>
      <c r="I185">
        <f t="shared" si="103"/>
        <v>-29.633183621900798</v>
      </c>
      <c r="K185">
        <f t="shared" si="104"/>
        <v>-149.0589515183043</v>
      </c>
    </row>
    <row r="186" spans="1:11" x14ac:dyDescent="0.25">
      <c r="A186">
        <v>164.14</v>
      </c>
      <c r="B186">
        <v>86.37</v>
      </c>
      <c r="C186">
        <v>98.65</v>
      </c>
      <c r="D186">
        <v>40.9</v>
      </c>
      <c r="E186">
        <v>2</v>
      </c>
      <c r="G186" s="2">
        <f t="shared" si="105"/>
        <v>-4.0562641899324916</v>
      </c>
      <c r="I186">
        <f t="shared" si="103"/>
        <v>-22.845848988850292</v>
      </c>
      <c r="K186">
        <f t="shared" si="104"/>
        <v>-152.56810777988915</v>
      </c>
    </row>
    <row r="187" spans="1:11" x14ac:dyDescent="0.25">
      <c r="A187">
        <v>150.74</v>
      </c>
      <c r="B187">
        <v>86.93</v>
      </c>
      <c r="C187">
        <v>121.32</v>
      </c>
      <c r="D187">
        <v>45.18</v>
      </c>
      <c r="E187">
        <v>2</v>
      </c>
      <c r="G187">
        <f t="shared" si="105"/>
        <v>-1</v>
      </c>
      <c r="I187">
        <f t="shared" si="103"/>
        <v>1.0000000000000568</v>
      </c>
      <c r="K187">
        <f t="shared" si="104"/>
        <v>-165.42365449466593</v>
      </c>
    </row>
    <row r="188" spans="1:11" x14ac:dyDescent="0.25">
      <c r="A188">
        <v>145.37</v>
      </c>
      <c r="B188">
        <v>88.15</v>
      </c>
      <c r="C188">
        <v>141.01</v>
      </c>
      <c r="D188">
        <v>41.94</v>
      </c>
      <c r="E188">
        <v>2</v>
      </c>
      <c r="G188">
        <f t="shared" si="105"/>
        <v>-1.3450539431357598</v>
      </c>
      <c r="I188">
        <f t="shared" si="103"/>
        <v>1.0000000000000568</v>
      </c>
      <c r="K188">
        <f t="shared" si="104"/>
        <v>-165.42365449466593</v>
      </c>
    </row>
    <row r="189" spans="1:11" x14ac:dyDescent="0.25">
      <c r="A189">
        <v>145.56</v>
      </c>
      <c r="B189">
        <v>83.76</v>
      </c>
      <c r="C189">
        <v>135.19999999999999</v>
      </c>
      <c r="D189">
        <v>54.28</v>
      </c>
      <c r="E189">
        <v>2</v>
      </c>
      <c r="G189" s="44">
        <f t="shared" si="105"/>
        <v>0.76740417312042553</v>
      </c>
      <c r="I189">
        <f t="shared" si="103"/>
        <v>4.6381499060396436</v>
      </c>
      <c r="K189">
        <f t="shared" si="104"/>
        <v>-167.98144575687621</v>
      </c>
    </row>
    <row r="190" spans="1:11" x14ac:dyDescent="0.25">
      <c r="A190">
        <v>149.16999999999999</v>
      </c>
      <c r="B190">
        <v>90.88</v>
      </c>
      <c r="C190">
        <v>126.21</v>
      </c>
      <c r="D190">
        <v>70.73</v>
      </c>
      <c r="E190">
        <v>2</v>
      </c>
      <c r="G190" s="44">
        <f t="shared" si="105"/>
        <v>11.627846648741198</v>
      </c>
      <c r="I190">
        <f t="shared" si="103"/>
        <v>64.066934685183753</v>
      </c>
      <c r="K190">
        <f t="shared" si="104"/>
        <v>-200.72931200481779</v>
      </c>
    </row>
    <row r="191" spans="1:11" x14ac:dyDescent="0.25">
      <c r="A191">
        <v>158.94999999999999</v>
      </c>
      <c r="B191">
        <v>85.55</v>
      </c>
      <c r="C191">
        <v>125.34</v>
      </c>
      <c r="D191">
        <v>75.66</v>
      </c>
      <c r="E191">
        <v>2</v>
      </c>
      <c r="G191" s="44">
        <f t="shared" si="105"/>
        <v>8.9516791748130373</v>
      </c>
      <c r="I191">
        <f t="shared" si="103"/>
        <v>29.404945423590164</v>
      </c>
      <c r="K191">
        <f t="shared" si="104"/>
        <v>-182.98203874431465</v>
      </c>
    </row>
    <row r="192" spans="1:11" x14ac:dyDescent="0.25">
      <c r="A192">
        <v>151.19999999999999</v>
      </c>
      <c r="B192">
        <v>82.29</v>
      </c>
      <c r="C192">
        <v>148.65</v>
      </c>
      <c r="D192">
        <v>57.39</v>
      </c>
      <c r="E192">
        <v>2</v>
      </c>
      <c r="G192" s="44">
        <f t="shared" si="105"/>
        <v>6.6572499724770751E-3</v>
      </c>
      <c r="I192">
        <f t="shared" si="103"/>
        <v>-14.804329881907208</v>
      </c>
      <c r="K192">
        <f t="shared" si="104"/>
        <v>-158.3942068381487</v>
      </c>
    </row>
    <row r="193" spans="1:11" x14ac:dyDescent="0.25">
      <c r="A193">
        <v>155.9</v>
      </c>
      <c r="B193">
        <v>86.78</v>
      </c>
      <c r="C193">
        <v>124.43</v>
      </c>
      <c r="D193">
        <v>48.98</v>
      </c>
      <c r="E193">
        <v>2</v>
      </c>
      <c r="G193">
        <f t="shared" si="105"/>
        <v>-0.30839110681272075</v>
      </c>
      <c r="I193">
        <f t="shared" si="103"/>
        <v>-4.707273000766051</v>
      </c>
      <c r="K193">
        <f t="shared" si="104"/>
        <v>-162.94768119612866</v>
      </c>
    </row>
    <row r="194" spans="1:11" x14ac:dyDescent="0.25">
      <c r="A194">
        <v>160.25</v>
      </c>
      <c r="B194">
        <v>77.930000000000007</v>
      </c>
      <c r="C194">
        <v>117.87</v>
      </c>
      <c r="D194">
        <v>49.02</v>
      </c>
      <c r="E194">
        <v>2</v>
      </c>
      <c r="G194">
        <f t="shared" si="105"/>
        <v>-6.3841635619829802</v>
      </c>
      <c r="I194">
        <f t="shared" si="103"/>
        <v>-50.748860382808076</v>
      </c>
      <c r="K194">
        <f t="shared" si="104"/>
        <v>-138.39496555245225</v>
      </c>
    </row>
    <row r="195" spans="1:11" x14ac:dyDescent="0.25">
      <c r="A195">
        <v>142.03</v>
      </c>
      <c r="B195">
        <v>86.53</v>
      </c>
      <c r="C195">
        <v>107.02</v>
      </c>
      <c r="D195">
        <v>43.9</v>
      </c>
      <c r="E195">
        <v>2</v>
      </c>
      <c r="G195">
        <f t="shared" ref="G195:G226" si="106">(A195*$R$27)+(B195*$R$28)+(C195*$R$29)+(D195*$S$30)+$R$31</f>
        <v>-0.34571462253884278</v>
      </c>
      <c r="I195">
        <f t="shared" si="103"/>
        <v>21.271460729562278</v>
      </c>
      <c r="K195">
        <f t="shared" si="104"/>
        <v>-175.38188587094703</v>
      </c>
    </row>
    <row r="196" spans="1:11" x14ac:dyDescent="0.25">
      <c r="A196">
        <v>159.09</v>
      </c>
      <c r="B196">
        <v>82.63</v>
      </c>
      <c r="C196">
        <v>114.49</v>
      </c>
      <c r="D196">
        <v>61.4</v>
      </c>
      <c r="E196">
        <v>2</v>
      </c>
      <c r="G196" s="44">
        <f t="shared" si="106"/>
        <v>1.7388100849139647</v>
      </c>
      <c r="I196">
        <f>(A196*$R$60)+(B196*$R$61)+(C196*$R$62)+(D196*$R$63)+$R$64</f>
        <v>-3.4093233258322329</v>
      </c>
      <c r="K196">
        <f t="shared" ref="K196:K259" si="107">(A196*$R$113)+(B196*$R$114)+(C196*$R$115)+($R$116*D196)+($R$118)</f>
        <v>-164.31654557779217</v>
      </c>
    </row>
    <row r="197" spans="1:11" x14ac:dyDescent="0.25">
      <c r="A197">
        <v>147.37</v>
      </c>
      <c r="B197">
        <v>87.06</v>
      </c>
      <c r="C197">
        <v>98</v>
      </c>
      <c r="D197">
        <v>44.24</v>
      </c>
      <c r="E197">
        <v>2</v>
      </c>
      <c r="G197">
        <f t="shared" si="106"/>
        <v>-0.27449745016893701</v>
      </c>
      <c r="I197">
        <f t="shared" si="103"/>
        <v>18.809414571215001</v>
      </c>
      <c r="K197">
        <f t="shared" si="107"/>
        <v>-174.14807518844745</v>
      </c>
    </row>
    <row r="198" spans="1:11" x14ac:dyDescent="0.25">
      <c r="A198">
        <v>153.75</v>
      </c>
      <c r="B198">
        <v>87.08</v>
      </c>
      <c r="C198">
        <v>122.39</v>
      </c>
      <c r="D198">
        <v>67.680000000000007</v>
      </c>
      <c r="E198">
        <v>2</v>
      </c>
      <c r="G198">
        <f t="shared" si="106"/>
        <v>7.5190894424352948</v>
      </c>
      <c r="I198">
        <f t="shared" ref="I198:I217" si="108">(A198*$R$60)+(B198*$R$61)+(C198*$R$62)+(D198*$R$63)+$R$64</f>
        <v>34.291140629484886</v>
      </c>
      <c r="K198">
        <f t="shared" si="107"/>
        <v>-184.76893605239161</v>
      </c>
    </row>
    <row r="199" spans="1:11" x14ac:dyDescent="0.25">
      <c r="A199">
        <v>146.56</v>
      </c>
      <c r="B199">
        <v>85.94</v>
      </c>
      <c r="C199">
        <v>133.85</v>
      </c>
      <c r="D199">
        <v>69.41</v>
      </c>
      <c r="E199">
        <v>2</v>
      </c>
      <c r="G199">
        <f t="shared" si="106"/>
        <v>8.0210744478996574</v>
      </c>
      <c r="I199">
        <f t="shared" si="108"/>
        <v>39.771776133200746</v>
      </c>
      <c r="K199">
        <f t="shared" si="107"/>
        <v>-187.70357345998184</v>
      </c>
    </row>
    <row r="200" spans="1:11" x14ac:dyDescent="0.25">
      <c r="A200">
        <v>161.37</v>
      </c>
      <c r="B200">
        <v>83.36</v>
      </c>
      <c r="C200">
        <v>119.26</v>
      </c>
      <c r="D200">
        <v>44.51</v>
      </c>
      <c r="E200">
        <v>2</v>
      </c>
      <c r="G200">
        <f t="shared" si="106"/>
        <v>-4.7982852708331976</v>
      </c>
      <c r="I200">
        <f t="shared" si="108"/>
        <v>-36.17362945759605</v>
      </c>
      <c r="K200">
        <f t="shared" si="107"/>
        <v>-146.011753974897</v>
      </c>
    </row>
    <row r="201" spans="1:11" x14ac:dyDescent="0.25">
      <c r="A201">
        <v>153.19999999999999</v>
      </c>
      <c r="B201">
        <v>87.26</v>
      </c>
      <c r="C201">
        <v>145.25</v>
      </c>
      <c r="D201">
        <v>68.989999999999995</v>
      </c>
      <c r="E201">
        <v>2</v>
      </c>
      <c r="G201">
        <f t="shared" si="106"/>
        <v>7.6212095553025136</v>
      </c>
      <c r="I201">
        <f t="shared" si="108"/>
        <v>26.362769179219214</v>
      </c>
      <c r="K201">
        <f t="shared" si="107"/>
        <v>-181.13370085904151</v>
      </c>
    </row>
    <row r="202" spans="1:11" x14ac:dyDescent="0.25">
      <c r="A202">
        <v>157.33000000000001</v>
      </c>
      <c r="B202">
        <v>85.57</v>
      </c>
      <c r="C202">
        <v>171.8</v>
      </c>
      <c r="D202">
        <v>59.52</v>
      </c>
      <c r="E202">
        <v>2</v>
      </c>
      <c r="G202">
        <f t="shared" si="106"/>
        <v>1.6326871378591505</v>
      </c>
      <c r="I202">
        <f t="shared" si="108"/>
        <v>-19.907409246017693</v>
      </c>
      <c r="K202">
        <f t="shared" si="107"/>
        <v>-156.67883695245604</v>
      </c>
    </row>
    <row r="203" spans="1:11" x14ac:dyDescent="0.25">
      <c r="A203">
        <v>150.30000000000001</v>
      </c>
      <c r="B203">
        <v>85.94</v>
      </c>
      <c r="C203">
        <v>163.19999999999999</v>
      </c>
      <c r="D203">
        <v>59.99</v>
      </c>
      <c r="E203">
        <v>2</v>
      </c>
      <c r="G203">
        <f t="shared" si="106"/>
        <v>3.122377476723301</v>
      </c>
      <c r="I203">
        <f t="shared" si="108"/>
        <v>0.72570661183559082</v>
      </c>
      <c r="K203">
        <f t="shared" si="107"/>
        <v>-167.16296472702516</v>
      </c>
    </row>
    <row r="204" spans="1:11" x14ac:dyDescent="0.25">
      <c r="A204">
        <v>154.29</v>
      </c>
      <c r="B204">
        <v>87.58</v>
      </c>
      <c r="C204">
        <v>131.41999999999999</v>
      </c>
      <c r="D204">
        <v>57.96</v>
      </c>
      <c r="E204">
        <v>2</v>
      </c>
      <c r="G204">
        <f t="shared" si="106"/>
        <v>3.7382392637364319</v>
      </c>
      <c r="I204">
        <f t="shared" si="108"/>
        <v>13.970313277485843</v>
      </c>
      <c r="K204">
        <f t="shared" si="107"/>
        <v>-173.56296217224471</v>
      </c>
    </row>
    <row r="205" spans="1:11" x14ac:dyDescent="0.25">
      <c r="A205">
        <v>148.43</v>
      </c>
      <c r="B205">
        <v>84.48</v>
      </c>
      <c r="C205">
        <v>152.36000000000001</v>
      </c>
      <c r="D205">
        <v>55.68</v>
      </c>
      <c r="E205">
        <v>2</v>
      </c>
      <c r="G205">
        <f t="shared" si="106"/>
        <v>0.99320947246195601</v>
      </c>
      <c r="I205">
        <f t="shared" si="108"/>
        <v>-4.1952384244740699</v>
      </c>
      <c r="K205">
        <f t="shared" si="107"/>
        <v>-163.90950128915853</v>
      </c>
    </row>
    <row r="206" spans="1:11" x14ac:dyDescent="0.25">
      <c r="A206">
        <v>156.41999999999999</v>
      </c>
      <c r="B206">
        <v>86.59</v>
      </c>
      <c r="C206">
        <v>124.42</v>
      </c>
      <c r="D206">
        <v>48.87</v>
      </c>
      <c r="E206">
        <v>2</v>
      </c>
      <c r="G206">
        <f t="shared" si="106"/>
        <v>-0.53675609457441453</v>
      </c>
      <c r="I206">
        <f t="shared" si="108"/>
        <v>-6.7789940026577256</v>
      </c>
      <c r="K206">
        <f t="shared" si="107"/>
        <v>-161.86018886582937</v>
      </c>
    </row>
    <row r="207" spans="1:11" x14ac:dyDescent="0.25">
      <c r="A207">
        <v>146.79</v>
      </c>
      <c r="B207">
        <v>83.82</v>
      </c>
      <c r="C207">
        <v>139.68</v>
      </c>
      <c r="D207">
        <v>57.46</v>
      </c>
      <c r="E207">
        <v>2</v>
      </c>
      <c r="G207">
        <f t="shared" si="106"/>
        <v>1.7878079726115885</v>
      </c>
      <c r="I207">
        <f t="shared" si="108"/>
        <v>5.6832648779964927</v>
      </c>
      <c r="K207">
        <f t="shared" si="107"/>
        <v>-168.90562293837775</v>
      </c>
    </row>
    <row r="208" spans="1:11" x14ac:dyDescent="0.25">
      <c r="A208">
        <v>154.31</v>
      </c>
      <c r="B208">
        <v>83.82</v>
      </c>
      <c r="C208">
        <v>148.41</v>
      </c>
      <c r="D208">
        <v>66.150000000000006</v>
      </c>
      <c r="E208">
        <v>2</v>
      </c>
      <c r="G208">
        <f t="shared" si="106"/>
        <v>4.0627767242079571</v>
      </c>
      <c r="I208">
        <f t="shared" si="108"/>
        <v>1.6203258712961315</v>
      </c>
      <c r="K208">
        <f t="shared" si="107"/>
        <v>-167.86458451930201</v>
      </c>
    </row>
    <row r="209" spans="1:11" x14ac:dyDescent="0.25">
      <c r="A209">
        <v>144.41</v>
      </c>
      <c r="B209">
        <v>88.34</v>
      </c>
      <c r="C209">
        <v>102</v>
      </c>
      <c r="D209">
        <v>58.92</v>
      </c>
      <c r="E209">
        <v>2</v>
      </c>
      <c r="G209">
        <f t="shared" si="106"/>
        <v>6.554804918164578</v>
      </c>
      <c r="I209">
        <f t="shared" si="108"/>
        <v>53.774575523908084</v>
      </c>
      <c r="K209">
        <f t="shared" si="107"/>
        <v>-193.67410004308528</v>
      </c>
    </row>
    <row r="210" spans="1:11" x14ac:dyDescent="0.25">
      <c r="A210">
        <v>152.24</v>
      </c>
      <c r="B210">
        <v>83.28</v>
      </c>
      <c r="C210">
        <v>160.1</v>
      </c>
      <c r="D210">
        <v>67.3</v>
      </c>
      <c r="E210">
        <v>2</v>
      </c>
      <c r="G210">
        <f t="shared" si="106"/>
        <v>4.1073553685152575</v>
      </c>
      <c r="I210">
        <f t="shared" si="108"/>
        <v>-1.0981432752253824</v>
      </c>
      <c r="K210">
        <f t="shared" si="107"/>
        <v>-166.65467853839837</v>
      </c>
    </row>
    <row r="211" spans="1:11" x14ac:dyDescent="0.25">
      <c r="A211">
        <v>156.31</v>
      </c>
      <c r="B211">
        <v>83.71</v>
      </c>
      <c r="C211">
        <v>189.22</v>
      </c>
      <c r="D211">
        <v>48.11</v>
      </c>
      <c r="E211">
        <v>2</v>
      </c>
      <c r="G211">
        <f t="shared" si="106"/>
        <v>-4.3716028310296764</v>
      </c>
      <c r="I211">
        <f t="shared" si="108"/>
        <v>-55.573653402394356</v>
      </c>
      <c r="K211">
        <f t="shared" si="107"/>
        <v>-137.28519053575974</v>
      </c>
    </row>
    <row r="212" spans="1:11" x14ac:dyDescent="0.25">
      <c r="A212">
        <v>156.52000000000001</v>
      </c>
      <c r="B212">
        <v>85.49</v>
      </c>
      <c r="C212">
        <v>179.07</v>
      </c>
      <c r="D212">
        <v>59.24</v>
      </c>
      <c r="E212">
        <v>2</v>
      </c>
      <c r="G212">
        <f t="shared" si="106"/>
        <v>1.3794723454417692</v>
      </c>
      <c r="I212">
        <f t="shared" si="108"/>
        <v>-23.050093907999155</v>
      </c>
      <c r="K212">
        <f t="shared" si="107"/>
        <v>-155.11501322518441</v>
      </c>
    </row>
    <row r="213" spans="1:11" x14ac:dyDescent="0.25">
      <c r="A213">
        <v>155.49</v>
      </c>
      <c r="B213">
        <v>78.95</v>
      </c>
      <c r="C213">
        <v>135.69</v>
      </c>
      <c r="D213">
        <v>47.67</v>
      </c>
      <c r="E213">
        <v>2</v>
      </c>
      <c r="G213">
        <f t="shared" si="106"/>
        <v>-6.1434304959397679</v>
      </c>
      <c r="I213">
        <f t="shared" si="108"/>
        <v>-48.593455808992431</v>
      </c>
      <c r="K213">
        <f t="shared" si="107"/>
        <v>-139.6483306680704</v>
      </c>
    </row>
    <row r="214" spans="1:11" x14ac:dyDescent="0.25">
      <c r="A214">
        <v>162.03</v>
      </c>
      <c r="B214">
        <v>82.87</v>
      </c>
      <c r="C214">
        <v>96.96</v>
      </c>
      <c r="D214">
        <v>63.14</v>
      </c>
      <c r="E214">
        <v>2</v>
      </c>
      <c r="G214">
        <f t="shared" si="106"/>
        <v>2.6786352044006776</v>
      </c>
      <c r="I214">
        <f>(A214*$R$60)+(B214*$R$61)+(C214*$R$62)+(D214*$R$63)+$R$64</f>
        <v>4.329919684736808</v>
      </c>
      <c r="K214">
        <f t="shared" si="107"/>
        <v>-168.28983388986552</v>
      </c>
    </row>
    <row r="215" spans="1:11" x14ac:dyDescent="0.25">
      <c r="A215">
        <v>144.36000000000001</v>
      </c>
      <c r="B215">
        <v>84.92</v>
      </c>
      <c r="C215">
        <v>166.81</v>
      </c>
      <c r="D215">
        <v>64.47</v>
      </c>
      <c r="E215">
        <v>2</v>
      </c>
      <c r="G215">
        <f t="shared" si="106"/>
        <v>4.8330270202940255</v>
      </c>
      <c r="I215">
        <f t="shared" si="108"/>
        <v>13.271071736954468</v>
      </c>
      <c r="K215">
        <f t="shared" si="107"/>
        <v>-173.9169706118559</v>
      </c>
    </row>
    <row r="216" spans="1:11" x14ac:dyDescent="0.25">
      <c r="A216">
        <v>145.61000000000001</v>
      </c>
      <c r="B216">
        <v>86.79</v>
      </c>
      <c r="C216">
        <v>101.03</v>
      </c>
      <c r="D216">
        <v>45.02</v>
      </c>
      <c r="E216">
        <v>2</v>
      </c>
      <c r="G216">
        <f t="shared" si="106"/>
        <v>-1.1979353972265017E-2</v>
      </c>
      <c r="I216">
        <f t="shared" si="108"/>
        <v>20.691547442082765</v>
      </c>
      <c r="K216">
        <f t="shared" si="107"/>
        <v>-175.18247373893479</v>
      </c>
    </row>
    <row r="217" spans="1:11" x14ac:dyDescent="0.25">
      <c r="A217">
        <v>157.44999999999999</v>
      </c>
      <c r="B217">
        <v>86.52</v>
      </c>
      <c r="C217">
        <v>147.63</v>
      </c>
      <c r="D217">
        <v>53.28</v>
      </c>
      <c r="E217">
        <v>2</v>
      </c>
      <c r="G217">
        <f t="shared" si="106"/>
        <v>0.41864680965224466</v>
      </c>
      <c r="I217">
        <f t="shared" si="108"/>
        <v>-13.733309742278863</v>
      </c>
      <c r="K217">
        <f t="shared" si="107"/>
        <v>-159.0244352615322</v>
      </c>
    </row>
    <row r="218" spans="1:11" x14ac:dyDescent="0.25">
      <c r="A218">
        <v>157.37</v>
      </c>
      <c r="B218">
        <v>83.92</v>
      </c>
      <c r="C218">
        <v>128.65</v>
      </c>
      <c r="D218">
        <v>55.03</v>
      </c>
      <c r="E218">
        <v>2</v>
      </c>
      <c r="G218">
        <f t="shared" si="106"/>
        <v>-8.0239850284129943E-2</v>
      </c>
      <c r="I218">
        <f>(A218*$R$60)+(B218*$R$61)+(C218*$R$62)+(D218*$R$63)+$R$64</f>
        <v>-12.610967173072424</v>
      </c>
      <c r="K218">
        <f t="shared" si="107"/>
        <v>-159.26477729246474</v>
      </c>
    </row>
    <row r="219" spans="1:11" x14ac:dyDescent="0.25">
      <c r="A219">
        <v>145.08000000000001</v>
      </c>
      <c r="B219">
        <v>85.9</v>
      </c>
      <c r="C219">
        <v>120.83</v>
      </c>
      <c r="D219">
        <v>73.05</v>
      </c>
      <c r="E219">
        <v>2</v>
      </c>
      <c r="G219">
        <f t="shared" si="106"/>
        <v>9.9358011567152573</v>
      </c>
      <c r="I219">
        <f t="shared" ref="I219:I280" si="109">(A219*$R$60)+(B219*$R$61)+(C219*$R$62)+(D219*$R$63)+$R$64</f>
        <v>55.62873213809803</v>
      </c>
      <c r="K219">
        <f t="shared" si="107"/>
        <v>-196.00943319798603</v>
      </c>
    </row>
    <row r="220" spans="1:11" x14ac:dyDescent="0.25">
      <c r="A220">
        <v>149.33000000000001</v>
      </c>
      <c r="B220">
        <v>84.08</v>
      </c>
      <c r="C220">
        <v>109.68</v>
      </c>
      <c r="D220">
        <v>65.209999999999994</v>
      </c>
      <c r="E220">
        <v>2</v>
      </c>
      <c r="G220">
        <f t="shared" si="106"/>
        <v>5.4655995150419017</v>
      </c>
      <c r="I220">
        <f t="shared" si="109"/>
        <v>31.290329871993038</v>
      </c>
      <c r="K220">
        <f t="shared" si="107"/>
        <v>-182.47331551549436</v>
      </c>
    </row>
    <row r="221" spans="1:11" x14ac:dyDescent="0.25">
      <c r="A221">
        <v>161.03</v>
      </c>
      <c r="B221">
        <v>84.83</v>
      </c>
      <c r="C221">
        <v>105.96</v>
      </c>
      <c r="D221">
        <v>41.29</v>
      </c>
      <c r="E221">
        <v>2</v>
      </c>
      <c r="G221">
        <f t="shared" si="106"/>
        <v>-4.7195866491890257</v>
      </c>
      <c r="I221">
        <f t="shared" si="109"/>
        <v>-27.214130050029851</v>
      </c>
      <c r="K221">
        <f t="shared" si="107"/>
        <v>-150.26877779411316</v>
      </c>
    </row>
    <row r="222" spans="1:11" x14ac:dyDescent="0.25">
      <c r="A222">
        <v>144.32</v>
      </c>
      <c r="B222">
        <v>87.42</v>
      </c>
      <c r="C222">
        <v>140.12</v>
      </c>
      <c r="D222">
        <v>74.959999999999994</v>
      </c>
      <c r="E222">
        <v>2</v>
      </c>
      <c r="G222">
        <f t="shared" si="106"/>
        <v>11.259892542148378</v>
      </c>
      <c r="I222">
        <f t="shared" si="109"/>
        <v>57.270760499657854</v>
      </c>
      <c r="K222">
        <f t="shared" si="107"/>
        <v>-197.43122082005536</v>
      </c>
    </row>
    <row r="223" spans="1:11" x14ac:dyDescent="0.25">
      <c r="A223">
        <v>142.19</v>
      </c>
      <c r="B223">
        <v>85.11</v>
      </c>
      <c r="C223">
        <v>150.91999999999999</v>
      </c>
      <c r="D223">
        <v>54.89</v>
      </c>
      <c r="E223">
        <v>2</v>
      </c>
      <c r="G223">
        <f t="shared" si="106"/>
        <v>1.8776217035404912</v>
      </c>
      <c r="I223">
        <f t="shared" si="109"/>
        <v>10.156069943401121</v>
      </c>
      <c r="K223">
        <f t="shared" si="107"/>
        <v>-171.17356507329197</v>
      </c>
    </row>
    <row r="224" spans="1:11" x14ac:dyDescent="0.25">
      <c r="A224">
        <v>145.04</v>
      </c>
      <c r="B224">
        <v>88.04</v>
      </c>
      <c r="C224">
        <v>174.91</v>
      </c>
      <c r="D224">
        <v>49.99</v>
      </c>
      <c r="E224">
        <v>2</v>
      </c>
      <c r="G224">
        <f t="shared" si="106"/>
        <v>0.89513581039643952</v>
      </c>
      <c r="I224">
        <f t="shared" si="109"/>
        <v>-2.8727754282612636</v>
      </c>
      <c r="K224">
        <f t="shared" si="107"/>
        <v>-164.64320558611377</v>
      </c>
    </row>
    <row r="225" spans="1:11" x14ac:dyDescent="0.25">
      <c r="A225">
        <v>156.13999999999999</v>
      </c>
      <c r="B225">
        <v>86.63</v>
      </c>
      <c r="C225">
        <v>163.33000000000001</v>
      </c>
      <c r="D225">
        <v>63.18</v>
      </c>
      <c r="E225">
        <v>2</v>
      </c>
      <c r="G225">
        <f t="shared" si="106"/>
        <v>4.1158764949351152</v>
      </c>
      <c r="I225">
        <f t="shared" si="109"/>
        <v>-1.8611259614290532</v>
      </c>
      <c r="K225">
        <f t="shared" si="107"/>
        <v>-166.28268946351463</v>
      </c>
    </row>
    <row r="226" spans="1:11" x14ac:dyDescent="0.25">
      <c r="A226">
        <v>153.80000000000001</v>
      </c>
      <c r="B226">
        <v>87</v>
      </c>
      <c r="C226">
        <v>159.1</v>
      </c>
      <c r="D226">
        <v>44.94</v>
      </c>
      <c r="E226">
        <v>2</v>
      </c>
      <c r="G226" s="44">
        <f t="shared" si="106"/>
        <v>-2.396087668658275</v>
      </c>
      <c r="I226">
        <f t="shared" si="109"/>
        <v>-24.974492618254104</v>
      </c>
      <c r="K226">
        <f t="shared" si="107"/>
        <v>-152.59605000361384</v>
      </c>
    </row>
    <row r="227" spans="1:11" x14ac:dyDescent="0.25">
      <c r="A227">
        <v>145.09</v>
      </c>
      <c r="B227">
        <v>83.25</v>
      </c>
      <c r="C227">
        <v>154.37</v>
      </c>
      <c r="D227">
        <v>59.91</v>
      </c>
      <c r="E227">
        <v>2</v>
      </c>
      <c r="G227" s="44">
        <f t="shared" ref="G227:G258" si="110">(A227*$R$27)+(B227*$R$28)+(C227*$R$29)+(D227*$S$30)+$R$31</f>
        <v>2.1997419059594705</v>
      </c>
      <c r="I227">
        <f t="shared" si="109"/>
        <v>2.7759229042193851</v>
      </c>
      <c r="K227">
        <f t="shared" si="107"/>
        <v>-167.76537715463814</v>
      </c>
    </row>
    <row r="228" spans="1:11" x14ac:dyDescent="0.25">
      <c r="A228">
        <v>144.86000000000001</v>
      </c>
      <c r="B228">
        <v>85.01</v>
      </c>
      <c r="C228">
        <v>122.13</v>
      </c>
      <c r="D228">
        <v>51.8</v>
      </c>
      <c r="E228">
        <v>2</v>
      </c>
      <c r="G228" s="44">
        <f t="shared" si="110"/>
        <v>1.03032680122638</v>
      </c>
      <c r="I228">
        <f t="shared" si="109"/>
        <v>14.426857335846023</v>
      </c>
      <c r="K228">
        <f t="shared" si="107"/>
        <v>-172.71312764954433</v>
      </c>
    </row>
    <row r="229" spans="1:11" x14ac:dyDescent="0.25">
      <c r="A229">
        <v>148.53</v>
      </c>
      <c r="B229">
        <v>83.79</v>
      </c>
      <c r="C229">
        <v>137.5</v>
      </c>
      <c r="D229">
        <v>58.2</v>
      </c>
      <c r="E229">
        <v>2</v>
      </c>
      <c r="G229" s="44">
        <f t="shared" si="110"/>
        <v>1.9062068112969968</v>
      </c>
      <c r="I229">
        <f t="shared" si="109"/>
        <v>4.6253020169068009</v>
      </c>
      <c r="K229">
        <f t="shared" si="107"/>
        <v>-168.42315213548792</v>
      </c>
    </row>
    <row r="230" spans="1:11" x14ac:dyDescent="0.25">
      <c r="A230">
        <v>154.68</v>
      </c>
      <c r="B230">
        <v>80.930000000000007</v>
      </c>
      <c r="C230">
        <v>129.99</v>
      </c>
      <c r="D230">
        <v>54</v>
      </c>
      <c r="E230">
        <v>2</v>
      </c>
      <c r="G230">
        <f t="shared" si="110"/>
        <v>-2.1354545978984447</v>
      </c>
      <c r="I230">
        <f t="shared" si="109"/>
        <v>-23.838949329540796</v>
      </c>
      <c r="K230">
        <f t="shared" si="107"/>
        <v>-153.08816967763727</v>
      </c>
    </row>
    <row r="231" spans="1:11" x14ac:dyDescent="0.25">
      <c r="A231">
        <v>148.36000000000001</v>
      </c>
      <c r="B231">
        <v>84.8</v>
      </c>
      <c r="C231">
        <v>124.52</v>
      </c>
      <c r="D231">
        <v>60.15</v>
      </c>
      <c r="E231">
        <v>3</v>
      </c>
      <c r="G231" s="44">
        <f t="shared" si="110"/>
        <v>3.6822505807071906</v>
      </c>
      <c r="I231">
        <f t="shared" si="109"/>
        <v>19.898460352833865</v>
      </c>
      <c r="K231">
        <f t="shared" si="107"/>
        <v>-176.38507391110636</v>
      </c>
    </row>
    <row r="232" spans="1:11" x14ac:dyDescent="0.25">
      <c r="A232">
        <v>166.93</v>
      </c>
      <c r="B232">
        <v>84.97</v>
      </c>
      <c r="C232">
        <v>156.5</v>
      </c>
      <c r="D232">
        <v>55.66</v>
      </c>
      <c r="E232">
        <v>3</v>
      </c>
      <c r="G232">
        <f t="shared" si="110"/>
        <v>-1.0210636857599269</v>
      </c>
      <c r="I232">
        <f t="shared" si="109"/>
        <v>-39.78881375554549</v>
      </c>
      <c r="K232">
        <f t="shared" si="107"/>
        <v>-145.94756230378204</v>
      </c>
    </row>
    <row r="233" spans="1:11" x14ac:dyDescent="0.25">
      <c r="A233">
        <v>171.2</v>
      </c>
      <c r="B233">
        <v>83.56</v>
      </c>
      <c r="C233">
        <v>170.63</v>
      </c>
      <c r="D233">
        <v>37.01</v>
      </c>
      <c r="E233">
        <v>3</v>
      </c>
      <c r="G233">
        <f t="shared" si="110"/>
        <v>-10.116874893365633</v>
      </c>
      <c r="I233">
        <f t="shared" si="109"/>
        <v>-94.349666751947879</v>
      </c>
      <c r="K233">
        <f t="shared" si="107"/>
        <v>-116.21132972803341</v>
      </c>
    </row>
    <row r="234" spans="1:11" x14ac:dyDescent="0.25">
      <c r="A234">
        <v>168.35</v>
      </c>
      <c r="B234">
        <v>80.989999999999995</v>
      </c>
      <c r="C234">
        <v>139.12</v>
      </c>
      <c r="D234">
        <v>64.239999999999995</v>
      </c>
      <c r="E234">
        <v>3</v>
      </c>
      <c r="G234" s="44">
        <f t="shared" si="110"/>
        <v>3.8041978996616876E-2</v>
      </c>
      <c r="I234">
        <f t="shared" si="109"/>
        <v>-37.001451281692511</v>
      </c>
      <c r="K234">
        <f t="shared" si="107"/>
        <v>-147.60769873130664</v>
      </c>
    </row>
    <row r="235" spans="1:11" x14ac:dyDescent="0.25">
      <c r="A235">
        <v>155.41</v>
      </c>
      <c r="B235">
        <v>85.07</v>
      </c>
      <c r="C235">
        <v>171.44</v>
      </c>
      <c r="D235">
        <v>59.24</v>
      </c>
      <c r="E235">
        <v>3</v>
      </c>
      <c r="G235" s="44">
        <f t="shared" si="110"/>
        <v>1.4381400880061221</v>
      </c>
      <c r="I235">
        <f t="shared" si="109"/>
        <v>-18.829541289036271</v>
      </c>
      <c r="K235">
        <f t="shared" si="107"/>
        <v>-157.12845250706792</v>
      </c>
    </row>
    <row r="236" spans="1:11" x14ac:dyDescent="0.25">
      <c r="A236">
        <v>157.19</v>
      </c>
      <c r="B236">
        <v>87.07</v>
      </c>
      <c r="C236">
        <v>117.02</v>
      </c>
      <c r="D236">
        <v>57.21</v>
      </c>
      <c r="E236">
        <v>3</v>
      </c>
      <c r="G236" s="44">
        <f t="shared" si="110"/>
        <v>3.140112046503134</v>
      </c>
      <c r="I236">
        <f>(A236*$R$60)+(B236*$R$61)+(C236*$R$62)+(D236*$R$63)+$R$64</f>
        <v>12.327723300713956</v>
      </c>
      <c r="K236">
        <f t="shared" si="107"/>
        <v>-172.44239828420461</v>
      </c>
    </row>
    <row r="237" spans="1:11" x14ac:dyDescent="0.25">
      <c r="A237">
        <v>158.07</v>
      </c>
      <c r="B237">
        <v>87.29</v>
      </c>
      <c r="C237">
        <v>103.73</v>
      </c>
      <c r="D237">
        <v>45.84</v>
      </c>
      <c r="E237">
        <v>3</v>
      </c>
      <c r="G237">
        <f t="shared" si="110"/>
        <v>-0.92971123380568343</v>
      </c>
      <c r="I237">
        <f t="shared" si="109"/>
        <v>-0.99999999999994316</v>
      </c>
      <c r="K237">
        <f t="shared" si="107"/>
        <v>-164.35300329625778</v>
      </c>
    </row>
    <row r="238" spans="1:11" x14ac:dyDescent="0.25">
      <c r="A238">
        <v>145.93</v>
      </c>
      <c r="B238">
        <v>81.14</v>
      </c>
      <c r="C238">
        <v>154.12</v>
      </c>
      <c r="D238">
        <v>55.13</v>
      </c>
      <c r="E238">
        <v>3</v>
      </c>
      <c r="G238">
        <f t="shared" si="110"/>
        <v>-1.1347498323890761</v>
      </c>
      <c r="I238">
        <f t="shared" si="109"/>
        <v>-16.809770102438748</v>
      </c>
      <c r="K238">
        <f t="shared" si="107"/>
        <v>-157.04043069395044</v>
      </c>
    </row>
    <row r="239" spans="1:11" x14ac:dyDescent="0.25">
      <c r="A239">
        <v>156</v>
      </c>
      <c r="B239">
        <v>80.650000000000006</v>
      </c>
      <c r="C239">
        <v>142.34</v>
      </c>
      <c r="D239">
        <v>59.36</v>
      </c>
      <c r="E239">
        <v>3</v>
      </c>
      <c r="G239">
        <f t="shared" si="110"/>
        <v>-0.69708026927517608</v>
      </c>
      <c r="I239">
        <f t="shared" si="109"/>
        <v>-24.939090130533785</v>
      </c>
      <c r="K239">
        <f t="shared" si="107"/>
        <v>-153.19217374142232</v>
      </c>
    </row>
    <row r="240" spans="1:11" x14ac:dyDescent="0.25">
      <c r="A240">
        <v>170.1</v>
      </c>
      <c r="B240">
        <v>81.19</v>
      </c>
      <c r="C240">
        <v>142.84</v>
      </c>
      <c r="D240">
        <v>60.88</v>
      </c>
      <c r="E240">
        <v>3</v>
      </c>
      <c r="G240">
        <f t="shared" si="110"/>
        <v>-1.4541689792302464</v>
      </c>
      <c r="I240">
        <f t="shared" si="109"/>
        <v>-47.228710934544239</v>
      </c>
      <c r="K240">
        <f t="shared" si="107"/>
        <v>-142.11803386328251</v>
      </c>
    </row>
    <row r="241" spans="1:11" x14ac:dyDescent="0.25">
      <c r="A241">
        <v>158.47</v>
      </c>
      <c r="B241">
        <v>83.43</v>
      </c>
      <c r="C241">
        <v>123.31</v>
      </c>
      <c r="D241">
        <v>64.900000000000006</v>
      </c>
      <c r="E241">
        <v>3</v>
      </c>
      <c r="G241" s="44">
        <f t="shared" si="110"/>
        <v>3.4735159070336508</v>
      </c>
      <c r="I241">
        <f t="shared" si="109"/>
        <v>2.9035881520179032</v>
      </c>
      <c r="K241">
        <f t="shared" si="107"/>
        <v>-168.08531167537132</v>
      </c>
    </row>
    <row r="242" spans="1:11" x14ac:dyDescent="0.25">
      <c r="A242">
        <v>148.46</v>
      </c>
      <c r="B242">
        <v>84.34</v>
      </c>
      <c r="C242">
        <v>145.21</v>
      </c>
      <c r="D242">
        <v>57.24</v>
      </c>
      <c r="E242">
        <v>3</v>
      </c>
      <c r="G242" s="44">
        <f t="shared" si="110"/>
        <v>1.6952773410270794</v>
      </c>
      <c r="I242">
        <f>(A242*$R$60)+(B242*$R$61)+(C242*$R$62)+(D242*$R$63)+$R$64</f>
        <v>1.579217885940551</v>
      </c>
      <c r="K242">
        <f t="shared" si="107"/>
        <v>-166.91976958321914</v>
      </c>
    </row>
    <row r="243" spans="1:11" x14ac:dyDescent="0.25">
      <c r="A243">
        <v>153.91</v>
      </c>
      <c r="B243">
        <v>83.21</v>
      </c>
      <c r="C243">
        <v>162.77000000000001</v>
      </c>
      <c r="D243">
        <v>41.64</v>
      </c>
      <c r="E243">
        <v>3</v>
      </c>
      <c r="G243">
        <f t="shared" si="110"/>
        <v>-6.2550805334310269</v>
      </c>
      <c r="I243">
        <f t="shared" si="109"/>
        <v>-50.485590619980783</v>
      </c>
      <c r="K243">
        <f t="shared" si="107"/>
        <v>-138.84776548601644</v>
      </c>
    </row>
    <row r="244" spans="1:11" x14ac:dyDescent="0.25">
      <c r="A244">
        <v>148.93</v>
      </c>
      <c r="B244">
        <v>89.15</v>
      </c>
      <c r="C244">
        <v>154.65</v>
      </c>
      <c r="D244">
        <v>66.989999999999995</v>
      </c>
      <c r="E244">
        <v>3</v>
      </c>
      <c r="G244" s="44">
        <f t="shared" si="110"/>
        <v>8.3316301332862679</v>
      </c>
      <c r="I244">
        <f t="shared" si="109"/>
        <v>34.953266466791604</v>
      </c>
      <c r="K244">
        <f t="shared" si="107"/>
        <v>-185.61100664574835</v>
      </c>
    </row>
    <row r="245" spans="1:11" x14ac:dyDescent="0.25">
      <c r="A245">
        <v>153.22999999999999</v>
      </c>
      <c r="B245">
        <v>85.32</v>
      </c>
      <c r="C245">
        <v>172.81</v>
      </c>
      <c r="D245">
        <v>55.08</v>
      </c>
      <c r="E245">
        <v>3</v>
      </c>
      <c r="G245" s="44">
        <f t="shared" si="110"/>
        <v>0.19703787520920457</v>
      </c>
      <c r="I245">
        <f t="shared" si="109"/>
        <v>-21.392799675393974</v>
      </c>
      <c r="K245">
        <f t="shared" si="107"/>
        <v>-155.42529968689729</v>
      </c>
    </row>
    <row r="246" spans="1:11" x14ac:dyDescent="0.25">
      <c r="A246">
        <v>158.66</v>
      </c>
      <c r="B246">
        <v>87.52</v>
      </c>
      <c r="C246">
        <v>168.54</v>
      </c>
      <c r="D246">
        <v>52.34</v>
      </c>
      <c r="E246">
        <v>3</v>
      </c>
      <c r="G246" s="44">
        <f t="shared" si="110"/>
        <v>1.1360985825774605E-2</v>
      </c>
      <c r="I246">
        <f t="shared" si="109"/>
        <v>-24.100152234353558</v>
      </c>
      <c r="K246">
        <f t="shared" si="107"/>
        <v>-153.99496583222242</v>
      </c>
    </row>
    <row r="247" spans="1:11" x14ac:dyDescent="0.25">
      <c r="A247">
        <v>149.13</v>
      </c>
      <c r="B247">
        <v>84.93</v>
      </c>
      <c r="C247">
        <v>154.31</v>
      </c>
      <c r="D247">
        <v>61.04</v>
      </c>
      <c r="E247">
        <v>3</v>
      </c>
      <c r="G247" s="44">
        <f t="shared" si="110"/>
        <v>3.2493920599961683</v>
      </c>
      <c r="I247">
        <f t="shared" si="109"/>
        <v>4.8000003115865013</v>
      </c>
      <c r="K247">
        <f t="shared" si="107"/>
        <v>-169.12762947128644</v>
      </c>
    </row>
    <row r="248" spans="1:11" x14ac:dyDescent="0.25">
      <c r="A248">
        <v>149.87</v>
      </c>
      <c r="B248">
        <v>85.37</v>
      </c>
      <c r="C248">
        <v>139.4</v>
      </c>
      <c r="D248">
        <v>41.1</v>
      </c>
      <c r="E248">
        <v>3</v>
      </c>
      <c r="G248">
        <f t="shared" si="110"/>
        <v>-3.9746218291205508</v>
      </c>
      <c r="I248">
        <f t="shared" si="109"/>
        <v>-21.215843339990769</v>
      </c>
      <c r="K248">
        <f t="shared" si="107"/>
        <v>-153.68924182528156</v>
      </c>
    </row>
    <row r="249" spans="1:11" x14ac:dyDescent="0.25">
      <c r="A249">
        <v>147.96</v>
      </c>
      <c r="B249">
        <v>85.11</v>
      </c>
      <c r="C249">
        <v>163.46</v>
      </c>
      <c r="D249">
        <v>58.78</v>
      </c>
      <c r="E249">
        <v>3</v>
      </c>
      <c r="G249" s="44">
        <f t="shared" si="110"/>
        <v>2.3838515973987811</v>
      </c>
      <c r="I249">
        <f t="shared" si="109"/>
        <v>-0.86165362172847892</v>
      </c>
      <c r="K249">
        <f t="shared" si="107"/>
        <v>-166.12399921087399</v>
      </c>
    </row>
    <row r="250" spans="1:11" x14ac:dyDescent="0.25">
      <c r="A250">
        <v>152.04</v>
      </c>
      <c r="B250">
        <v>88.51</v>
      </c>
      <c r="C250">
        <v>137.63</v>
      </c>
      <c r="D250">
        <v>76.28</v>
      </c>
      <c r="E250">
        <v>3</v>
      </c>
      <c r="G250" s="44">
        <f t="shared" si="110"/>
        <v>11.62336583763026</v>
      </c>
      <c r="I250">
        <f t="shared" si="109"/>
        <v>51.071460607075039</v>
      </c>
      <c r="K250">
        <f t="shared" si="107"/>
        <v>-194.54173766972355</v>
      </c>
    </row>
    <row r="251" spans="1:11" x14ac:dyDescent="0.25">
      <c r="A251">
        <v>152.68</v>
      </c>
      <c r="B251">
        <v>84.64</v>
      </c>
      <c r="C251">
        <v>155.06</v>
      </c>
      <c r="D251">
        <v>62.07</v>
      </c>
      <c r="E251">
        <v>3</v>
      </c>
      <c r="G251" s="44">
        <f t="shared" si="110"/>
        <v>3.019742544386844</v>
      </c>
      <c r="I251">
        <f t="shared" si="109"/>
        <v>-2.0042420095497988</v>
      </c>
      <c r="K251">
        <f t="shared" si="107"/>
        <v>-165.75589279660636</v>
      </c>
    </row>
    <row r="252" spans="1:11" x14ac:dyDescent="0.25">
      <c r="A252">
        <v>150.21</v>
      </c>
      <c r="B252">
        <v>85.85</v>
      </c>
      <c r="C252">
        <v>153.66999999999999</v>
      </c>
      <c r="D252">
        <v>66.33</v>
      </c>
      <c r="E252">
        <v>3</v>
      </c>
      <c r="G252" s="44">
        <f t="shared" si="110"/>
        <v>5.80473529416372</v>
      </c>
      <c r="I252">
        <f t="shared" si="109"/>
        <v>16.500023031466185</v>
      </c>
      <c r="K252">
        <f t="shared" si="107"/>
        <v>-175.745310425767</v>
      </c>
    </row>
    <row r="253" spans="1:11" x14ac:dyDescent="0.25">
      <c r="A253">
        <v>152.97</v>
      </c>
      <c r="B253">
        <v>81.2</v>
      </c>
      <c r="C253">
        <v>129.97999999999999</v>
      </c>
      <c r="D253">
        <v>36.86</v>
      </c>
      <c r="E253">
        <v>3</v>
      </c>
      <c r="G253">
        <f t="shared" si="110"/>
        <v>-8.4666105700224392</v>
      </c>
      <c r="I253">
        <f t="shared" si="109"/>
        <v>-48.959845473826249</v>
      </c>
      <c r="K253">
        <f t="shared" si="107"/>
        <v>-138.52979680002434</v>
      </c>
    </row>
    <row r="254" spans="1:11" x14ac:dyDescent="0.25">
      <c r="A254">
        <v>153.76</v>
      </c>
      <c r="B254">
        <v>88.8</v>
      </c>
      <c r="C254">
        <v>133.04</v>
      </c>
      <c r="D254">
        <v>36.86</v>
      </c>
      <c r="E254">
        <v>3</v>
      </c>
      <c r="G254">
        <f t="shared" si="110"/>
        <v>-3.7110226732337566</v>
      </c>
      <c r="I254">
        <f t="shared" si="109"/>
        <v>-16.721167089841742</v>
      </c>
      <c r="K254">
        <f t="shared" si="107"/>
        <v>-155.88856406852668</v>
      </c>
    </row>
    <row r="255" spans="1:11" x14ac:dyDescent="0.25">
      <c r="A255">
        <v>158.63</v>
      </c>
      <c r="B255">
        <v>86.12</v>
      </c>
      <c r="C255">
        <v>143.06</v>
      </c>
      <c r="D255">
        <v>46.24</v>
      </c>
      <c r="E255">
        <v>3</v>
      </c>
      <c r="G255">
        <f t="shared" si="110"/>
        <v>-2.6201892530405075</v>
      </c>
      <c r="I255">
        <f t="shared" si="109"/>
        <v>-27.641366844350301</v>
      </c>
      <c r="K255">
        <f t="shared" si="107"/>
        <v>-151.1130514194808</v>
      </c>
    </row>
    <row r="256" spans="1:11" x14ac:dyDescent="0.25">
      <c r="A256">
        <v>160.52000000000001</v>
      </c>
      <c r="B256">
        <v>87.25</v>
      </c>
      <c r="C256">
        <v>157.97999999999999</v>
      </c>
      <c r="D256">
        <v>48.06</v>
      </c>
      <c r="E256">
        <v>3</v>
      </c>
      <c r="G256">
        <f t="shared" si="110"/>
        <v>-1.7883966445828818</v>
      </c>
      <c r="I256">
        <f t="shared" si="109"/>
        <v>-30.765280523024302</v>
      </c>
      <c r="K256">
        <f t="shared" si="107"/>
        <v>-150.01398319757436</v>
      </c>
    </row>
    <row r="257" spans="1:11" x14ac:dyDescent="0.25">
      <c r="A257">
        <v>165.8</v>
      </c>
      <c r="B257">
        <v>83.02</v>
      </c>
      <c r="C257">
        <v>179.73</v>
      </c>
      <c r="D257">
        <v>57.66</v>
      </c>
      <c r="E257">
        <v>3</v>
      </c>
      <c r="G257">
        <f t="shared" si="110"/>
        <v>-1.9704808871563557</v>
      </c>
      <c r="I257">
        <f>(A257*$R$60)+(B257*$R$61)+(C257*$R$62)+(D257*$R$63)+$R$64</f>
        <v>-55.516223233295932</v>
      </c>
      <c r="K257">
        <f t="shared" si="107"/>
        <v>-138.16098035264233</v>
      </c>
    </row>
    <row r="258" spans="1:11" x14ac:dyDescent="0.25">
      <c r="A258">
        <v>161.66</v>
      </c>
      <c r="B258">
        <v>83.62</v>
      </c>
      <c r="C258">
        <v>183.27</v>
      </c>
      <c r="D258">
        <v>55.88</v>
      </c>
      <c r="E258">
        <v>3</v>
      </c>
      <c r="G258">
        <f t="shared" si="110"/>
        <v>-1.8741062388391896</v>
      </c>
      <c r="I258">
        <f t="shared" si="109"/>
        <v>-49.700253520813661</v>
      </c>
      <c r="K258">
        <f t="shared" si="107"/>
        <v>-141.03208100187976</v>
      </c>
    </row>
    <row r="259" spans="1:11" x14ac:dyDescent="0.25">
      <c r="A259">
        <v>154.76</v>
      </c>
      <c r="B259">
        <v>86.62</v>
      </c>
      <c r="C259">
        <v>168.11</v>
      </c>
      <c r="D259">
        <v>50.74</v>
      </c>
      <c r="E259">
        <v>3</v>
      </c>
      <c r="G259">
        <f t="shared" ref="G259:G280" si="111">(A259*$R$27)+(B259*$R$28)+(C259*$R$29)+(D259*$S$30)+$R$31</f>
        <v>-0.72043746850954449</v>
      </c>
      <c r="I259">
        <f t="shared" si="109"/>
        <v>-23.317482574051581</v>
      </c>
      <c r="K259">
        <f t="shared" si="107"/>
        <v>-154.10107262929947</v>
      </c>
    </row>
    <row r="260" spans="1:11" x14ac:dyDescent="0.25">
      <c r="A260">
        <v>154.38999999999999</v>
      </c>
      <c r="B260">
        <v>87.26</v>
      </c>
      <c r="C260">
        <v>186.26</v>
      </c>
      <c r="D260">
        <v>52.1</v>
      </c>
      <c r="E260">
        <v>3</v>
      </c>
      <c r="G260">
        <f t="shared" si="111"/>
        <v>-0.19965021462287069</v>
      </c>
      <c r="I260">
        <f t="shared" si="109"/>
        <v>-26.872816263492027</v>
      </c>
      <c r="K260">
        <f t="shared" ref="K260:K280" si="112">(A260*$R$113)+(B260*$R$114)+(C260*$R$115)+($R$116*D260)+($R$118)</f>
        <v>-152.70282432704565</v>
      </c>
    </row>
    <row r="261" spans="1:11" x14ac:dyDescent="0.25">
      <c r="A261">
        <v>156.41</v>
      </c>
      <c r="B261">
        <v>83.57</v>
      </c>
      <c r="C261">
        <v>181.59</v>
      </c>
      <c r="D261">
        <v>51.51</v>
      </c>
      <c r="E261">
        <v>3</v>
      </c>
      <c r="G261">
        <f t="shared" si="111"/>
        <v>-2.9449783168722519</v>
      </c>
      <c r="I261">
        <f t="shared" si="109"/>
        <v>-46.494134539872022</v>
      </c>
      <c r="K261">
        <f t="shared" si="112"/>
        <v>-142.16598975726976</v>
      </c>
    </row>
    <row r="262" spans="1:11" x14ac:dyDescent="0.25">
      <c r="A262">
        <v>158.36000000000001</v>
      </c>
      <c r="B262">
        <v>85.18</v>
      </c>
      <c r="C262">
        <v>178.04</v>
      </c>
      <c r="D262">
        <v>53.9</v>
      </c>
      <c r="E262">
        <v>3</v>
      </c>
      <c r="G262">
        <f t="shared" si="111"/>
        <v>-1.106313728719087</v>
      </c>
      <c r="I262">
        <f t="shared" si="109"/>
        <v>-36.740312908674909</v>
      </c>
      <c r="K262">
        <f t="shared" si="112"/>
        <v>-147.54331908141535</v>
      </c>
    </row>
    <row r="263" spans="1:11" x14ac:dyDescent="0.25">
      <c r="A263">
        <v>153.88999999999999</v>
      </c>
      <c r="B263">
        <v>83.71</v>
      </c>
      <c r="C263">
        <v>120.4</v>
      </c>
      <c r="D263">
        <v>64.209999999999994</v>
      </c>
      <c r="E263">
        <v>3</v>
      </c>
      <c r="G263" s="44">
        <f t="shared" si="111"/>
        <v>4.0093112568607197</v>
      </c>
      <c r="I263">
        <f t="shared" si="109"/>
        <v>13.3776001296809</v>
      </c>
      <c r="K263">
        <f t="shared" si="112"/>
        <v>-173.33348354779827</v>
      </c>
    </row>
    <row r="264" spans="1:11" x14ac:dyDescent="0.25">
      <c r="A264">
        <v>162.08000000000001</v>
      </c>
      <c r="B264">
        <v>83.9</v>
      </c>
      <c r="C264">
        <v>146.84</v>
      </c>
      <c r="D264">
        <v>53.18</v>
      </c>
      <c r="E264">
        <v>3</v>
      </c>
      <c r="G264">
        <f t="shared" si="111"/>
        <v>-1.8542450397433754</v>
      </c>
      <c r="I264">
        <f t="shared" si="109"/>
        <v>-34.607331340791504</v>
      </c>
      <c r="K264">
        <f t="shared" si="112"/>
        <v>-148.07902953682566</v>
      </c>
    </row>
    <row r="265" spans="1:11" x14ac:dyDescent="0.25">
      <c r="A265">
        <v>162.38999999999999</v>
      </c>
      <c r="B265">
        <v>83.93</v>
      </c>
      <c r="C265">
        <v>138.94</v>
      </c>
      <c r="D265">
        <v>39.99</v>
      </c>
      <c r="E265">
        <v>3</v>
      </c>
      <c r="G265">
        <f t="shared" si="111"/>
        <v>-6.8315963996293192</v>
      </c>
      <c r="I265">
        <f t="shared" si="109"/>
        <v>-53.724198901390281</v>
      </c>
      <c r="K265">
        <f t="shared" si="112"/>
        <v>-136.88461421581948</v>
      </c>
    </row>
    <row r="266" spans="1:11" x14ac:dyDescent="0.25">
      <c r="A266">
        <v>173.14</v>
      </c>
      <c r="B266">
        <v>84.04</v>
      </c>
      <c r="C266">
        <v>135.22999999999999</v>
      </c>
      <c r="D266">
        <v>61.25</v>
      </c>
      <c r="E266">
        <v>3</v>
      </c>
      <c r="G266" s="44">
        <f t="shared" si="111"/>
        <v>0.37264439512932768</v>
      </c>
      <c r="I266">
        <f t="shared" si="109"/>
        <v>-35.152474146449549</v>
      </c>
      <c r="K266">
        <f t="shared" si="112"/>
        <v>-148.57472406033222</v>
      </c>
    </row>
    <row r="267" spans="1:11" x14ac:dyDescent="0.25">
      <c r="A267">
        <v>158.36000000000001</v>
      </c>
      <c r="B267">
        <v>89.43</v>
      </c>
      <c r="C267">
        <v>163.75</v>
      </c>
      <c r="D267">
        <v>59.88</v>
      </c>
      <c r="E267">
        <v>3</v>
      </c>
      <c r="G267" s="44">
        <f t="shared" si="111"/>
        <v>4.3629903893411921</v>
      </c>
      <c r="I267">
        <f t="shared" si="109"/>
        <v>0.95940235779096383</v>
      </c>
      <c r="K267">
        <f t="shared" si="112"/>
        <v>-167.71982800844467</v>
      </c>
    </row>
    <row r="268" spans="1:11" x14ac:dyDescent="0.25">
      <c r="A268">
        <v>157.62</v>
      </c>
      <c r="B268">
        <v>84.48</v>
      </c>
      <c r="C268">
        <v>157.21</v>
      </c>
      <c r="D268">
        <v>60.93</v>
      </c>
      <c r="E268">
        <v>3</v>
      </c>
      <c r="G268" s="44">
        <f t="shared" si="111"/>
        <v>1.8218109771446791</v>
      </c>
      <c r="I268">
        <f t="shared" si="109"/>
        <v>-15.379941780671984</v>
      </c>
      <c r="K268">
        <f t="shared" si="112"/>
        <v>-158.8460923668452</v>
      </c>
    </row>
    <row r="269" spans="1:11" x14ac:dyDescent="0.25">
      <c r="A269">
        <v>152.97</v>
      </c>
      <c r="B269">
        <v>86.2</v>
      </c>
      <c r="C269">
        <v>144.66</v>
      </c>
      <c r="D269">
        <v>71.900000000000006</v>
      </c>
      <c r="E269">
        <v>3</v>
      </c>
      <c r="G269" s="44">
        <f t="shared" si="111"/>
        <v>8.1159836974100159</v>
      </c>
      <c r="I269">
        <f t="shared" si="109"/>
        <v>27.222287544805511</v>
      </c>
      <c r="K269">
        <f t="shared" si="112"/>
        <v>-181.74217473364905</v>
      </c>
    </row>
    <row r="270" spans="1:11" x14ac:dyDescent="0.25">
      <c r="A270">
        <v>151.69999999999999</v>
      </c>
      <c r="B270">
        <v>88.2</v>
      </c>
      <c r="C270">
        <v>151.75</v>
      </c>
      <c r="D270">
        <v>50.79</v>
      </c>
      <c r="E270">
        <v>3</v>
      </c>
      <c r="G270" s="44">
        <f t="shared" si="111"/>
        <v>1.1154077306919703</v>
      </c>
      <c r="I270">
        <f t="shared" si="109"/>
        <v>-1.3234149749314668</v>
      </c>
      <c r="K270">
        <f t="shared" si="112"/>
        <v>-165.30869246829809</v>
      </c>
    </row>
    <row r="271" spans="1:11" x14ac:dyDescent="0.25">
      <c r="A271">
        <v>167.16</v>
      </c>
      <c r="B271">
        <v>85.85</v>
      </c>
      <c r="C271">
        <v>188.36</v>
      </c>
      <c r="D271">
        <v>52.05</v>
      </c>
      <c r="E271">
        <v>3</v>
      </c>
      <c r="G271">
        <f t="shared" si="111"/>
        <v>-2.7185243416586786</v>
      </c>
      <c r="I271">
        <f>(A271*$R$60)+(B271*$R$61)+(C271*$R$62)+(D271*$R$63)+$R$64</f>
        <v>-59.242263940848986</v>
      </c>
      <c r="K271">
        <f t="shared" si="112"/>
        <v>-136.1116987879054</v>
      </c>
    </row>
    <row r="272" spans="1:11" x14ac:dyDescent="0.25">
      <c r="A272">
        <v>158.02000000000001</v>
      </c>
      <c r="B272">
        <v>83.31</v>
      </c>
      <c r="C272">
        <v>127.38</v>
      </c>
      <c r="D272">
        <v>35.47</v>
      </c>
      <c r="E272">
        <v>3</v>
      </c>
      <c r="G272">
        <f t="shared" si="111"/>
        <v>-8.1798728827669791</v>
      </c>
      <c r="I272">
        <f t="shared" si="109"/>
        <v>-49.899893854340661</v>
      </c>
      <c r="K272">
        <f t="shared" si="112"/>
        <v>-138.14651878098516</v>
      </c>
    </row>
    <row r="273" spans="1:25" x14ac:dyDescent="0.25">
      <c r="A273">
        <v>156.96</v>
      </c>
      <c r="B273">
        <v>85.91</v>
      </c>
      <c r="C273">
        <v>130.32</v>
      </c>
      <c r="D273">
        <v>32.909999999999997</v>
      </c>
      <c r="E273">
        <v>3</v>
      </c>
      <c r="G273">
        <f t="shared" si="111"/>
        <v>-7.4451211945373359</v>
      </c>
      <c r="I273">
        <f t="shared" si="109"/>
        <v>-41.741746247496138</v>
      </c>
      <c r="K273">
        <f t="shared" si="112"/>
        <v>-142.37123957833904</v>
      </c>
    </row>
    <row r="274" spans="1:25" x14ac:dyDescent="0.25">
      <c r="A274">
        <v>152.47</v>
      </c>
      <c r="B274">
        <v>87.07</v>
      </c>
      <c r="C274">
        <v>149.22</v>
      </c>
      <c r="D274">
        <v>62.39</v>
      </c>
      <c r="E274">
        <v>3</v>
      </c>
      <c r="G274" s="44">
        <f t="shared" si="111"/>
        <v>4.898031075645882</v>
      </c>
      <c r="I274">
        <f t="shared" si="109"/>
        <v>13.356544451357081</v>
      </c>
      <c r="K274">
        <f t="shared" si="112"/>
        <v>-173.83787871206934</v>
      </c>
    </row>
    <row r="275" spans="1:25" x14ac:dyDescent="0.25">
      <c r="A275">
        <v>152.43</v>
      </c>
      <c r="B275">
        <v>83.75</v>
      </c>
      <c r="C275">
        <v>161.75</v>
      </c>
      <c r="D275">
        <v>59.59</v>
      </c>
      <c r="E275">
        <v>3</v>
      </c>
      <c r="G275" s="44">
        <f t="shared" si="111"/>
        <v>1.327634352304969</v>
      </c>
      <c r="I275">
        <f t="shared" si="109"/>
        <v>-13.499301704890868</v>
      </c>
      <c r="K275">
        <f t="shared" si="112"/>
        <v>-159.60779936521158</v>
      </c>
    </row>
    <row r="276" spans="1:25" x14ac:dyDescent="0.25">
      <c r="A276">
        <v>160.07</v>
      </c>
      <c r="B276">
        <v>84.71</v>
      </c>
      <c r="C276">
        <v>122.12</v>
      </c>
      <c r="D276">
        <v>48.65</v>
      </c>
      <c r="E276">
        <v>3</v>
      </c>
      <c r="G276">
        <f t="shared" si="111"/>
        <v>-2.220006418241752</v>
      </c>
      <c r="I276">
        <f t="shared" si="109"/>
        <v>-21.728546678961436</v>
      </c>
      <c r="K276">
        <f t="shared" si="112"/>
        <v>-153.98786638030353</v>
      </c>
    </row>
    <row r="277" spans="1:25" x14ac:dyDescent="0.25">
      <c r="A277">
        <v>155.41999999999999</v>
      </c>
      <c r="B277">
        <v>86.45</v>
      </c>
      <c r="C277">
        <v>137.18</v>
      </c>
      <c r="D277">
        <v>60.83</v>
      </c>
      <c r="E277">
        <v>3</v>
      </c>
      <c r="G277" s="44">
        <f t="shared" si="111"/>
        <v>3.8441221667390977</v>
      </c>
      <c r="I277">
        <f t="shared" si="109"/>
        <v>8.454394756482543</v>
      </c>
      <c r="K277">
        <f t="shared" si="112"/>
        <v>-170.98514526124953</v>
      </c>
    </row>
    <row r="278" spans="1:25" x14ac:dyDescent="0.25">
      <c r="A278">
        <v>155.38</v>
      </c>
      <c r="B278">
        <v>86.67</v>
      </c>
      <c r="C278">
        <v>133.83000000000001</v>
      </c>
      <c r="D278">
        <v>59.74</v>
      </c>
      <c r="E278">
        <v>3</v>
      </c>
      <c r="G278" s="44">
        <f t="shared" si="111"/>
        <v>3.6517821618299422</v>
      </c>
      <c r="I278">
        <f t="shared" si="109"/>
        <v>9.4406463983303297</v>
      </c>
      <c r="K278">
        <f t="shared" si="112"/>
        <v>-171.36350938938034</v>
      </c>
    </row>
    <row r="279" spans="1:25" x14ac:dyDescent="0.25">
      <c r="A279">
        <v>151.21</v>
      </c>
      <c r="B279">
        <v>82.19</v>
      </c>
      <c r="C279">
        <v>118.04</v>
      </c>
      <c r="D279">
        <v>48.78</v>
      </c>
      <c r="E279">
        <v>3</v>
      </c>
      <c r="G279">
        <f t="shared" si="111"/>
        <v>-2.636095762920533</v>
      </c>
      <c r="I279">
        <f t="shared" si="109"/>
        <v>-14.002797834619713</v>
      </c>
      <c r="K279">
        <f t="shared" si="112"/>
        <v>-157.56133777817939</v>
      </c>
    </row>
    <row r="280" spans="1:25" x14ac:dyDescent="0.25">
      <c r="A280">
        <v>151.59</v>
      </c>
      <c r="B280">
        <v>84.03</v>
      </c>
      <c r="C280">
        <v>116.6</v>
      </c>
      <c r="D280">
        <v>58.72</v>
      </c>
      <c r="E280">
        <v>3</v>
      </c>
      <c r="G280" s="44">
        <f t="shared" si="111"/>
        <v>2.4414335245229069</v>
      </c>
      <c r="I280">
        <f t="shared" si="109"/>
        <v>11.803801741175363</v>
      </c>
      <c r="K280">
        <f t="shared" si="112"/>
        <v>-171.94752451377374</v>
      </c>
    </row>
    <row r="282" spans="1:25" ht="23.25" x14ac:dyDescent="0.35">
      <c r="A282" s="49" t="s">
        <v>65</v>
      </c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4" spans="1:25" x14ac:dyDescent="0.25">
      <c r="A284" s="47">
        <v>140.36000000000001</v>
      </c>
      <c r="B284" s="47">
        <v>88.52</v>
      </c>
      <c r="C284" s="47">
        <v>140.24</v>
      </c>
      <c r="D284" s="47">
        <v>76.5</v>
      </c>
      <c r="E284" s="47">
        <v>1</v>
      </c>
      <c r="F284" s="47">
        <v>1</v>
      </c>
      <c r="G284" s="47">
        <f t="shared" ref="G284:G313" si="113">(A284*$R$27)+(B284*$R$28)+(C284*$R$29)+(D284*$S$30)+$R$31</f>
        <v>13.047812126456165</v>
      </c>
      <c r="H284" s="47">
        <f>(A284*$R$60)+(B284*$R$61)+(C284*$R$62)+(D284*$R$63)+$T$64</f>
        <v>72.625560256356493</v>
      </c>
      <c r="I284" s="47">
        <f>(A284*$R$113)+(B284*$R$114)+(C284*$R$115)+(D284*$R$116)+$R$118</f>
        <v>-205.53046145380898</v>
      </c>
      <c r="J284">
        <f>(A284*$R$113)+(B284*$R$114)+(C284*$R$115)+(D284*$R$116)+$S$118</f>
        <v>-47.490030759858513</v>
      </c>
      <c r="K284">
        <f>(A284*$R$113)+(B284*$R$114)+(C284*$R$115)+(D284*$U$116)+$S$118</f>
        <v>-29.260496574787638</v>
      </c>
      <c r="L284">
        <f>(A284*$R$113)+(B284*$R$114)+(C284*$R$115)+(D284*$R$117)+$S$118</f>
        <v>-52.398446017082932</v>
      </c>
      <c r="M284">
        <f>(A284*$R$113)+(B284*$R$114)+(C284*$R$115)+(D284*$S$117)+$S$118</f>
        <v>-18.002038077146906</v>
      </c>
      <c r="N284">
        <f>(A284*$R$113)+(B284*$R$114)+(C284*$T$115)+(D284*$R$117)+$S$118</f>
        <v>-61.996440344551715</v>
      </c>
    </row>
    <row r="285" spans="1:25" x14ac:dyDescent="0.25">
      <c r="A285" s="47">
        <v>145.75</v>
      </c>
      <c r="B285" s="47">
        <v>88.04</v>
      </c>
      <c r="C285" s="47">
        <v>153.22</v>
      </c>
      <c r="D285" s="47">
        <v>61.25</v>
      </c>
      <c r="E285" s="47">
        <v>1</v>
      </c>
      <c r="F285" s="47">
        <v>2</v>
      </c>
      <c r="G285" s="47">
        <f t="shared" si="113"/>
        <v>5.7822171214177303</v>
      </c>
      <c r="H285" s="47">
        <f t="shared" ref="H285:H313" si="114">(A285*$R$60)+(B285*$R$61)+(C285*$R$62)+(D285*$R$63)+$T$64</f>
        <v>26.731448950913887</v>
      </c>
      <c r="I285" s="47">
        <f t="shared" ref="I285:I313" si="115">(A285*$R$113)+(B285*$R$114)+(C285*$R$115)+(D285*$R$116)+$R$118</f>
        <v>-180.66548078334094</v>
      </c>
      <c r="J285">
        <f t="shared" ref="J285:J313" si="116">(A285*$R$113)+(B285*$R$114)+(C285*$R$115)+(D285*$R$116)+$S$118</f>
        <v>-22.625050089390484</v>
      </c>
      <c r="K285">
        <f t="shared" ref="K285:K313" si="117">(A285*$R$113)+(B285*$R$114)+(C285*$R$115)+(D285*$U$116)+$S$118</f>
        <v>-8.0295080131082557</v>
      </c>
      <c r="L285">
        <f t="shared" ref="L285:L313" si="118">(A285*$R$113)+(B285*$R$114)+(C285*$R$115)+(D285*$R$117)+$S$118</f>
        <v>-26.554990409717234</v>
      </c>
      <c r="M285">
        <f t="shared" ref="M285:M313" si="119">(A285*$R$113)+(B285*$R$114)+(C285*$R$115)+(D285*$S$117)+$S$118</f>
        <v>0.98461725461062599</v>
      </c>
      <c r="N285">
        <f t="shared" ref="N285:N313" si="120">(A285*$R$113)+(B285*$R$114)+(C285*$T$115)+(D285*$R$117)+$S$118</f>
        <v>-37.041333042737548</v>
      </c>
    </row>
    <row r="286" spans="1:25" x14ac:dyDescent="0.25">
      <c r="A286" s="47">
        <v>147.47999999999999</v>
      </c>
      <c r="B286" s="47">
        <v>85.2</v>
      </c>
      <c r="C286" s="47">
        <v>140.72999999999999</v>
      </c>
      <c r="D286" s="47">
        <v>67.69</v>
      </c>
      <c r="E286" s="47">
        <v>1</v>
      </c>
      <c r="F286" s="47">
        <v>1</v>
      </c>
      <c r="G286" s="47">
        <f t="shared" si="113"/>
        <v>6.5787234926700435</v>
      </c>
      <c r="H286" s="47">
        <f t="shared" si="114"/>
        <v>27.935837769329282</v>
      </c>
      <c r="I286" s="47">
        <f t="shared" si="115"/>
        <v>-181.48525497907198</v>
      </c>
      <c r="J286">
        <f t="shared" si="116"/>
        <v>-23.444824285121527</v>
      </c>
      <c r="K286">
        <f t="shared" si="117"/>
        <v>-7.3146652133901995</v>
      </c>
      <c r="L286">
        <f t="shared" si="118"/>
        <v>-27.78796975912833</v>
      </c>
      <c r="M286">
        <f t="shared" si="119"/>
        <v>2.647230939620286</v>
      </c>
      <c r="N286">
        <f t="shared" si="120"/>
        <v>-37.419499577330583</v>
      </c>
    </row>
    <row r="287" spans="1:25" x14ac:dyDescent="0.25">
      <c r="A287" s="47">
        <v>138.72999999999999</v>
      </c>
      <c r="B287" s="47">
        <v>86.98</v>
      </c>
      <c r="C287" s="47">
        <v>142.26</v>
      </c>
      <c r="D287" s="47">
        <v>76.010000000000005</v>
      </c>
      <c r="E287" s="47">
        <v>1</v>
      </c>
      <c r="F287" s="47">
        <v>1</v>
      </c>
      <c r="G287" s="47">
        <f t="shared" si="113"/>
        <v>11.999906761209317</v>
      </c>
      <c r="H287" s="47">
        <f t="shared" si="114"/>
        <v>66.680328254071185</v>
      </c>
      <c r="I287" s="47">
        <f t="shared" si="115"/>
        <v>-202.28426390773129</v>
      </c>
      <c r="J287">
        <f t="shared" si="116"/>
        <v>-44.243833213780832</v>
      </c>
      <c r="K287">
        <f t="shared" si="117"/>
        <v>-26.131063365320216</v>
      </c>
      <c r="L287">
        <f t="shared" si="118"/>
        <v>-49.12080894844263</v>
      </c>
      <c r="M287">
        <f t="shared" si="119"/>
        <v>-14.944717869821218</v>
      </c>
      <c r="N287">
        <f t="shared" si="120"/>
        <v>-58.857051625465672</v>
      </c>
    </row>
    <row r="288" spans="1:25" x14ac:dyDescent="0.25">
      <c r="A288" s="47">
        <v>145.31</v>
      </c>
      <c r="B288" s="47">
        <v>81.99</v>
      </c>
      <c r="C288" s="47">
        <v>143.11000000000001</v>
      </c>
      <c r="D288" s="47">
        <v>58.64</v>
      </c>
      <c r="E288" s="47">
        <v>1</v>
      </c>
      <c r="F288" s="47">
        <v>1</v>
      </c>
      <c r="G288" s="47">
        <f t="shared" si="113"/>
        <v>1.1511316854047919</v>
      </c>
      <c r="H288" s="47">
        <f t="shared" si="114"/>
        <v>0.24461470155176812</v>
      </c>
      <c r="I288" s="47">
        <f t="shared" si="115"/>
        <v>-166.07309585392355</v>
      </c>
      <c r="J288">
        <f t="shared" si="116"/>
        <v>-8.0326651599730923</v>
      </c>
      <c r="K288">
        <f t="shared" si="117"/>
        <v>5.9409281029361409</v>
      </c>
      <c r="L288">
        <f t="shared" si="118"/>
        <v>-11.795141900935704</v>
      </c>
      <c r="M288">
        <f t="shared" si="119"/>
        <v>14.570941257206115</v>
      </c>
      <c r="N288">
        <f t="shared" si="120"/>
        <v>-21.589558388414744</v>
      </c>
    </row>
    <row r="289" spans="1:14" x14ac:dyDescent="0.25">
      <c r="A289" s="47">
        <v>145.25</v>
      </c>
      <c r="B289" s="47">
        <v>87.85</v>
      </c>
      <c r="C289" s="47">
        <v>149</v>
      </c>
      <c r="D289" s="47">
        <v>66.2</v>
      </c>
      <c r="E289" s="47">
        <v>1</v>
      </c>
      <c r="F289" s="47">
        <v>2</v>
      </c>
      <c r="G289" s="47">
        <f t="shared" si="113"/>
        <v>7.7667031947838652</v>
      </c>
      <c r="H289" s="47">
        <f t="shared" si="114"/>
        <v>37.614152701644315</v>
      </c>
      <c r="I289" s="47">
        <f t="shared" si="115"/>
        <v>-186.65523686318835</v>
      </c>
      <c r="J289">
        <f t="shared" si="116"/>
        <v>-28.614806169237909</v>
      </c>
      <c r="K289">
        <f t="shared" si="117"/>
        <v>-12.839705998627565</v>
      </c>
      <c r="L289">
        <f t="shared" si="118"/>
        <v>-32.862349829737994</v>
      </c>
      <c r="M289">
        <f t="shared" si="119"/>
        <v>-3.0970922398848444</v>
      </c>
      <c r="N289">
        <f t="shared" si="120"/>
        <v>-43.059876603788567</v>
      </c>
    </row>
    <row r="290" spans="1:14" x14ac:dyDescent="0.25">
      <c r="A290" s="47">
        <v>155.59</v>
      </c>
      <c r="B290" s="47">
        <v>84.82</v>
      </c>
      <c r="C290" s="47">
        <v>121.54</v>
      </c>
      <c r="D290" s="47">
        <v>59.6</v>
      </c>
      <c r="E290" s="47">
        <v>1</v>
      </c>
      <c r="F290" s="47">
        <v>2</v>
      </c>
      <c r="G290" s="47">
        <f t="shared" si="113"/>
        <v>2.6908815055898572</v>
      </c>
      <c r="H290" s="47">
        <f t="shared" si="114"/>
        <v>6.6835651971036896</v>
      </c>
      <c r="I290" s="47">
        <f t="shared" si="115"/>
        <v>-169.59296785147239</v>
      </c>
      <c r="J290">
        <f t="shared" si="116"/>
        <v>-11.552537157521954</v>
      </c>
      <c r="K290">
        <f t="shared" si="117"/>
        <v>2.6498188873175792</v>
      </c>
      <c r="L290">
        <f t="shared" si="118"/>
        <v>-15.376609697790897</v>
      </c>
      <c r="M290">
        <f t="shared" si="119"/>
        <v>11.421114658028536</v>
      </c>
      <c r="N290">
        <f t="shared" si="120"/>
        <v>-23.69478019522785</v>
      </c>
    </row>
    <row r="291" spans="1:14" x14ac:dyDescent="0.25">
      <c r="A291" s="47">
        <v>151.11000000000001</v>
      </c>
      <c r="B291" s="47">
        <v>85.41</v>
      </c>
      <c r="C291" s="47">
        <v>102.73</v>
      </c>
      <c r="D291" s="47">
        <v>55.1</v>
      </c>
      <c r="E291" s="47">
        <v>1</v>
      </c>
      <c r="F291" s="47">
        <v>1</v>
      </c>
      <c r="G291" s="47">
        <f t="shared" si="113"/>
        <v>2.3367016217922298</v>
      </c>
      <c r="H291" s="47">
        <f t="shared" si="114"/>
        <v>20.223068467767092</v>
      </c>
      <c r="I291" s="47">
        <f t="shared" si="115"/>
        <v>-175.87028823695238</v>
      </c>
      <c r="J291">
        <f t="shared" si="116"/>
        <v>-17.829857543001907</v>
      </c>
      <c r="K291">
        <f t="shared" si="117"/>
        <v>-4.6998270384606684</v>
      </c>
      <c r="L291">
        <f t="shared" si="118"/>
        <v>-21.365199774022372</v>
      </c>
      <c r="M291">
        <f t="shared" si="119"/>
        <v>3.409206467683191</v>
      </c>
      <c r="N291">
        <f t="shared" si="120"/>
        <v>-28.396018065956682</v>
      </c>
    </row>
    <row r="292" spans="1:14" x14ac:dyDescent="0.25">
      <c r="A292" s="47">
        <v>144.69</v>
      </c>
      <c r="B292" s="47">
        <v>88.05</v>
      </c>
      <c r="C292" s="47">
        <v>115.67</v>
      </c>
      <c r="D292" s="47">
        <v>58.01</v>
      </c>
      <c r="E292" s="47">
        <v>1</v>
      </c>
      <c r="F292" s="47">
        <v>1</v>
      </c>
      <c r="G292" s="47">
        <f t="shared" si="113"/>
        <v>5.6219194780322539</v>
      </c>
      <c r="H292" s="47">
        <f t="shared" si="114"/>
        <v>43.076959006981099</v>
      </c>
      <c r="I292" s="47">
        <f t="shared" si="115"/>
        <v>-188.24458213898106</v>
      </c>
      <c r="J292">
        <f t="shared" si="116"/>
        <v>-30.20415144503059</v>
      </c>
      <c r="K292">
        <f t="shared" si="117"/>
        <v>-16.380683757763123</v>
      </c>
      <c r="L292">
        <f t="shared" si="118"/>
        <v>-33.926205942698402</v>
      </c>
      <c r="M292">
        <f t="shared" si="119"/>
        <v>-7.8433873205325284</v>
      </c>
      <c r="N292">
        <f t="shared" si="120"/>
        <v>-41.842634949103967</v>
      </c>
    </row>
    <row r="293" spans="1:14" x14ac:dyDescent="0.25">
      <c r="A293" s="47">
        <v>152.26</v>
      </c>
      <c r="B293" s="47">
        <v>86.59</v>
      </c>
      <c r="C293" s="47">
        <v>105.47</v>
      </c>
      <c r="D293" s="47">
        <v>58.29</v>
      </c>
      <c r="E293" s="47">
        <v>1</v>
      </c>
      <c r="F293" s="47">
        <v>1</v>
      </c>
      <c r="G293" s="47">
        <f t="shared" si="113"/>
        <v>4.142262586093949</v>
      </c>
      <c r="H293" s="47">
        <f t="shared" si="114"/>
        <v>27.574124697391312</v>
      </c>
      <c r="I293" s="47">
        <f t="shared" si="115"/>
        <v>-180.12128997369305</v>
      </c>
      <c r="J293">
        <f t="shared" si="116"/>
        <v>-22.080859279742597</v>
      </c>
      <c r="K293">
        <f t="shared" si="117"/>
        <v>-8.1906691144121311</v>
      </c>
      <c r="L293">
        <f t="shared" si="118"/>
        <v>-25.820879218874765</v>
      </c>
      <c r="M293">
        <f t="shared" si="119"/>
        <v>0.38783475261374178</v>
      </c>
      <c r="N293">
        <f t="shared" si="120"/>
        <v>-33.039222499808417</v>
      </c>
    </row>
    <row r="294" spans="1:14" x14ac:dyDescent="0.25">
      <c r="A294" s="45">
        <v>169.71</v>
      </c>
      <c r="B294" s="45">
        <v>83.36</v>
      </c>
      <c r="C294" s="45">
        <v>176.65</v>
      </c>
      <c r="D294" s="45">
        <v>55.11</v>
      </c>
      <c r="E294" s="45">
        <v>2</v>
      </c>
      <c r="F294" s="45">
        <v>3</v>
      </c>
      <c r="G294" s="45">
        <f t="shared" si="113"/>
        <v>-3.1369963131452678</v>
      </c>
      <c r="H294" s="45">
        <f t="shared" si="114"/>
        <v>-64.253900767214105</v>
      </c>
      <c r="I294" s="47">
        <f t="shared" si="115"/>
        <v>-133.46552217824464</v>
      </c>
      <c r="J294">
        <f t="shared" si="116"/>
        <v>24.574908515705822</v>
      </c>
      <c r="K294">
        <f t="shared" si="117"/>
        <v>37.707321965892177</v>
      </c>
      <c r="L294">
        <f t="shared" si="118"/>
        <v>21.038924661775923</v>
      </c>
      <c r="M294">
        <f t="shared" si="119"/>
        <v>45.81782716595729</v>
      </c>
      <c r="N294">
        <f t="shared" si="120"/>
        <v>8.9490380534804075</v>
      </c>
    </row>
    <row r="295" spans="1:14" x14ac:dyDescent="0.25">
      <c r="A295" s="45">
        <v>162.29</v>
      </c>
      <c r="B295" s="45">
        <v>85.19</v>
      </c>
      <c r="C295" s="45">
        <v>107.54</v>
      </c>
      <c r="D295" s="45">
        <v>41.28</v>
      </c>
      <c r="E295" s="45">
        <v>2</v>
      </c>
      <c r="F295" s="45">
        <v>3</v>
      </c>
      <c r="G295" s="45">
        <f t="shared" si="113"/>
        <v>-4.6819921956026107</v>
      </c>
      <c r="H295" s="45">
        <f t="shared" si="114"/>
        <v>-28.819510559052958</v>
      </c>
      <c r="I295" s="47">
        <f t="shared" si="115"/>
        <v>-149.51438722363145</v>
      </c>
      <c r="J295">
        <f t="shared" si="116"/>
        <v>8.5260434703190242</v>
      </c>
      <c r="K295">
        <f t="shared" si="117"/>
        <v>18.362843093321978</v>
      </c>
      <c r="L295">
        <f t="shared" si="118"/>
        <v>5.8774241001461718</v>
      </c>
      <c r="M295">
        <f t="shared" si="119"/>
        <v>24.437995600284196</v>
      </c>
      <c r="N295">
        <f t="shared" si="120"/>
        <v>-1.482589519192075</v>
      </c>
    </row>
    <row r="296" spans="1:14" x14ac:dyDescent="0.25">
      <c r="A296" s="45">
        <v>153.24</v>
      </c>
      <c r="B296" s="45">
        <v>87.55</v>
      </c>
      <c r="C296" s="45">
        <v>110.58</v>
      </c>
      <c r="D296" s="45">
        <v>50.67</v>
      </c>
      <c r="E296" s="45">
        <v>2</v>
      </c>
      <c r="F296" s="45">
        <v>2</v>
      </c>
      <c r="G296" s="45">
        <f t="shared" si="113"/>
        <v>1.531126294880778</v>
      </c>
      <c r="H296" s="45">
        <f t="shared" si="114"/>
        <v>14.256970589437685</v>
      </c>
      <c r="I296" s="47">
        <f t="shared" si="115"/>
        <v>-172.71563895420439</v>
      </c>
      <c r="J296">
        <f t="shared" si="116"/>
        <v>-14.675208260253939</v>
      </c>
      <c r="K296">
        <f t="shared" si="117"/>
        <v>-2.6008226764952269</v>
      </c>
      <c r="L296">
        <f t="shared" si="118"/>
        <v>-17.926311542391986</v>
      </c>
      <c r="M296">
        <f t="shared" si="119"/>
        <v>4.8562504225303513</v>
      </c>
      <c r="N296">
        <f t="shared" si="120"/>
        <v>-25.494382083831667</v>
      </c>
    </row>
    <row r="297" spans="1:14" x14ac:dyDescent="0.25">
      <c r="A297" s="45">
        <v>154.47999999999999</v>
      </c>
      <c r="B297" s="45">
        <v>87.19</v>
      </c>
      <c r="C297" s="45">
        <v>152.27000000000001</v>
      </c>
      <c r="D297" s="45">
        <v>71.66</v>
      </c>
      <c r="E297" s="45">
        <v>2</v>
      </c>
      <c r="F297" s="45">
        <v>2</v>
      </c>
      <c r="G297" s="45">
        <f t="shared" si="113"/>
        <v>8.285655618561556</v>
      </c>
      <c r="H297" s="45">
        <f t="shared" si="114"/>
        <v>24.479443957122271</v>
      </c>
      <c r="I297" s="47">
        <f t="shared" si="115"/>
        <v>-180.52524439036378</v>
      </c>
      <c r="J297">
        <f t="shared" si="116"/>
        <v>-22.484813696413326</v>
      </c>
      <c r="K297">
        <f t="shared" si="117"/>
        <v>-5.408625203574374</v>
      </c>
      <c r="L297">
        <f t="shared" si="118"/>
        <v>-27.082683465468236</v>
      </c>
      <c r="M297">
        <f t="shared" si="119"/>
        <v>5.1375334361764118</v>
      </c>
      <c r="N297">
        <f t="shared" si="120"/>
        <v>-37.504008310331855</v>
      </c>
    </row>
    <row r="298" spans="1:14" x14ac:dyDescent="0.25">
      <c r="A298" s="45">
        <v>161.04</v>
      </c>
      <c r="B298" s="45">
        <v>80.83</v>
      </c>
      <c r="C298" s="45">
        <v>198.9</v>
      </c>
      <c r="D298" s="45">
        <v>45.83</v>
      </c>
      <c r="E298" s="45">
        <v>2</v>
      </c>
      <c r="F298" s="45">
        <v>3</v>
      </c>
      <c r="G298" s="45">
        <f t="shared" si="113"/>
        <v>-7.9505630730822645</v>
      </c>
      <c r="H298" s="45">
        <f t="shared" si="114"/>
        <v>-87.164791549867729</v>
      </c>
      <c r="I298" s="47">
        <f t="shared" si="115"/>
        <v>-120.73612859373006</v>
      </c>
      <c r="J298">
        <f t="shared" si="116"/>
        <v>37.304302100220404</v>
      </c>
      <c r="K298">
        <f t="shared" si="117"/>
        <v>48.225341991747179</v>
      </c>
      <c r="L298">
        <f t="shared" si="118"/>
        <v>34.363744306251846</v>
      </c>
      <c r="M298">
        <f t="shared" si="119"/>
        <v>54.970115232882804</v>
      </c>
      <c r="N298">
        <f t="shared" si="120"/>
        <v>20.75107265954945</v>
      </c>
    </row>
    <row r="299" spans="1:14" x14ac:dyDescent="0.25">
      <c r="A299" s="45">
        <v>154.99</v>
      </c>
      <c r="B299" s="45">
        <v>83.96</v>
      </c>
      <c r="C299" s="45">
        <v>145.55000000000001</v>
      </c>
      <c r="D299" s="45">
        <v>63.32</v>
      </c>
      <c r="E299" s="45">
        <v>2</v>
      </c>
      <c r="F299" s="45">
        <v>2</v>
      </c>
      <c r="G299" s="45">
        <f t="shared" si="113"/>
        <v>3.0382224825350121</v>
      </c>
      <c r="H299" s="45">
        <f t="shared" si="114"/>
        <v>-2.4253819934835548</v>
      </c>
      <c r="I299" s="47">
        <f t="shared" si="115"/>
        <v>-165.49672614089388</v>
      </c>
      <c r="J299">
        <f t="shared" si="116"/>
        <v>-7.4562954469434288</v>
      </c>
      <c r="K299">
        <f t="shared" si="117"/>
        <v>7.6325163778760157</v>
      </c>
      <c r="L299">
        <f t="shared" si="118"/>
        <v>-11.519051709524476</v>
      </c>
      <c r="M299">
        <f t="shared" si="119"/>
        <v>16.951282287295776</v>
      </c>
      <c r="N299">
        <f t="shared" si="120"/>
        <v>-21.480461252900724</v>
      </c>
    </row>
    <row r="300" spans="1:14" x14ac:dyDescent="0.25">
      <c r="A300" s="45">
        <v>151.05000000000001</v>
      </c>
      <c r="B300" s="45">
        <v>84.94</v>
      </c>
      <c r="C300" s="45">
        <v>179.42</v>
      </c>
      <c r="D300" s="45">
        <v>43.78</v>
      </c>
      <c r="E300" s="45">
        <v>2</v>
      </c>
      <c r="F300" s="45">
        <v>3</v>
      </c>
      <c r="G300" s="45">
        <f t="shared" si="113"/>
        <v>-4.3845375636132928</v>
      </c>
      <c r="H300" s="45">
        <f t="shared" si="114"/>
        <v>-42.024250548155024</v>
      </c>
      <c r="I300" s="47">
        <f t="shared" si="115"/>
        <v>-143.75578807347344</v>
      </c>
      <c r="J300">
        <f t="shared" si="116"/>
        <v>14.284642620477015</v>
      </c>
      <c r="K300">
        <f t="shared" si="117"/>
        <v>24.717178654756793</v>
      </c>
      <c r="L300">
        <f t="shared" si="118"/>
        <v>11.475617522943878</v>
      </c>
      <c r="M300">
        <f t="shared" si="119"/>
        <v>31.160254642034069</v>
      </c>
      <c r="N300">
        <f t="shared" si="120"/>
        <v>-0.80384726766116898</v>
      </c>
    </row>
    <row r="301" spans="1:14" x14ac:dyDescent="0.25">
      <c r="A301" s="45">
        <v>160.5</v>
      </c>
      <c r="B301" s="45">
        <v>87.51</v>
      </c>
      <c r="C301" s="45">
        <v>196.7</v>
      </c>
      <c r="D301" s="45">
        <v>39.71</v>
      </c>
      <c r="E301" s="45">
        <v>2</v>
      </c>
      <c r="F301" s="45">
        <v>3</v>
      </c>
      <c r="G301" s="45">
        <f t="shared" si="113"/>
        <v>-5.8921858814310681</v>
      </c>
      <c r="H301" s="45">
        <f t="shared" si="114"/>
        <v>-64.460052677214932</v>
      </c>
      <c r="I301" s="47">
        <f t="shared" si="115"/>
        <v>-132.42923842407291</v>
      </c>
      <c r="J301">
        <f t="shared" si="116"/>
        <v>25.611192269877549</v>
      </c>
      <c r="K301">
        <f t="shared" si="117"/>
        <v>35.073869426598648</v>
      </c>
      <c r="L301">
        <f t="shared" si="118"/>
        <v>23.063307696486937</v>
      </c>
      <c r="M301">
        <f t="shared" si="119"/>
        <v>40.917965987923012</v>
      </c>
      <c r="N301">
        <f t="shared" si="120"/>
        <v>9.6012035592000444</v>
      </c>
    </row>
    <row r="302" spans="1:14" x14ac:dyDescent="0.25">
      <c r="A302" s="45">
        <v>151.30000000000001</v>
      </c>
      <c r="B302" s="45">
        <v>85.75</v>
      </c>
      <c r="C302" s="45">
        <v>152.04</v>
      </c>
      <c r="D302" s="45">
        <v>65.47</v>
      </c>
      <c r="E302" s="45">
        <v>2</v>
      </c>
      <c r="F302" s="45">
        <v>2</v>
      </c>
      <c r="G302" s="45">
        <f t="shared" si="113"/>
        <v>5.314830566660973</v>
      </c>
      <c r="H302" s="45">
        <f t="shared" si="114"/>
        <v>13.307326039537173</v>
      </c>
      <c r="I302" s="47">
        <f t="shared" si="115"/>
        <v>-174.00381488122497</v>
      </c>
      <c r="J302">
        <f t="shared" si="116"/>
        <v>-15.963384187274514</v>
      </c>
      <c r="K302">
        <f t="shared" si="117"/>
        <v>-0.3622390487569902</v>
      </c>
      <c r="L302">
        <f t="shared" si="118"/>
        <v>-20.164089375385387</v>
      </c>
      <c r="M302">
        <f t="shared" si="119"/>
        <v>9.2729410537337316</v>
      </c>
      <c r="N302">
        <f t="shared" si="120"/>
        <v>-30.56967307153738</v>
      </c>
    </row>
    <row r="303" spans="1:14" x14ac:dyDescent="0.25">
      <c r="A303" s="45">
        <v>148.32</v>
      </c>
      <c r="B303" s="45">
        <v>88.13</v>
      </c>
      <c r="C303" s="45">
        <v>179.57</v>
      </c>
      <c r="D303" s="45">
        <v>40.76</v>
      </c>
      <c r="E303" s="45">
        <v>2</v>
      </c>
      <c r="F303" s="45">
        <v>3</v>
      </c>
      <c r="G303" s="45">
        <f t="shared" si="113"/>
        <v>-3.1746617475894112</v>
      </c>
      <c r="H303" s="45">
        <f t="shared" si="114"/>
        <v>-27.221797900100412</v>
      </c>
      <c r="I303" s="47">
        <f t="shared" si="115"/>
        <v>-151.35062988818305</v>
      </c>
      <c r="J303">
        <f t="shared" si="116"/>
        <v>6.689800805767419</v>
      </c>
      <c r="K303">
        <f t="shared" si="117"/>
        <v>16.402687255224791</v>
      </c>
      <c r="L303">
        <f t="shared" si="118"/>
        <v>4.0745458268854975</v>
      </c>
      <c r="M303">
        <f t="shared" si="119"/>
        <v>22.401311678281473</v>
      </c>
      <c r="N303">
        <f t="shared" si="120"/>
        <v>-8.2151849302706097</v>
      </c>
    </row>
    <row r="304" spans="1:14" x14ac:dyDescent="0.25">
      <c r="A304" s="46">
        <v>154.77000000000001</v>
      </c>
      <c r="B304" s="46">
        <v>83.93</v>
      </c>
      <c r="C304" s="46">
        <v>128.28</v>
      </c>
      <c r="D304" s="46">
        <v>67.180000000000007</v>
      </c>
      <c r="E304" s="46">
        <v>3</v>
      </c>
      <c r="F304" s="46">
        <v>2</v>
      </c>
      <c r="G304" s="46">
        <f t="shared" si="113"/>
        <v>5.0049374217574325</v>
      </c>
      <c r="H304" s="46">
        <f t="shared" si="114"/>
        <v>13.679562959001089</v>
      </c>
      <c r="I304" s="47">
        <f t="shared" si="115"/>
        <v>-173.91168072834174</v>
      </c>
      <c r="J304">
        <f t="shared" si="116"/>
        <v>-15.871250034391281</v>
      </c>
      <c r="K304">
        <f t="shared" si="117"/>
        <v>0.13737880943959624</v>
      </c>
      <c r="L304">
        <f t="shared" si="118"/>
        <v>-20.181672740016595</v>
      </c>
      <c r="M304">
        <f t="shared" si="119"/>
        <v>10.024218572465799</v>
      </c>
      <c r="N304">
        <f t="shared" si="120"/>
        <v>-28.961127334481063</v>
      </c>
    </row>
    <row r="305" spans="1:25" x14ac:dyDescent="0.25">
      <c r="A305" s="46">
        <v>148.34</v>
      </c>
      <c r="B305" s="46">
        <v>89.51</v>
      </c>
      <c r="C305" s="46">
        <v>159.41</v>
      </c>
      <c r="D305" s="46">
        <v>64.52</v>
      </c>
      <c r="E305" s="46">
        <v>3</v>
      </c>
      <c r="F305" s="46">
        <v>3</v>
      </c>
      <c r="G305" s="46">
        <f t="shared" si="113"/>
        <v>7.5450905774516883</v>
      </c>
      <c r="H305" s="46">
        <f t="shared" si="114"/>
        <v>30.970876860663765</v>
      </c>
      <c r="I305" s="47">
        <f t="shared" si="115"/>
        <v>-183.4168231648863</v>
      </c>
      <c r="J305">
        <f t="shared" si="116"/>
        <v>-25.376392470935826</v>
      </c>
      <c r="K305">
        <f t="shared" si="117"/>
        <v>-10.001627168703507</v>
      </c>
      <c r="L305">
        <f t="shared" si="118"/>
        <v>-29.516143482649795</v>
      </c>
      <c r="M305">
        <f t="shared" si="119"/>
        <v>-0.50625798873251426</v>
      </c>
      <c r="N305">
        <f t="shared" si="120"/>
        <v>-40.426128335343762</v>
      </c>
    </row>
    <row r="306" spans="1:25" x14ac:dyDescent="0.25">
      <c r="A306" s="46">
        <v>152.29</v>
      </c>
      <c r="B306" s="46">
        <v>87.86</v>
      </c>
      <c r="C306" s="46">
        <v>168.93</v>
      </c>
      <c r="D306" s="46">
        <v>58.17</v>
      </c>
      <c r="E306" s="46">
        <v>3</v>
      </c>
      <c r="F306" s="46">
        <v>3</v>
      </c>
      <c r="G306" s="46">
        <f t="shared" si="113"/>
        <v>3.2679048624378595</v>
      </c>
      <c r="H306" s="46">
        <f t="shared" si="114"/>
        <v>-0.35387154918535657</v>
      </c>
      <c r="I306" s="47">
        <f t="shared" si="115"/>
        <v>-166.7201314763324</v>
      </c>
      <c r="J306">
        <f t="shared" si="116"/>
        <v>-8.6797007823819428</v>
      </c>
      <c r="K306">
        <f t="shared" si="117"/>
        <v>5.181894035207236</v>
      </c>
      <c r="L306">
        <f t="shared" si="118"/>
        <v>-12.41202124660083</v>
      </c>
      <c r="M306">
        <f t="shared" si="119"/>
        <v>13.742737575177976</v>
      </c>
      <c r="N306">
        <f t="shared" si="120"/>
        <v>-23.973552776401917</v>
      </c>
    </row>
    <row r="307" spans="1:25" x14ac:dyDescent="0.25">
      <c r="A307" s="46">
        <v>152.65</v>
      </c>
      <c r="B307" s="46">
        <v>86.71</v>
      </c>
      <c r="C307" s="46">
        <v>126.44</v>
      </c>
      <c r="D307" s="46">
        <v>35.799999999999997</v>
      </c>
      <c r="E307" s="46">
        <v>3</v>
      </c>
      <c r="F307" s="46">
        <v>3</v>
      </c>
      <c r="G307" s="46">
        <f t="shared" si="113"/>
        <v>-5.1773921600508217</v>
      </c>
      <c r="H307" s="46">
        <f t="shared" si="114"/>
        <v>-22.655247874993506</v>
      </c>
      <c r="I307" s="47">
        <f t="shared" si="115"/>
        <v>-152.43202259818213</v>
      </c>
      <c r="J307">
        <f t="shared" si="116"/>
        <v>5.6084080957683256</v>
      </c>
      <c r="K307">
        <f t="shared" si="117"/>
        <v>14.139353505252473</v>
      </c>
      <c r="L307">
        <f t="shared" si="118"/>
        <v>3.3113980799691802</v>
      </c>
      <c r="M307">
        <f t="shared" si="119"/>
        <v>19.408017743364084</v>
      </c>
      <c r="N307">
        <f t="shared" si="120"/>
        <v>-5.3421273248023198</v>
      </c>
    </row>
    <row r="308" spans="1:25" x14ac:dyDescent="0.25">
      <c r="A308" s="46">
        <v>164.94</v>
      </c>
      <c r="B308" s="46">
        <v>83.32</v>
      </c>
      <c r="C308" s="46">
        <v>176.03</v>
      </c>
      <c r="D308" s="46">
        <v>66.14</v>
      </c>
      <c r="E308" s="46">
        <v>3</v>
      </c>
      <c r="F308" s="46">
        <v>3</v>
      </c>
      <c r="G308" s="46">
        <f t="shared" si="113"/>
        <v>1.7437085694493817</v>
      </c>
      <c r="H308" s="46">
        <f t="shared" si="114"/>
        <v>-35.821560232903764</v>
      </c>
      <c r="I308" s="47">
        <f t="shared" si="115"/>
        <v>-149.06999201560771</v>
      </c>
      <c r="J308">
        <f t="shared" si="116"/>
        <v>8.9704386783427452</v>
      </c>
      <c r="K308">
        <f t="shared" si="117"/>
        <v>24.731241175082445</v>
      </c>
      <c r="L308">
        <f t="shared" si="118"/>
        <v>4.7267447552993076</v>
      </c>
      <c r="M308">
        <f t="shared" si="119"/>
        <v>34.465024770297589</v>
      </c>
      <c r="N308">
        <f t="shared" si="120"/>
        <v>-7.3207091912518365</v>
      </c>
    </row>
    <row r="309" spans="1:25" x14ac:dyDescent="0.25">
      <c r="A309" s="46">
        <v>169.15</v>
      </c>
      <c r="B309" s="46">
        <v>82.54</v>
      </c>
      <c r="C309" s="46">
        <v>194.43</v>
      </c>
      <c r="D309" s="46">
        <v>44.71</v>
      </c>
      <c r="E309" s="46">
        <v>3</v>
      </c>
      <c r="F309" s="46">
        <v>3</v>
      </c>
      <c r="G309" s="46">
        <f t="shared" si="113"/>
        <v>-8.135680722683361</v>
      </c>
      <c r="H309" s="46">
        <f t="shared" si="114"/>
        <v>-94.40672765722276</v>
      </c>
      <c r="I309" s="47">
        <f t="shared" si="115"/>
        <v>-117.11453715140979</v>
      </c>
      <c r="J309">
        <f t="shared" si="116"/>
        <v>40.925893542540663</v>
      </c>
      <c r="K309">
        <f t="shared" si="117"/>
        <v>51.580043521815419</v>
      </c>
      <c r="L309">
        <f t="shared" si="118"/>
        <v>38.057197514429504</v>
      </c>
      <c r="M309">
        <f t="shared" si="119"/>
        <v>58.159987043769888</v>
      </c>
      <c r="N309">
        <f t="shared" si="120"/>
        <v>24.750451670948628</v>
      </c>
    </row>
    <row r="310" spans="1:25" x14ac:dyDescent="0.25">
      <c r="A310" s="46">
        <v>151.58000000000001</v>
      </c>
      <c r="B310" s="46">
        <v>84.11</v>
      </c>
      <c r="C310" s="46">
        <v>183.67</v>
      </c>
      <c r="D310" s="46">
        <v>55.05</v>
      </c>
      <c r="E310" s="46">
        <v>3</v>
      </c>
      <c r="F310" s="46">
        <v>3</v>
      </c>
      <c r="G310" s="46">
        <f t="shared" si="113"/>
        <v>-0.68380241965708422</v>
      </c>
      <c r="H310" s="46">
        <f t="shared" si="114"/>
        <v>-29.643706807433304</v>
      </c>
      <c r="I310" s="47">
        <f t="shared" si="115"/>
        <v>-151.18732094418201</v>
      </c>
      <c r="J310">
        <f t="shared" si="116"/>
        <v>6.8531097497684499</v>
      </c>
      <c r="K310">
        <f t="shared" si="117"/>
        <v>19.971225526084154</v>
      </c>
      <c r="L310">
        <f t="shared" si="118"/>
        <v>3.3209756332951912</v>
      </c>
      <c r="M310">
        <f t="shared" si="119"/>
        <v>28.072900562621705</v>
      </c>
      <c r="N310">
        <f t="shared" si="120"/>
        <v>-9.249358209589829</v>
      </c>
    </row>
    <row r="311" spans="1:25" x14ac:dyDescent="0.25">
      <c r="A311" s="46">
        <v>159.82</v>
      </c>
      <c r="B311" s="46">
        <v>85.64</v>
      </c>
      <c r="C311" s="46">
        <v>141.78</v>
      </c>
      <c r="D311" s="46">
        <v>67.510000000000005</v>
      </c>
      <c r="E311" s="46">
        <v>3</v>
      </c>
      <c r="F311" s="46">
        <v>3</v>
      </c>
      <c r="G311" s="46">
        <f t="shared" si="113"/>
        <v>5.2877228918869577</v>
      </c>
      <c r="H311" s="46">
        <f t="shared" si="114"/>
        <v>5.3376539349034431</v>
      </c>
      <c r="I311" s="47">
        <f t="shared" si="115"/>
        <v>-170.06424258345768</v>
      </c>
      <c r="J311">
        <f t="shared" si="116"/>
        <v>-12.023811889507229</v>
      </c>
      <c r="K311">
        <f t="shared" si="117"/>
        <v>4.0634541606121815</v>
      </c>
      <c r="L311">
        <f t="shared" si="118"/>
        <v>-16.35540815114409</v>
      </c>
      <c r="M311">
        <f t="shared" si="119"/>
        <v>13.998859823039986</v>
      </c>
      <c r="N311">
        <f t="shared" si="120"/>
        <v>-26.058799735203735</v>
      </c>
    </row>
    <row r="312" spans="1:25" x14ac:dyDescent="0.25">
      <c r="A312" s="46">
        <v>168.46</v>
      </c>
      <c r="B312" s="46">
        <v>85.09</v>
      </c>
      <c r="C312" s="46">
        <v>186.99</v>
      </c>
      <c r="D312" s="46">
        <v>53.29</v>
      </c>
      <c r="E312" s="46">
        <v>3</v>
      </c>
      <c r="F312" s="46">
        <v>3</v>
      </c>
      <c r="G312" s="46">
        <f t="shared" si="113"/>
        <v>-2.8461578420361207</v>
      </c>
      <c r="H312" s="46">
        <f t="shared" si="114"/>
        <v>-62.413463689526552</v>
      </c>
      <c r="I312" s="47">
        <f t="shared" si="115"/>
        <v>-134.52554733819295</v>
      </c>
      <c r="J312">
        <f t="shared" si="116"/>
        <v>23.51488335575749</v>
      </c>
      <c r="K312">
        <f t="shared" si="117"/>
        <v>36.213600698534314</v>
      </c>
      <c r="L312">
        <f t="shared" si="118"/>
        <v>20.095674871345871</v>
      </c>
      <c r="M312">
        <f t="shared" si="119"/>
        <v>44.056257604930067</v>
      </c>
      <c r="N312">
        <f t="shared" si="120"/>
        <v>7.2981209687974484</v>
      </c>
    </row>
    <row r="313" spans="1:25" x14ac:dyDescent="0.25">
      <c r="A313" s="46">
        <v>162.77000000000001</v>
      </c>
      <c r="B313" s="46">
        <v>83.26</v>
      </c>
      <c r="C313" s="46">
        <v>138.05000000000001</v>
      </c>
      <c r="D313" s="46">
        <v>35.299999999999997</v>
      </c>
      <c r="E313" s="46">
        <v>3</v>
      </c>
      <c r="F313" s="46">
        <v>3</v>
      </c>
      <c r="G313" s="46">
        <f t="shared" si="113"/>
        <v>-9.1250636539141468</v>
      </c>
      <c r="H313" s="46">
        <f t="shared" si="114"/>
        <v>-65.225456020357854</v>
      </c>
      <c r="I313" s="47">
        <f t="shared" si="115"/>
        <v>-130.44921170629942</v>
      </c>
      <c r="J313">
        <f t="shared" si="116"/>
        <v>27.59121898765104</v>
      </c>
      <c r="K313">
        <f t="shared" si="117"/>
        <v>36.003017114879825</v>
      </c>
      <c r="L313">
        <f t="shared" si="118"/>
        <v>25.326290117323957</v>
      </c>
      <c r="M313">
        <f t="shared" si="119"/>
        <v>41.198096656928428</v>
      </c>
      <c r="N313">
        <f t="shared" si="120"/>
        <v>15.878178901500597</v>
      </c>
    </row>
    <row r="316" spans="1:25" ht="23.25" x14ac:dyDescent="0.35">
      <c r="A316" s="49" t="s">
        <v>66</v>
      </c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8" spans="1:25" x14ac:dyDescent="0.25">
      <c r="A318" s="47">
        <v>140.36000000000001</v>
      </c>
      <c r="B318" s="47">
        <v>88.52</v>
      </c>
      <c r="C318" s="47">
        <v>140.24</v>
      </c>
      <c r="D318" s="47">
        <v>76.5</v>
      </c>
      <c r="E318" s="47">
        <v>1</v>
      </c>
      <c r="F318" s="47">
        <v>1</v>
      </c>
      <c r="G318" s="47">
        <f t="shared" ref="G318:G347" si="121">(A318*$R$27)+(B318*$R$28)+(C318*$R$29)+(D318*$S$30)+$R$31</f>
        <v>13.047812126456165</v>
      </c>
      <c r="H318" s="47">
        <f>(A318*$R$27)+(B318*$R$28)+(C318*$R$29)+(D318*$T$30)+$R$31</f>
        <v>4.9007051357508402</v>
      </c>
      <c r="I318" s="47"/>
    </row>
    <row r="319" spans="1:25" x14ac:dyDescent="0.25">
      <c r="A319" s="47">
        <v>145.75</v>
      </c>
      <c r="B319" s="47">
        <v>88.04</v>
      </c>
      <c r="C319" s="47">
        <v>153.22</v>
      </c>
      <c r="D319" s="47">
        <v>61.25</v>
      </c>
      <c r="E319" s="47">
        <v>1</v>
      </c>
      <c r="F319" s="47">
        <v>2</v>
      </c>
      <c r="G319" s="47">
        <f t="shared" si="121"/>
        <v>5.7822171214177303</v>
      </c>
      <c r="H319" s="47">
        <f t="shared" ref="H319:H347" si="122">(A319*$R$27)+(B319*$R$28)+(C319*$R$29)+(D319*$T$30)+$R$31</f>
        <v>-0.74079337767640396</v>
      </c>
      <c r="I319" s="47"/>
    </row>
    <row r="320" spans="1:25" x14ac:dyDescent="0.25">
      <c r="A320" s="47">
        <v>147.47999999999999</v>
      </c>
      <c r="B320" s="47">
        <v>85.2</v>
      </c>
      <c r="C320" s="47">
        <v>140.72999999999999</v>
      </c>
      <c r="D320" s="47">
        <v>67.69</v>
      </c>
      <c r="E320" s="47">
        <v>1</v>
      </c>
      <c r="F320" s="47">
        <v>1</v>
      </c>
      <c r="G320" s="47">
        <f t="shared" si="121"/>
        <v>6.5787234926700435</v>
      </c>
      <c r="H320" s="47">
        <f t="shared" si="122"/>
        <v>-0.6301349674717045</v>
      </c>
      <c r="I320" s="47"/>
    </row>
    <row r="321" spans="1:9" x14ac:dyDescent="0.25">
      <c r="A321" s="47">
        <v>138.72999999999999</v>
      </c>
      <c r="B321" s="47">
        <v>86.98</v>
      </c>
      <c r="C321" s="47">
        <v>142.26</v>
      </c>
      <c r="D321" s="47">
        <v>76.010000000000005</v>
      </c>
      <c r="E321" s="47">
        <v>1</v>
      </c>
      <c r="F321" s="47">
        <v>1</v>
      </c>
      <c r="G321" s="47">
        <f t="shared" si="121"/>
        <v>11.999906761209317</v>
      </c>
      <c r="H321" s="47">
        <f t="shared" si="122"/>
        <v>3.9049838544967415</v>
      </c>
      <c r="I321" s="47"/>
    </row>
    <row r="322" spans="1:9" x14ac:dyDescent="0.25">
      <c r="A322" s="47">
        <v>145.31</v>
      </c>
      <c r="B322" s="47">
        <v>81.99</v>
      </c>
      <c r="C322" s="47">
        <v>143.11000000000001</v>
      </c>
      <c r="D322" s="47">
        <v>58.64</v>
      </c>
      <c r="E322" s="47">
        <v>1</v>
      </c>
      <c r="F322" s="47">
        <v>1</v>
      </c>
      <c r="G322" s="47">
        <f t="shared" si="121"/>
        <v>1.1511316854047919</v>
      </c>
      <c r="H322" s="47">
        <f t="shared" si="122"/>
        <v>-5.0939186928299804</v>
      </c>
      <c r="I322" s="47"/>
    </row>
    <row r="323" spans="1:9" x14ac:dyDescent="0.25">
      <c r="A323" s="47">
        <v>145.25</v>
      </c>
      <c r="B323" s="47">
        <v>87.85</v>
      </c>
      <c r="C323" s="47">
        <v>149</v>
      </c>
      <c r="D323" s="47">
        <v>66.2</v>
      </c>
      <c r="E323" s="47">
        <v>1</v>
      </c>
      <c r="F323" s="47">
        <v>2</v>
      </c>
      <c r="G323" s="47">
        <f t="shared" si="121"/>
        <v>7.7667031947838652</v>
      </c>
      <c r="H323" s="47">
        <f t="shared" si="122"/>
        <v>0.71652694923233184</v>
      </c>
      <c r="I323" s="47"/>
    </row>
    <row r="324" spans="1:9" x14ac:dyDescent="0.25">
      <c r="A324" s="47">
        <v>155.59</v>
      </c>
      <c r="B324" s="47">
        <v>84.82</v>
      </c>
      <c r="C324" s="47">
        <v>121.54</v>
      </c>
      <c r="D324" s="47">
        <v>59.6</v>
      </c>
      <c r="E324" s="47">
        <v>1</v>
      </c>
      <c r="F324" s="47">
        <v>2</v>
      </c>
      <c r="G324" s="47">
        <f t="shared" si="121"/>
        <v>2.6908815055898572</v>
      </c>
      <c r="H324" s="47">
        <f t="shared" si="122"/>
        <v>-3.656407078018475</v>
      </c>
      <c r="I324" s="47"/>
    </row>
    <row r="325" spans="1:9" x14ac:dyDescent="0.25">
      <c r="A325" s="47">
        <v>151.11000000000001</v>
      </c>
      <c r="B325" s="47">
        <v>85.41</v>
      </c>
      <c r="C325" s="47">
        <v>102.73</v>
      </c>
      <c r="D325" s="47">
        <v>55.1</v>
      </c>
      <c r="E325" s="47">
        <v>1</v>
      </c>
      <c r="F325" s="47">
        <v>1</v>
      </c>
      <c r="G325" s="47">
        <f t="shared" si="121"/>
        <v>2.3367016217922298</v>
      </c>
      <c r="H325" s="47">
        <f t="shared" si="122"/>
        <v>-3.5313453741275467</v>
      </c>
      <c r="I325" s="47"/>
    </row>
    <row r="326" spans="1:9" x14ac:dyDescent="0.25">
      <c r="A326" s="47">
        <v>144.69</v>
      </c>
      <c r="B326" s="47">
        <v>88.05</v>
      </c>
      <c r="C326" s="47">
        <v>115.67</v>
      </c>
      <c r="D326" s="47">
        <v>58.01</v>
      </c>
      <c r="E326" s="47">
        <v>1</v>
      </c>
      <c r="F326" s="47">
        <v>1</v>
      </c>
      <c r="G326" s="47">
        <f t="shared" si="121"/>
        <v>5.6219194780322539</v>
      </c>
      <c r="H326" s="47">
        <f t="shared" si="122"/>
        <v>-0.55603707792612056</v>
      </c>
      <c r="I326" s="47"/>
    </row>
    <row r="327" spans="1:9" x14ac:dyDescent="0.25">
      <c r="A327" s="47">
        <v>152.26</v>
      </c>
      <c r="B327" s="47">
        <v>86.59</v>
      </c>
      <c r="C327" s="47">
        <v>105.47</v>
      </c>
      <c r="D327" s="47">
        <v>58.29</v>
      </c>
      <c r="E327" s="47">
        <v>1</v>
      </c>
      <c r="F327" s="47">
        <v>1</v>
      </c>
      <c r="G327" s="47">
        <f t="shared" si="121"/>
        <v>4.142262586093949</v>
      </c>
      <c r="H327" s="47">
        <f t="shared" si="122"/>
        <v>-2.0655134464317086</v>
      </c>
      <c r="I327" s="47"/>
    </row>
    <row r="328" spans="1:9" x14ac:dyDescent="0.25">
      <c r="A328" s="45">
        <v>169.71</v>
      </c>
      <c r="B328" s="45">
        <v>83.36</v>
      </c>
      <c r="C328" s="45">
        <v>176.65</v>
      </c>
      <c r="D328" s="45">
        <v>55.11</v>
      </c>
      <c r="E328" s="45">
        <v>2</v>
      </c>
      <c r="F328" s="45">
        <v>3</v>
      </c>
      <c r="G328" s="45">
        <f t="shared" si="121"/>
        <v>-3.1369963131452678</v>
      </c>
      <c r="H328" s="47">
        <f t="shared" si="122"/>
        <v>-9.0061082903710243</v>
      </c>
      <c r="I328" s="45"/>
    </row>
    <row r="329" spans="1:9" x14ac:dyDescent="0.25">
      <c r="A329" s="45">
        <v>162.29</v>
      </c>
      <c r="B329" s="45">
        <v>85.19</v>
      </c>
      <c r="C329" s="45">
        <v>107.54</v>
      </c>
      <c r="D329" s="45">
        <v>41.28</v>
      </c>
      <c r="E329" s="45">
        <v>2</v>
      </c>
      <c r="F329" s="45">
        <v>3</v>
      </c>
      <c r="G329" s="45">
        <f t="shared" si="121"/>
        <v>-4.6819921956026107</v>
      </c>
      <c r="H329" s="47">
        <f t="shared" si="122"/>
        <v>-9.0782350266655598</v>
      </c>
      <c r="I329" s="45"/>
    </row>
    <row r="330" spans="1:9" x14ac:dyDescent="0.25">
      <c r="A330" s="45">
        <v>153.24</v>
      </c>
      <c r="B330" s="45">
        <v>87.55</v>
      </c>
      <c r="C330" s="45">
        <v>110.58</v>
      </c>
      <c r="D330" s="45">
        <v>50.67</v>
      </c>
      <c r="E330" s="45">
        <v>2</v>
      </c>
      <c r="F330" s="45">
        <v>2</v>
      </c>
      <c r="G330" s="45">
        <f t="shared" si="121"/>
        <v>1.531126294880778</v>
      </c>
      <c r="H330" s="47">
        <f t="shared" si="122"/>
        <v>-3.8651339824922815</v>
      </c>
      <c r="I330" s="45"/>
    </row>
    <row r="331" spans="1:9" x14ac:dyDescent="0.25">
      <c r="A331" s="45">
        <v>154.47999999999999</v>
      </c>
      <c r="B331" s="45">
        <v>87.19</v>
      </c>
      <c r="C331" s="45">
        <v>152.27000000000001</v>
      </c>
      <c r="D331" s="45">
        <v>71.66</v>
      </c>
      <c r="E331" s="45">
        <v>2</v>
      </c>
      <c r="F331" s="45">
        <v>2</v>
      </c>
      <c r="G331" s="45">
        <f t="shared" si="121"/>
        <v>8.285655618561556</v>
      </c>
      <c r="H331" s="47">
        <f t="shared" si="122"/>
        <v>0.65399957994792146</v>
      </c>
      <c r="I331" s="45"/>
    </row>
    <row r="332" spans="1:9" x14ac:dyDescent="0.25">
      <c r="A332" s="45">
        <v>161.04</v>
      </c>
      <c r="B332" s="45">
        <v>80.83</v>
      </c>
      <c r="C332" s="45">
        <v>198.9</v>
      </c>
      <c r="D332" s="45">
        <v>45.83</v>
      </c>
      <c r="E332" s="45">
        <v>2</v>
      </c>
      <c r="F332" s="45">
        <v>3</v>
      </c>
      <c r="G332" s="45">
        <f t="shared" si="121"/>
        <v>-7.9505630730822645</v>
      </c>
      <c r="H332" s="47">
        <f t="shared" si="122"/>
        <v>-12.831372398363641</v>
      </c>
      <c r="I332" s="45"/>
    </row>
    <row r="333" spans="1:9" x14ac:dyDescent="0.25">
      <c r="A333" s="45">
        <v>154.99</v>
      </c>
      <c r="B333" s="45">
        <v>83.96</v>
      </c>
      <c r="C333" s="45">
        <v>145.55000000000001</v>
      </c>
      <c r="D333" s="45">
        <v>63.32</v>
      </c>
      <c r="E333" s="45">
        <v>2</v>
      </c>
      <c r="F333" s="45">
        <v>2</v>
      </c>
      <c r="G333" s="45">
        <f t="shared" si="121"/>
        <v>3.0382224825350121</v>
      </c>
      <c r="H333" s="47">
        <f t="shared" si="122"/>
        <v>-3.705239146895849</v>
      </c>
      <c r="I333" s="45"/>
    </row>
    <row r="334" spans="1:9" x14ac:dyDescent="0.25">
      <c r="A334" s="45">
        <v>151.05000000000001</v>
      </c>
      <c r="B334" s="45">
        <v>84.94</v>
      </c>
      <c r="C334" s="45">
        <v>179.42</v>
      </c>
      <c r="D334" s="45">
        <v>43.78</v>
      </c>
      <c r="E334" s="45">
        <v>2</v>
      </c>
      <c r="F334" s="45">
        <v>3</v>
      </c>
      <c r="G334" s="45">
        <f t="shared" si="121"/>
        <v>-4.3845375636132928</v>
      </c>
      <c r="H334" s="47">
        <f t="shared" si="122"/>
        <v>-9.0470257211698808</v>
      </c>
      <c r="I334" s="45"/>
    </row>
    <row r="335" spans="1:9" x14ac:dyDescent="0.25">
      <c r="A335" s="45">
        <v>160.5</v>
      </c>
      <c r="B335" s="45">
        <v>87.51</v>
      </c>
      <c r="C335" s="45">
        <v>196.7</v>
      </c>
      <c r="D335" s="45">
        <v>39.71</v>
      </c>
      <c r="E335" s="45">
        <v>2</v>
      </c>
      <c r="F335" s="45">
        <v>3</v>
      </c>
      <c r="G335" s="45">
        <f t="shared" si="121"/>
        <v>-5.8921858814310681</v>
      </c>
      <c r="H335" s="47">
        <f t="shared" si="122"/>
        <v>-10.121226647456012</v>
      </c>
      <c r="I335" s="45"/>
    </row>
    <row r="336" spans="1:9" x14ac:dyDescent="0.25">
      <c r="A336" s="45">
        <v>151.30000000000001</v>
      </c>
      <c r="B336" s="45">
        <v>85.75</v>
      </c>
      <c r="C336" s="45">
        <v>152.04</v>
      </c>
      <c r="D336" s="45">
        <v>65.47</v>
      </c>
      <c r="E336" s="45">
        <v>2</v>
      </c>
      <c r="F336" s="45">
        <v>2</v>
      </c>
      <c r="G336" s="45">
        <f t="shared" si="121"/>
        <v>5.314830566660973</v>
      </c>
      <c r="H336" s="47">
        <f t="shared" si="122"/>
        <v>-1.6576020435544194</v>
      </c>
      <c r="I336" s="45"/>
    </row>
    <row r="337" spans="1:9" x14ac:dyDescent="0.25">
      <c r="A337" s="45">
        <v>148.32</v>
      </c>
      <c r="B337" s="45">
        <v>88.13</v>
      </c>
      <c r="C337" s="45">
        <v>179.57</v>
      </c>
      <c r="D337" s="45">
        <v>40.76</v>
      </c>
      <c r="E337" s="45">
        <v>2</v>
      </c>
      <c r="F337" s="45">
        <v>3</v>
      </c>
      <c r="G337" s="45">
        <f t="shared" si="121"/>
        <v>-3.1746617475894112</v>
      </c>
      <c r="H337" s="47">
        <f t="shared" si="122"/>
        <v>-7.5155255507416854</v>
      </c>
      <c r="I337" s="45"/>
    </row>
    <row r="338" spans="1:9" x14ac:dyDescent="0.25">
      <c r="A338" s="46">
        <v>154.77000000000001</v>
      </c>
      <c r="B338" s="46">
        <v>83.93</v>
      </c>
      <c r="C338" s="46">
        <v>128.28</v>
      </c>
      <c r="D338" s="46">
        <v>67.180000000000007</v>
      </c>
      <c r="E338" s="46">
        <v>3</v>
      </c>
      <c r="F338" s="46">
        <v>2</v>
      </c>
      <c r="G338" s="46">
        <f t="shared" si="121"/>
        <v>5.0049374217574325</v>
      </c>
      <c r="H338" s="47">
        <f>(A338*$R$27)+(B338*$R$28)+(C338*$R$29)+(D338*$T$30)+$R$31</f>
        <v>-2.1496069917796135</v>
      </c>
      <c r="I338" s="46"/>
    </row>
    <row r="339" spans="1:9" x14ac:dyDescent="0.25">
      <c r="A339" s="46">
        <v>148.34</v>
      </c>
      <c r="B339" s="46">
        <v>89.51</v>
      </c>
      <c r="C339" s="46">
        <v>159.41</v>
      </c>
      <c r="D339" s="46">
        <v>64.52</v>
      </c>
      <c r="E339" s="46">
        <v>3</v>
      </c>
      <c r="F339" s="46">
        <v>3</v>
      </c>
      <c r="G339" s="46">
        <f t="shared" si="121"/>
        <v>7.5450905774516883</v>
      </c>
      <c r="H339" s="47">
        <f t="shared" si="122"/>
        <v>0.6738311913038828</v>
      </c>
      <c r="I339" s="46"/>
    </row>
    <row r="340" spans="1:9" x14ac:dyDescent="0.25">
      <c r="A340" s="46">
        <v>152.29</v>
      </c>
      <c r="B340" s="46">
        <v>87.86</v>
      </c>
      <c r="C340" s="46">
        <v>168.93</v>
      </c>
      <c r="D340" s="46">
        <v>58.17</v>
      </c>
      <c r="E340" s="46">
        <v>3</v>
      </c>
      <c r="F340" s="46">
        <v>3</v>
      </c>
      <c r="G340" s="46">
        <f t="shared" si="121"/>
        <v>3.2679048624378595</v>
      </c>
      <c r="H340" s="47">
        <f t="shared" si="122"/>
        <v>-2.9270913944161094</v>
      </c>
      <c r="I340" s="46"/>
    </row>
    <row r="341" spans="1:9" x14ac:dyDescent="0.25">
      <c r="A341" s="46">
        <v>152.65</v>
      </c>
      <c r="B341" s="46">
        <v>86.71</v>
      </c>
      <c r="C341" s="46">
        <v>126.44</v>
      </c>
      <c r="D341" s="46">
        <v>35.799999999999997</v>
      </c>
      <c r="E341" s="46">
        <v>3</v>
      </c>
      <c r="F341" s="46">
        <v>3</v>
      </c>
      <c r="G341" s="46">
        <f t="shared" si="121"/>
        <v>-5.1773921600508217</v>
      </c>
      <c r="H341" s="47">
        <f t="shared" si="122"/>
        <v>-8.9900252354397168</v>
      </c>
      <c r="I341" s="46"/>
    </row>
    <row r="342" spans="1:9" x14ac:dyDescent="0.25">
      <c r="A342" s="46">
        <v>164.94</v>
      </c>
      <c r="B342" s="46">
        <v>83.32</v>
      </c>
      <c r="C342" s="46">
        <v>176.03</v>
      </c>
      <c r="D342" s="46">
        <v>66.14</v>
      </c>
      <c r="E342" s="46">
        <v>3</v>
      </c>
      <c r="F342" s="46">
        <v>3</v>
      </c>
      <c r="G342" s="46">
        <f t="shared" si="121"/>
        <v>1.7437085694493817</v>
      </c>
      <c r="H342" s="47">
        <f t="shared" si="122"/>
        <v>-5.3000777882663073</v>
      </c>
      <c r="I342" s="46"/>
    </row>
    <row r="343" spans="1:9" x14ac:dyDescent="0.25">
      <c r="A343" s="46">
        <v>169.15</v>
      </c>
      <c r="B343" s="46">
        <v>82.54</v>
      </c>
      <c r="C343" s="46">
        <v>194.43</v>
      </c>
      <c r="D343" s="46">
        <v>44.71</v>
      </c>
      <c r="E343" s="46">
        <v>3</v>
      </c>
      <c r="F343" s="46">
        <v>3</v>
      </c>
      <c r="G343" s="46">
        <f t="shared" si="121"/>
        <v>-8.135680722683361</v>
      </c>
      <c r="H343" s="47">
        <f t="shared" si="122"/>
        <v>-12.89721214169559</v>
      </c>
      <c r="I343" s="46"/>
    </row>
    <row r="344" spans="1:9" x14ac:dyDescent="0.25">
      <c r="A344" s="46">
        <v>151.58000000000001</v>
      </c>
      <c r="B344" s="46">
        <v>84.11</v>
      </c>
      <c r="C344" s="46">
        <v>183.67</v>
      </c>
      <c r="D344" s="46">
        <v>55.05</v>
      </c>
      <c r="E344" s="46">
        <v>3</v>
      </c>
      <c r="F344" s="46">
        <v>3</v>
      </c>
      <c r="G344" s="46">
        <f t="shared" si="121"/>
        <v>-0.68380241965708422</v>
      </c>
      <c r="H344" s="47">
        <f t="shared" si="122"/>
        <v>-6.5465245090469963</v>
      </c>
      <c r="I344" s="46"/>
    </row>
    <row r="345" spans="1:9" x14ac:dyDescent="0.25">
      <c r="A345" s="46">
        <v>159.82</v>
      </c>
      <c r="B345" s="46">
        <v>85.64</v>
      </c>
      <c r="C345" s="46">
        <v>141.78</v>
      </c>
      <c r="D345" s="46">
        <v>67.510000000000005</v>
      </c>
      <c r="E345" s="46">
        <v>3</v>
      </c>
      <c r="F345" s="46">
        <v>3</v>
      </c>
      <c r="G345" s="46">
        <f t="shared" si="121"/>
        <v>5.2877228918869577</v>
      </c>
      <c r="H345" s="47">
        <f t="shared" si="122"/>
        <v>-1.9019659047472501</v>
      </c>
      <c r="I345" s="46"/>
    </row>
    <row r="346" spans="1:9" x14ac:dyDescent="0.25">
      <c r="A346" s="46">
        <v>168.46</v>
      </c>
      <c r="B346" s="46">
        <v>85.09</v>
      </c>
      <c r="C346" s="46">
        <v>186.99</v>
      </c>
      <c r="D346" s="46">
        <v>53.29</v>
      </c>
      <c r="E346" s="46">
        <v>3</v>
      </c>
      <c r="F346" s="46">
        <v>3</v>
      </c>
      <c r="G346" s="46">
        <f t="shared" si="121"/>
        <v>-2.8461578420361207</v>
      </c>
      <c r="H346" s="47">
        <f t="shared" si="122"/>
        <v>-8.5214432215745077</v>
      </c>
      <c r="I346" s="46"/>
    </row>
    <row r="347" spans="1:9" x14ac:dyDescent="0.25">
      <c r="A347" s="46">
        <v>162.77000000000001</v>
      </c>
      <c r="B347" s="46">
        <v>83.26</v>
      </c>
      <c r="C347" s="46">
        <v>138.05000000000001</v>
      </c>
      <c r="D347" s="46">
        <v>35.299999999999997</v>
      </c>
      <c r="E347" s="46">
        <v>3</v>
      </c>
      <c r="F347" s="46">
        <v>3</v>
      </c>
      <c r="G347" s="46">
        <f t="shared" si="121"/>
        <v>-9.1250636539141468</v>
      </c>
      <c r="H347" s="47">
        <f t="shared" si="122"/>
        <v>-12.884447664004313</v>
      </c>
      <c r="I347" s="46"/>
    </row>
  </sheetData>
  <mergeCells count="10">
    <mergeCell ref="A316:Y316"/>
    <mergeCell ref="A128:Y128"/>
    <mergeCell ref="A282:Y282"/>
    <mergeCell ref="A85:Y85"/>
    <mergeCell ref="A10:Y10"/>
    <mergeCell ref="A49:Y49"/>
    <mergeCell ref="B74:G74"/>
    <mergeCell ref="B66:G66"/>
    <mergeCell ref="B60:G60"/>
    <mergeCell ref="J60:O60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="60" zoomScaleNormal="60" workbookViewId="0">
      <selection activeCell="D4" sqref="D4"/>
    </sheetView>
  </sheetViews>
  <sheetFormatPr defaultRowHeight="15" x14ac:dyDescent="0.25"/>
  <sheetData>
    <row r="1" spans="1:25" x14ac:dyDescent="0.25">
      <c r="A1" t="s">
        <v>1</v>
      </c>
      <c r="B1">
        <v>-0.11982672725455741</v>
      </c>
    </row>
    <row r="2" spans="1:25" x14ac:dyDescent="0.25">
      <c r="A2" t="s">
        <v>2</v>
      </c>
      <c r="B2">
        <v>0.64864407131259827</v>
      </c>
      <c r="C2">
        <v>0.64864407131259816</v>
      </c>
    </row>
    <row r="3" spans="1:25" x14ac:dyDescent="0.25">
      <c r="A3" t="s">
        <v>3</v>
      </c>
      <c r="B3">
        <v>-2.5962068841818342E-2</v>
      </c>
      <c r="C3">
        <v>-2.5962068841818311E-2</v>
      </c>
      <c r="D3">
        <v>-1.7988173561789413E-2</v>
      </c>
      <c r="E3">
        <v>-1.7988173561789399E-2</v>
      </c>
      <c r="F3">
        <v>-2.5962068841818342E-2</v>
      </c>
      <c r="G3">
        <v>-2.5962068841818311E-2</v>
      </c>
      <c r="H3">
        <v>-1.7988173561789406E-2</v>
      </c>
      <c r="I3">
        <v>-1.7988173561789399E-2</v>
      </c>
    </row>
    <row r="4" spans="1:25" x14ac:dyDescent="0.25">
      <c r="A4" t="s">
        <v>4</v>
      </c>
      <c r="B4">
        <v>0.39156669753046125</v>
      </c>
      <c r="C4">
        <v>0.39156669753046119</v>
      </c>
      <c r="D4">
        <v>0.28506856693300597</v>
      </c>
      <c r="E4">
        <v>0.28506856693300581</v>
      </c>
      <c r="F4">
        <v>0.37038629014862506</v>
      </c>
      <c r="G4">
        <v>0.37038629014862501</v>
      </c>
      <c r="H4">
        <v>0.36129082745594898</v>
      </c>
      <c r="I4">
        <v>0.36129082745594904</v>
      </c>
    </row>
    <row r="5" spans="1:25" x14ac:dyDescent="0.25">
      <c r="A5" t="s">
        <v>5</v>
      </c>
      <c r="B5">
        <v>-53.865213455389025</v>
      </c>
      <c r="C5">
        <v>-53.865213455389025</v>
      </c>
      <c r="D5">
        <v>51.865213455389025</v>
      </c>
    </row>
    <row r="6" spans="1:25" x14ac:dyDescent="0.25">
      <c r="B6">
        <v>-53.865213455389018</v>
      </c>
    </row>
    <row r="7" spans="1:25" x14ac:dyDescent="0.25">
      <c r="B7">
        <v>-53.865213455389032</v>
      </c>
    </row>
    <row r="8" spans="1:25" x14ac:dyDescent="0.25">
      <c r="B8">
        <v>-53.520159512253272</v>
      </c>
    </row>
    <row r="9" spans="1:25" x14ac:dyDescent="0.25">
      <c r="B9">
        <v>-53.935502221583342</v>
      </c>
      <c r="D9">
        <v>14.7553408365238</v>
      </c>
    </row>
    <row r="10" spans="1:25" x14ac:dyDescent="0.25">
      <c r="B10">
        <v>-53.730463622999949</v>
      </c>
    </row>
    <row r="12" spans="1:25" ht="23.25" x14ac:dyDescent="0.35">
      <c r="A12" s="49" t="s">
        <v>66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G13" t="s">
        <v>67</v>
      </c>
      <c r="H13" t="s">
        <v>68</v>
      </c>
      <c r="I13" t="s">
        <v>69</v>
      </c>
      <c r="J13" t="s">
        <v>70</v>
      </c>
      <c r="K13" t="s">
        <v>71</v>
      </c>
    </row>
    <row r="14" spans="1:25" x14ac:dyDescent="0.25">
      <c r="A14" s="47">
        <v>140.36000000000001</v>
      </c>
      <c r="B14" s="47">
        <v>88.52</v>
      </c>
      <c r="C14" s="47">
        <v>140.24</v>
      </c>
      <c r="D14" s="47">
        <v>76.5</v>
      </c>
      <c r="E14" s="47">
        <v>1</v>
      </c>
      <c r="F14" s="47">
        <v>1</v>
      </c>
      <c r="G14" s="47">
        <f>(A14*$B$1)+(B14*$B$2)+(C14*$B$3)+(D14*$B$4)+$B$5</f>
        <v>13.047812126456179</v>
      </c>
      <c r="H14" s="47">
        <f>(A14*$B$1)+(B14*$B$2)+(C14*$D$3)+(D14*$B$4)+$B$5</f>
        <v>14.166071200527426</v>
      </c>
      <c r="I14" s="47">
        <f>(A14*$B$1)+(B14*$B$2)+(C14*$D$3)+(D14*$D$4)+$B$5</f>
        <v>6.0189642098221015</v>
      </c>
      <c r="J14">
        <f>(A14*$B$1)+(B14*$B$2)+(C14*$D$3)+(D14*F$4)+$B$5</f>
        <v>12.545770035816957</v>
      </c>
      <c r="K14">
        <f>(A14*$B$1)+(B14*$B$2)+(C14*$D$3)+(D14*$H$4)+$B$5</f>
        <v>11.849967139827243</v>
      </c>
      <c r="L14">
        <f>(A14*$B$1)+(B14*$B$2)+(C14*$D$3)+(D14*$D$4)+$B$9</f>
        <v>5.9486754436277849</v>
      </c>
    </row>
    <row r="15" spans="1:25" x14ac:dyDescent="0.25">
      <c r="A15" s="47">
        <v>145.75</v>
      </c>
      <c r="B15" s="47">
        <v>88.04</v>
      </c>
      <c r="C15" s="47">
        <v>153.22</v>
      </c>
      <c r="D15" s="47">
        <v>61.25</v>
      </c>
      <c r="E15" s="47">
        <v>1</v>
      </c>
      <c r="F15" s="47">
        <v>2</v>
      </c>
      <c r="G15" s="47">
        <f t="shared" ref="G15:G43" si="0">(A15*$B$1)+(B15*$B$2)+(C15*$B$3)+(D15*$B$4)+$B$5</f>
        <v>5.7822171214177303</v>
      </c>
      <c r="H15" s="47">
        <f t="shared" ref="H15:H43" si="1">(A15*$B$1)+(B15*$B$2)+(C15*$D$3)+(D15*$B$4)+$B$5</f>
        <v>7.0039773562237713</v>
      </c>
      <c r="I15" s="47">
        <f t="shared" ref="I15:I43" si="2">(A15*$B$1)+(B15*$B$2)+(C15*$D$3)+(D15*$D$4)+$B$5</f>
        <v>0.48096685712962994</v>
      </c>
      <c r="J15">
        <f t="shared" ref="J15:J43" si="3">(A15*$B$1)+(B15*$B$2)+(C15*$D$3)+(D15*F$4)+$B$5</f>
        <v>5.7066774040862995</v>
      </c>
      <c r="K15">
        <f t="shared" ref="K15:K43" si="4">(A15*$B$1)+(B15*$B$2)+(C15*$D$3)+(D15*$H$4)+$B$5</f>
        <v>5.1495803141598913</v>
      </c>
      <c r="L15">
        <f t="shared" ref="L15:L43" si="5">(A15*$B$1)+(B15*$B$2)+(C15*$D$3)+(D15*$D$4)+$B$9</f>
        <v>0.41067809093531338</v>
      </c>
    </row>
    <row r="16" spans="1:25" x14ac:dyDescent="0.25">
      <c r="A16" s="47">
        <v>147.47999999999999</v>
      </c>
      <c r="B16" s="47">
        <v>85.2</v>
      </c>
      <c r="C16" s="47">
        <v>140.72999999999999</v>
      </c>
      <c r="D16" s="47">
        <v>67.69</v>
      </c>
      <c r="E16" s="47">
        <v>1</v>
      </c>
      <c r="F16" s="47">
        <v>1</v>
      </c>
      <c r="G16" s="47">
        <f t="shared" si="0"/>
        <v>6.5787234926700506</v>
      </c>
      <c r="H16" s="47">
        <f t="shared" si="1"/>
        <v>7.7008897754285215</v>
      </c>
      <c r="I16" s="47">
        <f t="shared" si="2"/>
        <v>0.49203131528676636</v>
      </c>
      <c r="J16">
        <f t="shared" si="3"/>
        <v>6.267187999752025</v>
      </c>
      <c r="K16">
        <f t="shared" si="4"/>
        <v>5.6515161300847865</v>
      </c>
      <c r="L16">
        <f t="shared" si="5"/>
        <v>0.42174254909244979</v>
      </c>
    </row>
    <row r="17" spans="1:12" x14ac:dyDescent="0.25">
      <c r="A17" s="47">
        <v>138.72999999999999</v>
      </c>
      <c r="B17" s="47">
        <v>86.98</v>
      </c>
      <c r="C17" s="47">
        <v>142.26</v>
      </c>
      <c r="D17" s="47">
        <v>76.010000000000005</v>
      </c>
      <c r="E17" s="47">
        <v>1</v>
      </c>
      <c r="F17" s="47">
        <v>1</v>
      </c>
      <c r="G17" s="47">
        <f t="shared" si="0"/>
        <v>11.999906761209317</v>
      </c>
      <c r="H17" s="47">
        <f t="shared" si="1"/>
        <v>13.134273103746224</v>
      </c>
      <c r="I17" s="47">
        <f t="shared" si="2"/>
        <v>5.0393501970336558</v>
      </c>
      <c r="J17">
        <f t="shared" si="3"/>
        <v>11.524350338652866</v>
      </c>
      <c r="K17">
        <f t="shared" si="4"/>
        <v>10.833004219382545</v>
      </c>
      <c r="L17">
        <f t="shared" si="5"/>
        <v>4.9690614308393393</v>
      </c>
    </row>
    <row r="18" spans="1:12" x14ac:dyDescent="0.25">
      <c r="A18" s="47">
        <v>145.31</v>
      </c>
      <c r="B18" s="47">
        <v>81.99</v>
      </c>
      <c r="C18" s="47">
        <v>143.11000000000001</v>
      </c>
      <c r="D18" s="47">
        <v>58.64</v>
      </c>
      <c r="E18" s="47">
        <v>1</v>
      </c>
      <c r="F18" s="47">
        <v>1</v>
      </c>
      <c r="G18" s="47">
        <f t="shared" si="0"/>
        <v>1.1511316854047919</v>
      </c>
      <c r="H18" s="47">
        <f t="shared" si="1"/>
        <v>2.29227583892974</v>
      </c>
      <c r="I18" s="47">
        <f t="shared" si="2"/>
        <v>-3.9527745393050395</v>
      </c>
      <c r="J18">
        <f t="shared" si="3"/>
        <v>1.050256750058864</v>
      </c>
      <c r="K18">
        <f t="shared" si="4"/>
        <v>0.51689881776033531</v>
      </c>
      <c r="L18">
        <f t="shared" si="5"/>
        <v>-4.0230633054993561</v>
      </c>
    </row>
    <row r="19" spans="1:12" x14ac:dyDescent="0.25">
      <c r="A19" s="47">
        <v>145.25</v>
      </c>
      <c r="B19" s="47">
        <v>87.85</v>
      </c>
      <c r="C19" s="47">
        <v>149</v>
      </c>
      <c r="D19" s="47">
        <v>66.2</v>
      </c>
      <c r="E19" s="47">
        <v>1</v>
      </c>
      <c r="F19" s="47">
        <v>2</v>
      </c>
      <c r="G19" s="47">
        <f t="shared" si="0"/>
        <v>7.7667031947838723</v>
      </c>
      <c r="H19" s="47">
        <f t="shared" si="1"/>
        <v>8.9548135915081701</v>
      </c>
      <c r="I19" s="47">
        <f t="shared" si="2"/>
        <v>1.9046373459566368</v>
      </c>
      <c r="J19">
        <f t="shared" si="3"/>
        <v>7.5526706228306182</v>
      </c>
      <c r="K19">
        <f t="shared" si="4"/>
        <v>6.9505509925754581</v>
      </c>
      <c r="L19">
        <f t="shared" si="5"/>
        <v>1.8343485797623202</v>
      </c>
    </row>
    <row r="20" spans="1:12" x14ac:dyDescent="0.25">
      <c r="A20" s="47">
        <v>155.59</v>
      </c>
      <c r="B20" s="47">
        <v>84.82</v>
      </c>
      <c r="C20" s="47">
        <v>121.54</v>
      </c>
      <c r="D20" s="47">
        <v>59.6</v>
      </c>
      <c r="E20" s="47">
        <v>1</v>
      </c>
      <c r="F20" s="47">
        <v>2</v>
      </c>
      <c r="G20" s="47">
        <f t="shared" si="0"/>
        <v>2.6908815055898572</v>
      </c>
      <c r="H20" s="47">
        <f t="shared" si="1"/>
        <v>3.6600287379245771</v>
      </c>
      <c r="I20" s="47">
        <f t="shared" si="2"/>
        <v>-2.6872598456837551</v>
      </c>
      <c r="J20">
        <f t="shared" si="3"/>
        <v>2.3976764579671368</v>
      </c>
      <c r="K20">
        <f t="shared" si="4"/>
        <v>1.8555868814836458</v>
      </c>
      <c r="L20">
        <f t="shared" si="5"/>
        <v>-2.7575486118780717</v>
      </c>
    </row>
    <row r="21" spans="1:12" x14ac:dyDescent="0.25">
      <c r="A21" s="47">
        <v>151.11000000000001</v>
      </c>
      <c r="B21" s="47">
        <v>85.41</v>
      </c>
      <c r="C21" s="47">
        <v>102.73</v>
      </c>
      <c r="D21" s="47">
        <v>55.1</v>
      </c>
      <c r="E21" s="47">
        <v>1</v>
      </c>
      <c r="F21" s="47">
        <v>1</v>
      </c>
      <c r="G21" s="47">
        <f t="shared" si="0"/>
        <v>2.3367016217922369</v>
      </c>
      <c r="H21" s="47">
        <f t="shared" si="1"/>
        <v>3.1558598839096135</v>
      </c>
      <c r="I21" s="47">
        <f t="shared" si="2"/>
        <v>-2.7121871120101702</v>
      </c>
      <c r="J21">
        <f t="shared" si="3"/>
        <v>1.9888194371704415</v>
      </c>
      <c r="K21">
        <f t="shared" si="4"/>
        <v>1.487659442803988</v>
      </c>
      <c r="L21">
        <f t="shared" si="5"/>
        <v>-2.7824758782044867</v>
      </c>
    </row>
    <row r="22" spans="1:12" x14ac:dyDescent="0.25">
      <c r="A22" s="47">
        <v>144.69</v>
      </c>
      <c r="B22" s="47">
        <v>88.05</v>
      </c>
      <c r="C22" s="47">
        <v>115.67</v>
      </c>
      <c r="D22" s="47">
        <v>58.01</v>
      </c>
      <c r="E22" s="47">
        <v>1</v>
      </c>
      <c r="F22" s="47">
        <v>1</v>
      </c>
      <c r="G22" s="47">
        <f t="shared" si="0"/>
        <v>5.621919478032261</v>
      </c>
      <c r="H22" s="47">
        <f t="shared" si="1"/>
        <v>6.5442599450732075</v>
      </c>
      <c r="I22" s="47">
        <f t="shared" si="2"/>
        <v>0.36630338911482596</v>
      </c>
      <c r="J22">
        <f t="shared" si="3"/>
        <v>5.3155845128528938</v>
      </c>
      <c r="K22">
        <f t="shared" si="4"/>
        <v>4.7879567220507511</v>
      </c>
      <c r="L22">
        <f t="shared" si="5"/>
        <v>0.2960146229205094</v>
      </c>
    </row>
    <row r="23" spans="1:12" x14ac:dyDescent="0.25">
      <c r="A23" s="47">
        <v>152.26</v>
      </c>
      <c r="B23" s="47">
        <v>86.59</v>
      </c>
      <c r="C23" s="47">
        <v>105.47</v>
      </c>
      <c r="D23" s="47">
        <v>58.29</v>
      </c>
      <c r="E23" s="47">
        <v>1</v>
      </c>
      <c r="F23" s="47">
        <v>1</v>
      </c>
      <c r="G23" s="47">
        <f t="shared" si="0"/>
        <v>4.142262586093949</v>
      </c>
      <c r="H23" s="47">
        <f t="shared" si="1"/>
        <v>4.9832693212785983</v>
      </c>
      <c r="I23" s="47">
        <f t="shared" si="2"/>
        <v>-1.2245067112470593</v>
      </c>
      <c r="J23">
        <f t="shared" si="3"/>
        <v>3.7486633749913736</v>
      </c>
      <c r="K23">
        <f t="shared" si="4"/>
        <v>3.2184888546352823</v>
      </c>
      <c r="L23">
        <f t="shared" si="5"/>
        <v>-1.2947954774413759</v>
      </c>
    </row>
    <row r="24" spans="1:12" x14ac:dyDescent="0.25">
      <c r="A24" s="45">
        <v>169.71</v>
      </c>
      <c r="B24" s="45">
        <v>83.36</v>
      </c>
      <c r="C24" s="45">
        <v>176.65</v>
      </c>
      <c r="D24" s="45">
        <v>55.11</v>
      </c>
      <c r="E24" s="45">
        <v>2</v>
      </c>
      <c r="F24" s="45">
        <v>3</v>
      </c>
      <c r="G24" s="47">
        <f t="shared" si="0"/>
        <v>-3.1369963131452678</v>
      </c>
      <c r="H24" s="47">
        <f t="shared" si="1"/>
        <v>-1.7284077119281562</v>
      </c>
      <c r="I24" s="47">
        <f t="shared" si="2"/>
        <v>-7.5975196891539127</v>
      </c>
      <c r="J24">
        <f t="shared" si="3"/>
        <v>-2.8956599627411492</v>
      </c>
      <c r="K24">
        <f t="shared" si="4"/>
        <v>-3.3969109117345226</v>
      </c>
      <c r="L24">
        <f t="shared" si="5"/>
        <v>-7.6678084553482293</v>
      </c>
    </row>
    <row r="25" spans="1:12" x14ac:dyDescent="0.25">
      <c r="A25" s="45">
        <v>162.29</v>
      </c>
      <c r="B25" s="45">
        <v>85.19</v>
      </c>
      <c r="C25" s="45">
        <v>107.54</v>
      </c>
      <c r="D25" s="45">
        <v>41.28</v>
      </c>
      <c r="E25" s="45">
        <v>2</v>
      </c>
      <c r="F25" s="45">
        <v>3</v>
      </c>
      <c r="G25" s="47">
        <f t="shared" si="0"/>
        <v>-4.6819921956026036</v>
      </c>
      <c r="H25" s="47">
        <f t="shared" si="1"/>
        <v>-3.8244794971882925</v>
      </c>
      <c r="I25" s="47">
        <f t="shared" si="2"/>
        <v>-8.2207223282512487</v>
      </c>
      <c r="J25">
        <f t="shared" si="3"/>
        <v>-4.6988067139104928</v>
      </c>
      <c r="K25">
        <f t="shared" si="4"/>
        <v>-5.0742674138641632</v>
      </c>
      <c r="L25">
        <f t="shared" si="5"/>
        <v>-8.2910110944455653</v>
      </c>
    </row>
    <row r="26" spans="1:12" x14ac:dyDescent="0.25">
      <c r="A26" s="45">
        <v>153.24</v>
      </c>
      <c r="B26" s="45">
        <v>87.55</v>
      </c>
      <c r="C26" s="45">
        <v>110.58</v>
      </c>
      <c r="D26" s="45">
        <v>50.67</v>
      </c>
      <c r="E26" s="45">
        <v>2</v>
      </c>
      <c r="F26" s="45">
        <v>2</v>
      </c>
      <c r="G26" s="47">
        <f t="shared" si="0"/>
        <v>1.531126294880778</v>
      </c>
      <c r="H26" s="47">
        <f t="shared" si="1"/>
        <v>2.4128796349463784</v>
      </c>
      <c r="I26" s="47">
        <f t="shared" si="2"/>
        <v>-2.9833806424266811</v>
      </c>
      <c r="J26">
        <f t="shared" si="3"/>
        <v>1.3396683929087345</v>
      </c>
      <c r="K26">
        <f t="shared" si="4"/>
        <v>0.87880129827084374</v>
      </c>
      <c r="L26">
        <f t="shared" si="5"/>
        <v>-3.0536694086209977</v>
      </c>
    </row>
    <row r="27" spans="1:12" x14ac:dyDescent="0.25">
      <c r="A27" s="45">
        <v>154.47999999999999</v>
      </c>
      <c r="B27" s="45">
        <v>87.19</v>
      </c>
      <c r="C27" s="45">
        <v>152.27000000000001</v>
      </c>
      <c r="D27" s="45">
        <v>71.66</v>
      </c>
      <c r="E27" s="45">
        <v>2</v>
      </c>
      <c r="F27" s="45">
        <v>2</v>
      </c>
      <c r="G27" s="47">
        <f t="shared" si="0"/>
        <v>8.2856556185615631</v>
      </c>
      <c r="H27" s="47">
        <f t="shared" si="1"/>
        <v>9.4998406528515602</v>
      </c>
      <c r="I27" s="47">
        <f t="shared" si="2"/>
        <v>1.8681846142379186</v>
      </c>
      <c r="J27">
        <f t="shared" si="3"/>
        <v>7.9820526598691828</v>
      </c>
      <c r="K27">
        <f t="shared" si="4"/>
        <v>7.3302718033120158</v>
      </c>
      <c r="L27">
        <f t="shared" si="5"/>
        <v>1.797895848043602</v>
      </c>
    </row>
    <row r="28" spans="1:12" x14ac:dyDescent="0.25">
      <c r="A28" s="45">
        <v>161.04</v>
      </c>
      <c r="B28" s="45">
        <v>80.83</v>
      </c>
      <c r="C28" s="45">
        <v>198.9</v>
      </c>
      <c r="D28" s="45">
        <v>45.83</v>
      </c>
      <c r="E28" s="45">
        <v>2</v>
      </c>
      <c r="F28" s="45">
        <v>3</v>
      </c>
      <c r="G28" s="47">
        <f t="shared" si="0"/>
        <v>-7.9505630730822645</v>
      </c>
      <c r="H28" s="47">
        <f t="shared" si="1"/>
        <v>-6.3645553018845078</v>
      </c>
      <c r="I28" s="47">
        <f t="shared" si="2"/>
        <v>-11.245364627165884</v>
      </c>
      <c r="J28">
        <f t="shared" si="3"/>
        <v>-7.3352533721940603</v>
      </c>
      <c r="K28">
        <f t="shared" si="4"/>
        <v>-7.7520984273994031</v>
      </c>
      <c r="L28">
        <f t="shared" si="5"/>
        <v>-11.315653393360201</v>
      </c>
    </row>
    <row r="29" spans="1:12" x14ac:dyDescent="0.25">
      <c r="A29" s="45">
        <v>154.99</v>
      </c>
      <c r="B29" s="45">
        <v>83.96</v>
      </c>
      <c r="C29" s="45">
        <v>145.55000000000001</v>
      </c>
      <c r="D29" s="45">
        <v>63.32</v>
      </c>
      <c r="E29" s="45">
        <v>2</v>
      </c>
      <c r="F29" s="45">
        <v>2</v>
      </c>
      <c r="G29" s="47">
        <f t="shared" si="0"/>
        <v>3.0382224825350193</v>
      </c>
      <c r="H29" s="47">
        <f t="shared" si="1"/>
        <v>4.1988229405432236</v>
      </c>
      <c r="I29" s="47">
        <f t="shared" si="2"/>
        <v>-2.5446386888876447</v>
      </c>
      <c r="J29">
        <f t="shared" si="3"/>
        <v>2.8576795451253574</v>
      </c>
      <c r="K29">
        <f t="shared" si="4"/>
        <v>2.2817548474251055</v>
      </c>
      <c r="L29">
        <f t="shared" si="5"/>
        <v>-2.6149274550819612</v>
      </c>
    </row>
    <row r="30" spans="1:12" x14ac:dyDescent="0.25">
      <c r="A30" s="45">
        <v>151.05000000000001</v>
      </c>
      <c r="B30" s="45">
        <v>84.94</v>
      </c>
      <c r="C30" s="45">
        <v>179.42</v>
      </c>
      <c r="D30" s="45">
        <v>43.78</v>
      </c>
      <c r="E30" s="45">
        <v>2</v>
      </c>
      <c r="F30" s="45">
        <v>3</v>
      </c>
      <c r="G30" s="47">
        <f t="shared" si="0"/>
        <v>-4.3845375636132928</v>
      </c>
      <c r="H30" s="47">
        <f t="shared" si="1"/>
        <v>-2.9538612724704905</v>
      </c>
      <c r="I30" s="47">
        <f t="shared" si="2"/>
        <v>-7.6163494300270855</v>
      </c>
      <c r="J30">
        <f t="shared" si="3"/>
        <v>-3.8811395076472834</v>
      </c>
      <c r="K30">
        <f t="shared" si="4"/>
        <v>-4.2793388643326438</v>
      </c>
      <c r="L30">
        <f t="shared" si="5"/>
        <v>-7.6866381962214021</v>
      </c>
    </row>
    <row r="31" spans="1:12" x14ac:dyDescent="0.25">
      <c r="A31" s="45">
        <v>160.5</v>
      </c>
      <c r="B31" s="45">
        <v>87.51</v>
      </c>
      <c r="C31" s="45">
        <v>196.7</v>
      </c>
      <c r="D31" s="45">
        <v>39.71</v>
      </c>
      <c r="E31" s="45">
        <v>2</v>
      </c>
      <c r="F31" s="45">
        <v>3</v>
      </c>
      <c r="G31" s="47">
        <f t="shared" si="0"/>
        <v>-5.8921858814310681</v>
      </c>
      <c r="H31" s="47">
        <f t="shared" si="1"/>
        <v>-4.3237206798493801</v>
      </c>
      <c r="I31" s="47">
        <f t="shared" si="2"/>
        <v>-8.5527614458743244</v>
      </c>
      <c r="J31">
        <f t="shared" si="3"/>
        <v>-5.1647946569820959</v>
      </c>
      <c r="K31">
        <f t="shared" si="4"/>
        <v>-5.5259754805082579</v>
      </c>
      <c r="L31">
        <f t="shared" si="5"/>
        <v>-8.623050212068641</v>
      </c>
    </row>
    <row r="32" spans="1:12" x14ac:dyDescent="0.25">
      <c r="A32" s="45">
        <v>151.30000000000001</v>
      </c>
      <c r="B32" s="45">
        <v>85.75</v>
      </c>
      <c r="C32" s="45">
        <v>152.04</v>
      </c>
      <c r="D32" s="45">
        <v>65.47</v>
      </c>
      <c r="E32" s="45">
        <v>2</v>
      </c>
      <c r="F32" s="45">
        <v>2</v>
      </c>
      <c r="G32" s="47">
        <f t="shared" si="0"/>
        <v>5.314830566660973</v>
      </c>
      <c r="H32" s="47">
        <f t="shared" si="1"/>
        <v>6.5271816050365743</v>
      </c>
      <c r="I32" s="47">
        <f t="shared" si="2"/>
        <v>-0.44525100517882521</v>
      </c>
      <c r="J32">
        <f t="shared" si="3"/>
        <v>5.1405003337477524</v>
      </c>
      <c r="K32">
        <f t="shared" si="4"/>
        <v>4.5450203912582481</v>
      </c>
      <c r="L32">
        <f t="shared" si="5"/>
        <v>-0.51553977137314178</v>
      </c>
    </row>
    <row r="33" spans="1:12" x14ac:dyDescent="0.25">
      <c r="A33" s="45">
        <v>148.32</v>
      </c>
      <c r="B33" s="45">
        <v>88.13</v>
      </c>
      <c r="C33" s="45">
        <v>179.57</v>
      </c>
      <c r="D33" s="45">
        <v>40.76</v>
      </c>
      <c r="E33" s="45">
        <v>2</v>
      </c>
      <c r="F33" s="45">
        <v>3</v>
      </c>
      <c r="G33" s="47">
        <f t="shared" si="0"/>
        <v>-3.1746617475894112</v>
      </c>
      <c r="H33" s="47">
        <f t="shared" si="1"/>
        <v>-1.7427893721546184</v>
      </c>
      <c r="I33" s="47">
        <f t="shared" si="2"/>
        <v>-6.0836531753068925</v>
      </c>
      <c r="J33">
        <f t="shared" si="3"/>
        <v>-2.6061027770382594</v>
      </c>
      <c r="K33">
        <f t="shared" si="4"/>
        <v>-2.9768338363917337</v>
      </c>
      <c r="L33">
        <f t="shared" si="5"/>
        <v>-6.1539419415012091</v>
      </c>
    </row>
    <row r="34" spans="1:12" x14ac:dyDescent="0.25">
      <c r="A34" s="46">
        <v>154.77000000000001</v>
      </c>
      <c r="B34" s="46">
        <v>83.93</v>
      </c>
      <c r="C34" s="46">
        <v>128.28</v>
      </c>
      <c r="D34" s="46">
        <v>67.180000000000007</v>
      </c>
      <c r="E34" s="46">
        <v>3</v>
      </c>
      <c r="F34" s="46">
        <v>2</v>
      </c>
      <c r="G34" s="47">
        <f t="shared" si="0"/>
        <v>5.0049374217574325</v>
      </c>
      <c r="H34" s="47">
        <f t="shared" si="1"/>
        <v>6.027828708279543</v>
      </c>
      <c r="I34" s="47">
        <f t="shared" si="2"/>
        <v>-1.126715705257503</v>
      </c>
      <c r="J34">
        <f t="shared" si="3"/>
        <v>4.6049289403677847</v>
      </c>
      <c r="K34">
        <f t="shared" si="4"/>
        <v>3.9938957566738083</v>
      </c>
      <c r="L34">
        <f t="shared" si="5"/>
        <v>-1.1970044714518195</v>
      </c>
    </row>
    <row r="35" spans="1:12" x14ac:dyDescent="0.25">
      <c r="A35" s="46">
        <v>148.34</v>
      </c>
      <c r="B35" s="46">
        <v>89.51</v>
      </c>
      <c r="C35" s="46">
        <v>159.41</v>
      </c>
      <c r="D35" s="46">
        <v>64.52</v>
      </c>
      <c r="E35" s="46">
        <v>3</v>
      </c>
      <c r="F35" s="46">
        <v>3</v>
      </c>
      <c r="G35" s="47">
        <f t="shared" si="0"/>
        <v>7.5450905774516954</v>
      </c>
      <c r="H35" s="47">
        <f t="shared" si="1"/>
        <v>8.8162092240411098</v>
      </c>
      <c r="I35" s="47">
        <f t="shared" si="2"/>
        <v>1.9449498378932972</v>
      </c>
      <c r="J35">
        <f t="shared" si="3"/>
        <v>7.4496493397650383</v>
      </c>
      <c r="K35">
        <f t="shared" si="4"/>
        <v>6.8628100868335764</v>
      </c>
      <c r="L35">
        <f t="shared" si="5"/>
        <v>1.8746610716989807</v>
      </c>
    </row>
    <row r="36" spans="1:12" x14ac:dyDescent="0.25">
      <c r="A36" s="46">
        <v>152.29</v>
      </c>
      <c r="B36" s="46">
        <v>87.86</v>
      </c>
      <c r="C36" s="46">
        <v>168.93</v>
      </c>
      <c r="D36" s="46">
        <v>58.17</v>
      </c>
      <c r="E36" s="46">
        <v>3</v>
      </c>
      <c r="F36" s="46">
        <v>3</v>
      </c>
      <c r="G36" s="47">
        <f t="shared" si="0"/>
        <v>3.2679048624378595</v>
      </c>
      <c r="H36" s="47">
        <f t="shared" si="1"/>
        <v>4.6149349920931542</v>
      </c>
      <c r="I36" s="47">
        <f t="shared" si="2"/>
        <v>-1.5800612647608219</v>
      </c>
      <c r="J36">
        <f t="shared" si="3"/>
        <v>3.3828706946917393</v>
      </c>
      <c r="K36">
        <f t="shared" si="4"/>
        <v>2.8537876298587719</v>
      </c>
      <c r="L36">
        <f t="shared" si="5"/>
        <v>-1.6503500309551384</v>
      </c>
    </row>
    <row r="37" spans="1:12" x14ac:dyDescent="0.25">
      <c r="A37" s="46">
        <v>152.65</v>
      </c>
      <c r="B37" s="46">
        <v>86.71</v>
      </c>
      <c r="C37" s="46">
        <v>126.44</v>
      </c>
      <c r="D37" s="46">
        <v>35.799999999999997</v>
      </c>
      <c r="E37" s="46">
        <v>3</v>
      </c>
      <c r="F37" s="46">
        <v>3</v>
      </c>
      <c r="G37" s="47">
        <f t="shared" si="0"/>
        <v>-5.1773921600508146</v>
      </c>
      <c r="H37" s="47">
        <f t="shared" si="1"/>
        <v>-4.1691728408439559</v>
      </c>
      <c r="I37" s="47">
        <f t="shared" si="2"/>
        <v>-7.9818059162328581</v>
      </c>
      <c r="J37">
        <f t="shared" si="3"/>
        <v>-4.9274314251136957</v>
      </c>
      <c r="K37">
        <f t="shared" si="4"/>
        <v>-5.2530489895114982</v>
      </c>
      <c r="L37">
        <f t="shared" si="5"/>
        <v>-8.0520946824271746</v>
      </c>
    </row>
    <row r="38" spans="1:12" x14ac:dyDescent="0.25">
      <c r="A38" s="46">
        <v>164.94</v>
      </c>
      <c r="B38" s="46">
        <v>83.32</v>
      </c>
      <c r="C38" s="46">
        <v>176.03</v>
      </c>
      <c r="D38" s="46">
        <v>66.14</v>
      </c>
      <c r="E38" s="46">
        <v>3</v>
      </c>
      <c r="F38" s="46">
        <v>3</v>
      </c>
      <c r="G38" s="47">
        <f t="shared" si="0"/>
        <v>1.7437085694493817</v>
      </c>
      <c r="H38" s="47">
        <f t="shared" si="1"/>
        <v>3.1473533555928768</v>
      </c>
      <c r="I38" s="47">
        <f t="shared" si="2"/>
        <v>-3.8964330021228193</v>
      </c>
      <c r="J38">
        <f t="shared" si="3"/>
        <v>1.7464812113582298</v>
      </c>
      <c r="K38">
        <f t="shared" si="4"/>
        <v>1.1449073088646315</v>
      </c>
      <c r="L38">
        <f t="shared" si="5"/>
        <v>-3.9667217683171359</v>
      </c>
    </row>
    <row r="39" spans="1:12" x14ac:dyDescent="0.25">
      <c r="A39" s="46">
        <v>169.15</v>
      </c>
      <c r="B39" s="46">
        <v>82.54</v>
      </c>
      <c r="C39" s="46">
        <v>194.43</v>
      </c>
      <c r="D39" s="46">
        <v>44.71</v>
      </c>
      <c r="E39" s="46">
        <v>3</v>
      </c>
      <c r="F39" s="46">
        <v>3</v>
      </c>
      <c r="G39" s="47">
        <f t="shared" si="0"/>
        <v>-8.135680722683361</v>
      </c>
      <c r="H39" s="47">
        <f t="shared" si="1"/>
        <v>-6.585316263387341</v>
      </c>
      <c r="I39" s="47">
        <f t="shared" si="2"/>
        <v>-11.346847682399563</v>
      </c>
      <c r="J39">
        <f t="shared" si="3"/>
        <v>-7.5322922774292351</v>
      </c>
      <c r="K39">
        <f t="shared" si="4"/>
        <v>-7.9389504144187839</v>
      </c>
      <c r="L39">
        <f t="shared" si="5"/>
        <v>-11.41713644859388</v>
      </c>
    </row>
    <row r="40" spans="1:12" x14ac:dyDescent="0.25">
      <c r="A40" s="46">
        <v>151.58000000000001</v>
      </c>
      <c r="B40" s="46">
        <v>84.11</v>
      </c>
      <c r="C40" s="46">
        <v>183.67</v>
      </c>
      <c r="D40" s="46">
        <v>55.05</v>
      </c>
      <c r="E40" s="46">
        <v>3</v>
      </c>
      <c r="F40" s="46">
        <v>3</v>
      </c>
      <c r="G40" s="47">
        <f t="shared" si="0"/>
        <v>-0.68380241965708422</v>
      </c>
      <c r="H40" s="47">
        <f t="shared" si="1"/>
        <v>0.78076292642582246</v>
      </c>
      <c r="I40" s="47">
        <f t="shared" si="2"/>
        <v>-5.0819591629640897</v>
      </c>
      <c r="J40">
        <f t="shared" si="3"/>
        <v>-0.3852184999442585</v>
      </c>
      <c r="K40">
        <f t="shared" si="4"/>
        <v>-0.88592372117606999</v>
      </c>
      <c r="L40">
        <f t="shared" si="5"/>
        <v>-5.1522479291584062</v>
      </c>
    </row>
    <row r="41" spans="1:12" x14ac:dyDescent="0.25">
      <c r="A41" s="46">
        <v>159.82</v>
      </c>
      <c r="B41" s="46">
        <v>85.64</v>
      </c>
      <c r="C41" s="46">
        <v>141.78</v>
      </c>
      <c r="D41" s="46">
        <v>67.510000000000005</v>
      </c>
      <c r="E41" s="46">
        <v>3</v>
      </c>
      <c r="F41" s="46">
        <v>3</v>
      </c>
      <c r="G41" s="47">
        <f t="shared" si="0"/>
        <v>5.2877228918869577</v>
      </c>
      <c r="H41" s="47">
        <f t="shared" si="1"/>
        <v>6.4182617646894613</v>
      </c>
      <c r="I41" s="47">
        <f t="shared" si="2"/>
        <v>-0.77142703194474649</v>
      </c>
      <c r="J41">
        <f t="shared" si="3"/>
        <v>4.988372462341701</v>
      </c>
      <c r="K41">
        <f t="shared" si="4"/>
        <v>4.374337775959134</v>
      </c>
      <c r="L41">
        <f t="shared" si="5"/>
        <v>-0.84171579813906305</v>
      </c>
    </row>
    <row r="42" spans="1:12" x14ac:dyDescent="0.25">
      <c r="A42" s="46">
        <v>168.46</v>
      </c>
      <c r="B42" s="46">
        <v>85.09</v>
      </c>
      <c r="C42" s="46">
        <v>186.99</v>
      </c>
      <c r="D42" s="46">
        <v>53.29</v>
      </c>
      <c r="E42" s="46">
        <v>3</v>
      </c>
      <c r="F42" s="46">
        <v>3</v>
      </c>
      <c r="G42" s="47">
        <f t="shared" si="0"/>
        <v>-2.8461578420361207</v>
      </c>
      <c r="H42" s="47">
        <f t="shared" si="1"/>
        <v>-1.355119163623506</v>
      </c>
      <c r="I42" s="47">
        <f t="shared" si="2"/>
        <v>-7.0304045431618931</v>
      </c>
      <c r="J42">
        <f t="shared" si="3"/>
        <v>-2.4838230730015596</v>
      </c>
      <c r="K42">
        <f t="shared" si="4"/>
        <v>-2.968520279894264</v>
      </c>
      <c r="L42">
        <f t="shared" si="5"/>
        <v>-7.1006933093562097</v>
      </c>
    </row>
    <row r="43" spans="1:12" x14ac:dyDescent="0.25">
      <c r="A43" s="46">
        <v>162.77000000000001</v>
      </c>
      <c r="B43" s="46">
        <v>83.26</v>
      </c>
      <c r="C43" s="46">
        <v>138.05000000000001</v>
      </c>
      <c r="D43" s="46">
        <v>35.299999999999997</v>
      </c>
      <c r="E43" s="46">
        <v>3</v>
      </c>
      <c r="F43" s="46">
        <v>3</v>
      </c>
      <c r="G43" s="47">
        <f t="shared" si="0"/>
        <v>-9.1250636539141468</v>
      </c>
      <c r="H43" s="47">
        <f t="shared" si="1"/>
        <v>-8.0242674105061482</v>
      </c>
      <c r="I43" s="47">
        <f t="shared" si="2"/>
        <v>-11.783651420596321</v>
      </c>
      <c r="J43">
        <f t="shared" si="3"/>
        <v>-8.7719357910849709</v>
      </c>
      <c r="K43">
        <f t="shared" si="4"/>
        <v>-9.0930056241364312</v>
      </c>
      <c r="L43">
        <f t="shared" si="5"/>
        <v>-11.853940186790638</v>
      </c>
    </row>
  </sheetData>
  <mergeCells count="1">
    <mergeCell ref="A12:Y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2" zoomScale="80" zoomScaleNormal="80"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-1.9270099801347444</v>
      </c>
    </row>
    <row r="2" spans="1:25" x14ac:dyDescent="0.25">
      <c r="A2" t="s">
        <v>2</v>
      </c>
      <c r="B2">
        <v>4.6552579950648001</v>
      </c>
      <c r="C2">
        <v>4.6552579950648045</v>
      </c>
    </row>
    <row r="3" spans="1:25" x14ac:dyDescent="0.25">
      <c r="A3" t="s">
        <v>3</v>
      </c>
      <c r="B3">
        <v>-0.52906682817044748</v>
      </c>
      <c r="C3">
        <v>-0.52906682817044748</v>
      </c>
      <c r="D3">
        <v>-0.52906682817044748</v>
      </c>
      <c r="E3">
        <v>-0.52906682817044737</v>
      </c>
    </row>
    <row r="4" spans="1:25" x14ac:dyDescent="0.25">
      <c r="A4" t="s">
        <v>4</v>
      </c>
      <c r="B4">
        <v>1.7315223767365799</v>
      </c>
      <c r="C4">
        <v>1.7315223767365828</v>
      </c>
      <c r="D4">
        <v>1.7315223767365824</v>
      </c>
      <c r="E4">
        <v>1.7315223767365844</v>
      </c>
    </row>
    <row r="5" spans="1:25" x14ac:dyDescent="0.25">
      <c r="A5" t="s">
        <v>5</v>
      </c>
      <c r="B5">
        <v>-127.24788649279201</v>
      </c>
      <c r="C5">
        <v>-127.24788649279222</v>
      </c>
      <c r="D5">
        <v>-127.24788649279225</v>
      </c>
      <c r="E5">
        <v>-127.24788649279223</v>
      </c>
      <c r="F5">
        <v>125.24788649279225</v>
      </c>
    </row>
    <row r="7" spans="1:25" ht="23.25" x14ac:dyDescent="0.35">
      <c r="A7" s="49" t="s">
        <v>72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10" spans="1:25" x14ac:dyDescent="0.25">
      <c r="A10" s="47">
        <v>140.36000000000001</v>
      </c>
      <c r="B10" s="47">
        <v>88.52</v>
      </c>
      <c r="C10" s="47">
        <v>140.24</v>
      </c>
      <c r="D10" s="47">
        <v>76.5</v>
      </c>
      <c r="E10" s="47">
        <v>1</v>
      </c>
      <c r="F10" s="47">
        <v>1</v>
      </c>
      <c r="G10">
        <f>(A10*$B$1)+(B10*$B$2)+($B$3*C10)+($B$4*D10)+$B$5</f>
        <v>72.62556025635611</v>
      </c>
      <c r="H10">
        <f>(A10*B1)+(B10*B2)+(B3*C10)+(B4*D10)+B5</f>
        <v>72.62556025635611</v>
      </c>
    </row>
    <row r="11" spans="1:25" x14ac:dyDescent="0.25">
      <c r="A11" s="47">
        <v>145.75</v>
      </c>
      <c r="B11" s="47">
        <v>88.04</v>
      </c>
      <c r="C11" s="47">
        <v>153.22</v>
      </c>
      <c r="D11" s="47">
        <v>61.25</v>
      </c>
      <c r="E11" s="47">
        <v>1</v>
      </c>
      <c r="F11" s="47">
        <v>2</v>
      </c>
      <c r="G11">
        <f t="shared" ref="G11:G39" si="0">(A11*$B$1)+(B11*$B$2)+($B$3*C11)+($B$4*D11)+$B$5</f>
        <v>26.731448950913617</v>
      </c>
      <c r="H11">
        <f t="shared" ref="H11:H39" si="1">(A11*B2)+(B11*B3)+(B4*C11)+(B5*D11)+B6</f>
        <v>-6896.7043798913628</v>
      </c>
    </row>
    <row r="12" spans="1:25" x14ac:dyDescent="0.25">
      <c r="A12" s="47">
        <v>147.47999999999999</v>
      </c>
      <c r="B12" s="47">
        <v>85.2</v>
      </c>
      <c r="C12" s="47">
        <v>140.72999999999999</v>
      </c>
      <c r="D12" s="47">
        <v>67.69</v>
      </c>
      <c r="E12" s="47">
        <v>1</v>
      </c>
      <c r="F12" s="47">
        <v>1</v>
      </c>
      <c r="G12">
        <f t="shared" si="0"/>
        <v>27.935837769328899</v>
      </c>
      <c r="H12">
        <f t="shared" si="1"/>
        <v>-17838.096135451236</v>
      </c>
    </row>
    <row r="13" spans="1:25" x14ac:dyDescent="0.25">
      <c r="A13" s="47">
        <v>138.72999999999999</v>
      </c>
      <c r="B13" s="47">
        <v>86.98</v>
      </c>
      <c r="C13" s="47">
        <v>142.26</v>
      </c>
      <c r="D13" s="47">
        <v>76.010000000000005</v>
      </c>
      <c r="E13" s="47">
        <v>1</v>
      </c>
      <c r="F13" s="47">
        <v>1</v>
      </c>
      <c r="G13">
        <f t="shared" si="0"/>
        <v>66.680328254070801</v>
      </c>
      <c r="H13">
        <f t="shared" si="1"/>
        <v>-10827.807067818385</v>
      </c>
    </row>
    <row r="14" spans="1:25" x14ac:dyDescent="0.25">
      <c r="A14" s="47">
        <v>145.31</v>
      </c>
      <c r="B14" s="47">
        <v>81.99</v>
      </c>
      <c r="C14" s="47">
        <v>143.11000000000001</v>
      </c>
      <c r="D14" s="47">
        <v>58.64</v>
      </c>
      <c r="E14" s="47">
        <v>1</v>
      </c>
      <c r="F14" s="47">
        <v>1</v>
      </c>
      <c r="G14">
        <f t="shared" si="0"/>
        <v>0.24461470155149811</v>
      </c>
      <c r="H14">
        <f t="shared" si="1"/>
        <v>-18490.390386267605</v>
      </c>
    </row>
    <row r="15" spans="1:25" x14ac:dyDescent="0.25">
      <c r="A15" s="47">
        <v>145.25</v>
      </c>
      <c r="B15" s="47">
        <v>87.85</v>
      </c>
      <c r="C15" s="47">
        <v>149</v>
      </c>
      <c r="D15" s="47">
        <v>66.2</v>
      </c>
      <c r="E15" s="47">
        <v>1</v>
      </c>
      <c r="F15" s="47">
        <v>2</v>
      </c>
      <c r="G15">
        <f t="shared" si="0"/>
        <v>37.61415270164396</v>
      </c>
      <c r="H15">
        <f t="shared" si="1"/>
        <v>88.52</v>
      </c>
    </row>
    <row r="16" spans="1:25" x14ac:dyDescent="0.25">
      <c r="A16" s="47">
        <v>155.59</v>
      </c>
      <c r="B16" s="47">
        <v>84.82</v>
      </c>
      <c r="C16" s="47">
        <v>121.54</v>
      </c>
      <c r="D16" s="47">
        <v>59.6</v>
      </c>
      <c r="E16" s="47">
        <v>1</v>
      </c>
      <c r="F16" s="47">
        <v>2</v>
      </c>
      <c r="G16">
        <f t="shared" si="0"/>
        <v>6.6835651971034196</v>
      </c>
      <c r="H16">
        <f t="shared" si="1"/>
        <v>5363.8319999999994</v>
      </c>
    </row>
    <row r="17" spans="1:8" x14ac:dyDescent="0.25">
      <c r="A17" s="47">
        <v>151.11000000000001</v>
      </c>
      <c r="B17" s="47">
        <v>85.41</v>
      </c>
      <c r="C17" s="47">
        <v>102.73</v>
      </c>
      <c r="D17" s="47">
        <v>55.1</v>
      </c>
      <c r="E17" s="47">
        <v>1</v>
      </c>
      <c r="F17" s="47">
        <v>1</v>
      </c>
      <c r="G17">
        <f t="shared" si="0"/>
        <v>20.223068467766822</v>
      </c>
      <c r="H17">
        <f t="shared" si="1"/>
        <v>14029.863600000001</v>
      </c>
    </row>
    <row r="18" spans="1:8" x14ac:dyDescent="0.25">
      <c r="A18" s="47">
        <v>144.69</v>
      </c>
      <c r="B18" s="47">
        <v>88.05</v>
      </c>
      <c r="C18" s="47">
        <v>115.67</v>
      </c>
      <c r="D18" s="47">
        <v>58.01</v>
      </c>
      <c r="E18" s="47">
        <v>1</v>
      </c>
      <c r="F18" s="47">
        <v>1</v>
      </c>
      <c r="G18">
        <f t="shared" si="0"/>
        <v>43.076959006980772</v>
      </c>
      <c r="H18">
        <f t="shared" si="1"/>
        <v>23007.2048</v>
      </c>
    </row>
    <row r="19" spans="1:8" x14ac:dyDescent="0.25">
      <c r="A19" s="47">
        <v>152.26</v>
      </c>
      <c r="B19" s="47">
        <v>86.59</v>
      </c>
      <c r="C19" s="47">
        <v>105.47</v>
      </c>
      <c r="D19" s="47">
        <v>58.29</v>
      </c>
      <c r="E19" s="47">
        <v>1</v>
      </c>
      <c r="F19" s="47">
        <v>1</v>
      </c>
      <c r="G19">
        <f t="shared" si="0"/>
        <v>27.574124697391042</v>
      </c>
      <c r="H19">
        <f t="shared" si="1"/>
        <v>35239.536999999997</v>
      </c>
    </row>
    <row r="20" spans="1:8" x14ac:dyDescent="0.25">
      <c r="A20" s="45">
        <v>169.71</v>
      </c>
      <c r="B20" s="45">
        <v>83.36</v>
      </c>
      <c r="C20" s="45">
        <v>176.65</v>
      </c>
      <c r="D20" s="45">
        <v>55.11</v>
      </c>
      <c r="E20" s="45">
        <v>2</v>
      </c>
      <c r="F20" s="45">
        <v>3</v>
      </c>
      <c r="G20">
        <f t="shared" si="0"/>
        <v>-64.253900767214432</v>
      </c>
      <c r="H20">
        <f t="shared" si="1"/>
        <v>42014.876300000004</v>
      </c>
    </row>
    <row r="21" spans="1:8" x14ac:dyDescent="0.25">
      <c r="A21" s="45">
        <v>162.29</v>
      </c>
      <c r="B21" s="45">
        <v>85.19</v>
      </c>
      <c r="C21" s="45">
        <v>107.54</v>
      </c>
      <c r="D21" s="45">
        <v>41.28</v>
      </c>
      <c r="E21" s="45">
        <v>2</v>
      </c>
      <c r="F21" s="45">
        <v>3</v>
      </c>
      <c r="G21">
        <f t="shared" si="0"/>
        <v>-28.819510559053242</v>
      </c>
      <c r="H21">
        <f t="shared" si="1"/>
        <v>33765.406799999997</v>
      </c>
    </row>
    <row r="22" spans="1:8" x14ac:dyDescent="0.25">
      <c r="A22" s="45">
        <v>153.24</v>
      </c>
      <c r="B22" s="45">
        <v>87.55</v>
      </c>
      <c r="C22" s="45">
        <v>110.58</v>
      </c>
      <c r="D22" s="45">
        <v>50.67</v>
      </c>
      <c r="E22" s="45">
        <v>2</v>
      </c>
      <c r="F22" s="45">
        <v>2</v>
      </c>
      <c r="G22">
        <f t="shared" si="0"/>
        <v>14.256970589437415</v>
      </c>
      <c r="H22">
        <f t="shared" si="1"/>
        <v>34604.732100000008</v>
      </c>
    </row>
    <row r="23" spans="1:8" x14ac:dyDescent="0.25">
      <c r="A23" s="45">
        <v>154.47999999999999</v>
      </c>
      <c r="B23" s="45">
        <v>87.19</v>
      </c>
      <c r="C23" s="45">
        <v>152.27000000000001</v>
      </c>
      <c r="D23" s="45">
        <v>71.66</v>
      </c>
      <c r="E23" s="45">
        <v>2</v>
      </c>
      <c r="F23" s="45">
        <v>2</v>
      </c>
      <c r="G23">
        <f t="shared" si="0"/>
        <v>24.479443957121887</v>
      </c>
      <c r="H23">
        <f t="shared" si="1"/>
        <v>39449.528700000003</v>
      </c>
    </row>
    <row r="24" spans="1:8" x14ac:dyDescent="0.25">
      <c r="A24" s="45">
        <v>161.04</v>
      </c>
      <c r="B24" s="45">
        <v>80.83</v>
      </c>
      <c r="C24" s="45">
        <v>198.9</v>
      </c>
      <c r="D24" s="45">
        <v>45.83</v>
      </c>
      <c r="E24" s="45">
        <v>2</v>
      </c>
      <c r="F24" s="45">
        <v>3</v>
      </c>
      <c r="G24">
        <f t="shared" si="0"/>
        <v>-87.164791549867971</v>
      </c>
      <c r="H24">
        <f t="shared" si="1"/>
        <v>42113.335099999997</v>
      </c>
    </row>
    <row r="25" spans="1:8" x14ac:dyDescent="0.25">
      <c r="A25" s="45">
        <v>154.99</v>
      </c>
      <c r="B25" s="45">
        <v>83.96</v>
      </c>
      <c r="C25" s="45">
        <v>145.55000000000001</v>
      </c>
      <c r="D25" s="45">
        <v>63.32</v>
      </c>
      <c r="E25" s="45">
        <v>2</v>
      </c>
      <c r="F25" s="45">
        <v>2</v>
      </c>
      <c r="G25">
        <f t="shared" si="0"/>
        <v>-2.425381993483839</v>
      </c>
      <c r="H25">
        <f t="shared" si="1"/>
        <v>38699.191699999996</v>
      </c>
    </row>
    <row r="26" spans="1:8" x14ac:dyDescent="0.25">
      <c r="A26" s="45">
        <v>151.05000000000001</v>
      </c>
      <c r="B26" s="45">
        <v>84.94</v>
      </c>
      <c r="C26" s="45">
        <v>179.42</v>
      </c>
      <c r="D26" s="45">
        <v>43.78</v>
      </c>
      <c r="E26" s="45">
        <v>2</v>
      </c>
      <c r="F26" s="45">
        <v>3</v>
      </c>
      <c r="G26">
        <f t="shared" si="0"/>
        <v>-42.024250548155322</v>
      </c>
      <c r="H26">
        <f t="shared" si="1"/>
        <v>39650.816100000004</v>
      </c>
    </row>
    <row r="27" spans="1:8" x14ac:dyDescent="0.25">
      <c r="A27" s="45">
        <v>160.5</v>
      </c>
      <c r="B27" s="45">
        <v>87.51</v>
      </c>
      <c r="C27" s="45">
        <v>196.7</v>
      </c>
      <c r="D27" s="45">
        <v>39.71</v>
      </c>
      <c r="E27" s="45">
        <v>2</v>
      </c>
      <c r="F27" s="45">
        <v>3</v>
      </c>
      <c r="G27">
        <f t="shared" si="0"/>
        <v>-64.460052677215216</v>
      </c>
      <c r="H27">
        <f t="shared" si="1"/>
        <v>41576.872799999997</v>
      </c>
    </row>
    <row r="28" spans="1:8" x14ac:dyDescent="0.25">
      <c r="A28" s="45">
        <v>151.30000000000001</v>
      </c>
      <c r="B28" s="45">
        <v>85.75</v>
      </c>
      <c r="C28" s="45">
        <v>152.04</v>
      </c>
      <c r="D28" s="45">
        <v>65.47</v>
      </c>
      <c r="E28" s="45">
        <v>2</v>
      </c>
      <c r="F28" s="45">
        <v>2</v>
      </c>
      <c r="G28">
        <f t="shared" si="0"/>
        <v>13.307326039536818</v>
      </c>
      <c r="H28">
        <f t="shared" si="1"/>
        <v>39020.563099999999</v>
      </c>
    </row>
    <row r="29" spans="1:8" x14ac:dyDescent="0.25">
      <c r="A29" s="45">
        <v>148.32</v>
      </c>
      <c r="B29" s="45">
        <v>88.13</v>
      </c>
      <c r="C29" s="45">
        <v>179.57</v>
      </c>
      <c r="D29" s="45">
        <v>40.76</v>
      </c>
      <c r="E29" s="45">
        <v>2</v>
      </c>
      <c r="F29" s="45">
        <v>3</v>
      </c>
      <c r="G29">
        <f t="shared" si="0"/>
        <v>-27.221797900100697</v>
      </c>
      <c r="H29">
        <f t="shared" si="1"/>
        <v>39227.7978</v>
      </c>
    </row>
    <row r="30" spans="1:8" x14ac:dyDescent="0.25">
      <c r="A30" s="46">
        <v>154.77000000000001</v>
      </c>
      <c r="B30" s="46">
        <v>83.93</v>
      </c>
      <c r="C30" s="46">
        <v>128.28</v>
      </c>
      <c r="D30" s="46">
        <v>67.180000000000007</v>
      </c>
      <c r="E30" s="46">
        <v>3</v>
      </c>
      <c r="F30" s="46">
        <v>2</v>
      </c>
      <c r="G30">
        <f t="shared" si="0"/>
        <v>13.679562959000762</v>
      </c>
      <c r="H30">
        <f t="shared" si="1"/>
        <v>37231.780399999996</v>
      </c>
    </row>
    <row r="31" spans="1:8" x14ac:dyDescent="0.25">
      <c r="A31" s="46">
        <v>148.34</v>
      </c>
      <c r="B31" s="46">
        <v>89.51</v>
      </c>
      <c r="C31" s="46">
        <v>159.41</v>
      </c>
      <c r="D31" s="46">
        <v>64.52</v>
      </c>
      <c r="E31" s="46">
        <v>3</v>
      </c>
      <c r="F31" s="46">
        <v>3</v>
      </c>
      <c r="G31">
        <f t="shared" si="0"/>
        <v>30.97087686066341</v>
      </c>
      <c r="H31">
        <f t="shared" si="1"/>
        <v>39178.693400000004</v>
      </c>
    </row>
    <row r="32" spans="1:8" x14ac:dyDescent="0.25">
      <c r="A32" s="46">
        <v>152.29</v>
      </c>
      <c r="B32" s="46">
        <v>87.86</v>
      </c>
      <c r="C32" s="46">
        <v>168.93</v>
      </c>
      <c r="D32" s="46">
        <v>58.17</v>
      </c>
      <c r="E32" s="46">
        <v>3</v>
      </c>
      <c r="F32" s="46">
        <v>3</v>
      </c>
      <c r="G32">
        <f t="shared" si="0"/>
        <v>-0.35387154918569763</v>
      </c>
      <c r="H32">
        <f t="shared" si="1"/>
        <v>39591.721499999992</v>
      </c>
    </row>
    <row r="33" spans="1:8" x14ac:dyDescent="0.25">
      <c r="A33" s="46">
        <v>152.65</v>
      </c>
      <c r="B33" s="46">
        <v>86.71</v>
      </c>
      <c r="C33" s="46">
        <v>126.44</v>
      </c>
      <c r="D33" s="46">
        <v>35.799999999999997</v>
      </c>
      <c r="E33" s="46">
        <v>3</v>
      </c>
      <c r="F33" s="46">
        <v>3</v>
      </c>
      <c r="G33">
        <f t="shared" si="0"/>
        <v>-22.655247874993776</v>
      </c>
      <c r="H33">
        <f t="shared" si="1"/>
        <v>33577.292699999998</v>
      </c>
    </row>
    <row r="34" spans="1:8" x14ac:dyDescent="0.25">
      <c r="A34" s="46">
        <v>164.94</v>
      </c>
      <c r="B34" s="46">
        <v>83.32</v>
      </c>
      <c r="C34" s="46">
        <v>176.03</v>
      </c>
      <c r="D34" s="46">
        <v>66.14</v>
      </c>
      <c r="E34" s="46">
        <v>3</v>
      </c>
      <c r="F34" s="46">
        <v>3</v>
      </c>
      <c r="G34">
        <f t="shared" si="0"/>
        <v>-35.821560232904133</v>
      </c>
      <c r="H34">
        <f t="shared" si="1"/>
        <v>42089.583499999993</v>
      </c>
    </row>
    <row r="35" spans="1:8" x14ac:dyDescent="0.25">
      <c r="A35" s="46">
        <v>169.15</v>
      </c>
      <c r="B35" s="46">
        <v>82.54</v>
      </c>
      <c r="C35" s="46">
        <v>194.43</v>
      </c>
      <c r="D35" s="46">
        <v>44.71</v>
      </c>
      <c r="E35" s="46">
        <v>3</v>
      </c>
      <c r="F35" s="46">
        <v>3</v>
      </c>
      <c r="G35">
        <f t="shared" si="0"/>
        <v>-94.406727657223058</v>
      </c>
      <c r="H35">
        <f t="shared" si="1"/>
        <v>42287.271200000003</v>
      </c>
    </row>
    <row r="36" spans="1:8" x14ac:dyDescent="0.25">
      <c r="A36" s="46">
        <v>151.58000000000001</v>
      </c>
      <c r="B36" s="46">
        <v>84.11</v>
      </c>
      <c r="C36" s="46">
        <v>183.67</v>
      </c>
      <c r="D36" s="46">
        <v>55.05</v>
      </c>
      <c r="E36" s="46">
        <v>3</v>
      </c>
      <c r="F36" s="46">
        <v>3</v>
      </c>
      <c r="G36">
        <f t="shared" si="0"/>
        <v>-29.643706807433631</v>
      </c>
      <c r="H36">
        <f t="shared" si="1"/>
        <v>41373.891900000002</v>
      </c>
    </row>
    <row r="37" spans="1:8" x14ac:dyDescent="0.25">
      <c r="A37" s="46">
        <v>159.82</v>
      </c>
      <c r="B37" s="46">
        <v>85.64</v>
      </c>
      <c r="C37" s="46">
        <v>141.78</v>
      </c>
      <c r="D37" s="46">
        <v>67.510000000000005</v>
      </c>
      <c r="E37" s="46">
        <v>3</v>
      </c>
      <c r="F37" s="46">
        <v>3</v>
      </c>
      <c r="G37">
        <f t="shared" si="0"/>
        <v>5.3376539349030878</v>
      </c>
      <c r="H37">
        <f t="shared" si="1"/>
        <v>39282.293699999995</v>
      </c>
    </row>
    <row r="38" spans="1:8" x14ac:dyDescent="0.25">
      <c r="A38" s="46">
        <v>168.46</v>
      </c>
      <c r="B38" s="46">
        <v>85.09</v>
      </c>
      <c r="C38" s="46">
        <v>186.99</v>
      </c>
      <c r="D38" s="46">
        <v>53.29</v>
      </c>
      <c r="E38" s="46">
        <v>3</v>
      </c>
      <c r="F38" s="46">
        <v>3</v>
      </c>
      <c r="G38">
        <f t="shared" si="0"/>
        <v>-62.413463689526864</v>
      </c>
      <c r="H38">
        <f t="shared" si="1"/>
        <v>43494.227800000001</v>
      </c>
    </row>
    <row r="39" spans="1:8" x14ac:dyDescent="0.25">
      <c r="A39" s="46">
        <v>162.77000000000001</v>
      </c>
      <c r="B39" s="46">
        <v>83.26</v>
      </c>
      <c r="C39" s="46">
        <v>138.05000000000001</v>
      </c>
      <c r="D39" s="46">
        <v>35.299999999999997</v>
      </c>
      <c r="E39" s="46">
        <v>3</v>
      </c>
      <c r="F39" s="46">
        <v>3</v>
      </c>
      <c r="G39">
        <f t="shared" si="0"/>
        <v>-65.225456020358138</v>
      </c>
      <c r="H39">
        <f t="shared" si="1"/>
        <v>36387.144699999997</v>
      </c>
    </row>
  </sheetData>
  <mergeCells count="1">
    <mergeCell ref="A7:Y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70" zoomScaleNormal="70" workbookViewId="0">
      <selection activeCell="G11" sqref="G11"/>
    </sheetView>
  </sheetViews>
  <sheetFormatPr defaultRowHeight="15" x14ac:dyDescent="0.25"/>
  <sheetData>
    <row r="1" spans="1:25" x14ac:dyDescent="0.25">
      <c r="A1" t="s">
        <v>1</v>
      </c>
      <c r="B1">
        <v>0.9779092509986228</v>
      </c>
    </row>
    <row r="2" spans="1:25" x14ac:dyDescent="0.25">
      <c r="A2" t="s">
        <v>2</v>
      </c>
      <c r="B2">
        <v>-2.4898505098785026</v>
      </c>
      <c r="C2">
        <v>-2.4898505098785031</v>
      </c>
    </row>
    <row r="3" spans="1:25" x14ac:dyDescent="0.25">
      <c r="A3" t="s">
        <v>3</v>
      </c>
      <c r="B3">
        <v>0.25867591447234689</v>
      </c>
      <c r="C3">
        <v>0.25867591447234689</v>
      </c>
      <c r="D3">
        <v>0.19023613746529613</v>
      </c>
      <c r="E3">
        <v>0.19023613746529616</v>
      </c>
    </row>
    <row r="4" spans="1:25" x14ac:dyDescent="0.25">
      <c r="A4" t="s">
        <v>4</v>
      </c>
      <c r="B4">
        <v>-0.98631529134378582</v>
      </c>
      <c r="C4">
        <v>-0.98631529134378582</v>
      </c>
      <c r="D4">
        <v>-0.98631529134378637</v>
      </c>
      <c r="E4">
        <v>-0.74802072683305543</v>
      </c>
      <c r="F4">
        <v>-1.7734598125824648</v>
      </c>
    </row>
    <row r="5" spans="1:25" x14ac:dyDescent="0.25">
      <c r="B5">
        <v>-1.0504775822878958</v>
      </c>
      <c r="C5">
        <v>-0.60085133470703267</v>
      </c>
    </row>
    <row r="6" spans="1:25" x14ac:dyDescent="0.25">
      <c r="A6" t="s">
        <v>5</v>
      </c>
      <c r="B6">
        <v>-83.211827247332963</v>
      </c>
      <c r="C6">
        <v>74.828603446617493</v>
      </c>
    </row>
    <row r="8" spans="1:25" ht="23.25" x14ac:dyDescent="0.35">
      <c r="A8" s="49" t="s">
        <v>56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10" spans="1:25" x14ac:dyDescent="0.25">
      <c r="A10" s="47">
        <v>140.36000000000001</v>
      </c>
      <c r="B10" s="47">
        <v>88.52</v>
      </c>
      <c r="C10" s="47">
        <v>140.24</v>
      </c>
      <c r="D10" s="47">
        <v>76.5</v>
      </c>
      <c r="E10" s="47">
        <v>1</v>
      </c>
      <c r="F10" s="47">
        <v>1</v>
      </c>
      <c r="G10">
        <f>(A10*$B$1)+(B10*$B$2)+($B$3*C10)+($E$4*D10)+$C$6</f>
        <v>-29.260496574787638</v>
      </c>
      <c r="H10">
        <f>(A10*$B$1)+(B10*$B$2)+($B$3*C10)+($C$5*D10)+$C$6</f>
        <v>-18.002038077146906</v>
      </c>
      <c r="I10">
        <f>(A10*$B$1)+(B10*$B$2)+($B$3*C10)+($B$5*D10)+$C$6</f>
        <v>-52.398446017082932</v>
      </c>
      <c r="J10">
        <f>(A10*$B$1)+(B10*$B$2)+($D$3*C10)+($B$5*D10)+$C$6</f>
        <v>-61.996440344551715</v>
      </c>
    </row>
    <row r="11" spans="1:25" x14ac:dyDescent="0.25">
      <c r="A11" s="47">
        <v>145.75</v>
      </c>
      <c r="B11" s="47">
        <v>88.04</v>
      </c>
      <c r="C11" s="47">
        <v>153.22</v>
      </c>
      <c r="D11" s="47">
        <v>61.25</v>
      </c>
      <c r="E11" s="47">
        <v>1</v>
      </c>
      <c r="F11" s="47">
        <v>2</v>
      </c>
      <c r="G11">
        <f t="shared" ref="G11:G39" si="0">(A11*$B$1)+(B11*$B$2)+($B$3*C11)+($E$4*D11)+$C$6</f>
        <v>-8.0295080131082557</v>
      </c>
      <c r="H11">
        <f t="shared" ref="H11:H39" si="1">(A11*$B$1)+(B11*$B$2)+($B$3*C11)+($C$5*D11)+$C$6</f>
        <v>0.98461725461062599</v>
      </c>
      <c r="I11">
        <f t="shared" ref="I11:I39" si="2">(A11*$B$1)+(B11*$B$2)+($B$3*C11)+($B$5*D11)+$C$6</f>
        <v>-26.554990409717234</v>
      </c>
      <c r="J11">
        <f t="shared" ref="J11:J39" si="3">(A11*$B$1)+(B11*$B$2)+($D$3*C11)+($B$5*D11)+$C$6</f>
        <v>-37.041333042737548</v>
      </c>
    </row>
    <row r="12" spans="1:25" x14ac:dyDescent="0.25">
      <c r="A12" s="47">
        <v>147.47999999999999</v>
      </c>
      <c r="B12" s="47">
        <v>85.2</v>
      </c>
      <c r="C12" s="47">
        <v>140.72999999999999</v>
      </c>
      <c r="D12" s="47">
        <v>67.69</v>
      </c>
      <c r="E12" s="47">
        <v>1</v>
      </c>
      <c r="F12" s="47">
        <v>1</v>
      </c>
      <c r="G12">
        <f t="shared" si="0"/>
        <v>-7.3146652133901995</v>
      </c>
      <c r="H12">
        <f t="shared" si="1"/>
        <v>2.647230939620286</v>
      </c>
      <c r="I12">
        <f t="shared" si="2"/>
        <v>-27.78796975912833</v>
      </c>
      <c r="J12">
        <f t="shared" si="3"/>
        <v>-37.419499577330583</v>
      </c>
    </row>
    <row r="13" spans="1:25" x14ac:dyDescent="0.25">
      <c r="A13" s="47">
        <v>138.72999999999999</v>
      </c>
      <c r="B13" s="47">
        <v>86.98</v>
      </c>
      <c r="C13" s="47">
        <v>142.26</v>
      </c>
      <c r="D13" s="47">
        <v>76.010000000000005</v>
      </c>
      <c r="E13" s="47">
        <v>1</v>
      </c>
      <c r="F13" s="47">
        <v>1</v>
      </c>
      <c r="G13">
        <f t="shared" si="0"/>
        <v>-26.131063365320216</v>
      </c>
      <c r="H13">
        <f t="shared" si="1"/>
        <v>-14.944717869821218</v>
      </c>
      <c r="I13">
        <f t="shared" si="2"/>
        <v>-49.12080894844263</v>
      </c>
      <c r="J13">
        <f t="shared" si="3"/>
        <v>-58.857051625465672</v>
      </c>
    </row>
    <row r="14" spans="1:25" x14ac:dyDescent="0.25">
      <c r="A14" s="47">
        <v>145.31</v>
      </c>
      <c r="B14" s="47">
        <v>81.99</v>
      </c>
      <c r="C14" s="47">
        <v>143.11000000000001</v>
      </c>
      <c r="D14" s="47">
        <v>58.64</v>
      </c>
      <c r="E14" s="47">
        <v>1</v>
      </c>
      <c r="F14" s="47">
        <v>1</v>
      </c>
      <c r="G14">
        <f t="shared" si="0"/>
        <v>5.9409281029361409</v>
      </c>
      <c r="H14">
        <f t="shared" si="1"/>
        <v>14.570941257206115</v>
      </c>
      <c r="I14">
        <f t="shared" si="2"/>
        <v>-11.795141900935704</v>
      </c>
      <c r="J14">
        <f t="shared" si="3"/>
        <v>-21.589558388414744</v>
      </c>
    </row>
    <row r="15" spans="1:25" x14ac:dyDescent="0.25">
      <c r="A15" s="47">
        <v>145.25</v>
      </c>
      <c r="B15" s="47">
        <v>87.85</v>
      </c>
      <c r="C15" s="47">
        <v>149</v>
      </c>
      <c r="D15" s="47">
        <v>66.2</v>
      </c>
      <c r="E15" s="47">
        <v>1</v>
      </c>
      <c r="F15" s="47">
        <v>2</v>
      </c>
      <c r="G15">
        <f t="shared" si="0"/>
        <v>-12.839705998627565</v>
      </c>
      <c r="H15">
        <f t="shared" si="1"/>
        <v>-3.0970922398848444</v>
      </c>
      <c r="I15">
        <f t="shared" si="2"/>
        <v>-32.862349829737994</v>
      </c>
      <c r="J15">
        <f t="shared" si="3"/>
        <v>-43.059876603788567</v>
      </c>
    </row>
    <row r="16" spans="1:25" x14ac:dyDescent="0.25">
      <c r="A16" s="47">
        <v>155.59</v>
      </c>
      <c r="B16" s="47">
        <v>84.82</v>
      </c>
      <c r="C16" s="47">
        <v>121.54</v>
      </c>
      <c r="D16" s="47">
        <v>59.6</v>
      </c>
      <c r="E16" s="47">
        <v>1</v>
      </c>
      <c r="F16" s="47">
        <v>2</v>
      </c>
      <c r="G16">
        <f t="shared" si="0"/>
        <v>2.6498188873175792</v>
      </c>
      <c r="H16">
        <f t="shared" si="1"/>
        <v>11.421114658028536</v>
      </c>
      <c r="I16">
        <f t="shared" si="2"/>
        <v>-15.376609697790897</v>
      </c>
      <c r="J16">
        <f t="shared" si="3"/>
        <v>-23.69478019522785</v>
      </c>
    </row>
    <row r="17" spans="1:10" x14ac:dyDescent="0.25">
      <c r="A17" s="47">
        <v>151.11000000000001</v>
      </c>
      <c r="B17" s="47">
        <v>85.41</v>
      </c>
      <c r="C17" s="47">
        <v>102.73</v>
      </c>
      <c r="D17" s="47">
        <v>55.1</v>
      </c>
      <c r="E17" s="47">
        <v>1</v>
      </c>
      <c r="F17" s="47">
        <v>1</v>
      </c>
      <c r="G17">
        <f t="shared" si="0"/>
        <v>-4.6998270384606684</v>
      </c>
      <c r="H17">
        <f t="shared" si="1"/>
        <v>3.409206467683191</v>
      </c>
      <c r="I17">
        <f t="shared" si="2"/>
        <v>-21.365199774022372</v>
      </c>
      <c r="J17">
        <f t="shared" si="3"/>
        <v>-28.396018065956682</v>
      </c>
    </row>
    <row r="18" spans="1:10" x14ac:dyDescent="0.25">
      <c r="A18" s="47">
        <v>144.69</v>
      </c>
      <c r="B18" s="47">
        <v>88.05</v>
      </c>
      <c r="C18" s="47">
        <v>115.67</v>
      </c>
      <c r="D18" s="47">
        <v>58.01</v>
      </c>
      <c r="E18" s="47">
        <v>1</v>
      </c>
      <c r="F18" s="47">
        <v>1</v>
      </c>
      <c r="G18">
        <f t="shared" si="0"/>
        <v>-16.380683757763123</v>
      </c>
      <c r="H18">
        <f t="shared" si="1"/>
        <v>-7.8433873205325284</v>
      </c>
      <c r="I18">
        <f t="shared" si="2"/>
        <v>-33.926205942698402</v>
      </c>
      <c r="J18">
        <f t="shared" si="3"/>
        <v>-41.842634949103967</v>
      </c>
    </row>
    <row r="19" spans="1:10" x14ac:dyDescent="0.25">
      <c r="A19" s="47">
        <v>152.26</v>
      </c>
      <c r="B19" s="47">
        <v>86.59</v>
      </c>
      <c r="C19" s="47">
        <v>105.47</v>
      </c>
      <c r="D19" s="47">
        <v>58.29</v>
      </c>
      <c r="E19" s="47">
        <v>1</v>
      </c>
      <c r="F19" s="47">
        <v>1</v>
      </c>
      <c r="G19">
        <f t="shared" si="0"/>
        <v>-8.1906691144121311</v>
      </c>
      <c r="H19">
        <f t="shared" si="1"/>
        <v>0.38783475261374178</v>
      </c>
      <c r="I19">
        <f t="shared" si="2"/>
        <v>-25.820879218874765</v>
      </c>
      <c r="J19">
        <f t="shared" si="3"/>
        <v>-33.039222499808417</v>
      </c>
    </row>
    <row r="20" spans="1:10" x14ac:dyDescent="0.25">
      <c r="A20" s="45">
        <v>169.71</v>
      </c>
      <c r="B20" s="45">
        <v>83.36</v>
      </c>
      <c r="C20" s="45">
        <v>176.65</v>
      </c>
      <c r="D20" s="45">
        <v>55.11</v>
      </c>
      <c r="E20" s="45">
        <v>2</v>
      </c>
      <c r="F20" s="45">
        <v>3</v>
      </c>
      <c r="G20">
        <f t="shared" si="0"/>
        <v>37.707321965892177</v>
      </c>
      <c r="H20">
        <f t="shared" si="1"/>
        <v>45.81782716595729</v>
      </c>
      <c r="I20">
        <f t="shared" si="2"/>
        <v>21.038924661775923</v>
      </c>
      <c r="J20">
        <f t="shared" si="3"/>
        <v>8.9490380534804075</v>
      </c>
    </row>
    <row r="21" spans="1:10" x14ac:dyDescent="0.25">
      <c r="A21" s="45">
        <v>162.29</v>
      </c>
      <c r="B21" s="45">
        <v>85.19</v>
      </c>
      <c r="C21" s="45">
        <v>107.54</v>
      </c>
      <c r="D21" s="45">
        <v>41.28</v>
      </c>
      <c r="E21" s="45">
        <v>2</v>
      </c>
      <c r="F21" s="45">
        <v>3</v>
      </c>
      <c r="G21">
        <f t="shared" si="0"/>
        <v>18.362843093321978</v>
      </c>
      <c r="H21">
        <f t="shared" si="1"/>
        <v>24.437995600284196</v>
      </c>
      <c r="I21">
        <f t="shared" si="2"/>
        <v>5.8774241001461718</v>
      </c>
      <c r="J21">
        <f t="shared" si="3"/>
        <v>-1.482589519192075</v>
      </c>
    </row>
    <row r="22" spans="1:10" x14ac:dyDescent="0.25">
      <c r="A22" s="45">
        <v>153.24</v>
      </c>
      <c r="B22" s="45">
        <v>87.55</v>
      </c>
      <c r="C22" s="45">
        <v>110.58</v>
      </c>
      <c r="D22" s="45">
        <v>50.67</v>
      </c>
      <c r="E22" s="45">
        <v>2</v>
      </c>
      <c r="F22" s="45">
        <v>2</v>
      </c>
      <c r="G22">
        <f t="shared" si="0"/>
        <v>-2.6008226764952269</v>
      </c>
      <c r="H22">
        <f t="shared" si="1"/>
        <v>4.8562504225303513</v>
      </c>
      <c r="I22">
        <f t="shared" si="2"/>
        <v>-17.926311542391986</v>
      </c>
      <c r="J22">
        <f t="shared" si="3"/>
        <v>-25.494382083831667</v>
      </c>
    </row>
    <row r="23" spans="1:10" x14ac:dyDescent="0.25">
      <c r="A23" s="45">
        <v>154.47999999999999</v>
      </c>
      <c r="B23" s="45">
        <v>87.19</v>
      </c>
      <c r="C23" s="45">
        <v>152.27000000000001</v>
      </c>
      <c r="D23" s="45">
        <v>71.66</v>
      </c>
      <c r="E23" s="45">
        <v>2</v>
      </c>
      <c r="F23" s="45">
        <v>2</v>
      </c>
      <c r="G23">
        <f t="shared" si="0"/>
        <v>-5.408625203574374</v>
      </c>
      <c r="H23">
        <f t="shared" si="1"/>
        <v>5.1375334361764118</v>
      </c>
      <c r="I23">
        <f t="shared" si="2"/>
        <v>-27.082683465468236</v>
      </c>
      <c r="J23">
        <f t="shared" si="3"/>
        <v>-37.504008310331855</v>
      </c>
    </row>
    <row r="24" spans="1:10" x14ac:dyDescent="0.25">
      <c r="A24" s="45">
        <v>161.04</v>
      </c>
      <c r="B24" s="45">
        <v>80.83</v>
      </c>
      <c r="C24" s="45">
        <v>198.9</v>
      </c>
      <c r="D24" s="45">
        <v>45.83</v>
      </c>
      <c r="E24" s="45">
        <v>2</v>
      </c>
      <c r="F24" s="45">
        <v>3</v>
      </c>
      <c r="G24">
        <f t="shared" si="0"/>
        <v>48.225341991747179</v>
      </c>
      <c r="H24">
        <f t="shared" si="1"/>
        <v>54.970115232882804</v>
      </c>
      <c r="I24">
        <f t="shared" si="2"/>
        <v>34.363744306251846</v>
      </c>
      <c r="J24">
        <f t="shared" si="3"/>
        <v>20.75107265954945</v>
      </c>
    </row>
    <row r="25" spans="1:10" x14ac:dyDescent="0.25">
      <c r="A25" s="45">
        <v>154.99</v>
      </c>
      <c r="B25" s="45">
        <v>83.96</v>
      </c>
      <c r="C25" s="45">
        <v>145.55000000000001</v>
      </c>
      <c r="D25" s="45">
        <v>63.32</v>
      </c>
      <c r="E25" s="45">
        <v>2</v>
      </c>
      <c r="F25" s="45">
        <v>2</v>
      </c>
      <c r="G25">
        <f t="shared" si="0"/>
        <v>7.6325163778760157</v>
      </c>
      <c r="H25">
        <f t="shared" si="1"/>
        <v>16.951282287295776</v>
      </c>
      <c r="I25">
        <f t="shared" si="2"/>
        <v>-11.519051709524476</v>
      </c>
      <c r="J25">
        <f t="shared" si="3"/>
        <v>-21.480461252900724</v>
      </c>
    </row>
    <row r="26" spans="1:10" x14ac:dyDescent="0.25">
      <c r="A26" s="45">
        <v>151.05000000000001</v>
      </c>
      <c r="B26" s="45">
        <v>84.94</v>
      </c>
      <c r="C26" s="45">
        <v>179.42</v>
      </c>
      <c r="D26" s="45">
        <v>43.78</v>
      </c>
      <c r="E26" s="45">
        <v>2</v>
      </c>
      <c r="F26" s="45">
        <v>3</v>
      </c>
      <c r="G26">
        <f t="shared" si="0"/>
        <v>24.717178654756793</v>
      </c>
      <c r="H26">
        <f t="shared" si="1"/>
        <v>31.160254642034069</v>
      </c>
      <c r="I26">
        <f t="shared" si="2"/>
        <v>11.475617522943878</v>
      </c>
      <c r="J26">
        <f t="shared" si="3"/>
        <v>-0.80384726766116898</v>
      </c>
    </row>
    <row r="27" spans="1:10" x14ac:dyDescent="0.25">
      <c r="A27" s="45">
        <v>160.5</v>
      </c>
      <c r="B27" s="45">
        <v>87.51</v>
      </c>
      <c r="C27" s="45">
        <v>196.7</v>
      </c>
      <c r="D27" s="45">
        <v>39.71</v>
      </c>
      <c r="E27" s="45">
        <v>2</v>
      </c>
      <c r="F27" s="45">
        <v>3</v>
      </c>
      <c r="G27">
        <f t="shared" si="0"/>
        <v>35.073869426598648</v>
      </c>
      <c r="H27">
        <f t="shared" si="1"/>
        <v>40.917965987923012</v>
      </c>
      <c r="I27">
        <f t="shared" si="2"/>
        <v>23.063307696486937</v>
      </c>
      <c r="J27">
        <f t="shared" si="3"/>
        <v>9.6012035592000444</v>
      </c>
    </row>
    <row r="28" spans="1:10" x14ac:dyDescent="0.25">
      <c r="A28" s="45">
        <v>151.30000000000001</v>
      </c>
      <c r="B28" s="45">
        <v>85.75</v>
      </c>
      <c r="C28" s="45">
        <v>152.04</v>
      </c>
      <c r="D28" s="45">
        <v>65.47</v>
      </c>
      <c r="E28" s="45">
        <v>2</v>
      </c>
      <c r="F28" s="45">
        <v>2</v>
      </c>
      <c r="G28">
        <f t="shared" si="0"/>
        <v>-0.3622390487569902</v>
      </c>
      <c r="H28">
        <f t="shared" si="1"/>
        <v>9.2729410537337316</v>
      </c>
      <c r="I28">
        <f t="shared" si="2"/>
        <v>-20.164089375385387</v>
      </c>
      <c r="J28">
        <f t="shared" si="3"/>
        <v>-30.56967307153738</v>
      </c>
    </row>
    <row r="29" spans="1:10" x14ac:dyDescent="0.25">
      <c r="A29" s="45">
        <v>148.32</v>
      </c>
      <c r="B29" s="45">
        <v>88.13</v>
      </c>
      <c r="C29" s="45">
        <v>179.57</v>
      </c>
      <c r="D29" s="45">
        <v>40.76</v>
      </c>
      <c r="E29" s="45">
        <v>2</v>
      </c>
      <c r="F29" s="45">
        <v>3</v>
      </c>
      <c r="G29">
        <f t="shared" si="0"/>
        <v>16.402687255224791</v>
      </c>
      <c r="H29">
        <f t="shared" si="1"/>
        <v>22.401311678281473</v>
      </c>
      <c r="I29">
        <f t="shared" si="2"/>
        <v>4.0745458268854975</v>
      </c>
      <c r="J29">
        <f t="shared" si="3"/>
        <v>-8.2151849302706097</v>
      </c>
    </row>
    <row r="30" spans="1:10" x14ac:dyDescent="0.25">
      <c r="A30" s="46">
        <v>154.77000000000001</v>
      </c>
      <c r="B30" s="46">
        <v>83.93</v>
      </c>
      <c r="C30" s="46">
        <v>128.28</v>
      </c>
      <c r="D30" s="46">
        <v>67.180000000000007</v>
      </c>
      <c r="E30" s="46">
        <v>3</v>
      </c>
      <c r="F30" s="46">
        <v>2</v>
      </c>
      <c r="G30">
        <f t="shared" si="0"/>
        <v>0.13737880943959624</v>
      </c>
      <c r="H30">
        <f t="shared" si="1"/>
        <v>10.024218572465799</v>
      </c>
      <c r="I30">
        <f t="shared" si="2"/>
        <v>-20.181672740016595</v>
      </c>
      <c r="J30">
        <f t="shared" si="3"/>
        <v>-28.961127334481063</v>
      </c>
    </row>
    <row r="31" spans="1:10" x14ac:dyDescent="0.25">
      <c r="A31" s="46">
        <v>148.34</v>
      </c>
      <c r="B31" s="46">
        <v>89.51</v>
      </c>
      <c r="C31" s="46">
        <v>159.41</v>
      </c>
      <c r="D31" s="46">
        <v>64.52</v>
      </c>
      <c r="E31" s="46">
        <v>3</v>
      </c>
      <c r="F31" s="46">
        <v>3</v>
      </c>
      <c r="G31">
        <f t="shared" si="0"/>
        <v>-10.001627168703507</v>
      </c>
      <c r="H31">
        <f t="shared" si="1"/>
        <v>-0.50625798873251426</v>
      </c>
      <c r="I31">
        <f t="shared" si="2"/>
        <v>-29.516143482649795</v>
      </c>
      <c r="J31">
        <f t="shared" si="3"/>
        <v>-40.426128335343762</v>
      </c>
    </row>
    <row r="32" spans="1:10" x14ac:dyDescent="0.25">
      <c r="A32" s="46">
        <v>152.29</v>
      </c>
      <c r="B32" s="46">
        <v>87.86</v>
      </c>
      <c r="C32" s="46">
        <v>168.93</v>
      </c>
      <c r="D32" s="46">
        <v>58.17</v>
      </c>
      <c r="E32" s="46">
        <v>3</v>
      </c>
      <c r="F32" s="46">
        <v>3</v>
      </c>
      <c r="G32">
        <f t="shared" si="0"/>
        <v>5.181894035207236</v>
      </c>
      <c r="H32">
        <f t="shared" si="1"/>
        <v>13.742737575177976</v>
      </c>
      <c r="I32">
        <f t="shared" si="2"/>
        <v>-12.41202124660083</v>
      </c>
      <c r="J32">
        <f t="shared" si="3"/>
        <v>-23.973552776401917</v>
      </c>
    </row>
    <row r="33" spans="1:10" x14ac:dyDescent="0.25">
      <c r="A33" s="46">
        <v>152.65</v>
      </c>
      <c r="B33" s="46">
        <v>86.71</v>
      </c>
      <c r="C33" s="46">
        <v>126.44</v>
      </c>
      <c r="D33" s="46">
        <v>35.799999999999997</v>
      </c>
      <c r="E33" s="46">
        <v>3</v>
      </c>
      <c r="F33" s="46">
        <v>3</v>
      </c>
      <c r="G33">
        <f t="shared" si="0"/>
        <v>14.139353505252473</v>
      </c>
      <c r="H33">
        <f t="shared" si="1"/>
        <v>19.408017743364084</v>
      </c>
      <c r="I33">
        <f t="shared" si="2"/>
        <v>3.3113980799691802</v>
      </c>
      <c r="J33">
        <f t="shared" si="3"/>
        <v>-5.3421273248023198</v>
      </c>
    </row>
    <row r="34" spans="1:10" x14ac:dyDescent="0.25">
      <c r="A34" s="46">
        <v>164.94</v>
      </c>
      <c r="B34" s="46">
        <v>83.32</v>
      </c>
      <c r="C34" s="46">
        <v>176.03</v>
      </c>
      <c r="D34" s="46">
        <v>66.14</v>
      </c>
      <c r="E34" s="46">
        <v>3</v>
      </c>
      <c r="F34" s="46">
        <v>3</v>
      </c>
      <c r="G34">
        <f t="shared" si="0"/>
        <v>24.731241175082445</v>
      </c>
      <c r="H34">
        <f t="shared" si="1"/>
        <v>34.465024770297589</v>
      </c>
      <c r="I34">
        <f t="shared" si="2"/>
        <v>4.7267447552993076</v>
      </c>
      <c r="J34">
        <f t="shared" si="3"/>
        <v>-7.3207091912518365</v>
      </c>
    </row>
    <row r="35" spans="1:10" x14ac:dyDescent="0.25">
      <c r="A35" s="46">
        <v>169.15</v>
      </c>
      <c r="B35" s="46">
        <v>82.54</v>
      </c>
      <c r="C35" s="46">
        <v>194.43</v>
      </c>
      <c r="D35" s="46">
        <v>44.71</v>
      </c>
      <c r="E35" s="46">
        <v>3</v>
      </c>
      <c r="F35" s="46">
        <v>3</v>
      </c>
      <c r="G35">
        <f t="shared" si="0"/>
        <v>51.580043521815419</v>
      </c>
      <c r="H35">
        <f t="shared" si="1"/>
        <v>58.159987043769888</v>
      </c>
      <c r="I35">
        <f t="shared" si="2"/>
        <v>38.057197514429504</v>
      </c>
      <c r="J35">
        <f t="shared" si="3"/>
        <v>24.750451670948628</v>
      </c>
    </row>
    <row r="36" spans="1:10" x14ac:dyDescent="0.25">
      <c r="A36" s="46">
        <v>151.58000000000001</v>
      </c>
      <c r="B36" s="46">
        <v>84.11</v>
      </c>
      <c r="C36" s="46">
        <v>183.67</v>
      </c>
      <c r="D36" s="46">
        <v>55.05</v>
      </c>
      <c r="E36" s="46">
        <v>3</v>
      </c>
      <c r="F36" s="46">
        <v>3</v>
      </c>
      <c r="G36">
        <f t="shared" si="0"/>
        <v>19.971225526084154</v>
      </c>
      <c r="H36">
        <f t="shared" si="1"/>
        <v>28.072900562621705</v>
      </c>
      <c r="I36">
        <f t="shared" si="2"/>
        <v>3.3209756332951912</v>
      </c>
      <c r="J36">
        <f t="shared" si="3"/>
        <v>-9.249358209589829</v>
      </c>
    </row>
    <row r="37" spans="1:10" x14ac:dyDescent="0.25">
      <c r="A37" s="46">
        <v>159.82</v>
      </c>
      <c r="B37" s="46">
        <v>85.64</v>
      </c>
      <c r="C37" s="46">
        <v>141.78</v>
      </c>
      <c r="D37" s="46">
        <v>67.510000000000005</v>
      </c>
      <c r="E37" s="46">
        <v>3</v>
      </c>
      <c r="F37" s="46">
        <v>3</v>
      </c>
      <c r="G37">
        <f t="shared" si="0"/>
        <v>4.0634541606121815</v>
      </c>
      <c r="H37">
        <f t="shared" si="1"/>
        <v>13.998859823039986</v>
      </c>
      <c r="I37">
        <f t="shared" si="2"/>
        <v>-16.35540815114409</v>
      </c>
      <c r="J37">
        <f t="shared" si="3"/>
        <v>-26.058799735203735</v>
      </c>
    </row>
    <row r="38" spans="1:10" x14ac:dyDescent="0.25">
      <c r="A38" s="46">
        <v>168.46</v>
      </c>
      <c r="B38" s="46">
        <v>85.09</v>
      </c>
      <c r="C38" s="46">
        <v>186.99</v>
      </c>
      <c r="D38" s="46">
        <v>53.29</v>
      </c>
      <c r="E38" s="46">
        <v>3</v>
      </c>
      <c r="F38" s="46">
        <v>3</v>
      </c>
      <c r="G38">
        <f t="shared" si="0"/>
        <v>36.213600698534314</v>
      </c>
      <c r="H38">
        <f t="shared" si="1"/>
        <v>44.056257604930067</v>
      </c>
      <c r="I38">
        <f t="shared" si="2"/>
        <v>20.095674871345871</v>
      </c>
      <c r="J38">
        <f t="shared" si="3"/>
        <v>7.2981209687974484</v>
      </c>
    </row>
    <row r="39" spans="1:10" x14ac:dyDescent="0.25">
      <c r="A39" s="46">
        <v>162.77000000000001</v>
      </c>
      <c r="B39" s="46">
        <v>83.26</v>
      </c>
      <c r="C39" s="46">
        <v>138.05000000000001</v>
      </c>
      <c r="D39" s="46">
        <v>35.299999999999997</v>
      </c>
      <c r="E39" s="46">
        <v>3</v>
      </c>
      <c r="F39" s="46">
        <v>3</v>
      </c>
      <c r="G39">
        <f t="shared" si="0"/>
        <v>36.003017114879825</v>
      </c>
      <c r="H39">
        <f t="shared" si="1"/>
        <v>41.198096656928428</v>
      </c>
      <c r="I39">
        <f t="shared" si="2"/>
        <v>25.326290117323957</v>
      </c>
      <c r="J39">
        <f t="shared" si="3"/>
        <v>15.878178901500597</v>
      </c>
    </row>
  </sheetData>
  <mergeCells count="1">
    <mergeCell ref="A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</vt:lpstr>
      <vt:lpstr>Sheet1</vt:lpstr>
      <vt:lpstr>Sheet2</vt:lpstr>
      <vt:lpstr>KELAS1</vt:lpstr>
      <vt:lpstr>KELAS2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2022-07-21T00:49:17Z</dcterms:created>
  <dcterms:modified xsi:type="dcterms:W3CDTF">2022-08-06T06:50:38Z</dcterms:modified>
</cp:coreProperties>
</file>