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3"/>
  </bookViews>
  <sheets>
    <sheet name="latih" sheetId="1" r:id="rId1"/>
    <sheet name="Sheet1" sheetId="2" r:id="rId2"/>
    <sheet name="Sheet2" sheetId="3" r:id="rId3"/>
    <sheet name="Sheet3" sheetId="4" r:id="rId4"/>
  </sheets>
  <calcPr calcId="144525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" i="4"/>
  <c r="H2" i="4"/>
  <c r="R66" i="3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2" i="4"/>
  <c r="G153" i="3"/>
  <c r="G150" i="3"/>
  <c r="G147" i="3"/>
  <c r="G144" i="3"/>
  <c r="G141" i="3"/>
  <c r="K133" i="3"/>
  <c r="L133" i="3"/>
  <c r="M133" i="3"/>
  <c r="N133" i="3"/>
  <c r="K132" i="3"/>
  <c r="L132" i="3"/>
  <c r="M132" i="3"/>
  <c r="N132" i="3"/>
  <c r="K131" i="3"/>
  <c r="L131" i="3"/>
  <c r="M131" i="3"/>
  <c r="N131" i="3"/>
  <c r="K130" i="3"/>
  <c r="L130" i="3"/>
  <c r="M130" i="3"/>
  <c r="N130" i="3"/>
  <c r="K129" i="3"/>
  <c r="L129" i="3"/>
  <c r="M129" i="3"/>
  <c r="N129" i="3"/>
  <c r="K128" i="3"/>
  <c r="C153" i="3" s="1"/>
  <c r="L128" i="3"/>
  <c r="D153" i="3" s="1"/>
  <c r="M128" i="3"/>
  <c r="E153" i="3" s="1"/>
  <c r="N128" i="3"/>
  <c r="F153" i="3" s="1"/>
  <c r="K127" i="3"/>
  <c r="C150" i="3" s="1"/>
  <c r="L127" i="3"/>
  <c r="D150" i="3" s="1"/>
  <c r="M127" i="3"/>
  <c r="E150" i="3" s="1"/>
  <c r="N127" i="3"/>
  <c r="F150" i="3" s="1"/>
  <c r="K126" i="3"/>
  <c r="C147" i="3" s="1"/>
  <c r="L126" i="3"/>
  <c r="D147" i="3" s="1"/>
  <c r="M126" i="3"/>
  <c r="E147" i="3" s="1"/>
  <c r="N126" i="3"/>
  <c r="F147" i="3" s="1"/>
  <c r="K136" i="3"/>
  <c r="L136" i="3"/>
  <c r="M136" i="3"/>
  <c r="N136" i="3"/>
  <c r="O136" i="3"/>
  <c r="K135" i="3"/>
  <c r="L135" i="3"/>
  <c r="M135" i="3"/>
  <c r="N135" i="3"/>
  <c r="O135" i="3"/>
  <c r="K134" i="3"/>
  <c r="L134" i="3"/>
  <c r="M134" i="3"/>
  <c r="N134" i="3"/>
  <c r="O134" i="3"/>
  <c r="K137" i="3"/>
  <c r="L137" i="3"/>
  <c r="M137" i="3"/>
  <c r="N137" i="3"/>
  <c r="O137" i="3"/>
  <c r="K138" i="3"/>
  <c r="L138" i="3"/>
  <c r="M138" i="3"/>
  <c r="N138" i="3"/>
  <c r="O138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B150" i="3" s="1"/>
  <c r="J126" i="3"/>
  <c r="J125" i="3"/>
  <c r="B144" i="3" s="1"/>
  <c r="J124" i="3"/>
  <c r="K124" i="3"/>
  <c r="C141" i="3" s="1"/>
  <c r="L124" i="3"/>
  <c r="M124" i="3"/>
  <c r="E141" i="3" s="1"/>
  <c r="N124" i="3"/>
  <c r="N125" i="3"/>
  <c r="F144" i="3" s="1"/>
  <c r="M125" i="3"/>
  <c r="L125" i="3"/>
  <c r="D144" i="3" s="1"/>
  <c r="K125" i="3"/>
  <c r="G102" i="3"/>
  <c r="G99" i="3"/>
  <c r="G96" i="3"/>
  <c r="G93" i="3"/>
  <c r="G90" i="3"/>
  <c r="K81" i="3"/>
  <c r="L81" i="3"/>
  <c r="M81" i="3"/>
  <c r="N81" i="3"/>
  <c r="J81" i="3"/>
  <c r="K82" i="3"/>
  <c r="L82" i="3"/>
  <c r="M82" i="3"/>
  <c r="N82" i="3"/>
  <c r="J82" i="3"/>
  <c r="K83" i="3"/>
  <c r="L83" i="3"/>
  <c r="M83" i="3"/>
  <c r="N83" i="3"/>
  <c r="J83" i="3"/>
  <c r="K84" i="3"/>
  <c r="L84" i="3"/>
  <c r="M84" i="3"/>
  <c r="N84" i="3"/>
  <c r="J84" i="3"/>
  <c r="K85" i="3"/>
  <c r="L85" i="3"/>
  <c r="M85" i="3"/>
  <c r="N85" i="3"/>
  <c r="J85" i="3"/>
  <c r="K86" i="3"/>
  <c r="L86" i="3"/>
  <c r="M86" i="3"/>
  <c r="N86" i="3"/>
  <c r="J86" i="3"/>
  <c r="K80" i="3"/>
  <c r="L80" i="3"/>
  <c r="M80" i="3"/>
  <c r="N80" i="3"/>
  <c r="J80" i="3"/>
  <c r="K79" i="3"/>
  <c r="L79" i="3"/>
  <c r="M79" i="3"/>
  <c r="N79" i="3"/>
  <c r="J79" i="3"/>
  <c r="K78" i="3"/>
  <c r="L78" i="3"/>
  <c r="M78" i="3"/>
  <c r="N78" i="3"/>
  <c r="J78" i="3"/>
  <c r="K77" i="3"/>
  <c r="L77" i="3"/>
  <c r="M77" i="3"/>
  <c r="N77" i="3"/>
  <c r="J77" i="3"/>
  <c r="B102" i="3" s="1"/>
  <c r="K76" i="3"/>
  <c r="L76" i="3"/>
  <c r="D102" i="3" s="1"/>
  <c r="M76" i="3"/>
  <c r="N76" i="3"/>
  <c r="F102" i="3" s="1"/>
  <c r="J76" i="3"/>
  <c r="K75" i="3"/>
  <c r="C99" i="3" s="1"/>
  <c r="L75" i="3"/>
  <c r="M75" i="3"/>
  <c r="E99" i="3" s="1"/>
  <c r="N75" i="3"/>
  <c r="J75" i="3"/>
  <c r="B99" i="3" s="1"/>
  <c r="K74" i="3"/>
  <c r="L74" i="3"/>
  <c r="D96" i="3" s="1"/>
  <c r="M74" i="3"/>
  <c r="N74" i="3"/>
  <c r="F96" i="3" s="1"/>
  <c r="J74" i="3"/>
  <c r="K73" i="3"/>
  <c r="C93" i="3" s="1"/>
  <c r="L73" i="3"/>
  <c r="M73" i="3"/>
  <c r="E93" i="3" s="1"/>
  <c r="N73" i="3"/>
  <c r="J73" i="3"/>
  <c r="B93" i="3" s="1"/>
  <c r="K72" i="3"/>
  <c r="L72" i="3"/>
  <c r="D90" i="3" s="1"/>
  <c r="L90" i="3" s="1"/>
  <c r="M72" i="3"/>
  <c r="N72" i="3"/>
  <c r="F90" i="3" s="1"/>
  <c r="N90" i="3" s="1"/>
  <c r="J72" i="3"/>
  <c r="G54" i="3"/>
  <c r="G51" i="3"/>
  <c r="G48" i="3"/>
  <c r="G45" i="3"/>
  <c r="G42" i="3"/>
  <c r="G39" i="3"/>
  <c r="N36" i="3"/>
  <c r="M36" i="3"/>
  <c r="L36" i="3"/>
  <c r="K36" i="3"/>
  <c r="J36" i="3"/>
  <c r="N35" i="3"/>
  <c r="M35" i="3"/>
  <c r="L35" i="3"/>
  <c r="K35" i="3"/>
  <c r="J35" i="3"/>
  <c r="N34" i="3"/>
  <c r="M34" i="3"/>
  <c r="L34" i="3"/>
  <c r="K34" i="3"/>
  <c r="J34" i="3"/>
  <c r="N33" i="3"/>
  <c r="M33" i="3"/>
  <c r="L33" i="3"/>
  <c r="K33" i="3"/>
  <c r="J33" i="3"/>
  <c r="N32" i="3"/>
  <c r="M32" i="3"/>
  <c r="L32" i="3"/>
  <c r="K32" i="3"/>
  <c r="J32" i="3"/>
  <c r="N31" i="3"/>
  <c r="M31" i="3"/>
  <c r="L31" i="3"/>
  <c r="K31" i="3"/>
  <c r="J31" i="3"/>
  <c r="N30" i="3"/>
  <c r="M30" i="3"/>
  <c r="L30" i="3"/>
  <c r="K30" i="3"/>
  <c r="J30" i="3"/>
  <c r="N29" i="3"/>
  <c r="M29" i="3"/>
  <c r="L29" i="3"/>
  <c r="K29" i="3"/>
  <c r="J29" i="3"/>
  <c r="N28" i="3"/>
  <c r="M28" i="3"/>
  <c r="L28" i="3"/>
  <c r="K28" i="3"/>
  <c r="J28" i="3"/>
  <c r="N27" i="3"/>
  <c r="M27" i="3"/>
  <c r="L27" i="3"/>
  <c r="K27" i="3"/>
  <c r="J27" i="3"/>
  <c r="N26" i="3"/>
  <c r="M26" i="3"/>
  <c r="L26" i="3"/>
  <c r="K26" i="3"/>
  <c r="J26" i="3"/>
  <c r="N25" i="3"/>
  <c r="M25" i="3"/>
  <c r="L25" i="3"/>
  <c r="K25" i="3"/>
  <c r="J25" i="3"/>
  <c r="N24" i="3"/>
  <c r="M24" i="3"/>
  <c r="L24" i="3"/>
  <c r="K24" i="3"/>
  <c r="J24" i="3"/>
  <c r="N23" i="3"/>
  <c r="M23" i="3"/>
  <c r="L23" i="3"/>
  <c r="K23" i="3"/>
  <c r="J23" i="3"/>
  <c r="N22" i="3"/>
  <c r="M22" i="3"/>
  <c r="L22" i="3"/>
  <c r="K22" i="3"/>
  <c r="J22" i="3"/>
  <c r="R111" i="2"/>
  <c r="Q72" i="2"/>
  <c r="Q73" i="2"/>
  <c r="Q74" i="2"/>
  <c r="Q75" i="2"/>
  <c r="Q76" i="2"/>
  <c r="Q77" i="2"/>
  <c r="Q78" i="2"/>
  <c r="Q79" i="2"/>
  <c r="Q80" i="2"/>
  <c r="Q71" i="2"/>
  <c r="R66" i="2"/>
  <c r="S66" i="2"/>
  <c r="R108" i="2"/>
  <c r="R105" i="2"/>
  <c r="R102" i="2"/>
  <c r="R99" i="2"/>
  <c r="S95" i="2"/>
  <c r="T95" i="2"/>
  <c r="U95" i="2"/>
  <c r="V95" i="2"/>
  <c r="W95" i="2"/>
  <c r="R95" i="2"/>
  <c r="S94" i="2"/>
  <c r="T94" i="2"/>
  <c r="U94" i="2"/>
  <c r="V94" i="2"/>
  <c r="W94" i="2"/>
  <c r="R94" i="2"/>
  <c r="S93" i="2"/>
  <c r="T93" i="2"/>
  <c r="U93" i="2"/>
  <c r="V93" i="2"/>
  <c r="W93" i="2"/>
  <c r="R93" i="2"/>
  <c r="S90" i="2"/>
  <c r="T90" i="2"/>
  <c r="U90" i="2"/>
  <c r="V90" i="2"/>
  <c r="W90" i="2"/>
  <c r="R90" i="2"/>
  <c r="S89" i="2"/>
  <c r="T89" i="2"/>
  <c r="U89" i="2"/>
  <c r="V89" i="2"/>
  <c r="W89" i="2"/>
  <c r="R89" i="2"/>
  <c r="S88" i="2"/>
  <c r="T88" i="2"/>
  <c r="U88" i="2"/>
  <c r="V88" i="2"/>
  <c r="W88" i="2"/>
  <c r="R88" i="2"/>
  <c r="S85" i="2"/>
  <c r="T85" i="2"/>
  <c r="U85" i="2"/>
  <c r="V85" i="2"/>
  <c r="W85" i="2"/>
  <c r="R85" i="2"/>
  <c r="S84" i="2"/>
  <c r="T84" i="2"/>
  <c r="U84" i="2"/>
  <c r="V84" i="2"/>
  <c r="W84" i="2"/>
  <c r="R84" i="2"/>
  <c r="S83" i="2"/>
  <c r="T83" i="2"/>
  <c r="U83" i="2"/>
  <c r="V83" i="2"/>
  <c r="W83" i="2"/>
  <c r="R83" i="2"/>
  <c r="K95" i="2"/>
  <c r="L95" i="2"/>
  <c r="M95" i="2"/>
  <c r="N95" i="2"/>
  <c r="O95" i="2"/>
  <c r="J95" i="2"/>
  <c r="K94" i="2"/>
  <c r="L94" i="2"/>
  <c r="M94" i="2"/>
  <c r="N94" i="2"/>
  <c r="O94" i="2"/>
  <c r="J94" i="2"/>
  <c r="K93" i="2"/>
  <c r="L93" i="2"/>
  <c r="M93" i="2"/>
  <c r="N93" i="2"/>
  <c r="O93" i="2"/>
  <c r="J93" i="2"/>
  <c r="K90" i="2"/>
  <c r="L90" i="2"/>
  <c r="M90" i="2"/>
  <c r="N90" i="2"/>
  <c r="O90" i="2"/>
  <c r="J90" i="2"/>
  <c r="K89" i="2"/>
  <c r="L89" i="2"/>
  <c r="M89" i="2"/>
  <c r="N89" i="2"/>
  <c r="O89" i="2"/>
  <c r="J89" i="2"/>
  <c r="K88" i="2"/>
  <c r="L88" i="2"/>
  <c r="M88" i="2"/>
  <c r="N88" i="2"/>
  <c r="O88" i="2"/>
  <c r="J88" i="2"/>
  <c r="K85" i="2"/>
  <c r="L85" i="2"/>
  <c r="M85" i="2"/>
  <c r="N85" i="2"/>
  <c r="O85" i="2"/>
  <c r="J85" i="2"/>
  <c r="K84" i="2"/>
  <c r="L84" i="2"/>
  <c r="M84" i="2"/>
  <c r="N84" i="2"/>
  <c r="O84" i="2"/>
  <c r="J84" i="2"/>
  <c r="K83" i="2"/>
  <c r="L83" i="2"/>
  <c r="M83" i="2"/>
  <c r="N83" i="2"/>
  <c r="O83" i="2"/>
  <c r="J83" i="2"/>
  <c r="C95" i="2"/>
  <c r="D95" i="2"/>
  <c r="E95" i="2"/>
  <c r="F95" i="2"/>
  <c r="G95" i="2"/>
  <c r="B95" i="2"/>
  <c r="C92" i="2"/>
  <c r="D92" i="2"/>
  <c r="E92" i="2"/>
  <c r="F92" i="2"/>
  <c r="G92" i="2"/>
  <c r="B92" i="2"/>
  <c r="C89" i="2"/>
  <c r="D89" i="2"/>
  <c r="E89" i="2"/>
  <c r="F89" i="2"/>
  <c r="G89" i="2"/>
  <c r="B89" i="2"/>
  <c r="C86" i="2"/>
  <c r="D86" i="2"/>
  <c r="E86" i="2"/>
  <c r="F86" i="2"/>
  <c r="G86" i="2"/>
  <c r="B86" i="2"/>
  <c r="C83" i="2"/>
  <c r="D83" i="2"/>
  <c r="E83" i="2"/>
  <c r="F83" i="2"/>
  <c r="G83" i="2"/>
  <c r="B83" i="2"/>
  <c r="K79" i="2"/>
  <c r="L79" i="2"/>
  <c r="M79" i="2"/>
  <c r="N79" i="2"/>
  <c r="J79" i="2"/>
  <c r="K78" i="2"/>
  <c r="L78" i="2"/>
  <c r="M78" i="2"/>
  <c r="N78" i="2"/>
  <c r="J78" i="2"/>
  <c r="K77" i="2"/>
  <c r="L77" i="2"/>
  <c r="M77" i="2"/>
  <c r="N77" i="2"/>
  <c r="J77" i="2"/>
  <c r="K76" i="2"/>
  <c r="L76" i="2"/>
  <c r="M76" i="2"/>
  <c r="N76" i="2"/>
  <c r="J76" i="2"/>
  <c r="K75" i="2"/>
  <c r="L75" i="2"/>
  <c r="M75" i="2"/>
  <c r="N75" i="2"/>
  <c r="O75" i="2"/>
  <c r="J75" i="2"/>
  <c r="K74" i="2"/>
  <c r="L74" i="2"/>
  <c r="M74" i="2"/>
  <c r="N74" i="2"/>
  <c r="O74" i="2"/>
  <c r="J74" i="2"/>
  <c r="K80" i="2"/>
  <c r="L80" i="2"/>
  <c r="M80" i="2"/>
  <c r="N80" i="2"/>
  <c r="J80" i="2"/>
  <c r="K73" i="2"/>
  <c r="L73" i="2"/>
  <c r="M73" i="2"/>
  <c r="N73" i="2"/>
  <c r="O73" i="2"/>
  <c r="J73" i="2"/>
  <c r="K72" i="2"/>
  <c r="L72" i="2"/>
  <c r="M72" i="2"/>
  <c r="N72" i="2"/>
  <c r="O72" i="2"/>
  <c r="J72" i="2"/>
  <c r="K71" i="2"/>
  <c r="L71" i="2"/>
  <c r="M71" i="2"/>
  <c r="N71" i="2"/>
  <c r="O71" i="2"/>
  <c r="J71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22" i="2"/>
  <c r="C39" i="3" l="1"/>
  <c r="E39" i="3"/>
  <c r="B42" i="3"/>
  <c r="D42" i="3"/>
  <c r="F42" i="3"/>
  <c r="C45" i="3"/>
  <c r="E45" i="3"/>
  <c r="B48" i="3"/>
  <c r="D48" i="3"/>
  <c r="F48" i="3"/>
  <c r="C51" i="3"/>
  <c r="E51" i="3"/>
  <c r="B54" i="3"/>
  <c r="D54" i="3"/>
  <c r="F54" i="3"/>
  <c r="E90" i="3"/>
  <c r="C90" i="3"/>
  <c r="E96" i="3"/>
  <c r="J101" i="3" s="1"/>
  <c r="C96" i="3"/>
  <c r="E102" i="3"/>
  <c r="C102" i="3"/>
  <c r="C144" i="3"/>
  <c r="E144" i="3"/>
  <c r="K141" i="3" s="1"/>
  <c r="F141" i="3"/>
  <c r="D141" i="3"/>
  <c r="B141" i="3"/>
  <c r="B147" i="3"/>
  <c r="B153" i="3"/>
  <c r="J95" i="3"/>
  <c r="J91" i="3"/>
  <c r="M95" i="3"/>
  <c r="M91" i="3"/>
  <c r="O90" i="3"/>
  <c r="K95" i="3"/>
  <c r="K91" i="3"/>
  <c r="N100" i="3"/>
  <c r="N96" i="3"/>
  <c r="L100" i="3"/>
  <c r="L96" i="3"/>
  <c r="O100" i="3"/>
  <c r="M90" i="3"/>
  <c r="M92" i="3" s="1"/>
  <c r="K90" i="3"/>
  <c r="K92" i="3" s="1"/>
  <c r="M100" i="3"/>
  <c r="M96" i="3"/>
  <c r="K100" i="3"/>
  <c r="K96" i="3"/>
  <c r="O95" i="3"/>
  <c r="O101" i="3"/>
  <c r="B90" i="3"/>
  <c r="J90" i="3" s="1"/>
  <c r="J92" i="3" s="1"/>
  <c r="F93" i="3"/>
  <c r="D93" i="3"/>
  <c r="B96" i="3"/>
  <c r="F99" i="3"/>
  <c r="N101" i="3" s="1"/>
  <c r="D99" i="3"/>
  <c r="L101" i="3" s="1"/>
  <c r="L146" i="3"/>
  <c r="L142" i="3"/>
  <c r="N146" i="3"/>
  <c r="N142" i="3"/>
  <c r="J146" i="3"/>
  <c r="J142" i="3"/>
  <c r="J156" i="3"/>
  <c r="J152" i="3"/>
  <c r="M151" i="3"/>
  <c r="M147" i="3"/>
  <c r="K151" i="3"/>
  <c r="K147" i="3"/>
  <c r="M156" i="3"/>
  <c r="M152" i="3"/>
  <c r="K156" i="3"/>
  <c r="K152" i="3"/>
  <c r="M157" i="3"/>
  <c r="K157" i="3"/>
  <c r="O146" i="3"/>
  <c r="O156" i="3"/>
  <c r="D39" i="3"/>
  <c r="F39" i="3"/>
  <c r="C42" i="3"/>
  <c r="E42" i="3"/>
  <c r="K39" i="3" s="1"/>
  <c r="B45" i="3"/>
  <c r="D45" i="3"/>
  <c r="F45" i="3"/>
  <c r="C48" i="3"/>
  <c r="E48" i="3"/>
  <c r="B51" i="3"/>
  <c r="J55" i="3" s="1"/>
  <c r="D51" i="3"/>
  <c r="F51" i="3"/>
  <c r="C54" i="3"/>
  <c r="E54" i="3"/>
  <c r="O91" i="3"/>
  <c r="O96" i="3"/>
  <c r="K146" i="3"/>
  <c r="K148" i="3" s="1"/>
  <c r="K142" i="3"/>
  <c r="M146" i="3"/>
  <c r="M148" i="3" s="1"/>
  <c r="M142" i="3"/>
  <c r="N141" i="3"/>
  <c r="N143" i="3" s="1"/>
  <c r="L141" i="3"/>
  <c r="L143" i="3" s="1"/>
  <c r="J141" i="3"/>
  <c r="J143" i="3" s="1"/>
  <c r="J151" i="3"/>
  <c r="J147" i="3"/>
  <c r="J157" i="3"/>
  <c r="N151" i="3"/>
  <c r="N147" i="3"/>
  <c r="L151" i="3"/>
  <c r="L147" i="3"/>
  <c r="N156" i="3"/>
  <c r="N152" i="3"/>
  <c r="N153" i="3" s="1"/>
  <c r="L156" i="3"/>
  <c r="L152" i="3"/>
  <c r="L153" i="3" s="1"/>
  <c r="N157" i="3"/>
  <c r="L157" i="3"/>
  <c r="O141" i="3"/>
  <c r="O151" i="3"/>
  <c r="O142" i="3"/>
  <c r="O147" i="3"/>
  <c r="O152" i="3"/>
  <c r="O157" i="3"/>
  <c r="O40" i="3"/>
  <c r="M39" i="3"/>
  <c r="K44" i="3"/>
  <c r="K40" i="3"/>
  <c r="M44" i="3"/>
  <c r="M40" i="3"/>
  <c r="K49" i="3"/>
  <c r="K45" i="3"/>
  <c r="M49" i="3"/>
  <c r="M45" i="3"/>
  <c r="K54" i="3"/>
  <c r="K50" i="3"/>
  <c r="M54" i="3"/>
  <c r="M50" i="3"/>
  <c r="K55" i="3"/>
  <c r="M55" i="3"/>
  <c r="O39" i="3"/>
  <c r="O41" i="3" s="1"/>
  <c r="O49" i="3"/>
  <c r="O55" i="3"/>
  <c r="B39" i="3"/>
  <c r="J39" i="3" s="1"/>
  <c r="J44" i="3"/>
  <c r="J40" i="3"/>
  <c r="L44" i="3"/>
  <c r="L40" i="3"/>
  <c r="N44" i="3"/>
  <c r="N40" i="3"/>
  <c r="J49" i="3"/>
  <c r="J45" i="3"/>
  <c r="L49" i="3"/>
  <c r="L45" i="3"/>
  <c r="N49" i="3"/>
  <c r="N45" i="3"/>
  <c r="J54" i="3"/>
  <c r="J56" i="3" s="1"/>
  <c r="J50" i="3"/>
  <c r="L54" i="3"/>
  <c r="L50" i="3"/>
  <c r="N54" i="3"/>
  <c r="N56" i="3" s="1"/>
  <c r="N50" i="3"/>
  <c r="L55" i="3"/>
  <c r="N55" i="3"/>
  <c r="O44" i="3"/>
  <c r="O54" i="3"/>
  <c r="O56" i="3" s="1"/>
  <c r="O45" i="3"/>
  <c r="O50" i="3"/>
  <c r="R63" i="2"/>
  <c r="R57" i="2"/>
  <c r="R60" i="2"/>
  <c r="R54" i="2"/>
  <c r="S52" i="2"/>
  <c r="T52" i="2"/>
  <c r="U52" i="2"/>
  <c r="V52" i="2"/>
  <c r="W52" i="2"/>
  <c r="R52" i="2"/>
  <c r="S51" i="2"/>
  <c r="T51" i="2"/>
  <c r="U51" i="2"/>
  <c r="V51" i="2"/>
  <c r="W51" i="2"/>
  <c r="R51" i="2"/>
  <c r="S50" i="2"/>
  <c r="T50" i="2"/>
  <c r="U50" i="2"/>
  <c r="V50" i="2"/>
  <c r="W50" i="2"/>
  <c r="R50" i="2"/>
  <c r="S46" i="2"/>
  <c r="T46" i="2"/>
  <c r="U46" i="2"/>
  <c r="V46" i="2"/>
  <c r="W46" i="2"/>
  <c r="R46" i="2"/>
  <c r="S45" i="2"/>
  <c r="T45" i="2"/>
  <c r="U45" i="2"/>
  <c r="V45" i="2"/>
  <c r="W45" i="2"/>
  <c r="R45" i="2"/>
  <c r="S44" i="2"/>
  <c r="T44" i="2"/>
  <c r="U44" i="2"/>
  <c r="V44" i="2"/>
  <c r="W44" i="2"/>
  <c r="R44" i="2"/>
  <c r="S41" i="2"/>
  <c r="T41" i="2"/>
  <c r="U41" i="2"/>
  <c r="V41" i="2"/>
  <c r="W41" i="2"/>
  <c r="R41" i="2"/>
  <c r="S40" i="2"/>
  <c r="T40" i="2"/>
  <c r="U40" i="2"/>
  <c r="V40" i="2"/>
  <c r="W40" i="2"/>
  <c r="R40" i="2"/>
  <c r="S39" i="2"/>
  <c r="T39" i="2"/>
  <c r="U39" i="2"/>
  <c r="V39" i="2"/>
  <c r="W39" i="2"/>
  <c r="R39" i="2"/>
  <c r="K56" i="2"/>
  <c r="L56" i="2"/>
  <c r="M56" i="2"/>
  <c r="N56" i="2"/>
  <c r="O56" i="2"/>
  <c r="J56" i="2"/>
  <c r="K55" i="2"/>
  <c r="L55" i="2"/>
  <c r="M55" i="2"/>
  <c r="N55" i="2"/>
  <c r="O55" i="2"/>
  <c r="J55" i="2"/>
  <c r="K54" i="2"/>
  <c r="L54" i="2"/>
  <c r="M54" i="2"/>
  <c r="N54" i="2"/>
  <c r="O54" i="2"/>
  <c r="J54" i="2"/>
  <c r="K51" i="2"/>
  <c r="L51" i="2"/>
  <c r="M51" i="2"/>
  <c r="N51" i="2"/>
  <c r="O51" i="2"/>
  <c r="J51" i="2"/>
  <c r="K50" i="2"/>
  <c r="L50" i="2"/>
  <c r="M50" i="2"/>
  <c r="N50" i="2"/>
  <c r="O50" i="2"/>
  <c r="K49" i="2"/>
  <c r="L49" i="2"/>
  <c r="M49" i="2"/>
  <c r="N49" i="2"/>
  <c r="O49" i="2"/>
  <c r="J50" i="2"/>
  <c r="J49" i="2"/>
  <c r="K46" i="2"/>
  <c r="L46" i="2"/>
  <c r="M46" i="2"/>
  <c r="N46" i="2"/>
  <c r="O46" i="2"/>
  <c r="J46" i="2"/>
  <c r="K45" i="2"/>
  <c r="L45" i="2"/>
  <c r="M45" i="2"/>
  <c r="N45" i="2"/>
  <c r="O45" i="2"/>
  <c r="J45" i="2"/>
  <c r="K44" i="2"/>
  <c r="L44" i="2"/>
  <c r="M44" i="2"/>
  <c r="N44" i="2"/>
  <c r="O44" i="2"/>
  <c r="J44" i="2"/>
  <c r="K41" i="2"/>
  <c r="L41" i="2"/>
  <c r="M41" i="2"/>
  <c r="N41" i="2"/>
  <c r="O41" i="2"/>
  <c r="J41" i="2"/>
  <c r="K40" i="2"/>
  <c r="L40" i="2"/>
  <c r="M40" i="2"/>
  <c r="N40" i="2"/>
  <c r="O40" i="2"/>
  <c r="J40" i="2"/>
  <c r="K39" i="2"/>
  <c r="L39" i="2"/>
  <c r="M39" i="2"/>
  <c r="N39" i="2"/>
  <c r="O39" i="2"/>
  <c r="J39" i="2"/>
  <c r="C54" i="2"/>
  <c r="D54" i="2"/>
  <c r="E54" i="2"/>
  <c r="F54" i="2"/>
  <c r="G54" i="2"/>
  <c r="B54" i="2"/>
  <c r="C51" i="2"/>
  <c r="D51" i="2"/>
  <c r="E51" i="2"/>
  <c r="F51" i="2"/>
  <c r="G51" i="2"/>
  <c r="B51" i="2"/>
  <c r="C48" i="2"/>
  <c r="D48" i="2"/>
  <c r="E48" i="2"/>
  <c r="F48" i="2"/>
  <c r="G48" i="2"/>
  <c r="B48" i="2"/>
  <c r="C45" i="2"/>
  <c r="D45" i="2"/>
  <c r="E45" i="2"/>
  <c r="F45" i="2"/>
  <c r="G45" i="2"/>
  <c r="B45" i="2"/>
  <c r="C42" i="2"/>
  <c r="D42" i="2"/>
  <c r="E42" i="2"/>
  <c r="F42" i="2"/>
  <c r="G42" i="2"/>
  <c r="B42" i="2"/>
  <c r="C39" i="2"/>
  <c r="D39" i="2"/>
  <c r="E39" i="2"/>
  <c r="F39" i="2"/>
  <c r="G39" i="2"/>
  <c r="B39" i="2"/>
  <c r="K32" i="2"/>
  <c r="L32" i="2"/>
  <c r="M32" i="2"/>
  <c r="N32" i="2"/>
  <c r="K30" i="2"/>
  <c r="L30" i="2"/>
  <c r="M30" i="2"/>
  <c r="N30" i="2"/>
  <c r="K31" i="2"/>
  <c r="L31" i="2"/>
  <c r="M31" i="2"/>
  <c r="N31" i="2"/>
  <c r="K29" i="2"/>
  <c r="L29" i="2"/>
  <c r="M29" i="2"/>
  <c r="N29" i="2"/>
  <c r="K28" i="2"/>
  <c r="L28" i="2"/>
  <c r="M28" i="2"/>
  <c r="N28" i="2"/>
  <c r="K27" i="2"/>
  <c r="L27" i="2"/>
  <c r="M27" i="2"/>
  <c r="N27" i="2"/>
  <c r="K33" i="2"/>
  <c r="L33" i="2"/>
  <c r="M33" i="2"/>
  <c r="N33" i="2"/>
  <c r="K34" i="2"/>
  <c r="L34" i="2"/>
  <c r="M34" i="2"/>
  <c r="N34" i="2"/>
  <c r="K35" i="2"/>
  <c r="L35" i="2"/>
  <c r="M35" i="2"/>
  <c r="N35" i="2"/>
  <c r="K36" i="2"/>
  <c r="L36" i="2"/>
  <c r="M36" i="2"/>
  <c r="N36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K26" i="2"/>
  <c r="L26" i="2"/>
  <c r="M26" i="2"/>
  <c r="N26" i="2"/>
  <c r="K25" i="2"/>
  <c r="L25" i="2"/>
  <c r="M25" i="2"/>
  <c r="N25" i="2"/>
  <c r="K24" i="2"/>
  <c r="L24" i="2"/>
  <c r="M24" i="2"/>
  <c r="N24" i="2"/>
  <c r="K23" i="2"/>
  <c r="L23" i="2"/>
  <c r="M23" i="2"/>
  <c r="N23" i="2"/>
  <c r="K22" i="2"/>
  <c r="L22" i="2"/>
  <c r="M22" i="2"/>
  <c r="N22" i="2"/>
  <c r="O153" i="3" l="1"/>
  <c r="M141" i="3"/>
  <c r="M101" i="3"/>
  <c r="M102" i="3" s="1"/>
  <c r="M143" i="3"/>
  <c r="K143" i="3"/>
  <c r="K153" i="3"/>
  <c r="M153" i="3"/>
  <c r="K101" i="3"/>
  <c r="K102" i="3" s="1"/>
  <c r="K41" i="3"/>
  <c r="O143" i="3"/>
  <c r="L158" i="3"/>
  <c r="N158" i="3"/>
  <c r="U146" i="3"/>
  <c r="U142" i="3"/>
  <c r="S146" i="3"/>
  <c r="S142" i="3"/>
  <c r="N39" i="3"/>
  <c r="N41" i="3" s="1"/>
  <c r="O158" i="3"/>
  <c r="J153" i="3"/>
  <c r="J100" i="3"/>
  <c r="J102" i="3" s="1"/>
  <c r="J96" i="3"/>
  <c r="N95" i="3"/>
  <c r="N97" i="3" s="1"/>
  <c r="N91" i="3"/>
  <c r="N92" i="3" s="1"/>
  <c r="O97" i="3"/>
  <c r="L102" i="3"/>
  <c r="N102" i="3"/>
  <c r="K97" i="3"/>
  <c r="L39" i="3"/>
  <c r="L41" i="3" s="1"/>
  <c r="O148" i="3"/>
  <c r="K158" i="3"/>
  <c r="M158" i="3"/>
  <c r="J158" i="3"/>
  <c r="J148" i="3"/>
  <c r="N148" i="3"/>
  <c r="L148" i="3"/>
  <c r="V147" i="3" s="1"/>
  <c r="L95" i="3"/>
  <c r="L97" i="3" s="1"/>
  <c r="L91" i="3"/>
  <c r="L92" i="3" s="1"/>
  <c r="R90" i="3"/>
  <c r="O102" i="3"/>
  <c r="O92" i="3"/>
  <c r="M97" i="3"/>
  <c r="J97" i="3"/>
  <c r="O46" i="3"/>
  <c r="L56" i="3"/>
  <c r="N51" i="3"/>
  <c r="L51" i="3"/>
  <c r="J51" i="3"/>
  <c r="N46" i="3"/>
  <c r="L46" i="3"/>
  <c r="S39" i="3" s="1"/>
  <c r="J46" i="3"/>
  <c r="O51" i="3"/>
  <c r="W45" i="3" s="1"/>
  <c r="M51" i="3"/>
  <c r="K51" i="3"/>
  <c r="S45" i="3" s="1"/>
  <c r="M41" i="3"/>
  <c r="J41" i="3"/>
  <c r="R39" i="3" s="1"/>
  <c r="M56" i="3"/>
  <c r="K56" i="3"/>
  <c r="M46" i="3"/>
  <c r="K46" i="3"/>
  <c r="U96" i="3" l="1"/>
  <c r="W147" i="3"/>
  <c r="V39" i="3"/>
  <c r="W39" i="3"/>
  <c r="U39" i="3"/>
  <c r="U45" i="3"/>
  <c r="T45" i="3"/>
  <c r="R95" i="3"/>
  <c r="R91" i="3"/>
  <c r="R92" i="3" s="1"/>
  <c r="W90" i="3"/>
  <c r="S90" i="3"/>
  <c r="T90" i="3"/>
  <c r="T146" i="3"/>
  <c r="T142" i="3"/>
  <c r="R146" i="3"/>
  <c r="R142" i="3"/>
  <c r="W146" i="3"/>
  <c r="W148" i="3" s="1"/>
  <c r="W142" i="3"/>
  <c r="T141" i="3"/>
  <c r="T143" i="3" s="1"/>
  <c r="T147" i="3"/>
  <c r="S95" i="3"/>
  <c r="S91" i="3"/>
  <c r="T96" i="3"/>
  <c r="W95" i="3"/>
  <c r="W91" i="3"/>
  <c r="V95" i="3"/>
  <c r="V91" i="3"/>
  <c r="R96" i="3"/>
  <c r="U147" i="3"/>
  <c r="V141" i="3"/>
  <c r="W141" i="3"/>
  <c r="W143" i="3" s="1"/>
  <c r="S141" i="3"/>
  <c r="S143" i="3" s="1"/>
  <c r="U95" i="3"/>
  <c r="U97" i="3" s="1"/>
  <c r="U91" i="3"/>
  <c r="W96" i="3"/>
  <c r="T95" i="3"/>
  <c r="T97" i="3" s="1"/>
  <c r="T91" i="3"/>
  <c r="V146" i="3"/>
  <c r="V148" i="3" s="1"/>
  <c r="V152" i="3" s="1"/>
  <c r="V142" i="3"/>
  <c r="V96" i="3"/>
  <c r="U90" i="3"/>
  <c r="U92" i="3" s="1"/>
  <c r="S96" i="3"/>
  <c r="V90" i="3"/>
  <c r="R147" i="3"/>
  <c r="S147" i="3"/>
  <c r="S148" i="3" s="1"/>
  <c r="S152" i="3" s="1"/>
  <c r="U148" i="3"/>
  <c r="U152" i="3" s="1"/>
  <c r="R141" i="3"/>
  <c r="R143" i="3" s="1"/>
  <c r="U141" i="3"/>
  <c r="U143" i="3" s="1"/>
  <c r="R44" i="3"/>
  <c r="R40" i="3"/>
  <c r="R41" i="3" s="1"/>
  <c r="R50" i="3" s="1"/>
  <c r="S44" i="3"/>
  <c r="S46" i="3" s="1"/>
  <c r="S40" i="3"/>
  <c r="S41" i="3" s="1"/>
  <c r="S50" i="3" s="1"/>
  <c r="T44" i="3"/>
  <c r="T46" i="3" s="1"/>
  <c r="T40" i="3"/>
  <c r="R45" i="3"/>
  <c r="V45" i="3"/>
  <c r="W44" i="3"/>
  <c r="W46" i="3" s="1"/>
  <c r="W40" i="3"/>
  <c r="W41" i="3" s="1"/>
  <c r="W50" i="3" s="1"/>
  <c r="T39" i="3"/>
  <c r="U44" i="3"/>
  <c r="U46" i="3" s="1"/>
  <c r="U40" i="3"/>
  <c r="U41" i="3"/>
  <c r="U50" i="3" s="1"/>
  <c r="V44" i="3"/>
  <c r="V40" i="3"/>
  <c r="V41" i="3" s="1"/>
  <c r="V50" i="3" s="1"/>
  <c r="V92" i="3" l="1"/>
  <c r="R151" i="3"/>
  <c r="S151" i="3"/>
  <c r="S153" i="3" s="1"/>
  <c r="V143" i="3"/>
  <c r="V151" i="3" s="1"/>
  <c r="V153" i="3" s="1"/>
  <c r="S97" i="3"/>
  <c r="T151" i="3"/>
  <c r="W152" i="3"/>
  <c r="R148" i="3"/>
  <c r="R152" i="3" s="1"/>
  <c r="T148" i="3"/>
  <c r="T152" i="3" s="1"/>
  <c r="S92" i="3"/>
  <c r="S100" i="3" s="1"/>
  <c r="U151" i="3"/>
  <c r="U153" i="3" s="1"/>
  <c r="V100" i="3"/>
  <c r="U100" i="3"/>
  <c r="R100" i="3"/>
  <c r="U101" i="3"/>
  <c r="W151" i="3"/>
  <c r="W153" i="3" s="1"/>
  <c r="V97" i="3"/>
  <c r="V101" i="3" s="1"/>
  <c r="W97" i="3"/>
  <c r="T92" i="3"/>
  <c r="T100" i="3" s="1"/>
  <c r="W92" i="3"/>
  <c r="W100" i="3" s="1"/>
  <c r="R97" i="3"/>
  <c r="R101" i="3" s="1"/>
  <c r="U51" i="3"/>
  <c r="U52" i="3" s="1"/>
  <c r="V46" i="3"/>
  <c r="V51" i="3" s="1"/>
  <c r="V52" i="3" s="1"/>
  <c r="T41" i="3"/>
  <c r="T50" i="3" s="1"/>
  <c r="W51" i="3"/>
  <c r="W52" i="3" s="1"/>
  <c r="T51" i="3"/>
  <c r="R46" i="3"/>
  <c r="R51" i="3" s="1"/>
  <c r="R52" i="3" s="1"/>
  <c r="S51" i="3"/>
  <c r="S52" i="3" s="1"/>
  <c r="V102" i="3" l="1"/>
  <c r="T52" i="3"/>
  <c r="U102" i="3"/>
  <c r="T153" i="3"/>
  <c r="T101" i="3"/>
  <c r="T102" i="3" s="1"/>
  <c r="W101" i="3"/>
  <c r="W102" i="3" s="1"/>
  <c r="R156" i="3"/>
  <c r="R159" i="3" s="1"/>
  <c r="R102" i="3"/>
  <c r="S101" i="3"/>
  <c r="S102" i="3" s="1"/>
  <c r="R153" i="3"/>
  <c r="R54" i="3"/>
  <c r="R106" i="3" l="1"/>
  <c r="R112" i="3" s="1"/>
  <c r="R109" i="3"/>
  <c r="R162" i="3"/>
  <c r="R165" i="3" s="1"/>
  <c r="R168" i="3" s="1"/>
  <c r="R57" i="3"/>
  <c r="R118" i="3" l="1"/>
  <c r="R115" i="3"/>
  <c r="R60" i="3"/>
  <c r="Q30" i="3" l="1"/>
  <c r="R63" i="3"/>
  <c r="Q32" i="3" s="1"/>
  <c r="Q31" i="3"/>
  <c r="Q24" i="3"/>
  <c r="Q34" i="3"/>
  <c r="Q33" i="3" l="1"/>
  <c r="Q29" i="3"/>
  <c r="Q35" i="3"/>
  <c r="Q36" i="3"/>
  <c r="Q25" i="3"/>
  <c r="Q23" i="3"/>
  <c r="Q27" i="3"/>
  <c r="Q22" i="3"/>
  <c r="Q26" i="3"/>
  <c r="Q28" i="3"/>
</calcChain>
</file>

<file path=xl/sharedStrings.xml><?xml version="1.0" encoding="utf-8"?>
<sst xmlns="http://schemas.openxmlformats.org/spreadsheetml/2006/main" count="234" uniqueCount="78">
  <si>
    <t>W1</t>
  </si>
  <si>
    <t>W2</t>
  </si>
  <si>
    <t>W3</t>
  </si>
  <si>
    <t>W4</t>
  </si>
  <si>
    <t>MEAN LBP</t>
  </si>
  <si>
    <t>STDEV LBP</t>
  </si>
  <si>
    <t>RGB MEAN</t>
  </si>
  <si>
    <t>RGB STDEV</t>
  </si>
  <si>
    <t>KELAS</t>
  </si>
  <si>
    <t>B</t>
  </si>
  <si>
    <t xml:space="preserve">PERS 1 DAN 2 </t>
  </si>
  <si>
    <t>PERS 16</t>
  </si>
  <si>
    <t>PERS 2 DAN 3</t>
  </si>
  <si>
    <t>PERS 3 DAN 4</t>
  </si>
  <si>
    <t>PERS 4 DAN 5</t>
  </si>
  <si>
    <t>PERS 5 DAN 6</t>
  </si>
  <si>
    <t>PERS 17</t>
  </si>
  <si>
    <t>PERS 18</t>
  </si>
  <si>
    <t>PERS 19</t>
  </si>
  <si>
    <t>PERS 20</t>
  </si>
  <si>
    <t>PERS 6 DAN 7</t>
  </si>
  <si>
    <t>PERS 21</t>
  </si>
  <si>
    <t>PERS 16 DAN 17 ELEMINASI W4</t>
  </si>
  <si>
    <t>PERS 17 DAN 18 ELEMINASI W4</t>
  </si>
  <si>
    <t>PERS 22</t>
  </si>
  <si>
    <t>PERS 23</t>
  </si>
  <si>
    <t>PERS 18 DAN 19 ELIMINASI W4</t>
  </si>
  <si>
    <t>PERS 24</t>
  </si>
  <si>
    <t>PERS 19 DAN 20 ELIMINASI W4</t>
  </si>
  <si>
    <t>PERS 25</t>
  </si>
  <si>
    <t>PERS 22 DAN 23 ELIMINASI W3</t>
  </si>
  <si>
    <t>PERS 26</t>
  </si>
  <si>
    <t>PERS 23 DAN 24 ELIMINASI W3</t>
  </si>
  <si>
    <t>PERS 27</t>
  </si>
  <si>
    <t>PERS 27 DAN 28 ELIMINASI W2</t>
  </si>
  <si>
    <t>SUB KE PERS 27</t>
  </si>
  <si>
    <t>SUB KE PERS 25</t>
  </si>
  <si>
    <t>SUB KE PERS 21</t>
  </si>
  <si>
    <t>SUB KE PERS 1</t>
  </si>
  <si>
    <t>SUB KE PERS 16</t>
  </si>
  <si>
    <t>pencarian kelas 1 bukan kelas 1</t>
  </si>
  <si>
    <t>pencarian kelas 2 dan bukan kelas 2</t>
  </si>
  <si>
    <t>PERS 1 DAN 2</t>
  </si>
  <si>
    <t>PERS 11</t>
  </si>
  <si>
    <t>PERS 12</t>
  </si>
  <si>
    <t>PERS 13</t>
  </si>
  <si>
    <t>PERS 14</t>
  </si>
  <si>
    <t>PERS 15</t>
  </si>
  <si>
    <t>PERS 11 DAN 12 ELIMINASI W4</t>
  </si>
  <si>
    <t>y(X) = W(X) + B</t>
  </si>
  <si>
    <t>PERS 12 DAN 13 ELIMINASI W4</t>
  </si>
  <si>
    <t>PERS 13 DAN 14 ELIMINASI W4</t>
  </si>
  <si>
    <t>PERS 16 DAN 17 ELIMINASI W3</t>
  </si>
  <si>
    <t>PERS 17 DAN 18 ELIMINASI W3</t>
  </si>
  <si>
    <t>PERS 19 DAN 20 ELIMINASI W2</t>
  </si>
  <si>
    <t>WI</t>
  </si>
  <si>
    <t>SUB KE PERS 20</t>
  </si>
  <si>
    <t>SUB KE PERS 18</t>
  </si>
  <si>
    <t>SUB KE PERS 15</t>
  </si>
  <si>
    <t>SUBE KE PERS 1</t>
  </si>
  <si>
    <t>PERS 16 DAN 17 ELIMINASI W4</t>
  </si>
  <si>
    <t>PERS 17 DAN 18 ELIMINASI W4</t>
  </si>
  <si>
    <t>PERS 21 DAN 22 ELIMINASI W3</t>
  </si>
  <si>
    <t>PERS 22 DAN 23 ELEMINASI W3</t>
  </si>
  <si>
    <t>PERS 24 DAN 25 ELEMINASI W2</t>
  </si>
  <si>
    <t>SUB KE PERS 26</t>
  </si>
  <si>
    <t>SUB KE PERS 23</t>
  </si>
  <si>
    <t>SUB KE PERS 3</t>
  </si>
  <si>
    <t>pencarian kelas 3 dan bukan kelas 3</t>
  </si>
  <si>
    <t>PERS 5DAN 6</t>
  </si>
  <si>
    <t>PERS 25 DAN 26 ELIMINAS W2</t>
  </si>
  <si>
    <t>SUB KE PERS 24</t>
  </si>
  <si>
    <t>SUB KE PERS 5</t>
  </si>
  <si>
    <t>KELAS 1 DAN BUKAN KELAS 1</t>
  </si>
  <si>
    <t>MEAN_LBP</t>
  </si>
  <si>
    <t>STDEV_LBP</t>
  </si>
  <si>
    <t>MEAN_RGB</t>
  </si>
  <si>
    <t>STDEV RGB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</si>
</sst>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0" fontId="0" fillId="36" borderId="0" xfId="0" applyFill="1"/>
    <xf numFmtId="0" fontId="0" fillId="37" borderId="0" xfId="0" applyFill="1"/>
    <xf numFmtId="0" fontId="0" fillId="0" borderId="0" xfId="0" applyFill="1"/>
    <xf numFmtId="0" fontId="0" fillId="40" borderId="10" xfId="0" applyFill="1" applyBorder="1"/>
    <xf numFmtId="0" fontId="0" fillId="0" borderId="10" xfId="0" applyFill="1" applyBorder="1"/>
    <xf numFmtId="0" fontId="0" fillId="39" borderId="10" xfId="0" applyFill="1" applyBorder="1"/>
    <xf numFmtId="0" fontId="0" fillId="41" borderId="10" xfId="0" applyFill="1" applyBorder="1"/>
    <xf numFmtId="0" fontId="0" fillId="42" borderId="10" xfId="0" applyFill="1" applyBorder="1"/>
    <xf numFmtId="0" fontId="0" fillId="43" borderId="10" xfId="0" applyFill="1" applyBorder="1"/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0" xfId="0" applyFont="1" applyFill="1" applyBorder="1" applyAlignment="1">
      <alignment horizontal="center"/>
    </xf>
    <xf numFmtId="0" fontId="18" fillId="38" borderId="0" xfId="0" applyFont="1" applyFill="1" applyAlignment="1">
      <alignment horizontal="center"/>
    </xf>
    <xf numFmtId="0" fontId="19" fillId="39" borderId="0" xfId="0" applyFont="1" applyFill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7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opLeftCell="A49" workbookViewId="0">
      <selection activeCell="A61" sqref="A61:E65"/>
    </sheetView>
  </sheetViews>
  <sheetFormatPr defaultRowHeight="15" x14ac:dyDescent="0.25"/>
  <sheetData>
    <row r="1" spans="1:5" x14ac:dyDescent="0.25">
      <c r="A1">
        <v>145.74</v>
      </c>
      <c r="B1">
        <v>90.16</v>
      </c>
      <c r="C1">
        <v>102.65</v>
      </c>
      <c r="D1">
        <v>39.450000000000003</v>
      </c>
      <c r="E1">
        <v>1</v>
      </c>
    </row>
    <row r="2" spans="1:5" x14ac:dyDescent="0.25">
      <c r="A2">
        <v>131.52000000000001</v>
      </c>
      <c r="B2">
        <v>88.16</v>
      </c>
      <c r="C2">
        <v>132.55000000000001</v>
      </c>
      <c r="D2">
        <v>61.8</v>
      </c>
      <c r="E2">
        <v>1</v>
      </c>
    </row>
    <row r="3" spans="1:5" x14ac:dyDescent="0.25">
      <c r="A3">
        <v>137.69999999999999</v>
      </c>
      <c r="B3">
        <v>86.15</v>
      </c>
      <c r="C3">
        <v>98.09</v>
      </c>
      <c r="D3">
        <v>67.98</v>
      </c>
      <c r="E3">
        <v>1</v>
      </c>
    </row>
    <row r="4" spans="1:5" x14ac:dyDescent="0.25">
      <c r="A4">
        <v>135.01</v>
      </c>
      <c r="B4">
        <v>86.94</v>
      </c>
      <c r="C4">
        <v>96.76</v>
      </c>
      <c r="D4">
        <v>73.569999999999993</v>
      </c>
      <c r="E4">
        <v>1</v>
      </c>
    </row>
    <row r="5" spans="1:5" x14ac:dyDescent="0.25">
      <c r="A5">
        <v>137.49</v>
      </c>
      <c r="B5">
        <v>86.92</v>
      </c>
      <c r="C5">
        <v>84.04</v>
      </c>
      <c r="D5">
        <v>53.02</v>
      </c>
      <c r="E5">
        <v>1</v>
      </c>
    </row>
    <row r="6" spans="1:5" x14ac:dyDescent="0.25">
      <c r="A6">
        <v>139.49</v>
      </c>
      <c r="B6">
        <v>87.4</v>
      </c>
      <c r="C6">
        <v>137.05000000000001</v>
      </c>
      <c r="D6">
        <v>51.6</v>
      </c>
      <c r="E6">
        <v>1</v>
      </c>
    </row>
    <row r="7" spans="1:5" x14ac:dyDescent="0.25">
      <c r="A7">
        <v>130.43</v>
      </c>
      <c r="B7">
        <v>88.76</v>
      </c>
      <c r="C7">
        <v>104.79</v>
      </c>
      <c r="D7">
        <v>64.27</v>
      </c>
      <c r="E7">
        <v>1</v>
      </c>
    </row>
    <row r="8" spans="1:5" x14ac:dyDescent="0.25">
      <c r="A8">
        <v>137.4</v>
      </c>
      <c r="B8">
        <v>85.87</v>
      </c>
      <c r="C8">
        <v>120.86</v>
      </c>
      <c r="D8">
        <v>58.5</v>
      </c>
      <c r="E8">
        <v>1</v>
      </c>
    </row>
    <row r="9" spans="1:5" x14ac:dyDescent="0.25">
      <c r="A9">
        <v>136.99</v>
      </c>
      <c r="B9">
        <v>88.86</v>
      </c>
      <c r="C9">
        <v>123.57</v>
      </c>
      <c r="D9">
        <v>73.12</v>
      </c>
      <c r="E9">
        <v>1</v>
      </c>
    </row>
    <row r="10" spans="1:5" x14ac:dyDescent="0.25">
      <c r="A10">
        <v>131.82</v>
      </c>
      <c r="B10">
        <v>92.09</v>
      </c>
      <c r="C10">
        <v>140.68</v>
      </c>
      <c r="D10">
        <v>51.55</v>
      </c>
      <c r="E10">
        <v>1</v>
      </c>
    </row>
    <row r="11" spans="1:5" x14ac:dyDescent="0.25">
      <c r="A11">
        <v>141.04</v>
      </c>
      <c r="B11">
        <v>82.18</v>
      </c>
      <c r="C11">
        <v>144.30000000000001</v>
      </c>
      <c r="D11">
        <v>67.040000000000006</v>
      </c>
      <c r="E11">
        <v>1</v>
      </c>
    </row>
    <row r="12" spans="1:5" x14ac:dyDescent="0.25">
      <c r="A12">
        <v>132.94</v>
      </c>
      <c r="B12">
        <v>89.99</v>
      </c>
      <c r="C12">
        <v>153.19999999999999</v>
      </c>
      <c r="D12">
        <v>61.78</v>
      </c>
      <c r="E12">
        <v>1</v>
      </c>
    </row>
    <row r="13" spans="1:5" x14ac:dyDescent="0.25">
      <c r="A13">
        <v>135.91999999999999</v>
      </c>
      <c r="B13">
        <v>90.38</v>
      </c>
      <c r="C13">
        <v>151.94999999999999</v>
      </c>
      <c r="D13">
        <v>51.03</v>
      </c>
      <c r="E13">
        <v>1</v>
      </c>
    </row>
    <row r="14" spans="1:5" x14ac:dyDescent="0.25">
      <c r="A14">
        <v>129.31</v>
      </c>
      <c r="B14">
        <v>85.29</v>
      </c>
      <c r="C14">
        <v>131.9</v>
      </c>
      <c r="D14">
        <v>66.319999999999993</v>
      </c>
      <c r="E14">
        <v>1</v>
      </c>
    </row>
    <row r="15" spans="1:5" x14ac:dyDescent="0.25">
      <c r="A15">
        <v>132.22999999999999</v>
      </c>
      <c r="B15">
        <v>85.76</v>
      </c>
      <c r="C15">
        <v>154.77000000000001</v>
      </c>
      <c r="D15">
        <v>63.43</v>
      </c>
      <c r="E15">
        <v>1</v>
      </c>
    </row>
    <row r="16" spans="1:5" x14ac:dyDescent="0.25">
      <c r="A16">
        <v>139.9</v>
      </c>
      <c r="B16">
        <v>84.68</v>
      </c>
      <c r="C16">
        <v>146.07</v>
      </c>
      <c r="D16">
        <v>66.23</v>
      </c>
      <c r="E16">
        <v>1</v>
      </c>
    </row>
    <row r="17" spans="1:5" x14ac:dyDescent="0.25">
      <c r="A17">
        <v>130.94999999999999</v>
      </c>
      <c r="B17">
        <v>93.9</v>
      </c>
      <c r="C17">
        <v>108.19</v>
      </c>
      <c r="D17">
        <v>56.99</v>
      </c>
      <c r="E17">
        <v>1</v>
      </c>
    </row>
    <row r="18" spans="1:5" x14ac:dyDescent="0.25">
      <c r="A18">
        <v>133.61000000000001</v>
      </c>
      <c r="B18">
        <v>87.55</v>
      </c>
      <c r="C18">
        <v>99.48</v>
      </c>
      <c r="D18">
        <v>65.400000000000006</v>
      </c>
      <c r="E18">
        <v>1</v>
      </c>
    </row>
    <row r="19" spans="1:5" x14ac:dyDescent="0.25">
      <c r="A19">
        <v>126</v>
      </c>
      <c r="B19">
        <v>90.26</v>
      </c>
      <c r="C19">
        <v>118.63</v>
      </c>
      <c r="D19">
        <v>79.150000000000006</v>
      </c>
      <c r="E19">
        <v>1</v>
      </c>
    </row>
    <row r="20" spans="1:5" x14ac:dyDescent="0.25">
      <c r="A20">
        <v>132.74</v>
      </c>
      <c r="B20">
        <v>88.5</v>
      </c>
      <c r="C20">
        <v>125.02</v>
      </c>
      <c r="D20">
        <v>73.150000000000006</v>
      </c>
      <c r="E20">
        <v>1</v>
      </c>
    </row>
    <row r="21" spans="1:5" x14ac:dyDescent="0.25">
      <c r="A21">
        <v>140.91</v>
      </c>
      <c r="B21">
        <v>82.73</v>
      </c>
      <c r="C21">
        <v>86.53</v>
      </c>
      <c r="D21">
        <v>60.65</v>
      </c>
      <c r="E21">
        <v>1</v>
      </c>
    </row>
    <row r="22" spans="1:5" x14ac:dyDescent="0.25">
      <c r="A22">
        <v>129.75</v>
      </c>
      <c r="B22">
        <v>87.56</v>
      </c>
      <c r="C22">
        <v>110.65</v>
      </c>
      <c r="D22">
        <v>71.989999999999995</v>
      </c>
      <c r="E22">
        <v>1</v>
      </c>
    </row>
    <row r="23" spans="1:5" x14ac:dyDescent="0.25">
      <c r="A23">
        <v>133.24</v>
      </c>
      <c r="B23">
        <v>87.75</v>
      </c>
      <c r="C23">
        <v>93.63</v>
      </c>
      <c r="D23">
        <v>68.53</v>
      </c>
      <c r="E23">
        <v>1</v>
      </c>
    </row>
    <row r="24" spans="1:5" x14ac:dyDescent="0.25">
      <c r="A24">
        <v>127.48</v>
      </c>
      <c r="B24">
        <v>91.51</v>
      </c>
      <c r="C24">
        <v>111.1</v>
      </c>
      <c r="D24">
        <v>73.33</v>
      </c>
      <c r="E24">
        <v>1</v>
      </c>
    </row>
    <row r="25" spans="1:5" x14ac:dyDescent="0.25">
      <c r="A25">
        <v>131.9</v>
      </c>
      <c r="B25">
        <v>86.11</v>
      </c>
      <c r="C25">
        <v>109.23</v>
      </c>
      <c r="D25">
        <v>74.59</v>
      </c>
      <c r="E25">
        <v>1</v>
      </c>
    </row>
    <row r="26" spans="1:5" x14ac:dyDescent="0.25">
      <c r="A26">
        <v>138.01</v>
      </c>
      <c r="B26">
        <v>82.4</v>
      </c>
      <c r="C26">
        <v>153.53</v>
      </c>
      <c r="D26">
        <v>61.48</v>
      </c>
      <c r="E26">
        <v>1</v>
      </c>
    </row>
    <row r="27" spans="1:5" x14ac:dyDescent="0.25">
      <c r="A27">
        <v>131.75</v>
      </c>
      <c r="B27">
        <v>90.66</v>
      </c>
      <c r="C27">
        <v>147.80000000000001</v>
      </c>
      <c r="D27">
        <v>68.260000000000005</v>
      </c>
      <c r="E27">
        <v>1</v>
      </c>
    </row>
    <row r="28" spans="1:5" x14ac:dyDescent="0.25">
      <c r="A28">
        <v>125.75</v>
      </c>
      <c r="B28">
        <v>93.23</v>
      </c>
      <c r="C28">
        <v>123.43</v>
      </c>
      <c r="D28">
        <v>63.46</v>
      </c>
      <c r="E28">
        <v>1</v>
      </c>
    </row>
    <row r="29" spans="1:5" x14ac:dyDescent="0.25">
      <c r="A29">
        <v>132.74</v>
      </c>
      <c r="B29">
        <v>87.95</v>
      </c>
      <c r="C29">
        <v>149.66999999999999</v>
      </c>
      <c r="D29">
        <v>67.069999999999993</v>
      </c>
      <c r="E29">
        <v>1</v>
      </c>
    </row>
    <row r="30" spans="1:5" x14ac:dyDescent="0.25">
      <c r="A30">
        <v>133.33000000000001</v>
      </c>
      <c r="B30">
        <v>85.11</v>
      </c>
      <c r="C30">
        <v>105.28</v>
      </c>
      <c r="D30">
        <v>67.13</v>
      </c>
      <c r="E30">
        <v>1</v>
      </c>
    </row>
    <row r="31" spans="1:5" x14ac:dyDescent="0.25">
      <c r="A31">
        <v>147.25</v>
      </c>
      <c r="B31">
        <v>84.74</v>
      </c>
      <c r="C31">
        <v>170.88</v>
      </c>
      <c r="D31">
        <v>53.37</v>
      </c>
      <c r="E31">
        <v>2</v>
      </c>
    </row>
    <row r="32" spans="1:5" x14ac:dyDescent="0.25">
      <c r="A32">
        <v>134.41999999999999</v>
      </c>
      <c r="B32">
        <v>89.39</v>
      </c>
      <c r="C32">
        <v>138.72999999999999</v>
      </c>
      <c r="D32">
        <v>56.27</v>
      </c>
      <c r="E32">
        <v>2</v>
      </c>
    </row>
    <row r="33" spans="1:5" x14ac:dyDescent="0.25">
      <c r="A33">
        <v>142.55000000000001</v>
      </c>
      <c r="B33">
        <v>83.62</v>
      </c>
      <c r="C33">
        <v>155.71</v>
      </c>
      <c r="D33">
        <v>73.290000000000006</v>
      </c>
      <c r="E33">
        <v>2</v>
      </c>
    </row>
    <row r="34" spans="1:5" x14ac:dyDescent="0.25">
      <c r="A34">
        <v>153.88</v>
      </c>
      <c r="B34">
        <v>84.88</v>
      </c>
      <c r="C34">
        <v>180.4</v>
      </c>
      <c r="D34">
        <v>45.18</v>
      </c>
      <c r="E34">
        <v>2</v>
      </c>
    </row>
    <row r="35" spans="1:5" x14ac:dyDescent="0.25">
      <c r="A35">
        <v>145.31</v>
      </c>
      <c r="B35">
        <v>88.46</v>
      </c>
      <c r="C35">
        <v>101.78</v>
      </c>
      <c r="D35">
        <v>42.26</v>
      </c>
      <c r="E35">
        <v>2</v>
      </c>
    </row>
    <row r="36" spans="1:5" x14ac:dyDescent="0.25">
      <c r="A36">
        <v>142.83000000000001</v>
      </c>
      <c r="B36">
        <v>90.87</v>
      </c>
      <c r="C36">
        <v>98.96</v>
      </c>
      <c r="D36">
        <v>41.42</v>
      </c>
      <c r="E36">
        <v>2</v>
      </c>
    </row>
    <row r="37" spans="1:5" x14ac:dyDescent="0.25">
      <c r="A37">
        <v>135.4</v>
      </c>
      <c r="B37">
        <v>91.25</v>
      </c>
      <c r="C37">
        <v>121.97</v>
      </c>
      <c r="D37">
        <v>46.18</v>
      </c>
      <c r="E37">
        <v>2</v>
      </c>
    </row>
    <row r="38" spans="1:5" x14ac:dyDescent="0.25">
      <c r="A38">
        <v>131.91999999999999</v>
      </c>
      <c r="B38">
        <v>91.05</v>
      </c>
      <c r="C38">
        <v>141.6</v>
      </c>
      <c r="D38">
        <v>43.16</v>
      </c>
      <c r="E38">
        <v>2</v>
      </c>
    </row>
    <row r="39" spans="1:5" x14ac:dyDescent="0.25">
      <c r="A39">
        <v>132.09</v>
      </c>
      <c r="B39">
        <v>89.81</v>
      </c>
      <c r="C39">
        <v>135.74</v>
      </c>
      <c r="D39">
        <v>55.04</v>
      </c>
      <c r="E39">
        <v>2</v>
      </c>
    </row>
    <row r="40" spans="1:5" x14ac:dyDescent="0.25">
      <c r="A40">
        <v>136.57</v>
      </c>
      <c r="B40">
        <v>93.57</v>
      </c>
      <c r="C40">
        <v>126.44</v>
      </c>
      <c r="D40">
        <v>71.260000000000005</v>
      </c>
      <c r="E40">
        <v>2</v>
      </c>
    </row>
    <row r="41" spans="1:5" x14ac:dyDescent="0.25">
      <c r="A41">
        <v>142.07</v>
      </c>
      <c r="B41">
        <v>91.65</v>
      </c>
      <c r="C41">
        <v>125.27</v>
      </c>
      <c r="D41">
        <v>75.900000000000006</v>
      </c>
      <c r="E41">
        <v>2</v>
      </c>
    </row>
    <row r="42" spans="1:5" x14ac:dyDescent="0.25">
      <c r="A42">
        <v>138.49</v>
      </c>
      <c r="B42">
        <v>84.68</v>
      </c>
      <c r="C42">
        <v>148.82</v>
      </c>
      <c r="D42">
        <v>58.05</v>
      </c>
      <c r="E42">
        <v>2</v>
      </c>
    </row>
    <row r="43" spans="1:5" x14ac:dyDescent="0.25">
      <c r="A43">
        <v>140.51</v>
      </c>
      <c r="B43">
        <v>88.52</v>
      </c>
      <c r="C43">
        <v>124.47</v>
      </c>
      <c r="D43">
        <v>49.7</v>
      </c>
      <c r="E43">
        <v>2</v>
      </c>
    </row>
    <row r="44" spans="1:5" x14ac:dyDescent="0.25">
      <c r="A44">
        <v>147.52000000000001</v>
      </c>
      <c r="B44">
        <v>82.41</v>
      </c>
      <c r="C44">
        <v>118.21</v>
      </c>
      <c r="D44">
        <v>49.56</v>
      </c>
      <c r="E44">
        <v>2</v>
      </c>
    </row>
    <row r="45" spans="1:5" x14ac:dyDescent="0.25">
      <c r="A45">
        <v>130.47</v>
      </c>
      <c r="B45">
        <v>88.73</v>
      </c>
      <c r="C45">
        <v>107.11</v>
      </c>
      <c r="D45">
        <v>44.77</v>
      </c>
      <c r="E45">
        <v>2</v>
      </c>
    </row>
    <row r="46" spans="1:5" x14ac:dyDescent="0.25">
      <c r="A46">
        <v>142.63999999999999</v>
      </c>
      <c r="B46">
        <v>85.42</v>
      </c>
      <c r="C46">
        <v>114.56</v>
      </c>
      <c r="D46">
        <v>61.85</v>
      </c>
      <c r="E46">
        <v>2</v>
      </c>
    </row>
    <row r="47" spans="1:5" x14ac:dyDescent="0.25">
      <c r="A47">
        <v>140.43</v>
      </c>
      <c r="B47">
        <v>86.65</v>
      </c>
      <c r="C47">
        <v>119.46</v>
      </c>
      <c r="D47">
        <v>45.95</v>
      </c>
      <c r="E47">
        <v>2</v>
      </c>
    </row>
    <row r="48" spans="1:5" x14ac:dyDescent="0.25">
      <c r="A48">
        <v>134.21</v>
      </c>
      <c r="B48">
        <v>89.94</v>
      </c>
      <c r="C48">
        <v>98.17</v>
      </c>
      <c r="D48">
        <v>45.49</v>
      </c>
      <c r="E48">
        <v>2</v>
      </c>
    </row>
    <row r="49" spans="1:5" x14ac:dyDescent="0.25">
      <c r="A49">
        <v>136.84</v>
      </c>
      <c r="B49">
        <v>92.52</v>
      </c>
      <c r="C49">
        <v>122.59</v>
      </c>
      <c r="D49">
        <v>68.28</v>
      </c>
      <c r="E49">
        <v>2</v>
      </c>
    </row>
    <row r="50" spans="1:5" x14ac:dyDescent="0.25">
      <c r="A50">
        <v>135.6</v>
      </c>
      <c r="B50">
        <v>85.24</v>
      </c>
      <c r="C50">
        <v>133.97</v>
      </c>
      <c r="D50">
        <v>69.959999999999994</v>
      </c>
      <c r="E50">
        <v>2</v>
      </c>
    </row>
    <row r="51" spans="1:5" x14ac:dyDescent="0.25">
      <c r="A51">
        <v>134.88999999999999</v>
      </c>
      <c r="B51">
        <v>93.51</v>
      </c>
      <c r="C51">
        <v>145.34</v>
      </c>
      <c r="D51">
        <v>69.569999999999993</v>
      </c>
      <c r="E51">
        <v>2</v>
      </c>
    </row>
    <row r="52" spans="1:5" x14ac:dyDescent="0.25">
      <c r="A52">
        <v>140.84</v>
      </c>
      <c r="B52">
        <v>91.65</v>
      </c>
      <c r="C52">
        <v>171.73</v>
      </c>
      <c r="D52">
        <v>60.61</v>
      </c>
      <c r="E52">
        <v>2</v>
      </c>
    </row>
    <row r="53" spans="1:5" x14ac:dyDescent="0.25">
      <c r="A53">
        <v>134.6</v>
      </c>
      <c r="B53">
        <v>91.95</v>
      </c>
      <c r="C53">
        <v>163.22</v>
      </c>
      <c r="D53">
        <v>61.16</v>
      </c>
      <c r="E53">
        <v>2</v>
      </c>
    </row>
    <row r="54" spans="1:5" x14ac:dyDescent="0.25">
      <c r="A54">
        <v>134.62</v>
      </c>
      <c r="B54">
        <v>94.59</v>
      </c>
      <c r="C54">
        <v>131.74</v>
      </c>
      <c r="D54">
        <v>59.15</v>
      </c>
      <c r="E54">
        <v>2</v>
      </c>
    </row>
    <row r="55" spans="1:5" x14ac:dyDescent="0.25">
      <c r="A55">
        <v>135.19999999999999</v>
      </c>
      <c r="B55">
        <v>88.51</v>
      </c>
      <c r="C55">
        <v>152.44999999999999</v>
      </c>
      <c r="D55">
        <v>56.38</v>
      </c>
      <c r="E55">
        <v>2</v>
      </c>
    </row>
    <row r="56" spans="1:5" x14ac:dyDescent="0.25">
      <c r="A56">
        <v>138.33000000000001</v>
      </c>
      <c r="B56">
        <v>92.98</v>
      </c>
      <c r="C56">
        <v>124.5</v>
      </c>
      <c r="D56">
        <v>49.66</v>
      </c>
      <c r="E56">
        <v>2</v>
      </c>
    </row>
    <row r="57" spans="1:5" x14ac:dyDescent="0.25">
      <c r="A57">
        <v>134.61000000000001</v>
      </c>
      <c r="B57">
        <v>88.4</v>
      </c>
      <c r="C57">
        <v>139.55000000000001</v>
      </c>
      <c r="D57">
        <v>58.87</v>
      </c>
      <c r="E57">
        <v>2</v>
      </c>
    </row>
    <row r="58" spans="1:5" x14ac:dyDescent="0.25">
      <c r="A58">
        <v>142.47</v>
      </c>
      <c r="B58">
        <v>87.01</v>
      </c>
      <c r="C58">
        <v>148.38</v>
      </c>
      <c r="D58">
        <v>66.52</v>
      </c>
      <c r="E58">
        <v>2</v>
      </c>
    </row>
    <row r="59" spans="1:5" x14ac:dyDescent="0.25">
      <c r="A59">
        <v>132.26</v>
      </c>
      <c r="B59">
        <v>89.7</v>
      </c>
      <c r="C59">
        <v>102.22</v>
      </c>
      <c r="D59">
        <v>59.87</v>
      </c>
      <c r="E59">
        <v>2</v>
      </c>
    </row>
    <row r="60" spans="1:5" x14ac:dyDescent="0.25">
      <c r="A60">
        <v>137.44999999999999</v>
      </c>
      <c r="B60">
        <v>88.31</v>
      </c>
      <c r="C60">
        <v>159.9</v>
      </c>
      <c r="D60">
        <v>67.89</v>
      </c>
      <c r="E60">
        <v>2</v>
      </c>
    </row>
    <row r="61" spans="1:5" x14ac:dyDescent="0.25">
      <c r="A61">
        <v>140.56</v>
      </c>
      <c r="B61">
        <v>88.6</v>
      </c>
      <c r="C61">
        <v>123.5</v>
      </c>
      <c r="D61">
        <v>65.53</v>
      </c>
      <c r="E61">
        <v>3</v>
      </c>
    </row>
    <row r="62" spans="1:5" x14ac:dyDescent="0.25">
      <c r="A62">
        <v>142.25</v>
      </c>
      <c r="B62">
        <v>83.95</v>
      </c>
      <c r="C62">
        <v>145.16</v>
      </c>
      <c r="D62">
        <v>57.63</v>
      </c>
      <c r="E62">
        <v>3</v>
      </c>
    </row>
    <row r="63" spans="1:5" x14ac:dyDescent="0.25">
      <c r="A63">
        <v>142.61000000000001</v>
      </c>
      <c r="B63">
        <v>84.29</v>
      </c>
      <c r="C63">
        <v>162.62</v>
      </c>
      <c r="D63">
        <v>42.17</v>
      </c>
      <c r="E63">
        <v>3</v>
      </c>
    </row>
    <row r="64" spans="1:5" x14ac:dyDescent="0.25">
      <c r="A64">
        <v>134.97999999999999</v>
      </c>
      <c r="B64">
        <v>91.36</v>
      </c>
      <c r="C64">
        <v>154.57</v>
      </c>
      <c r="D64">
        <v>67.78</v>
      </c>
      <c r="E64">
        <v>3</v>
      </c>
    </row>
    <row r="65" spans="1:5" x14ac:dyDescent="0.25">
      <c r="A65">
        <v>141.65</v>
      </c>
      <c r="B65">
        <v>89.9</v>
      </c>
      <c r="C65">
        <v>172.4</v>
      </c>
      <c r="D65">
        <v>56.12</v>
      </c>
      <c r="E65">
        <v>3</v>
      </c>
    </row>
    <row r="66" spans="1:5" x14ac:dyDescent="0.25">
      <c r="A66">
        <v>143.62</v>
      </c>
      <c r="B66">
        <v>90.95</v>
      </c>
      <c r="C66">
        <v>168.42</v>
      </c>
      <c r="D66">
        <v>53.14</v>
      </c>
      <c r="E66">
        <v>3</v>
      </c>
    </row>
    <row r="67" spans="1:5" x14ac:dyDescent="0.25">
      <c r="A67">
        <v>140.31</v>
      </c>
      <c r="B67">
        <v>87.51</v>
      </c>
      <c r="C67">
        <v>154.21</v>
      </c>
      <c r="D67">
        <v>61.54</v>
      </c>
      <c r="E67">
        <v>3</v>
      </c>
    </row>
    <row r="68" spans="1:5" x14ac:dyDescent="0.25">
      <c r="A68">
        <v>136.57</v>
      </c>
      <c r="B68">
        <v>86.78</v>
      </c>
      <c r="C68">
        <v>139.34</v>
      </c>
      <c r="D68">
        <v>42.09</v>
      </c>
      <c r="E68">
        <v>3</v>
      </c>
    </row>
    <row r="69" spans="1:5" x14ac:dyDescent="0.25">
      <c r="A69">
        <v>135.24</v>
      </c>
      <c r="B69">
        <v>87.09</v>
      </c>
      <c r="C69">
        <v>163.25</v>
      </c>
      <c r="D69">
        <v>59.75</v>
      </c>
      <c r="E69">
        <v>3</v>
      </c>
    </row>
    <row r="70" spans="1:5" x14ac:dyDescent="0.25">
      <c r="A70">
        <v>144.77000000000001</v>
      </c>
      <c r="B70">
        <v>87.6</v>
      </c>
      <c r="C70">
        <v>137.63</v>
      </c>
      <c r="D70">
        <v>76.37</v>
      </c>
      <c r="E70">
        <v>3</v>
      </c>
    </row>
    <row r="71" spans="1:5" x14ac:dyDescent="0.25">
      <c r="A71">
        <v>142.74</v>
      </c>
      <c r="B71">
        <v>86.8</v>
      </c>
      <c r="C71">
        <v>155.03</v>
      </c>
      <c r="D71">
        <v>62.63</v>
      </c>
      <c r="E71">
        <v>3</v>
      </c>
    </row>
    <row r="72" spans="1:5" x14ac:dyDescent="0.25">
      <c r="A72">
        <v>136.99</v>
      </c>
      <c r="B72">
        <v>89.88</v>
      </c>
      <c r="C72">
        <v>153.66999999999999</v>
      </c>
      <c r="D72">
        <v>67.37</v>
      </c>
      <c r="E72">
        <v>3</v>
      </c>
    </row>
    <row r="73" spans="1:5" x14ac:dyDescent="0.25">
      <c r="A73">
        <v>139.32</v>
      </c>
      <c r="B73">
        <v>83.05</v>
      </c>
      <c r="C73">
        <v>130.16</v>
      </c>
      <c r="D73">
        <v>37.369999999999997</v>
      </c>
      <c r="E73">
        <v>3</v>
      </c>
    </row>
    <row r="74" spans="1:5" x14ac:dyDescent="0.25">
      <c r="A74">
        <v>138.56</v>
      </c>
      <c r="B74">
        <v>93</v>
      </c>
      <c r="C74">
        <v>133.24</v>
      </c>
      <c r="D74">
        <v>37.56</v>
      </c>
      <c r="E74">
        <v>3</v>
      </c>
    </row>
    <row r="75" spans="1:5" x14ac:dyDescent="0.25">
      <c r="A75">
        <v>143.97</v>
      </c>
      <c r="B75">
        <v>89.31</v>
      </c>
      <c r="C75">
        <v>143.1</v>
      </c>
      <c r="D75">
        <v>46.58</v>
      </c>
      <c r="E75">
        <v>3</v>
      </c>
    </row>
    <row r="76" spans="1:5" x14ac:dyDescent="0.25">
      <c r="A76">
        <v>144.94</v>
      </c>
      <c r="B76">
        <v>92.42</v>
      </c>
      <c r="C76">
        <v>158.02000000000001</v>
      </c>
      <c r="D76">
        <v>48.36</v>
      </c>
      <c r="E76">
        <v>3</v>
      </c>
    </row>
    <row r="77" spans="1:5" x14ac:dyDescent="0.25">
      <c r="A77">
        <v>151.22</v>
      </c>
      <c r="B77">
        <v>85.38</v>
      </c>
      <c r="C77">
        <v>179.63</v>
      </c>
      <c r="D77">
        <v>57.87</v>
      </c>
      <c r="E77">
        <v>3</v>
      </c>
    </row>
    <row r="78" spans="1:5" x14ac:dyDescent="0.25">
      <c r="A78">
        <v>147.63</v>
      </c>
      <c r="B78">
        <v>87.24</v>
      </c>
      <c r="C78">
        <v>183.14</v>
      </c>
      <c r="D78">
        <v>56.27</v>
      </c>
      <c r="E78">
        <v>3</v>
      </c>
    </row>
    <row r="79" spans="1:5" x14ac:dyDescent="0.25">
      <c r="A79">
        <v>142</v>
      </c>
      <c r="B79">
        <v>88.02</v>
      </c>
      <c r="C79">
        <v>168.04</v>
      </c>
      <c r="D79">
        <v>51.11</v>
      </c>
      <c r="E79">
        <v>3</v>
      </c>
    </row>
    <row r="80" spans="1:5" x14ac:dyDescent="0.25">
      <c r="A80">
        <v>140.91999999999999</v>
      </c>
      <c r="B80">
        <v>91.58</v>
      </c>
      <c r="C80">
        <v>185.96</v>
      </c>
      <c r="D80">
        <v>52.71</v>
      </c>
      <c r="E80">
        <v>3</v>
      </c>
    </row>
    <row r="81" spans="1:5" x14ac:dyDescent="0.25">
      <c r="A81">
        <v>141.83000000000001</v>
      </c>
      <c r="B81">
        <v>88.61</v>
      </c>
      <c r="C81">
        <v>181.26</v>
      </c>
      <c r="D81">
        <v>52.02</v>
      </c>
      <c r="E81">
        <v>3</v>
      </c>
    </row>
    <row r="82" spans="1:5" x14ac:dyDescent="0.25">
      <c r="A82">
        <v>140.93</v>
      </c>
      <c r="B82">
        <v>88.25</v>
      </c>
      <c r="C82">
        <v>177.68</v>
      </c>
      <c r="D82">
        <v>54.84</v>
      </c>
      <c r="E82">
        <v>3</v>
      </c>
    </row>
    <row r="83" spans="1:5" x14ac:dyDescent="0.25">
      <c r="A83">
        <v>136.94</v>
      </c>
      <c r="B83">
        <v>86.83</v>
      </c>
      <c r="C83">
        <v>120.45</v>
      </c>
      <c r="D83">
        <v>64.94</v>
      </c>
      <c r="E83">
        <v>3</v>
      </c>
    </row>
    <row r="84" spans="1:5" x14ac:dyDescent="0.25">
      <c r="A84">
        <v>141.47999999999999</v>
      </c>
      <c r="B84">
        <v>92.45</v>
      </c>
      <c r="C84">
        <v>147.16</v>
      </c>
      <c r="D84">
        <v>54.1</v>
      </c>
      <c r="E84">
        <v>3</v>
      </c>
    </row>
    <row r="85" spans="1:5" x14ac:dyDescent="0.25">
      <c r="A85">
        <v>142.69999999999999</v>
      </c>
      <c r="B85">
        <v>92.82</v>
      </c>
      <c r="C85">
        <v>139.06</v>
      </c>
      <c r="D85">
        <v>40.93</v>
      </c>
      <c r="E85">
        <v>3</v>
      </c>
    </row>
    <row r="86" spans="1:5" x14ac:dyDescent="0.25">
      <c r="A86">
        <v>164.63</v>
      </c>
      <c r="B86">
        <v>84.72</v>
      </c>
      <c r="C86">
        <v>135.28</v>
      </c>
      <c r="D86">
        <v>61.43</v>
      </c>
      <c r="E86">
        <v>3</v>
      </c>
    </row>
    <row r="87" spans="1:5" x14ac:dyDescent="0.25">
      <c r="A87">
        <v>147.19999999999999</v>
      </c>
      <c r="B87">
        <v>92.49</v>
      </c>
      <c r="C87">
        <v>163.72999999999999</v>
      </c>
      <c r="D87">
        <v>60.2</v>
      </c>
      <c r="E87">
        <v>3</v>
      </c>
    </row>
    <row r="88" spans="1:5" x14ac:dyDescent="0.25">
      <c r="A88">
        <v>144.04</v>
      </c>
      <c r="B88">
        <v>88.14</v>
      </c>
      <c r="C88">
        <v>157.07</v>
      </c>
      <c r="D88">
        <v>61.43</v>
      </c>
      <c r="E88">
        <v>3</v>
      </c>
    </row>
    <row r="89" spans="1:5" x14ac:dyDescent="0.25">
      <c r="A89">
        <v>143.05000000000001</v>
      </c>
      <c r="B89">
        <v>88.21</v>
      </c>
      <c r="C89">
        <v>144.59</v>
      </c>
      <c r="D89">
        <v>72.28</v>
      </c>
      <c r="E89">
        <v>3</v>
      </c>
    </row>
    <row r="90" spans="1:5" x14ac:dyDescent="0.25">
      <c r="A90">
        <v>140.16</v>
      </c>
      <c r="B90">
        <v>93.01</v>
      </c>
      <c r="C90">
        <v>151.79</v>
      </c>
      <c r="D90">
        <v>51.29</v>
      </c>
      <c r="E90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11"/>
  <sheetViews>
    <sheetView topLeftCell="A62" zoomScale="55" zoomScaleNormal="55" workbookViewId="0">
      <selection activeCell="O74" sqref="O74"/>
    </sheetView>
  </sheetViews>
  <sheetFormatPr defaultRowHeight="15" x14ac:dyDescent="0.25"/>
  <cols>
    <col min="1" max="1" width="12.42578125" customWidth="1"/>
    <col min="2" max="3" width="11.5703125" customWidth="1"/>
    <col min="4" max="4" width="12.85546875" customWidth="1"/>
    <col min="18" max="18" width="16" customWidth="1"/>
    <col min="19" max="19" width="13" customWidth="1"/>
    <col min="23" max="23" width="16.5703125" customWidth="1"/>
  </cols>
  <sheetData>
    <row r="2" spans="1:15" x14ac:dyDescent="0.2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</row>
    <row r="3" spans="1:15" x14ac:dyDescent="0.25">
      <c r="A3" s="1">
        <v>145.74</v>
      </c>
      <c r="B3" s="1">
        <v>90.16</v>
      </c>
      <c r="C3" s="1">
        <v>102.65</v>
      </c>
      <c r="D3" s="1">
        <v>39.450000000000003</v>
      </c>
      <c r="E3" s="1">
        <v>1</v>
      </c>
    </row>
    <row r="4" spans="1:15" ht="15" customHeight="1" x14ac:dyDescent="0.25">
      <c r="A4" s="1">
        <v>131.52000000000001</v>
      </c>
      <c r="B4" s="1">
        <v>88.16</v>
      </c>
      <c r="C4" s="1">
        <v>132.55000000000001</v>
      </c>
      <c r="D4" s="1">
        <v>61.8</v>
      </c>
      <c r="E4" s="1">
        <v>1</v>
      </c>
      <c r="J4" s="19" t="s">
        <v>49</v>
      </c>
      <c r="K4" s="19"/>
      <c r="L4" s="19"/>
      <c r="M4" s="19"/>
      <c r="N4" s="19"/>
      <c r="O4" s="19"/>
    </row>
    <row r="5" spans="1:15" x14ac:dyDescent="0.25">
      <c r="A5" s="1">
        <v>137.69999999999999</v>
      </c>
      <c r="B5" s="1">
        <v>86.15</v>
      </c>
      <c r="C5" s="1">
        <v>98.09</v>
      </c>
      <c r="D5" s="1">
        <v>67.98</v>
      </c>
      <c r="E5" s="1">
        <v>1</v>
      </c>
      <c r="J5" s="19"/>
      <c r="K5" s="19"/>
      <c r="L5" s="19"/>
      <c r="M5" s="19"/>
      <c r="N5" s="19"/>
      <c r="O5" s="19"/>
    </row>
    <row r="6" spans="1:15" x14ac:dyDescent="0.25">
      <c r="A6" s="1">
        <v>135.01</v>
      </c>
      <c r="B6" s="1">
        <v>86.94</v>
      </c>
      <c r="C6" s="1">
        <v>96.76</v>
      </c>
      <c r="D6" s="1">
        <v>73.569999999999993</v>
      </c>
      <c r="E6" s="1">
        <v>1</v>
      </c>
      <c r="J6" s="19"/>
      <c r="K6" s="19"/>
      <c r="L6" s="19"/>
      <c r="M6" s="19"/>
      <c r="N6" s="19"/>
      <c r="O6" s="19"/>
    </row>
    <row r="7" spans="1:15" x14ac:dyDescent="0.25">
      <c r="A7" s="1">
        <v>137.49</v>
      </c>
      <c r="B7" s="1">
        <v>86.92</v>
      </c>
      <c r="C7" s="1">
        <v>84.04</v>
      </c>
      <c r="D7" s="1">
        <v>53.02</v>
      </c>
      <c r="E7" s="1">
        <v>1</v>
      </c>
      <c r="J7" s="19"/>
      <c r="K7" s="19"/>
      <c r="L7" s="19"/>
      <c r="M7" s="19"/>
      <c r="N7" s="19"/>
      <c r="O7" s="19"/>
    </row>
    <row r="8" spans="1:15" x14ac:dyDescent="0.25">
      <c r="A8" s="1">
        <v>147.25</v>
      </c>
      <c r="B8" s="1">
        <v>84.74</v>
      </c>
      <c r="C8" s="1">
        <v>170.88</v>
      </c>
      <c r="D8" s="1">
        <v>53.37</v>
      </c>
      <c r="E8" s="1">
        <v>2</v>
      </c>
      <c r="J8" s="19"/>
      <c r="K8" s="19"/>
      <c r="L8" s="19"/>
      <c r="M8" s="19"/>
      <c r="N8" s="19"/>
      <c r="O8" s="19"/>
    </row>
    <row r="9" spans="1:15" x14ac:dyDescent="0.25">
      <c r="A9" s="1">
        <v>134.41999999999999</v>
      </c>
      <c r="B9" s="1">
        <v>89.39</v>
      </c>
      <c r="C9" s="1">
        <v>138.72999999999999</v>
      </c>
      <c r="D9" s="1">
        <v>56.27</v>
      </c>
      <c r="E9" s="1">
        <v>2</v>
      </c>
      <c r="J9" s="19"/>
      <c r="K9" s="19"/>
      <c r="L9" s="19"/>
      <c r="M9" s="19"/>
      <c r="N9" s="19"/>
      <c r="O9" s="19"/>
    </row>
    <row r="10" spans="1:15" x14ac:dyDescent="0.25">
      <c r="A10" s="1">
        <v>142.55000000000001</v>
      </c>
      <c r="B10" s="1">
        <v>83.62</v>
      </c>
      <c r="C10" s="1">
        <v>155.71</v>
      </c>
      <c r="D10" s="1">
        <v>73.290000000000006</v>
      </c>
      <c r="E10" s="1">
        <v>2</v>
      </c>
    </row>
    <row r="11" spans="1:15" x14ac:dyDescent="0.25">
      <c r="A11" s="1">
        <v>153.88</v>
      </c>
      <c r="B11" s="1">
        <v>84.88</v>
      </c>
      <c r="C11" s="1">
        <v>180.4</v>
      </c>
      <c r="D11" s="1">
        <v>45.18</v>
      </c>
      <c r="E11" s="1">
        <v>2</v>
      </c>
    </row>
    <row r="12" spans="1:15" x14ac:dyDescent="0.25">
      <c r="A12" s="1">
        <v>145.31</v>
      </c>
      <c r="B12" s="1">
        <v>88.46</v>
      </c>
      <c r="C12" s="1">
        <v>101.78</v>
      </c>
      <c r="D12" s="1">
        <v>42.26</v>
      </c>
      <c r="E12" s="1">
        <v>2</v>
      </c>
    </row>
    <row r="13" spans="1:15" x14ac:dyDescent="0.25">
      <c r="A13" s="1">
        <v>140.56</v>
      </c>
      <c r="B13" s="1">
        <v>88.6</v>
      </c>
      <c r="C13" s="1">
        <v>123.5</v>
      </c>
      <c r="D13" s="1">
        <v>65.53</v>
      </c>
      <c r="E13" s="1">
        <v>3</v>
      </c>
    </row>
    <row r="14" spans="1:15" x14ac:dyDescent="0.25">
      <c r="A14" s="1">
        <v>142.25</v>
      </c>
      <c r="B14" s="1">
        <v>83.95</v>
      </c>
      <c r="C14" s="1">
        <v>145.16</v>
      </c>
      <c r="D14" s="1">
        <v>57.63</v>
      </c>
      <c r="E14" s="1">
        <v>3</v>
      </c>
    </row>
    <row r="15" spans="1:15" x14ac:dyDescent="0.25">
      <c r="A15" s="1">
        <v>142.61000000000001</v>
      </c>
      <c r="B15" s="1">
        <v>84.29</v>
      </c>
      <c r="C15" s="1">
        <v>162.62</v>
      </c>
      <c r="D15" s="1">
        <v>42.17</v>
      </c>
      <c r="E15" s="1">
        <v>3</v>
      </c>
    </row>
    <row r="16" spans="1:15" x14ac:dyDescent="0.25">
      <c r="A16" s="1">
        <v>134.97999999999999</v>
      </c>
      <c r="B16" s="1">
        <v>91.36</v>
      </c>
      <c r="C16" s="1">
        <v>154.57</v>
      </c>
      <c r="D16" s="1">
        <v>67.78</v>
      </c>
      <c r="E16" s="1">
        <v>3</v>
      </c>
    </row>
    <row r="17" spans="1:22" x14ac:dyDescent="0.25">
      <c r="A17" s="1">
        <v>141.65</v>
      </c>
      <c r="B17" s="1">
        <v>89.9</v>
      </c>
      <c r="C17" s="1">
        <v>172.4</v>
      </c>
      <c r="D17" s="1">
        <v>56.12</v>
      </c>
      <c r="E17" s="1">
        <v>3</v>
      </c>
    </row>
    <row r="20" spans="1:22" ht="26.25" x14ac:dyDescent="0.4">
      <c r="A20" s="18" t="s">
        <v>40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</row>
    <row r="21" spans="1:22" x14ac:dyDescent="0.25">
      <c r="B21" t="s">
        <v>0</v>
      </c>
      <c r="C21" t="s">
        <v>1</v>
      </c>
      <c r="D21" t="s">
        <v>2</v>
      </c>
      <c r="E21" t="s">
        <v>3</v>
      </c>
      <c r="F21" t="s">
        <v>9</v>
      </c>
      <c r="G21">
        <v>0</v>
      </c>
    </row>
    <row r="22" spans="1:22" x14ac:dyDescent="0.25">
      <c r="B22">
        <v>145.74</v>
      </c>
      <c r="C22">
        <v>90.16</v>
      </c>
      <c r="D22">
        <v>102.65</v>
      </c>
      <c r="E22">
        <v>39.450000000000003</v>
      </c>
      <c r="F22">
        <v>1</v>
      </c>
      <c r="G22">
        <v>1</v>
      </c>
      <c r="I22" s="1">
        <v>1</v>
      </c>
      <c r="J22" s="1">
        <f>$G$22*B22</f>
        <v>145.74</v>
      </c>
      <c r="K22" s="1">
        <f t="shared" ref="K22:N22" si="0">$F$22*C22</f>
        <v>90.16</v>
      </c>
      <c r="L22" s="1">
        <f t="shared" si="0"/>
        <v>102.65</v>
      </c>
      <c r="M22" s="1">
        <f t="shared" si="0"/>
        <v>39.450000000000003</v>
      </c>
      <c r="N22" s="1">
        <f t="shared" si="0"/>
        <v>1</v>
      </c>
      <c r="O22" s="1">
        <v>1</v>
      </c>
      <c r="Q22">
        <f>(J22*$R$54)+(K22*$R$57)+(L22*$R$60)+(M22*$R$63)+R66</f>
        <v>0.99638903951114355</v>
      </c>
    </row>
    <row r="23" spans="1:22" x14ac:dyDescent="0.25">
      <c r="B23">
        <v>131.52000000000001</v>
      </c>
      <c r="C23">
        <v>88.16</v>
      </c>
      <c r="D23">
        <v>132.55000000000001</v>
      </c>
      <c r="E23">
        <v>61.8</v>
      </c>
      <c r="F23">
        <v>1</v>
      </c>
      <c r="G23">
        <v>1</v>
      </c>
      <c r="I23" s="1">
        <v>2</v>
      </c>
      <c r="J23" s="1">
        <f>$G$23*B23</f>
        <v>131.52000000000001</v>
      </c>
      <c r="K23" s="1">
        <f t="shared" ref="K23:N23" si="1">$F$23*C23</f>
        <v>88.16</v>
      </c>
      <c r="L23" s="1">
        <f t="shared" si="1"/>
        <v>132.55000000000001</v>
      </c>
      <c r="M23" s="1">
        <f t="shared" si="1"/>
        <v>61.8</v>
      </c>
      <c r="N23" s="1">
        <f t="shared" si="1"/>
        <v>1</v>
      </c>
      <c r="O23" s="1">
        <v>1</v>
      </c>
      <c r="Q23">
        <f t="shared" ref="Q23:Q36" si="2">(J23*$R$54)+(K23*$R$57)+(L23*$R$60)+(M23*$R$63)+R67</f>
        <v>1.0185362615802589</v>
      </c>
    </row>
    <row r="24" spans="1:22" x14ac:dyDescent="0.25">
      <c r="B24">
        <v>137.69999999999999</v>
      </c>
      <c r="C24">
        <v>86.15</v>
      </c>
      <c r="D24">
        <v>98.09</v>
      </c>
      <c r="E24">
        <v>67.98</v>
      </c>
      <c r="F24">
        <v>1</v>
      </c>
      <c r="G24">
        <v>1</v>
      </c>
      <c r="I24" s="1">
        <v>3</v>
      </c>
      <c r="J24" s="1">
        <f>$G$24*B24</f>
        <v>137.69999999999999</v>
      </c>
      <c r="K24" s="1">
        <f t="shared" ref="K24:N24" si="3">$F$24*C24</f>
        <v>86.15</v>
      </c>
      <c r="L24" s="1">
        <f t="shared" si="3"/>
        <v>98.09</v>
      </c>
      <c r="M24" s="1">
        <f t="shared" si="3"/>
        <v>67.98</v>
      </c>
      <c r="N24" s="1">
        <f t="shared" si="3"/>
        <v>1</v>
      </c>
      <c r="O24" s="1">
        <v>1</v>
      </c>
      <c r="Q24">
        <f t="shared" si="2"/>
        <v>0.92829043399947542</v>
      </c>
    </row>
    <row r="25" spans="1:22" x14ac:dyDescent="0.25">
      <c r="B25">
        <v>135.01</v>
      </c>
      <c r="C25">
        <v>86.94</v>
      </c>
      <c r="D25">
        <v>96.76</v>
      </c>
      <c r="E25">
        <v>73.569999999999993</v>
      </c>
      <c r="F25">
        <v>1</v>
      </c>
      <c r="G25">
        <v>1</v>
      </c>
      <c r="I25" s="1">
        <v>4</v>
      </c>
      <c r="J25" s="1">
        <f>$G$25*B25</f>
        <v>135.01</v>
      </c>
      <c r="K25" s="1">
        <f t="shared" ref="K25:N25" si="4">$F$25*C25</f>
        <v>86.94</v>
      </c>
      <c r="L25" s="1">
        <f t="shared" si="4"/>
        <v>96.76</v>
      </c>
      <c r="M25" s="1">
        <f t="shared" si="4"/>
        <v>73.569999999999993</v>
      </c>
      <c r="N25" s="1">
        <f t="shared" si="4"/>
        <v>1</v>
      </c>
      <c r="O25" s="1">
        <v>1</v>
      </c>
      <c r="Q25">
        <f t="shared" si="2"/>
        <v>0.9405142754671072</v>
      </c>
    </row>
    <row r="26" spans="1:22" x14ac:dyDescent="0.25">
      <c r="B26">
        <v>137.49</v>
      </c>
      <c r="C26">
        <v>86.92</v>
      </c>
      <c r="D26">
        <v>84.04</v>
      </c>
      <c r="E26">
        <v>53.02</v>
      </c>
      <c r="F26">
        <v>1</v>
      </c>
      <c r="G26">
        <v>1</v>
      </c>
      <c r="I26" s="1">
        <v>5</v>
      </c>
      <c r="J26" s="1">
        <f>$G$26*B26</f>
        <v>137.49</v>
      </c>
      <c r="K26" s="1">
        <f t="shared" ref="K26:N26" si="5">$F$26*C26</f>
        <v>86.92</v>
      </c>
      <c r="L26" s="1">
        <f t="shared" si="5"/>
        <v>84.04</v>
      </c>
      <c r="M26" s="1">
        <f t="shared" si="5"/>
        <v>53.02</v>
      </c>
      <c r="N26" s="1">
        <f t="shared" si="5"/>
        <v>1</v>
      </c>
      <c r="O26" s="1">
        <v>1</v>
      </c>
      <c r="Q26">
        <f t="shared" si="2"/>
        <v>0.95060215922449665</v>
      </c>
    </row>
    <row r="27" spans="1:22" x14ac:dyDescent="0.25">
      <c r="B27">
        <v>147.25</v>
      </c>
      <c r="C27">
        <v>84.74</v>
      </c>
      <c r="D27">
        <v>170.88</v>
      </c>
      <c r="E27">
        <v>53.37</v>
      </c>
      <c r="F27">
        <v>1</v>
      </c>
      <c r="G27">
        <v>-1</v>
      </c>
      <c r="I27" s="1">
        <v>6</v>
      </c>
      <c r="J27" s="1">
        <f>$G$27*B27</f>
        <v>-147.25</v>
      </c>
      <c r="K27" s="1">
        <f t="shared" ref="K27:N27" si="6">$G$27*C27</f>
        <v>-84.74</v>
      </c>
      <c r="L27" s="1">
        <f t="shared" si="6"/>
        <v>-170.88</v>
      </c>
      <c r="M27" s="1">
        <f t="shared" si="6"/>
        <v>-53.37</v>
      </c>
      <c r="N27" s="1">
        <f t="shared" si="6"/>
        <v>-1</v>
      </c>
      <c r="O27" s="1">
        <v>-1</v>
      </c>
      <c r="Q27">
        <f t="shared" si="2"/>
        <v>-0.95788885496967158</v>
      </c>
    </row>
    <row r="28" spans="1:22" x14ac:dyDescent="0.25">
      <c r="B28">
        <v>134.41999999999999</v>
      </c>
      <c r="C28">
        <v>89.39</v>
      </c>
      <c r="D28">
        <v>138.72999999999999</v>
      </c>
      <c r="E28">
        <v>56.27</v>
      </c>
      <c r="F28">
        <v>1</v>
      </c>
      <c r="G28">
        <v>-1</v>
      </c>
      <c r="I28" s="1">
        <v>7</v>
      </c>
      <c r="J28" s="1">
        <f>$G$28*B28</f>
        <v>-134.41999999999999</v>
      </c>
      <c r="K28" s="1">
        <f t="shared" ref="K28:N28" si="7">$G$28*C28</f>
        <v>-89.39</v>
      </c>
      <c r="L28" s="1">
        <f t="shared" si="7"/>
        <v>-138.72999999999999</v>
      </c>
      <c r="M28" s="1">
        <f t="shared" si="7"/>
        <v>-56.27</v>
      </c>
      <c r="N28" s="1">
        <f t="shared" si="7"/>
        <v>-1</v>
      </c>
      <c r="O28" s="1">
        <v>-1</v>
      </c>
      <c r="Q28">
        <f t="shared" si="2"/>
        <v>-1.0421111450303282</v>
      </c>
    </row>
    <row r="29" spans="1:22" x14ac:dyDescent="0.25">
      <c r="B29">
        <v>142.55000000000001</v>
      </c>
      <c r="C29">
        <v>83.62</v>
      </c>
      <c r="D29">
        <v>155.71</v>
      </c>
      <c r="E29">
        <v>73.290000000000006</v>
      </c>
      <c r="F29">
        <v>1</v>
      </c>
      <c r="G29">
        <v>-1</v>
      </c>
      <c r="I29" s="1">
        <v>8</v>
      </c>
      <c r="J29" s="1">
        <f>$G$29*B29</f>
        <v>-142.55000000000001</v>
      </c>
      <c r="K29" s="1">
        <f t="shared" ref="K29:N29" si="8">$G$29*C29</f>
        <v>-83.62</v>
      </c>
      <c r="L29" s="1">
        <f t="shared" si="8"/>
        <v>-155.71</v>
      </c>
      <c r="M29" s="1">
        <f t="shared" si="8"/>
        <v>-73.290000000000006</v>
      </c>
      <c r="N29" s="1">
        <f t="shared" si="8"/>
        <v>-1</v>
      </c>
      <c r="O29" s="1">
        <v>-1</v>
      </c>
      <c r="Q29">
        <f t="shared" si="2"/>
        <v>-0.91373025363643867</v>
      </c>
    </row>
    <row r="30" spans="1:22" x14ac:dyDescent="0.25">
      <c r="B30">
        <v>153.88</v>
      </c>
      <c r="C30">
        <v>84.88</v>
      </c>
      <c r="D30">
        <v>180.4</v>
      </c>
      <c r="E30">
        <v>45.18</v>
      </c>
      <c r="F30">
        <v>1</v>
      </c>
      <c r="G30">
        <v>-1</v>
      </c>
      <c r="I30" s="1">
        <v>9</v>
      </c>
      <c r="J30" s="1">
        <f>$G$30*B30</f>
        <v>-153.88</v>
      </c>
      <c r="K30" s="1">
        <f t="shared" ref="K30:N30" si="9">$G$30*C30</f>
        <v>-84.88</v>
      </c>
      <c r="L30" s="1">
        <f t="shared" si="9"/>
        <v>-180.4</v>
      </c>
      <c r="M30" s="1">
        <f t="shared" si="9"/>
        <v>-45.18</v>
      </c>
      <c r="N30" s="1">
        <f t="shared" si="9"/>
        <v>-1</v>
      </c>
      <c r="O30" s="1">
        <v>-1</v>
      </c>
      <c r="Q30">
        <f t="shared" si="2"/>
        <v>-0.95864063778780251</v>
      </c>
    </row>
    <row r="31" spans="1:22" x14ac:dyDescent="0.25">
      <c r="B31">
        <v>145.31</v>
      </c>
      <c r="C31">
        <v>88.46</v>
      </c>
      <c r="D31">
        <v>101.78</v>
      </c>
      <c r="E31">
        <v>42.26</v>
      </c>
      <c r="F31">
        <v>1</v>
      </c>
      <c r="G31">
        <v>-1</v>
      </c>
      <c r="I31" s="1">
        <v>10</v>
      </c>
      <c r="J31" s="1">
        <f>$G$31*B31</f>
        <v>-145.31</v>
      </c>
      <c r="K31" s="1">
        <f t="shared" ref="K31:N31" si="10">$G$31*C31</f>
        <v>-88.46</v>
      </c>
      <c r="L31" s="1">
        <f t="shared" si="10"/>
        <v>-101.78</v>
      </c>
      <c r="M31" s="1">
        <f t="shared" si="10"/>
        <v>-42.26</v>
      </c>
      <c r="N31" s="1">
        <f t="shared" si="10"/>
        <v>-1</v>
      </c>
      <c r="O31" s="1">
        <v>-1</v>
      </c>
      <c r="Q31">
        <f t="shared" si="2"/>
        <v>-0.98067212184111452</v>
      </c>
    </row>
    <row r="32" spans="1:22" x14ac:dyDescent="0.25">
      <c r="B32">
        <v>140.56</v>
      </c>
      <c r="C32">
        <v>88.6</v>
      </c>
      <c r="D32">
        <v>123.5</v>
      </c>
      <c r="E32">
        <v>65.53</v>
      </c>
      <c r="F32">
        <v>1</v>
      </c>
      <c r="G32">
        <v>-1</v>
      </c>
      <c r="I32" s="1">
        <v>11</v>
      </c>
      <c r="J32" s="1">
        <f>$G$32*B32</f>
        <v>-140.56</v>
      </c>
      <c r="K32" s="1">
        <f t="shared" ref="K32:N32" si="11">$G$32*C32</f>
        <v>-88.6</v>
      </c>
      <c r="L32" s="1">
        <f t="shared" si="11"/>
        <v>-123.5</v>
      </c>
      <c r="M32" s="1">
        <f t="shared" si="11"/>
        <v>-65.53</v>
      </c>
      <c r="N32" s="1">
        <f t="shared" si="11"/>
        <v>-1</v>
      </c>
      <c r="O32" s="1">
        <v>-1</v>
      </c>
      <c r="Q32">
        <f t="shared" si="2"/>
        <v>-0.98359733718740894</v>
      </c>
    </row>
    <row r="33" spans="1:23" x14ac:dyDescent="0.25">
      <c r="B33">
        <v>142.25</v>
      </c>
      <c r="C33">
        <v>83.95</v>
      </c>
      <c r="D33">
        <v>145.16</v>
      </c>
      <c r="E33">
        <v>57.63</v>
      </c>
      <c r="F33">
        <v>1</v>
      </c>
      <c r="G33">
        <v>-1</v>
      </c>
      <c r="I33" s="1">
        <v>12</v>
      </c>
      <c r="J33" s="1">
        <f>$G$33*B33</f>
        <v>-142.25</v>
      </c>
      <c r="K33" s="1">
        <f t="shared" ref="K33:N33" si="12">$G$33*C33</f>
        <v>-83.95</v>
      </c>
      <c r="L33" s="1">
        <f t="shared" si="12"/>
        <v>-145.16</v>
      </c>
      <c r="M33" s="1">
        <f t="shared" si="12"/>
        <v>-57.63</v>
      </c>
      <c r="N33" s="1">
        <f t="shared" si="12"/>
        <v>-1</v>
      </c>
      <c r="O33" s="1">
        <v>-1</v>
      </c>
      <c r="Q33">
        <f t="shared" si="2"/>
        <v>-0.93324845588944494</v>
      </c>
    </row>
    <row r="34" spans="1:23" x14ac:dyDescent="0.25">
      <c r="B34">
        <v>142.61000000000001</v>
      </c>
      <c r="C34">
        <v>84.29</v>
      </c>
      <c r="D34">
        <v>162.62</v>
      </c>
      <c r="E34">
        <v>42.17</v>
      </c>
      <c r="F34">
        <v>1</v>
      </c>
      <c r="G34">
        <v>-1</v>
      </c>
      <c r="I34" s="1">
        <v>13</v>
      </c>
      <c r="J34" s="1">
        <f>$G$34*B34</f>
        <v>-142.61000000000001</v>
      </c>
      <c r="K34" s="1">
        <f t="shared" ref="K34:N34" si="13">$G$34*C34</f>
        <v>-84.29</v>
      </c>
      <c r="L34" s="1">
        <f t="shared" si="13"/>
        <v>-162.62</v>
      </c>
      <c r="M34" s="1">
        <f t="shared" si="13"/>
        <v>-42.17</v>
      </c>
      <c r="N34" s="1">
        <f t="shared" si="13"/>
        <v>-1</v>
      </c>
      <c r="O34" s="1">
        <v>-1</v>
      </c>
      <c r="Q34">
        <f t="shared" si="2"/>
        <v>-0.97441560866464116</v>
      </c>
    </row>
    <row r="35" spans="1:23" x14ac:dyDescent="0.25">
      <c r="B35">
        <v>134.97999999999999</v>
      </c>
      <c r="C35">
        <v>91.36</v>
      </c>
      <c r="D35">
        <v>154.57</v>
      </c>
      <c r="E35">
        <v>67.78</v>
      </c>
      <c r="F35">
        <v>1</v>
      </c>
      <c r="G35">
        <v>-1</v>
      </c>
      <c r="I35" s="1">
        <v>14</v>
      </c>
      <c r="J35" s="1">
        <f>$G$35*B35</f>
        <v>-134.97999999999999</v>
      </c>
      <c r="K35" s="1">
        <f t="shared" ref="K35:N35" si="14">$G$35*C35</f>
        <v>-91.36</v>
      </c>
      <c r="L35" s="1">
        <f t="shared" si="14"/>
        <v>-154.57</v>
      </c>
      <c r="M35" s="1">
        <f t="shared" si="14"/>
        <v>-67.78</v>
      </c>
      <c r="N35" s="1">
        <f t="shared" si="14"/>
        <v>-1</v>
      </c>
      <c r="O35" s="1">
        <v>-1</v>
      </c>
      <c r="Q35">
        <f t="shared" si="2"/>
        <v>-1.069084305725708</v>
      </c>
    </row>
    <row r="36" spans="1:23" x14ac:dyDescent="0.25">
      <c r="B36">
        <v>141.65</v>
      </c>
      <c r="C36">
        <v>89.9</v>
      </c>
      <c r="D36">
        <v>172.4</v>
      </c>
      <c r="E36">
        <v>56.12</v>
      </c>
      <c r="F36">
        <v>1</v>
      </c>
      <c r="G36">
        <v>-1</v>
      </c>
      <c r="I36" s="1">
        <v>15</v>
      </c>
      <c r="J36" s="1">
        <f>$G$36*B36</f>
        <v>-141.65</v>
      </c>
      <c r="K36" s="1">
        <f t="shared" ref="K36:N36" si="15">$G$36*C36</f>
        <v>-89.9</v>
      </c>
      <c r="L36" s="1">
        <f t="shared" si="15"/>
        <v>-172.4</v>
      </c>
      <c r="M36" s="1">
        <f t="shared" si="15"/>
        <v>-56.12</v>
      </c>
      <c r="N36" s="1">
        <f t="shared" si="15"/>
        <v>-1</v>
      </c>
      <c r="O36" s="1">
        <v>-1</v>
      </c>
      <c r="Q36">
        <f t="shared" si="2"/>
        <v>-1.0560471439528785</v>
      </c>
    </row>
    <row r="38" spans="1:23" x14ac:dyDescent="0.25">
      <c r="A38" s="1"/>
      <c r="B38" s="14" t="s">
        <v>10</v>
      </c>
      <c r="C38" s="15"/>
      <c r="D38" s="15"/>
      <c r="E38" s="15"/>
      <c r="F38" s="15"/>
      <c r="G38" s="16"/>
      <c r="I38" s="1"/>
      <c r="J38" s="14" t="s">
        <v>22</v>
      </c>
      <c r="K38" s="15"/>
      <c r="L38" s="15"/>
      <c r="M38" s="15"/>
      <c r="N38" s="15"/>
      <c r="O38" s="16"/>
      <c r="Q38" s="1"/>
      <c r="R38" s="14" t="s">
        <v>30</v>
      </c>
      <c r="S38" s="15"/>
      <c r="T38" s="15"/>
      <c r="U38" s="15"/>
      <c r="V38" s="15"/>
      <c r="W38" s="16"/>
    </row>
    <row r="39" spans="1:23" x14ac:dyDescent="0.25">
      <c r="A39" s="1" t="s">
        <v>11</v>
      </c>
      <c r="B39" s="1">
        <f>J22+J23</f>
        <v>277.26</v>
      </c>
      <c r="C39" s="1">
        <f t="shared" ref="C39:G39" si="16">K22+K23</f>
        <v>178.32</v>
      </c>
      <c r="D39" s="1">
        <f t="shared" si="16"/>
        <v>235.20000000000002</v>
      </c>
      <c r="E39" s="1">
        <f t="shared" si="16"/>
        <v>101.25</v>
      </c>
      <c r="F39" s="1">
        <f t="shared" si="16"/>
        <v>2</v>
      </c>
      <c r="G39" s="1">
        <f t="shared" si="16"/>
        <v>2</v>
      </c>
      <c r="I39" s="1"/>
      <c r="J39" s="1">
        <f t="shared" ref="J39:O39" si="17">B39*$E$42</f>
        <v>35982.802799999998</v>
      </c>
      <c r="K39" s="1">
        <f t="shared" si="17"/>
        <v>23142.369599999998</v>
      </c>
      <c r="L39" s="1">
        <f t="shared" si="17"/>
        <v>30524.256000000001</v>
      </c>
      <c r="M39" s="1">
        <f t="shared" si="17"/>
        <v>13140.225</v>
      </c>
      <c r="N39" s="1">
        <f t="shared" si="17"/>
        <v>259.56</v>
      </c>
      <c r="O39" s="1">
        <f t="shared" si="17"/>
        <v>259.56</v>
      </c>
      <c r="Q39" s="1"/>
      <c r="R39" s="1">
        <f>J41*$L$46</f>
        <v>64205964.773710191</v>
      </c>
      <c r="S39" s="1">
        <f t="shared" ref="S39:W39" si="18">K41*$L$46</f>
        <v>40429056.282183893</v>
      </c>
      <c r="T39" s="1">
        <f t="shared" si="18"/>
        <v>52781716.131804004</v>
      </c>
      <c r="U39" s="1">
        <f t="shared" si="18"/>
        <v>0</v>
      </c>
      <c r="V39" s="1">
        <f t="shared" si="18"/>
        <v>419930.73054000014</v>
      </c>
      <c r="W39" s="1">
        <f t="shared" si="18"/>
        <v>419930.73054000014</v>
      </c>
    </row>
    <row r="40" spans="1:23" x14ac:dyDescent="0.25">
      <c r="I40" s="1"/>
      <c r="J40" s="1">
        <f>B42*$E$39</f>
        <v>27258.525000000001</v>
      </c>
      <c r="K40" s="1">
        <f t="shared" ref="K40:O40" si="19">C42*$E$39</f>
        <v>17648.887500000001</v>
      </c>
      <c r="L40" s="1">
        <f t="shared" si="19"/>
        <v>23352.300000000003</v>
      </c>
      <c r="M40" s="1">
        <f t="shared" si="19"/>
        <v>13140.225</v>
      </c>
      <c r="N40" s="1">
        <f t="shared" si="19"/>
        <v>202.5</v>
      </c>
      <c r="O40" s="1">
        <f t="shared" si="19"/>
        <v>202.5</v>
      </c>
      <c r="Q40" s="1"/>
      <c r="R40" s="1">
        <f>J46*$L$41</f>
        <v>19477506.303763293</v>
      </c>
      <c r="S40" s="1">
        <f t="shared" ref="S40:W40" si="20">K46*$L$41</f>
        <v>15849738.033346813</v>
      </c>
      <c r="T40" s="1">
        <f t="shared" si="20"/>
        <v>52781716.131804004</v>
      </c>
      <c r="U40" s="1">
        <f t="shared" si="20"/>
        <v>0</v>
      </c>
      <c r="V40" s="1">
        <f t="shared" si="20"/>
        <v>168827.84424000009</v>
      </c>
      <c r="W40" s="1">
        <f t="shared" si="20"/>
        <v>168827.84424000009</v>
      </c>
    </row>
    <row r="41" spans="1:23" x14ac:dyDescent="0.25">
      <c r="A41" s="1"/>
      <c r="B41" s="14" t="s">
        <v>12</v>
      </c>
      <c r="C41" s="15"/>
      <c r="D41" s="15"/>
      <c r="E41" s="15"/>
      <c r="F41" s="15"/>
      <c r="G41" s="16"/>
      <c r="I41" s="1" t="s">
        <v>24</v>
      </c>
      <c r="J41" s="2">
        <f>J39-J40</f>
        <v>8724.2777999999962</v>
      </c>
      <c r="K41" s="2">
        <f t="shared" ref="K41:O41" si="21">K39-K40</f>
        <v>5493.4820999999974</v>
      </c>
      <c r="L41" s="2">
        <f t="shared" si="21"/>
        <v>7171.9559999999983</v>
      </c>
      <c r="M41" s="2">
        <f t="shared" si="21"/>
        <v>0</v>
      </c>
      <c r="N41" s="2">
        <f t="shared" si="21"/>
        <v>57.06</v>
      </c>
      <c r="O41" s="2">
        <f t="shared" si="21"/>
        <v>57.06</v>
      </c>
      <c r="Q41" s="1" t="s">
        <v>31</v>
      </c>
      <c r="R41" s="3">
        <f>R39-R40</f>
        <v>44728458.469946899</v>
      </c>
      <c r="S41" s="3">
        <f t="shared" ref="S41:W41" si="22">S39-S40</f>
        <v>24579318.24883708</v>
      </c>
      <c r="T41" s="3">
        <f t="shared" si="22"/>
        <v>0</v>
      </c>
      <c r="U41" s="3">
        <f t="shared" si="22"/>
        <v>0</v>
      </c>
      <c r="V41" s="3">
        <f t="shared" si="22"/>
        <v>251102.88630000004</v>
      </c>
      <c r="W41" s="3">
        <f t="shared" si="22"/>
        <v>251102.88630000004</v>
      </c>
    </row>
    <row r="42" spans="1:23" x14ac:dyDescent="0.25">
      <c r="A42" s="1" t="s">
        <v>16</v>
      </c>
      <c r="B42" s="1">
        <f>J23+J24</f>
        <v>269.22000000000003</v>
      </c>
      <c r="C42" s="1">
        <f t="shared" ref="C42:G42" si="23">K23+K24</f>
        <v>174.31</v>
      </c>
      <c r="D42" s="1">
        <f t="shared" si="23"/>
        <v>230.64000000000001</v>
      </c>
      <c r="E42" s="1">
        <f t="shared" si="23"/>
        <v>129.78</v>
      </c>
      <c r="F42" s="1">
        <f t="shared" si="23"/>
        <v>2</v>
      </c>
      <c r="G42" s="1">
        <f t="shared" si="23"/>
        <v>2</v>
      </c>
    </row>
    <row r="43" spans="1:23" x14ac:dyDescent="0.25">
      <c r="I43" s="1"/>
      <c r="J43" s="14" t="s">
        <v>23</v>
      </c>
      <c r="K43" s="15"/>
      <c r="L43" s="15"/>
      <c r="M43" s="15"/>
      <c r="N43" s="15"/>
      <c r="O43" s="16"/>
      <c r="Q43" s="1"/>
      <c r="R43" s="14" t="s">
        <v>32</v>
      </c>
      <c r="S43" s="15"/>
      <c r="T43" s="15"/>
      <c r="U43" s="15"/>
      <c r="V43" s="15"/>
      <c r="W43" s="16"/>
    </row>
    <row r="44" spans="1:23" x14ac:dyDescent="0.25">
      <c r="A44" s="1"/>
      <c r="B44" s="14" t="s">
        <v>13</v>
      </c>
      <c r="C44" s="15"/>
      <c r="D44" s="15"/>
      <c r="E44" s="15"/>
      <c r="F44" s="15"/>
      <c r="G44" s="16"/>
      <c r="I44" s="1"/>
      <c r="J44" s="1">
        <f>B42*$E$45</f>
        <v>38108.091000000008</v>
      </c>
      <c r="K44" s="1">
        <f t="shared" ref="K44:O44" si="24">C42*$E$45</f>
        <v>24673.580500000004</v>
      </c>
      <c r="L44" s="1">
        <f t="shared" si="24"/>
        <v>32647.092000000004</v>
      </c>
      <c r="M44" s="1">
        <f t="shared" si="24"/>
        <v>18370.359</v>
      </c>
      <c r="N44" s="1">
        <f t="shared" si="24"/>
        <v>283.10000000000002</v>
      </c>
      <c r="O44" s="1">
        <f t="shared" si="24"/>
        <v>283.10000000000002</v>
      </c>
      <c r="Q44" s="1"/>
      <c r="R44" s="1">
        <f>J46*$L$51</f>
        <v>-2515303.7152152173</v>
      </c>
      <c r="S44" s="1">
        <f t="shared" ref="S44:W44" si="25">K46*$L$51</f>
        <v>-2046817.7157135562</v>
      </c>
      <c r="T44" s="1">
        <f t="shared" si="25"/>
        <v>-6816172.6974315159</v>
      </c>
      <c r="U44" s="1">
        <f t="shared" si="25"/>
        <v>0</v>
      </c>
      <c r="V44" s="1">
        <f t="shared" si="25"/>
        <v>-21802.241890000063</v>
      </c>
      <c r="W44" s="1">
        <f t="shared" si="25"/>
        <v>-21802.241890000063</v>
      </c>
    </row>
    <row r="45" spans="1:23" x14ac:dyDescent="0.25">
      <c r="A45" s="1" t="s">
        <v>17</v>
      </c>
      <c r="B45" s="1">
        <f>J24+J25</f>
        <v>272.70999999999998</v>
      </c>
      <c r="C45" s="1">
        <f t="shared" ref="C45:G45" si="26">K24+K25</f>
        <v>173.09</v>
      </c>
      <c r="D45" s="1">
        <f t="shared" si="26"/>
        <v>194.85000000000002</v>
      </c>
      <c r="E45" s="1">
        <f t="shared" si="26"/>
        <v>141.55000000000001</v>
      </c>
      <c r="F45" s="1">
        <f t="shared" si="26"/>
        <v>2</v>
      </c>
      <c r="G45" s="1">
        <f t="shared" si="26"/>
        <v>2</v>
      </c>
      <c r="I45" s="1"/>
      <c r="J45" s="1">
        <f>B45*$E$42</f>
        <v>35392.303799999994</v>
      </c>
      <c r="K45" s="1">
        <f t="shared" ref="K45:O45" si="27">C45*$E$42</f>
        <v>22463.620200000001</v>
      </c>
      <c r="L45" s="1">
        <f t="shared" si="27"/>
        <v>25287.633000000002</v>
      </c>
      <c r="M45" s="1">
        <f t="shared" si="27"/>
        <v>18370.359</v>
      </c>
      <c r="N45" s="1">
        <f t="shared" si="27"/>
        <v>259.56</v>
      </c>
      <c r="O45" s="1">
        <f t="shared" si="27"/>
        <v>259.56</v>
      </c>
      <c r="Q45" s="1"/>
      <c r="R45" s="1">
        <f>J51*$L$46</f>
        <v>-29805927.437289916</v>
      </c>
      <c r="S45" s="1">
        <f t="shared" ref="S45:W45" si="28">K51*$L$46</f>
        <v>-19858910.618834138</v>
      </c>
      <c r="T45" s="1">
        <f t="shared" si="28"/>
        <v>-6816172.6974315159</v>
      </c>
      <c r="U45" s="1">
        <f t="shared" si="28"/>
        <v>0</v>
      </c>
      <c r="V45" s="1">
        <f t="shared" si="28"/>
        <v>-220195.01328000019</v>
      </c>
      <c r="W45" s="1">
        <f t="shared" si="28"/>
        <v>-220195.01328000019</v>
      </c>
    </row>
    <row r="46" spans="1:23" x14ac:dyDescent="0.25">
      <c r="I46" s="1" t="s">
        <v>25</v>
      </c>
      <c r="J46" s="2">
        <f>J44-J45</f>
        <v>2715.7872000000134</v>
      </c>
      <c r="K46" s="2">
        <f t="shared" ref="K46:O46" si="29">K44-K45</f>
        <v>2209.9603000000025</v>
      </c>
      <c r="L46" s="2">
        <f t="shared" si="29"/>
        <v>7359.4590000000026</v>
      </c>
      <c r="M46" s="2">
        <f t="shared" si="29"/>
        <v>0</v>
      </c>
      <c r="N46" s="2">
        <f t="shared" si="29"/>
        <v>23.54000000000002</v>
      </c>
      <c r="O46" s="2">
        <f t="shared" si="29"/>
        <v>23.54000000000002</v>
      </c>
      <c r="Q46" s="1" t="s">
        <v>33</v>
      </c>
      <c r="R46" s="3">
        <f>R44-R45</f>
        <v>27290623.722074699</v>
      </c>
      <c r="S46" s="3">
        <f t="shared" ref="S46:W46" si="30">S44-S45</f>
        <v>17812092.903120581</v>
      </c>
      <c r="T46" s="3">
        <f t="shared" si="30"/>
        <v>0</v>
      </c>
      <c r="U46" s="3">
        <f t="shared" si="30"/>
        <v>0</v>
      </c>
      <c r="V46" s="3">
        <f t="shared" si="30"/>
        <v>198392.77139000013</v>
      </c>
      <c r="W46" s="3">
        <f t="shared" si="30"/>
        <v>198392.77139000013</v>
      </c>
    </row>
    <row r="47" spans="1:23" x14ac:dyDescent="0.25">
      <c r="A47" s="1"/>
      <c r="B47" s="14" t="s">
        <v>14</v>
      </c>
      <c r="C47" s="15"/>
      <c r="D47" s="15"/>
      <c r="E47" s="15"/>
      <c r="F47" s="15"/>
      <c r="G47" s="16"/>
    </row>
    <row r="48" spans="1:23" x14ac:dyDescent="0.25">
      <c r="A48" s="1" t="s">
        <v>18</v>
      </c>
      <c r="B48" s="1">
        <f>J25+J26</f>
        <v>272.5</v>
      </c>
      <c r="C48" s="1">
        <f t="shared" ref="C48:G48" si="31">K25+K26</f>
        <v>173.86</v>
      </c>
      <c r="D48" s="1">
        <f t="shared" si="31"/>
        <v>180.8</v>
      </c>
      <c r="E48" s="1">
        <f t="shared" si="31"/>
        <v>126.59</v>
      </c>
      <c r="F48" s="1">
        <f t="shared" si="31"/>
        <v>2</v>
      </c>
      <c r="G48" s="1">
        <f t="shared" si="31"/>
        <v>2</v>
      </c>
      <c r="I48" s="1"/>
      <c r="J48" s="14" t="s">
        <v>26</v>
      </c>
      <c r="K48" s="15"/>
      <c r="L48" s="15"/>
      <c r="M48" s="15"/>
      <c r="N48" s="15"/>
      <c r="O48" s="16"/>
    </row>
    <row r="49" spans="1:23" x14ac:dyDescent="0.25">
      <c r="I49" s="1"/>
      <c r="J49" s="1">
        <f>B45*$E$48</f>
        <v>34522.358899999999</v>
      </c>
      <c r="K49" s="1">
        <f t="shared" ref="K49:O49" si="32">C45*$E$48</f>
        <v>21911.463100000001</v>
      </c>
      <c r="L49" s="1">
        <f t="shared" si="32"/>
        <v>24666.061500000003</v>
      </c>
      <c r="M49" s="1">
        <f t="shared" si="32"/>
        <v>17918.8145</v>
      </c>
      <c r="N49" s="1">
        <f t="shared" si="32"/>
        <v>253.18</v>
      </c>
      <c r="O49" s="1">
        <f t="shared" si="32"/>
        <v>253.18</v>
      </c>
      <c r="Q49" s="1"/>
      <c r="R49" s="14" t="s">
        <v>34</v>
      </c>
      <c r="S49" s="15"/>
      <c r="T49" s="15"/>
      <c r="U49" s="15"/>
      <c r="V49" s="15"/>
      <c r="W49" s="16"/>
    </row>
    <row r="50" spans="1:23" x14ac:dyDescent="0.25">
      <c r="A50" s="1"/>
      <c r="B50" s="14" t="s">
        <v>15</v>
      </c>
      <c r="C50" s="15"/>
      <c r="D50" s="15"/>
      <c r="E50" s="15"/>
      <c r="F50" s="15"/>
      <c r="G50" s="16"/>
      <c r="I50" s="1"/>
      <c r="J50" s="1">
        <f>B48*$E$45</f>
        <v>38572.375</v>
      </c>
      <c r="K50" s="1">
        <f t="shared" ref="K50:O50" si="33">C48*$E$45</f>
        <v>24609.883000000005</v>
      </c>
      <c r="L50" s="1">
        <f t="shared" si="33"/>
        <v>25592.240000000005</v>
      </c>
      <c r="M50" s="1">
        <f t="shared" si="33"/>
        <v>17918.8145</v>
      </c>
      <c r="N50" s="1">
        <f t="shared" si="33"/>
        <v>283.10000000000002</v>
      </c>
      <c r="O50" s="1">
        <f t="shared" si="33"/>
        <v>283.10000000000002</v>
      </c>
      <c r="Q50" s="1"/>
      <c r="R50" s="1">
        <f>R41*$S$46</f>
        <v>796707457680064.75</v>
      </c>
      <c r="S50" s="1">
        <f t="shared" ref="S50:W50" si="34">S41*$S$46</f>
        <v>437809100143653.12</v>
      </c>
      <c r="T50" s="1">
        <f t="shared" si="34"/>
        <v>0</v>
      </c>
      <c r="U50" s="1">
        <f t="shared" si="34"/>
        <v>0</v>
      </c>
      <c r="V50" s="1">
        <f t="shared" si="34"/>
        <v>4472667939017.3252</v>
      </c>
      <c r="W50" s="1">
        <f t="shared" si="34"/>
        <v>4472667939017.3252</v>
      </c>
    </row>
    <row r="51" spans="1:23" x14ac:dyDescent="0.25">
      <c r="A51" s="1" t="s">
        <v>19</v>
      </c>
      <c r="B51" s="1">
        <f>J26-J27</f>
        <v>284.74</v>
      </c>
      <c r="C51" s="1">
        <f t="shared" ref="C51:G51" si="35">K26-K27</f>
        <v>171.66</v>
      </c>
      <c r="D51" s="1">
        <f t="shared" si="35"/>
        <v>254.92000000000002</v>
      </c>
      <c r="E51" s="1">
        <f t="shared" si="35"/>
        <v>106.39</v>
      </c>
      <c r="F51" s="1">
        <f t="shared" si="35"/>
        <v>2</v>
      </c>
      <c r="G51" s="1">
        <f t="shared" si="35"/>
        <v>2</v>
      </c>
      <c r="I51" s="1" t="s">
        <v>27</v>
      </c>
      <c r="J51" s="2">
        <f>J49-J50</f>
        <v>-4050.0161000000007</v>
      </c>
      <c r="K51" s="2">
        <f t="shared" ref="K51:O51" si="36">K49-K50</f>
        <v>-2698.4199000000044</v>
      </c>
      <c r="L51" s="2">
        <f t="shared" si="36"/>
        <v>-926.1785000000018</v>
      </c>
      <c r="M51" s="2">
        <f t="shared" si="36"/>
        <v>0</v>
      </c>
      <c r="N51" s="2">
        <f t="shared" si="36"/>
        <v>-29.920000000000016</v>
      </c>
      <c r="O51" s="2">
        <f t="shared" si="36"/>
        <v>-29.920000000000016</v>
      </c>
      <c r="Q51" s="1"/>
      <c r="R51" s="1">
        <f>R46*$S$41</f>
        <v>670784925674136.75</v>
      </c>
      <c r="S51" s="1">
        <f t="shared" ref="S51:W51" si="37">S46*$S$41</f>
        <v>437809100143653.12</v>
      </c>
      <c r="T51" s="1">
        <f t="shared" si="37"/>
        <v>0</v>
      </c>
      <c r="U51" s="1">
        <f t="shared" si="37"/>
        <v>0</v>
      </c>
      <c r="V51" s="1">
        <f t="shared" si="37"/>
        <v>4876359066263.5928</v>
      </c>
      <c r="W51" s="1">
        <f t="shared" si="37"/>
        <v>4876359066263.5928</v>
      </c>
    </row>
    <row r="52" spans="1:23" x14ac:dyDescent="0.25">
      <c r="Q52" s="4"/>
      <c r="R52" s="4">
        <f>R50-R51</f>
        <v>125922532005928</v>
      </c>
      <c r="S52" s="4">
        <f t="shared" ref="S52:W52" si="38">S50-S51</f>
        <v>0</v>
      </c>
      <c r="T52" s="4">
        <f t="shared" si="38"/>
        <v>0</v>
      </c>
      <c r="U52" s="4">
        <f t="shared" si="38"/>
        <v>0</v>
      </c>
      <c r="V52" s="4">
        <f t="shared" si="38"/>
        <v>-403691127246.26758</v>
      </c>
      <c r="W52" s="4">
        <f t="shared" si="38"/>
        <v>-403691127246.26758</v>
      </c>
    </row>
    <row r="53" spans="1:23" x14ac:dyDescent="0.25">
      <c r="A53" s="1"/>
      <c r="B53" s="14" t="s">
        <v>20</v>
      </c>
      <c r="C53" s="15"/>
      <c r="D53" s="15"/>
      <c r="E53" s="15"/>
      <c r="F53" s="15"/>
      <c r="G53" s="16"/>
      <c r="I53" s="1"/>
      <c r="J53" s="14" t="s">
        <v>28</v>
      </c>
      <c r="K53" s="15"/>
      <c r="L53" s="15"/>
      <c r="M53" s="15"/>
      <c r="N53" s="15"/>
      <c r="O53" s="16"/>
    </row>
    <row r="54" spans="1:23" x14ac:dyDescent="0.25">
      <c r="A54" s="1" t="s">
        <v>21</v>
      </c>
      <c r="B54" s="1">
        <f>J27+J28</f>
        <v>-281.66999999999996</v>
      </c>
      <c r="C54" s="1">
        <f t="shared" ref="C54:G54" si="39">K27+K28</f>
        <v>-174.13</v>
      </c>
      <c r="D54" s="1">
        <f t="shared" si="39"/>
        <v>-309.61</v>
      </c>
      <c r="E54" s="1">
        <f t="shared" si="39"/>
        <v>-109.64</v>
      </c>
      <c r="F54" s="1">
        <f t="shared" si="39"/>
        <v>-2</v>
      </c>
      <c r="G54" s="1">
        <f t="shared" si="39"/>
        <v>-2</v>
      </c>
      <c r="I54" s="1"/>
      <c r="J54" s="1">
        <f>B48*$E$51</f>
        <v>28991.275000000001</v>
      </c>
      <c r="K54" s="1">
        <f t="shared" ref="K54:O54" si="40">C48*$E$51</f>
        <v>18496.965400000001</v>
      </c>
      <c r="L54" s="1">
        <f t="shared" si="40"/>
        <v>19235.312000000002</v>
      </c>
      <c r="M54" s="1">
        <f t="shared" si="40"/>
        <v>13467.910100000001</v>
      </c>
      <c r="N54" s="1">
        <f t="shared" si="40"/>
        <v>212.78</v>
      </c>
      <c r="O54" s="1">
        <f t="shared" si="40"/>
        <v>212.78</v>
      </c>
      <c r="Q54" s="6" t="s">
        <v>0</v>
      </c>
      <c r="R54" s="6">
        <f>W52/R52</f>
        <v>-3.2058688847462439E-3</v>
      </c>
    </row>
    <row r="55" spans="1:23" x14ac:dyDescent="0.25">
      <c r="I55" s="1"/>
      <c r="J55" s="1">
        <f>B51*$E$48</f>
        <v>36045.236600000004</v>
      </c>
      <c r="K55" s="1">
        <f t="shared" ref="K55:O55" si="41">C51*$E$48</f>
        <v>21730.439399999999</v>
      </c>
      <c r="L55" s="1">
        <f t="shared" si="41"/>
        <v>32270.322800000002</v>
      </c>
      <c r="M55" s="1">
        <f t="shared" si="41"/>
        <v>13467.910100000001</v>
      </c>
      <c r="N55" s="1">
        <f t="shared" si="41"/>
        <v>253.18</v>
      </c>
      <c r="O55" s="1">
        <f t="shared" si="41"/>
        <v>253.18</v>
      </c>
      <c r="Q55" s="6"/>
      <c r="R55" s="6"/>
    </row>
    <row r="56" spans="1:23" x14ac:dyDescent="0.25">
      <c r="I56" s="1" t="s">
        <v>29</v>
      </c>
      <c r="J56" s="2">
        <f>J54-J55</f>
        <v>-7053.9616000000024</v>
      </c>
      <c r="K56" s="2">
        <f t="shared" ref="K56:O56" si="42">K54-K55</f>
        <v>-3233.4739999999983</v>
      </c>
      <c r="L56" s="2">
        <f t="shared" si="42"/>
        <v>-13035.0108</v>
      </c>
      <c r="M56" s="2">
        <f t="shared" si="42"/>
        <v>0</v>
      </c>
      <c r="N56" s="2">
        <f t="shared" si="42"/>
        <v>-40.400000000000006</v>
      </c>
      <c r="O56" s="2">
        <f t="shared" si="42"/>
        <v>-40.400000000000006</v>
      </c>
      <c r="Q56" s="6" t="s">
        <v>35</v>
      </c>
      <c r="R56" s="6"/>
    </row>
    <row r="57" spans="1:23" x14ac:dyDescent="0.25">
      <c r="Q57" s="6" t="s">
        <v>1</v>
      </c>
      <c r="R57" s="6">
        <f>(W46-(R46*R54))/S46</f>
        <v>1.6049934972876323E-2</v>
      </c>
    </row>
    <row r="58" spans="1:23" x14ac:dyDescent="0.25">
      <c r="Q58" s="6"/>
      <c r="R58" s="6"/>
    </row>
    <row r="59" spans="1:23" x14ac:dyDescent="0.25">
      <c r="Q59" s="6" t="s">
        <v>36</v>
      </c>
      <c r="R59" s="6"/>
    </row>
    <row r="60" spans="1:23" x14ac:dyDescent="0.25">
      <c r="Q60" s="6" t="s">
        <v>2</v>
      </c>
      <c r="R60" s="6">
        <f>(O56-(J56*R54)-(K56*R57))/L56</f>
        <v>8.5285917608511478E-4</v>
      </c>
    </row>
    <row r="61" spans="1:23" x14ac:dyDescent="0.25">
      <c r="Q61" s="6"/>
      <c r="R61" s="6"/>
    </row>
    <row r="62" spans="1:23" x14ac:dyDescent="0.25">
      <c r="Q62" s="6" t="s">
        <v>37</v>
      </c>
      <c r="R62" s="6"/>
    </row>
    <row r="63" spans="1:23" x14ac:dyDescent="0.25">
      <c r="Q63" s="6" t="s">
        <v>3</v>
      </c>
      <c r="R63" s="6">
        <f>(G54-(D54*R60)-(C54*R57)-(B54*R54))/E54</f>
        <v>-1.4213044287503828E-3</v>
      </c>
    </row>
    <row r="64" spans="1:23" x14ac:dyDescent="0.25">
      <c r="Q64" s="6"/>
      <c r="R64" s="6"/>
    </row>
    <row r="65" spans="1:22" x14ac:dyDescent="0.25">
      <c r="Q65" s="6" t="s">
        <v>39</v>
      </c>
      <c r="R65" s="6"/>
    </row>
    <row r="66" spans="1:22" x14ac:dyDescent="0.25">
      <c r="Q66" s="6" t="s">
        <v>9</v>
      </c>
      <c r="R66" s="6">
        <f>(G39-(B39*R54)-(C39*R57)-(D39*R60)-(E39*R63))/F39</f>
        <v>-1.4925301091402485E-2</v>
      </c>
      <c r="S66">
        <f>(O22-(J22*R54)-(K22*R57)-(L22*R60)-(M22*R63))/N22</f>
        <v>-1.131434060254586E-2</v>
      </c>
    </row>
    <row r="69" spans="1:22" ht="26.25" x14ac:dyDescent="0.4">
      <c r="A69" s="18" t="s">
        <v>41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</row>
    <row r="71" spans="1:22" x14ac:dyDescent="0.25">
      <c r="B71">
        <v>147.25</v>
      </c>
      <c r="C71">
        <v>84.74</v>
      </c>
      <c r="D71">
        <v>170.88</v>
      </c>
      <c r="E71">
        <v>53.37</v>
      </c>
      <c r="F71">
        <v>1</v>
      </c>
      <c r="G71">
        <v>1</v>
      </c>
      <c r="I71" s="1">
        <v>1</v>
      </c>
      <c r="J71" s="1">
        <f>B71*$G$71</f>
        <v>147.25</v>
      </c>
      <c r="K71" s="1">
        <f t="shared" ref="K71:O71" si="43">C71*$G$71</f>
        <v>84.74</v>
      </c>
      <c r="L71" s="1">
        <f t="shared" si="43"/>
        <v>170.88</v>
      </c>
      <c r="M71" s="1">
        <f t="shared" si="43"/>
        <v>53.37</v>
      </c>
      <c r="N71" s="1">
        <f t="shared" si="43"/>
        <v>1</v>
      </c>
      <c r="O71" s="1">
        <f t="shared" si="43"/>
        <v>1</v>
      </c>
      <c r="Q71">
        <f>(B71*R99)+(C71*R102)+(D71*R105)+(E71*R108)+(N71*R111)</f>
        <v>1</v>
      </c>
    </row>
    <row r="72" spans="1:22" x14ac:dyDescent="0.25">
      <c r="B72">
        <v>134.41999999999999</v>
      </c>
      <c r="C72">
        <v>89.39</v>
      </c>
      <c r="D72">
        <v>138.72999999999999</v>
      </c>
      <c r="E72">
        <v>56.27</v>
      </c>
      <c r="F72">
        <v>1</v>
      </c>
      <c r="G72">
        <v>1</v>
      </c>
      <c r="I72" s="1">
        <v>2</v>
      </c>
      <c r="J72" s="1">
        <f>B72*$G$72</f>
        <v>134.41999999999999</v>
      </c>
      <c r="K72" s="1">
        <f t="shared" ref="K72:O72" si="44">C72*$G$72</f>
        <v>89.39</v>
      </c>
      <c r="L72" s="1">
        <f t="shared" si="44"/>
        <v>138.72999999999999</v>
      </c>
      <c r="M72" s="1">
        <f t="shared" si="44"/>
        <v>56.27</v>
      </c>
      <c r="N72" s="1">
        <f t="shared" si="44"/>
        <v>1</v>
      </c>
      <c r="O72" s="1">
        <f t="shared" si="44"/>
        <v>1</v>
      </c>
      <c r="Q72">
        <f t="shared" ref="Q72:Q80" si="45">(B72*R100)+(C72*R103)+(D72*R106)+(E72*R109)+(N72*R112)</f>
        <v>0</v>
      </c>
    </row>
    <row r="73" spans="1:22" x14ac:dyDescent="0.25">
      <c r="B73">
        <v>142.55000000000001</v>
      </c>
      <c r="C73">
        <v>83.62</v>
      </c>
      <c r="D73">
        <v>155.71</v>
      </c>
      <c r="E73">
        <v>73.290000000000006</v>
      </c>
      <c r="F73">
        <v>1</v>
      </c>
      <c r="G73">
        <v>1</v>
      </c>
      <c r="I73" s="1">
        <v>3</v>
      </c>
      <c r="J73" s="1">
        <f>B73*$G$73</f>
        <v>142.55000000000001</v>
      </c>
      <c r="K73" s="1">
        <f t="shared" ref="K73:O73" si="46">C73*$G$73</f>
        <v>83.62</v>
      </c>
      <c r="L73" s="1">
        <f t="shared" si="46"/>
        <v>155.71</v>
      </c>
      <c r="M73" s="1">
        <f t="shared" si="46"/>
        <v>73.290000000000006</v>
      </c>
      <c r="N73" s="1">
        <f t="shared" si="46"/>
        <v>1</v>
      </c>
      <c r="O73" s="1">
        <f t="shared" si="46"/>
        <v>1</v>
      </c>
      <c r="Q73">
        <f t="shared" si="45"/>
        <v>0</v>
      </c>
    </row>
    <row r="74" spans="1:22" x14ac:dyDescent="0.25">
      <c r="B74">
        <v>153.88</v>
      </c>
      <c r="C74">
        <v>84.88</v>
      </c>
      <c r="D74">
        <v>180.4</v>
      </c>
      <c r="E74">
        <v>45.18</v>
      </c>
      <c r="F74">
        <v>1</v>
      </c>
      <c r="G74">
        <v>1</v>
      </c>
      <c r="I74" s="1">
        <v>4</v>
      </c>
      <c r="J74" s="1">
        <f>B74*$G$74</f>
        <v>153.88</v>
      </c>
      <c r="K74" s="1">
        <f t="shared" ref="K74:O74" si="47">C74*$G$74</f>
        <v>84.88</v>
      </c>
      <c r="L74" s="1">
        <f t="shared" si="47"/>
        <v>180.4</v>
      </c>
      <c r="M74" s="1">
        <f t="shared" si="47"/>
        <v>45.18</v>
      </c>
      <c r="N74" s="1">
        <f t="shared" si="47"/>
        <v>1</v>
      </c>
      <c r="O74" s="1">
        <f t="shared" si="47"/>
        <v>1</v>
      </c>
      <c r="Q74">
        <f t="shared" si="45"/>
        <v>1.7598713959231482</v>
      </c>
    </row>
    <row r="75" spans="1:22" x14ac:dyDescent="0.25">
      <c r="B75">
        <v>145.31</v>
      </c>
      <c r="C75">
        <v>88.46</v>
      </c>
      <c r="D75">
        <v>101.78</v>
      </c>
      <c r="E75">
        <v>42.26</v>
      </c>
      <c r="F75">
        <v>1</v>
      </c>
      <c r="G75">
        <v>1</v>
      </c>
      <c r="I75" s="1">
        <v>5</v>
      </c>
      <c r="J75" s="1">
        <f>B75*$G$75</f>
        <v>145.31</v>
      </c>
      <c r="K75" s="1">
        <f t="shared" ref="K75:O75" si="48">C75*$G$75</f>
        <v>88.46</v>
      </c>
      <c r="L75" s="1">
        <f t="shared" si="48"/>
        <v>101.78</v>
      </c>
      <c r="M75" s="1">
        <f t="shared" si="48"/>
        <v>42.26</v>
      </c>
      <c r="N75" s="1">
        <f t="shared" si="48"/>
        <v>1</v>
      </c>
      <c r="O75" s="1">
        <f t="shared" si="48"/>
        <v>1</v>
      </c>
      <c r="Q75">
        <f t="shared" si="45"/>
        <v>0</v>
      </c>
    </row>
    <row r="76" spans="1:22" x14ac:dyDescent="0.25">
      <c r="B76">
        <v>140.56</v>
      </c>
      <c r="C76">
        <v>88.6</v>
      </c>
      <c r="D76">
        <v>123.5</v>
      </c>
      <c r="E76">
        <v>65.53</v>
      </c>
      <c r="F76">
        <v>1</v>
      </c>
      <c r="G76">
        <v>-1</v>
      </c>
      <c r="I76" s="1">
        <v>6</v>
      </c>
      <c r="J76" s="1">
        <f>B76*$G$76</f>
        <v>-140.56</v>
      </c>
      <c r="K76" s="1">
        <f t="shared" ref="K76:N76" si="49">C76*$G$76</f>
        <v>-88.6</v>
      </c>
      <c r="L76" s="1">
        <f t="shared" si="49"/>
        <v>-123.5</v>
      </c>
      <c r="M76" s="1">
        <f t="shared" si="49"/>
        <v>-65.53</v>
      </c>
      <c r="N76" s="1">
        <f t="shared" si="49"/>
        <v>-1</v>
      </c>
      <c r="O76" s="1">
        <v>-1</v>
      </c>
      <c r="Q76">
        <f t="shared" si="45"/>
        <v>0</v>
      </c>
    </row>
    <row r="77" spans="1:22" x14ac:dyDescent="0.25">
      <c r="B77">
        <v>142.25</v>
      </c>
      <c r="C77">
        <v>83.95</v>
      </c>
      <c r="D77">
        <v>145.16</v>
      </c>
      <c r="E77">
        <v>57.63</v>
      </c>
      <c r="F77">
        <v>1</v>
      </c>
      <c r="G77">
        <v>-1</v>
      </c>
      <c r="I77" s="1">
        <v>7</v>
      </c>
      <c r="J77" s="1">
        <f>B77*$G$77</f>
        <v>-142.25</v>
      </c>
      <c r="K77" s="1">
        <f t="shared" ref="K77:N77" si="50">C77*$G$77</f>
        <v>-83.95</v>
      </c>
      <c r="L77" s="1">
        <f t="shared" si="50"/>
        <v>-145.16</v>
      </c>
      <c r="M77" s="1">
        <f t="shared" si="50"/>
        <v>-57.63</v>
      </c>
      <c r="N77" s="1">
        <f t="shared" si="50"/>
        <v>-1</v>
      </c>
      <c r="O77" s="1">
        <v>-1</v>
      </c>
      <c r="Q77">
        <f t="shared" si="45"/>
        <v>1.5072314932713902</v>
      </c>
    </row>
    <row r="78" spans="1:22" x14ac:dyDescent="0.25">
      <c r="B78">
        <v>142.61000000000001</v>
      </c>
      <c r="C78">
        <v>84.29</v>
      </c>
      <c r="D78">
        <v>162.62</v>
      </c>
      <c r="E78">
        <v>42.17</v>
      </c>
      <c r="F78">
        <v>1</v>
      </c>
      <c r="G78">
        <v>-1</v>
      </c>
      <c r="I78" s="1">
        <v>8</v>
      </c>
      <c r="J78" s="1">
        <f>B78*$G$78</f>
        <v>-142.61000000000001</v>
      </c>
      <c r="K78" s="1">
        <f t="shared" ref="K78:N78" si="51">C78*$G$78</f>
        <v>-84.29</v>
      </c>
      <c r="L78" s="1">
        <f t="shared" si="51"/>
        <v>-162.62</v>
      </c>
      <c r="M78" s="1">
        <f t="shared" si="51"/>
        <v>-42.17</v>
      </c>
      <c r="N78" s="1">
        <f t="shared" si="51"/>
        <v>-1</v>
      </c>
      <c r="O78" s="1">
        <v>-1</v>
      </c>
      <c r="Q78">
        <f t="shared" si="45"/>
        <v>0</v>
      </c>
    </row>
    <row r="79" spans="1:22" x14ac:dyDescent="0.25">
      <c r="B79">
        <v>134.97999999999999</v>
      </c>
      <c r="C79">
        <v>91.36</v>
      </c>
      <c r="D79">
        <v>154.57</v>
      </c>
      <c r="E79">
        <v>67.78</v>
      </c>
      <c r="F79">
        <v>1</v>
      </c>
      <c r="G79">
        <v>-1</v>
      </c>
      <c r="I79" s="1">
        <v>9</v>
      </c>
      <c r="J79" s="1">
        <f>B79*$G$79</f>
        <v>-134.97999999999999</v>
      </c>
      <c r="K79" s="1">
        <f t="shared" ref="K79:N79" si="52">C79*$G$79</f>
        <v>-91.36</v>
      </c>
      <c r="L79" s="1">
        <f t="shared" si="52"/>
        <v>-154.57</v>
      </c>
      <c r="M79" s="1">
        <f t="shared" si="52"/>
        <v>-67.78</v>
      </c>
      <c r="N79" s="1">
        <f t="shared" si="52"/>
        <v>-1</v>
      </c>
      <c r="O79" s="1">
        <v>-1</v>
      </c>
      <c r="Q79">
        <f t="shared" si="45"/>
        <v>0</v>
      </c>
    </row>
    <row r="80" spans="1:22" x14ac:dyDescent="0.25">
      <c r="B80">
        <v>141.65</v>
      </c>
      <c r="C80">
        <v>89.9</v>
      </c>
      <c r="D80">
        <v>172.4</v>
      </c>
      <c r="E80">
        <v>56.12</v>
      </c>
      <c r="F80">
        <v>1</v>
      </c>
      <c r="G80">
        <v>-1</v>
      </c>
      <c r="I80" s="1">
        <v>10</v>
      </c>
      <c r="J80" s="1">
        <f>B80*$G$80</f>
        <v>-141.65</v>
      </c>
      <c r="K80" s="1">
        <f t="shared" ref="K80:N80" si="53">C80*$G$80</f>
        <v>-89.9</v>
      </c>
      <c r="L80" s="1">
        <f t="shared" si="53"/>
        <v>-172.4</v>
      </c>
      <c r="M80" s="1">
        <f t="shared" si="53"/>
        <v>-56.12</v>
      </c>
      <c r="N80" s="1">
        <f t="shared" si="53"/>
        <v>-1</v>
      </c>
      <c r="O80" s="1">
        <v>-1</v>
      </c>
      <c r="Q80">
        <f t="shared" si="45"/>
        <v>0.99731486374776512</v>
      </c>
    </row>
    <row r="82" spans="1:23" x14ac:dyDescent="0.25">
      <c r="A82" s="1"/>
      <c r="B82" s="14" t="s">
        <v>42</v>
      </c>
      <c r="C82" s="15"/>
      <c r="D82" s="15"/>
      <c r="E82" s="15"/>
      <c r="F82" s="15"/>
      <c r="G82" s="16"/>
      <c r="I82" s="14" t="s">
        <v>48</v>
      </c>
      <c r="J82" s="15"/>
      <c r="K82" s="15"/>
      <c r="L82" s="15"/>
      <c r="M82" s="15"/>
      <c r="N82" s="15"/>
      <c r="O82" s="16"/>
      <c r="Q82" s="14" t="s">
        <v>52</v>
      </c>
      <c r="R82" s="15"/>
      <c r="S82" s="15"/>
      <c r="T82" s="15"/>
      <c r="U82" s="15"/>
      <c r="V82" s="15"/>
      <c r="W82" s="16"/>
    </row>
    <row r="83" spans="1:23" x14ac:dyDescent="0.25">
      <c r="A83" s="1" t="s">
        <v>43</v>
      </c>
      <c r="B83" s="1">
        <f>J71+J72</f>
        <v>281.66999999999996</v>
      </c>
      <c r="C83" s="1">
        <f t="shared" ref="C83:G83" si="54">K71+K72</f>
        <v>174.13</v>
      </c>
      <c r="D83" s="1">
        <f t="shared" si="54"/>
        <v>309.61</v>
      </c>
      <c r="E83" s="1">
        <f t="shared" si="54"/>
        <v>109.64</v>
      </c>
      <c r="F83" s="1">
        <f t="shared" si="54"/>
        <v>2</v>
      </c>
      <c r="G83" s="1">
        <f t="shared" si="54"/>
        <v>2</v>
      </c>
      <c r="I83" s="1"/>
      <c r="J83" s="1">
        <f>B83*$E$86</f>
        <v>36493.165199999996</v>
      </c>
      <c r="K83" s="1">
        <f t="shared" ref="K83:O83" si="55">C83*$E$86</f>
        <v>22560.282800000001</v>
      </c>
      <c r="L83" s="1">
        <f t="shared" si="55"/>
        <v>40113.071600000003</v>
      </c>
      <c r="M83" s="1">
        <f t="shared" si="55"/>
        <v>14204.9584</v>
      </c>
      <c r="N83" s="1">
        <f t="shared" si="55"/>
        <v>259.12</v>
      </c>
      <c r="O83" s="1">
        <f t="shared" si="55"/>
        <v>259.12</v>
      </c>
      <c r="Q83" s="1"/>
      <c r="R83" s="1">
        <f>J85*$L$90</f>
        <v>-53077817.024677061</v>
      </c>
      <c r="S83" s="1">
        <f t="shared" ref="S83:W83" si="56">K85*$L$90</f>
        <v>-31116841.275278732</v>
      </c>
      <c r="T83" s="1">
        <f t="shared" si="56"/>
        <v>-67845745.534216031</v>
      </c>
      <c r="U83" s="1">
        <f t="shared" si="56"/>
        <v>0</v>
      </c>
      <c r="V83" s="1">
        <f t="shared" si="56"/>
        <v>-345177.93523200008</v>
      </c>
      <c r="W83" s="1">
        <f t="shared" si="56"/>
        <v>-345177.93523200008</v>
      </c>
    </row>
    <row r="84" spans="1:23" x14ac:dyDescent="0.25">
      <c r="I84" s="1"/>
      <c r="J84" s="1">
        <f>B86*$E$83</f>
        <v>30366.990800000003</v>
      </c>
      <c r="K84" s="1">
        <f t="shared" ref="K84:O84" si="57">C86*$E$83</f>
        <v>18968.8164</v>
      </c>
      <c r="L84" s="1">
        <f t="shared" si="57"/>
        <v>32282.401600000001</v>
      </c>
      <c r="M84" s="1">
        <f t="shared" si="57"/>
        <v>14204.9584</v>
      </c>
      <c r="N84" s="1">
        <f t="shared" si="57"/>
        <v>219.28</v>
      </c>
      <c r="O84" s="1">
        <f t="shared" si="57"/>
        <v>219.28</v>
      </c>
      <c r="Q84" s="1"/>
      <c r="R84" s="1">
        <f>J90*$L$85</f>
        <v>-43795644.466383025</v>
      </c>
      <c r="S84" s="1">
        <f t="shared" ref="S84:W84" si="58">K90*$L$85</f>
        <v>-10448974.323751012</v>
      </c>
      <c r="T84" s="1">
        <f t="shared" si="58"/>
        <v>-67845745.534216031</v>
      </c>
      <c r="U84" s="1">
        <f t="shared" si="58"/>
        <v>0</v>
      </c>
      <c r="V84" s="1">
        <f t="shared" si="58"/>
        <v>-173684.2606000001</v>
      </c>
      <c r="W84" s="1">
        <f t="shared" si="58"/>
        <v>-173684.2606000001</v>
      </c>
    </row>
    <row r="85" spans="1:23" x14ac:dyDescent="0.25">
      <c r="A85" s="1"/>
      <c r="B85" s="14" t="s">
        <v>12</v>
      </c>
      <c r="C85" s="15"/>
      <c r="D85" s="15"/>
      <c r="E85" s="15"/>
      <c r="F85" s="15"/>
      <c r="G85" s="16"/>
      <c r="I85" s="2" t="s">
        <v>11</v>
      </c>
      <c r="J85" s="2">
        <f>J83-J84</f>
        <v>6126.1743999999926</v>
      </c>
      <c r="K85" s="2">
        <f t="shared" ref="K85:O85" si="59">K83-K84</f>
        <v>3591.4664000000012</v>
      </c>
      <c r="L85" s="2">
        <f t="shared" si="59"/>
        <v>7830.6700000000019</v>
      </c>
      <c r="M85" s="2">
        <f t="shared" si="59"/>
        <v>0</v>
      </c>
      <c r="N85" s="2">
        <f t="shared" si="59"/>
        <v>39.840000000000003</v>
      </c>
      <c r="O85" s="2">
        <f t="shared" si="59"/>
        <v>39.840000000000003</v>
      </c>
      <c r="Q85" s="8" t="s">
        <v>18</v>
      </c>
      <c r="R85" s="8">
        <f>R83-R84</f>
        <v>-9282172.5582940355</v>
      </c>
      <c r="S85" s="8">
        <f t="shared" ref="S85:W85" si="60">S83-S84</f>
        <v>-20667866.951527722</v>
      </c>
      <c r="T85" s="8">
        <f t="shared" si="60"/>
        <v>0</v>
      </c>
      <c r="U85" s="8">
        <f t="shared" si="60"/>
        <v>0</v>
      </c>
      <c r="V85" s="8">
        <f t="shared" si="60"/>
        <v>-171493.67463199998</v>
      </c>
      <c r="W85" s="8">
        <f t="shared" si="60"/>
        <v>-171493.67463199998</v>
      </c>
    </row>
    <row r="86" spans="1:23" x14ac:dyDescent="0.25">
      <c r="A86" s="1" t="s">
        <v>44</v>
      </c>
      <c r="B86" s="1">
        <f>J72+J73</f>
        <v>276.97000000000003</v>
      </c>
      <c r="C86" s="1">
        <f t="shared" ref="C86:G86" si="61">K72+K73</f>
        <v>173.01</v>
      </c>
      <c r="D86" s="1">
        <f t="shared" si="61"/>
        <v>294.44</v>
      </c>
      <c r="E86" s="1">
        <f t="shared" si="61"/>
        <v>129.56</v>
      </c>
      <c r="F86" s="1">
        <f t="shared" si="61"/>
        <v>2</v>
      </c>
      <c r="G86" s="1">
        <f t="shared" si="61"/>
        <v>2</v>
      </c>
    </row>
    <row r="87" spans="1:23" x14ac:dyDescent="0.25">
      <c r="I87" s="14" t="s">
        <v>50</v>
      </c>
      <c r="J87" s="15"/>
      <c r="K87" s="15"/>
      <c r="L87" s="15"/>
      <c r="M87" s="15"/>
      <c r="N87" s="15"/>
      <c r="O87" s="16"/>
      <c r="Q87" s="14" t="s">
        <v>53</v>
      </c>
      <c r="R87" s="15"/>
      <c r="S87" s="15"/>
      <c r="T87" s="15"/>
      <c r="U87" s="15"/>
      <c r="V87" s="15"/>
      <c r="W87" s="16"/>
    </row>
    <row r="88" spans="1:23" x14ac:dyDescent="0.25">
      <c r="A88" s="1"/>
      <c r="B88" s="14" t="s">
        <v>13</v>
      </c>
      <c r="C88" s="15"/>
      <c r="D88" s="15"/>
      <c r="E88" s="15"/>
      <c r="F88" s="15"/>
      <c r="G88" s="16"/>
      <c r="I88" s="1"/>
      <c r="J88" s="1">
        <f>B86*$E$89</f>
        <v>32812.635900000001</v>
      </c>
      <c r="K88" s="1">
        <f t="shared" ref="K88:O88" si="62">C86*$E$89</f>
        <v>20496.494699999999</v>
      </c>
      <c r="L88" s="1">
        <f t="shared" si="62"/>
        <v>34882.306799999998</v>
      </c>
      <c r="M88" s="1">
        <f t="shared" si="62"/>
        <v>15348.9732</v>
      </c>
      <c r="N88" s="1">
        <f t="shared" si="62"/>
        <v>236.94</v>
      </c>
      <c r="O88" s="1">
        <f t="shared" si="62"/>
        <v>236.94</v>
      </c>
      <c r="Q88" s="1"/>
      <c r="R88" s="1">
        <f>J90*$L$95</f>
        <v>22597324.805536393</v>
      </c>
      <c r="S88" s="1">
        <f t="shared" ref="S88:W88" si="63">K90*$L$95</f>
        <v>5391377.8311848668</v>
      </c>
      <c r="T88" s="1">
        <f t="shared" si="63"/>
        <v>35006502.751369774</v>
      </c>
      <c r="U88" s="1">
        <f t="shared" si="63"/>
        <v>0</v>
      </c>
      <c r="V88" s="1">
        <f t="shared" si="63"/>
        <v>89616.209516000061</v>
      </c>
      <c r="W88" s="1">
        <f t="shared" si="63"/>
        <v>89616.209516000061</v>
      </c>
    </row>
    <row r="89" spans="1:23" x14ac:dyDescent="0.25">
      <c r="A89" s="1" t="s">
        <v>45</v>
      </c>
      <c r="B89" s="1">
        <f>J73+J74</f>
        <v>296.43</v>
      </c>
      <c r="C89" s="1">
        <f t="shared" ref="C89:G89" si="64">K73+K74</f>
        <v>168.5</v>
      </c>
      <c r="D89" s="1">
        <f t="shared" si="64"/>
        <v>336.11</v>
      </c>
      <c r="E89" s="1">
        <f t="shared" si="64"/>
        <v>118.47</v>
      </c>
      <c r="F89" s="1">
        <f t="shared" si="64"/>
        <v>2</v>
      </c>
      <c r="G89" s="1">
        <f t="shared" si="64"/>
        <v>2</v>
      </c>
      <c r="I89" s="1"/>
      <c r="J89" s="1">
        <f>B89*$E$86</f>
        <v>38405.470800000003</v>
      </c>
      <c r="K89" s="1">
        <f t="shared" ref="K89:O89" si="65">C89*$E$86</f>
        <v>21830.86</v>
      </c>
      <c r="L89" s="1">
        <f t="shared" si="65"/>
        <v>43546.411599999999</v>
      </c>
      <c r="M89" s="1">
        <f t="shared" si="65"/>
        <v>15348.9732</v>
      </c>
      <c r="N89" s="1">
        <f t="shared" si="65"/>
        <v>259.12</v>
      </c>
      <c r="O89" s="1">
        <f t="shared" si="65"/>
        <v>259.12</v>
      </c>
      <c r="Q89" s="1"/>
      <c r="R89" s="1">
        <f>J95*$L$90</f>
        <v>82527331.907370478</v>
      </c>
      <c r="S89" s="1">
        <f t="shared" ref="S89:W89" si="66">K95*$L$90</f>
        <v>50268701.111539036</v>
      </c>
      <c r="T89" s="1">
        <f t="shared" si="66"/>
        <v>35006502.751369774</v>
      </c>
      <c r="U89" s="1">
        <f t="shared" si="66"/>
        <v>0</v>
      </c>
      <c r="V89" s="1">
        <f t="shared" si="66"/>
        <v>537694.34388800012</v>
      </c>
      <c r="W89" s="1">
        <f t="shared" si="66"/>
        <v>537694.34388800012</v>
      </c>
    </row>
    <row r="90" spans="1:23" x14ac:dyDescent="0.25">
      <c r="I90" s="2" t="s">
        <v>16</v>
      </c>
      <c r="J90" s="2">
        <f>J88-J89</f>
        <v>-5592.8349000000017</v>
      </c>
      <c r="K90" s="2">
        <f t="shared" ref="K90:O90" si="67">K88-K89</f>
        <v>-1334.3653000000013</v>
      </c>
      <c r="L90" s="2">
        <f t="shared" si="67"/>
        <v>-8664.104800000001</v>
      </c>
      <c r="M90" s="2">
        <f t="shared" si="67"/>
        <v>0</v>
      </c>
      <c r="N90" s="2">
        <f t="shared" si="67"/>
        <v>-22.180000000000007</v>
      </c>
      <c r="O90" s="2">
        <f t="shared" si="67"/>
        <v>-22.180000000000007</v>
      </c>
      <c r="Q90" s="8" t="s">
        <v>19</v>
      </c>
      <c r="R90" s="8">
        <f>R88-R89</f>
        <v>-59930007.101834089</v>
      </c>
      <c r="S90" s="8">
        <f t="shared" ref="S90:W90" si="68">S88-S89</f>
        <v>-44877323.280354172</v>
      </c>
      <c r="T90" s="8">
        <f t="shared" si="68"/>
        <v>0</v>
      </c>
      <c r="U90" s="8">
        <f t="shared" si="68"/>
        <v>0</v>
      </c>
      <c r="V90" s="8">
        <f t="shared" si="68"/>
        <v>-448078.13437200006</v>
      </c>
      <c r="W90" s="8">
        <f t="shared" si="68"/>
        <v>-448078.13437200006</v>
      </c>
    </row>
    <row r="91" spans="1:23" x14ac:dyDescent="0.25">
      <c r="A91" s="1"/>
      <c r="B91" s="14" t="s">
        <v>14</v>
      </c>
      <c r="C91" s="15"/>
      <c r="D91" s="15"/>
      <c r="E91" s="15"/>
      <c r="F91" s="15"/>
      <c r="G91" s="16"/>
    </row>
    <row r="92" spans="1:23" x14ac:dyDescent="0.25">
      <c r="A92" s="1" t="s">
        <v>46</v>
      </c>
      <c r="B92" s="1">
        <f>J74+J75</f>
        <v>299.19</v>
      </c>
      <c r="C92" s="1">
        <f t="shared" ref="C92:G92" si="69">K74+K75</f>
        <v>173.33999999999997</v>
      </c>
      <c r="D92" s="1">
        <f t="shared" si="69"/>
        <v>282.18</v>
      </c>
      <c r="E92" s="1">
        <f t="shared" si="69"/>
        <v>87.44</v>
      </c>
      <c r="F92" s="1">
        <f t="shared" si="69"/>
        <v>2</v>
      </c>
      <c r="G92" s="1">
        <f t="shared" si="69"/>
        <v>2</v>
      </c>
      <c r="I92" s="17" t="s">
        <v>51</v>
      </c>
      <c r="J92" s="17"/>
      <c r="K92" s="17"/>
      <c r="L92" s="17"/>
      <c r="M92" s="17"/>
      <c r="N92" s="17"/>
      <c r="O92" s="17"/>
      <c r="Q92" s="14" t="s">
        <v>54</v>
      </c>
      <c r="R92" s="15"/>
      <c r="S92" s="15"/>
      <c r="T92" s="15"/>
      <c r="U92" s="15"/>
      <c r="V92" s="15"/>
      <c r="W92" s="16"/>
    </row>
    <row r="93" spans="1:23" x14ac:dyDescent="0.25">
      <c r="I93" s="9"/>
      <c r="J93" s="9">
        <f>B89*$E$92</f>
        <v>25919.839199999999</v>
      </c>
      <c r="K93" s="9">
        <f t="shared" ref="K93:O93" si="70">C89*$E$92</f>
        <v>14733.64</v>
      </c>
      <c r="L93" s="9">
        <f t="shared" si="70"/>
        <v>29389.4584</v>
      </c>
      <c r="M93" s="9">
        <f t="shared" si="70"/>
        <v>10359.016799999999</v>
      </c>
      <c r="N93" s="9">
        <f t="shared" si="70"/>
        <v>174.88</v>
      </c>
      <c r="O93" s="9">
        <f t="shared" si="70"/>
        <v>174.88</v>
      </c>
      <c r="Q93" s="1"/>
      <c r="R93" s="1">
        <f>R85*$S$90</f>
        <v>416559058642593.56</v>
      </c>
      <c r="S93" s="1">
        <f t="shared" ref="S93:W93" si="71">S85*$S$90</f>
        <v>927518546699057.62</v>
      </c>
      <c r="T93" s="1">
        <f t="shared" si="71"/>
        <v>0</v>
      </c>
      <c r="U93" s="1">
        <f t="shared" si="71"/>
        <v>0</v>
      </c>
      <c r="V93" s="1">
        <f t="shared" si="71"/>
        <v>7696177076996.1367</v>
      </c>
      <c r="W93" s="1">
        <f t="shared" si="71"/>
        <v>7696177076996.1367</v>
      </c>
    </row>
    <row r="94" spans="1:23" x14ac:dyDescent="0.25">
      <c r="A94" s="1"/>
      <c r="B94" s="14" t="s">
        <v>15</v>
      </c>
      <c r="C94" s="15"/>
      <c r="D94" s="15"/>
      <c r="E94" s="15"/>
      <c r="F94" s="15"/>
      <c r="G94" s="16"/>
      <c r="I94" s="9"/>
      <c r="J94" s="9">
        <f>B92*$E$89</f>
        <v>35445.039299999997</v>
      </c>
      <c r="K94" s="9">
        <f t="shared" ref="K94:O94" si="72">C92*$E$89</f>
        <v>20535.589799999998</v>
      </c>
      <c r="L94" s="9">
        <f t="shared" si="72"/>
        <v>33429.864600000001</v>
      </c>
      <c r="M94" s="9">
        <f t="shared" si="72"/>
        <v>10359.016799999999</v>
      </c>
      <c r="N94" s="9">
        <f t="shared" si="72"/>
        <v>236.94</v>
      </c>
      <c r="O94" s="9">
        <f t="shared" si="72"/>
        <v>236.94</v>
      </c>
      <c r="Q94" s="1"/>
      <c r="R94" s="1">
        <f>R90*$S$85</f>
        <v>1238625413184818.5</v>
      </c>
      <c r="S94" s="1">
        <f t="shared" ref="S94:W94" si="73">S90*$S$85</f>
        <v>927518546699057.62</v>
      </c>
      <c r="T94" s="1">
        <f t="shared" si="73"/>
        <v>0</v>
      </c>
      <c r="U94" s="1">
        <f t="shared" si="73"/>
        <v>0</v>
      </c>
      <c r="V94" s="1">
        <f t="shared" si="73"/>
        <v>9260819265089.2578</v>
      </c>
      <c r="W94" s="1">
        <f t="shared" si="73"/>
        <v>9260819265089.2578</v>
      </c>
    </row>
    <row r="95" spans="1:23" x14ac:dyDescent="0.25">
      <c r="A95" s="1" t="s">
        <v>47</v>
      </c>
      <c r="B95" s="1">
        <f>J75-J76</f>
        <v>285.87</v>
      </c>
      <c r="C95" s="1">
        <f t="shared" ref="C95:G95" si="74">K75-K76</f>
        <v>177.06</v>
      </c>
      <c r="D95" s="1">
        <f t="shared" si="74"/>
        <v>225.28</v>
      </c>
      <c r="E95" s="1">
        <f t="shared" si="74"/>
        <v>107.78999999999999</v>
      </c>
      <c r="F95" s="1">
        <f t="shared" si="74"/>
        <v>2</v>
      </c>
      <c r="G95" s="1">
        <f t="shared" si="74"/>
        <v>2</v>
      </c>
      <c r="I95" s="2" t="s">
        <v>17</v>
      </c>
      <c r="J95" s="2">
        <f>J93-J94</f>
        <v>-9525.2000999999982</v>
      </c>
      <c r="K95" s="2">
        <f t="shared" ref="K95:O95" si="75">K93-K94</f>
        <v>-5801.9497999999985</v>
      </c>
      <c r="L95" s="2">
        <f t="shared" si="75"/>
        <v>-4040.4062000000013</v>
      </c>
      <c r="M95" s="2">
        <f t="shared" si="75"/>
        <v>0</v>
      </c>
      <c r="N95" s="2">
        <f t="shared" si="75"/>
        <v>-62.06</v>
      </c>
      <c r="O95" s="2">
        <f t="shared" si="75"/>
        <v>-62.06</v>
      </c>
      <c r="Q95" s="11" t="s">
        <v>21</v>
      </c>
      <c r="R95" s="11">
        <f>R93-R94</f>
        <v>-822066354542225</v>
      </c>
      <c r="S95" s="11">
        <f t="shared" ref="S95:W95" si="76">S93-S94</f>
        <v>0</v>
      </c>
      <c r="T95" s="11">
        <f t="shared" si="76"/>
        <v>0</v>
      </c>
      <c r="U95" s="11">
        <f t="shared" si="76"/>
        <v>0</v>
      </c>
      <c r="V95" s="11">
        <f t="shared" si="76"/>
        <v>-1564642188093.1211</v>
      </c>
      <c r="W95" s="11">
        <f t="shared" si="76"/>
        <v>-1564642188093.1211</v>
      </c>
    </row>
    <row r="98" spans="17:18" x14ac:dyDescent="0.25">
      <c r="Q98" s="5" t="s">
        <v>37</v>
      </c>
      <c r="R98" s="5"/>
    </row>
    <row r="99" spans="17:18" x14ac:dyDescent="0.25">
      <c r="Q99" s="5" t="s">
        <v>55</v>
      </c>
      <c r="R99" s="5">
        <f>W95/R95</f>
        <v>1.9033040087918524E-3</v>
      </c>
    </row>
    <row r="100" spans="17:18" x14ac:dyDescent="0.25">
      <c r="Q100" s="5"/>
      <c r="R100" s="5"/>
    </row>
    <row r="101" spans="17:18" x14ac:dyDescent="0.25">
      <c r="Q101" s="5" t="s">
        <v>56</v>
      </c>
      <c r="R101" s="5"/>
    </row>
    <row r="102" spans="17:18" x14ac:dyDescent="0.25">
      <c r="Q102" s="5" t="s">
        <v>1</v>
      </c>
      <c r="R102" s="5">
        <f>(W90-(R90*R99))/S90</f>
        <v>7.4428037858125804E-3</v>
      </c>
    </row>
    <row r="103" spans="17:18" x14ac:dyDescent="0.25">
      <c r="Q103" s="5"/>
      <c r="R103" s="5"/>
    </row>
    <row r="104" spans="17:18" x14ac:dyDescent="0.25">
      <c r="Q104" s="5" t="s">
        <v>57</v>
      </c>
      <c r="R104" s="5"/>
    </row>
    <row r="105" spans="17:18" x14ac:dyDescent="0.25">
      <c r="Q105" s="5" t="s">
        <v>2</v>
      </c>
      <c r="R105" s="5">
        <f>(O95-(J95*R99)-(K95*R102))/L95</f>
        <v>1.8509884689091893E-4</v>
      </c>
    </row>
    <row r="106" spans="17:18" x14ac:dyDescent="0.25">
      <c r="Q106" s="5"/>
      <c r="R106" s="5"/>
    </row>
    <row r="107" spans="17:18" x14ac:dyDescent="0.25">
      <c r="Q107" s="5" t="s">
        <v>58</v>
      </c>
      <c r="R107" s="5"/>
    </row>
    <row r="108" spans="17:18" x14ac:dyDescent="0.25">
      <c r="Q108" s="5" t="s">
        <v>3</v>
      </c>
      <c r="R108" s="5">
        <f>(G95-(B95*R99)-(C95*R102)-(D95*R105))/E95</f>
        <v>8.9415137269794362E-4</v>
      </c>
    </row>
    <row r="109" spans="17:18" x14ac:dyDescent="0.25">
      <c r="Q109" s="5"/>
      <c r="R109" s="5"/>
    </row>
    <row r="110" spans="17:18" x14ac:dyDescent="0.25">
      <c r="Q110" s="5" t="s">
        <v>59</v>
      </c>
      <c r="R110" s="5"/>
    </row>
    <row r="111" spans="17:18" x14ac:dyDescent="0.25">
      <c r="Q111" s="5" t="s">
        <v>9</v>
      </c>
      <c r="R111" s="5">
        <f>(O71-(J71*R99)-(K71*R102)-(L71*R105)-(M71*R108))/N71</f>
        <v>9.6847421780322726E-3</v>
      </c>
    </row>
  </sheetData>
  <mergeCells count="27">
    <mergeCell ref="J4:O9"/>
    <mergeCell ref="I82:O82"/>
    <mergeCell ref="B44:G44"/>
    <mergeCell ref="B47:G47"/>
    <mergeCell ref="B50:G50"/>
    <mergeCell ref="B53:G53"/>
    <mergeCell ref="B85:G85"/>
    <mergeCell ref="B88:G88"/>
    <mergeCell ref="B91:G91"/>
    <mergeCell ref="A20:V20"/>
    <mergeCell ref="A69:V69"/>
    <mergeCell ref="Q82:W82"/>
    <mergeCell ref="Q87:W87"/>
    <mergeCell ref="Q92:W92"/>
    <mergeCell ref="B94:G94"/>
    <mergeCell ref="J38:O38"/>
    <mergeCell ref="J43:O43"/>
    <mergeCell ref="R38:W38"/>
    <mergeCell ref="R43:W43"/>
    <mergeCell ref="R49:W49"/>
    <mergeCell ref="J53:O53"/>
    <mergeCell ref="J48:O48"/>
    <mergeCell ref="B38:G38"/>
    <mergeCell ref="B41:G41"/>
    <mergeCell ref="I87:O87"/>
    <mergeCell ref="I92:O92"/>
    <mergeCell ref="B82:G82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8"/>
  <sheetViews>
    <sheetView zoomScale="70" zoomScaleNormal="70" workbookViewId="0">
      <selection activeCell="U107" sqref="U107"/>
    </sheetView>
  </sheetViews>
  <sheetFormatPr defaultRowHeight="15" x14ac:dyDescent="0.25"/>
  <cols>
    <col min="18" max="18" width="12.85546875" bestFit="1" customWidth="1"/>
  </cols>
  <sheetData>
    <row r="1" spans="1:1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</row>
    <row r="2" spans="1:15" x14ac:dyDescent="0.25">
      <c r="A2" s="1">
        <v>145.74</v>
      </c>
      <c r="B2" s="1">
        <v>90.16</v>
      </c>
      <c r="C2" s="1">
        <v>102.65</v>
      </c>
      <c r="D2" s="1">
        <v>39.450000000000003</v>
      </c>
      <c r="E2" s="1">
        <v>1</v>
      </c>
    </row>
    <row r="3" spans="1:15" x14ac:dyDescent="0.25">
      <c r="A3" s="1">
        <v>131.52000000000001</v>
      </c>
      <c r="B3" s="1">
        <v>88.16</v>
      </c>
      <c r="C3" s="1">
        <v>132.55000000000001</v>
      </c>
      <c r="D3" s="1">
        <v>61.8</v>
      </c>
      <c r="E3" s="1">
        <v>1</v>
      </c>
      <c r="J3" s="19" t="s">
        <v>49</v>
      </c>
      <c r="K3" s="19"/>
      <c r="L3" s="19"/>
      <c r="M3" s="19"/>
      <c r="N3" s="19"/>
      <c r="O3" s="19"/>
    </row>
    <row r="4" spans="1:15" x14ac:dyDescent="0.25">
      <c r="A4" s="1">
        <v>137.69999999999999</v>
      </c>
      <c r="B4" s="1">
        <v>86.15</v>
      </c>
      <c r="C4" s="1">
        <v>98.09</v>
      </c>
      <c r="D4" s="1">
        <v>67.98</v>
      </c>
      <c r="E4" s="1">
        <v>1</v>
      </c>
      <c r="J4" s="19"/>
      <c r="K4" s="19"/>
      <c r="L4" s="19"/>
      <c r="M4" s="19"/>
      <c r="N4" s="19"/>
      <c r="O4" s="19"/>
    </row>
    <row r="5" spans="1:15" x14ac:dyDescent="0.25">
      <c r="A5" s="1">
        <v>135.01</v>
      </c>
      <c r="B5" s="1">
        <v>86.94</v>
      </c>
      <c r="C5" s="1">
        <v>96.76</v>
      </c>
      <c r="D5" s="1">
        <v>73.569999999999993</v>
      </c>
      <c r="E5" s="1">
        <v>1</v>
      </c>
      <c r="J5" s="19"/>
      <c r="K5" s="19"/>
      <c r="L5" s="19"/>
      <c r="M5" s="19"/>
      <c r="N5" s="19"/>
      <c r="O5" s="19"/>
    </row>
    <row r="6" spans="1:15" x14ac:dyDescent="0.25">
      <c r="A6" s="1">
        <v>137.49</v>
      </c>
      <c r="B6" s="1">
        <v>86.92</v>
      </c>
      <c r="C6" s="1">
        <v>84.04</v>
      </c>
      <c r="D6" s="1">
        <v>53.02</v>
      </c>
      <c r="E6" s="1">
        <v>1</v>
      </c>
      <c r="J6" s="19"/>
      <c r="K6" s="19"/>
      <c r="L6" s="19"/>
      <c r="M6" s="19"/>
      <c r="N6" s="19"/>
      <c r="O6" s="19"/>
    </row>
    <row r="7" spans="1:15" x14ac:dyDescent="0.25">
      <c r="A7" s="1">
        <v>147.25</v>
      </c>
      <c r="B7" s="1">
        <v>84.74</v>
      </c>
      <c r="C7" s="1">
        <v>170.88</v>
      </c>
      <c r="D7" s="1">
        <v>53.37</v>
      </c>
      <c r="E7" s="1">
        <v>2</v>
      </c>
      <c r="J7" s="19"/>
      <c r="K7" s="19"/>
      <c r="L7" s="19"/>
      <c r="M7" s="19"/>
      <c r="N7" s="19"/>
      <c r="O7" s="19"/>
    </row>
    <row r="8" spans="1:15" x14ac:dyDescent="0.25">
      <c r="A8" s="1">
        <v>134.41999999999999</v>
      </c>
      <c r="B8" s="1">
        <v>89.39</v>
      </c>
      <c r="C8" s="1">
        <v>138.72999999999999</v>
      </c>
      <c r="D8" s="1">
        <v>56.27</v>
      </c>
      <c r="E8" s="1">
        <v>2</v>
      </c>
      <c r="J8" s="19"/>
      <c r="K8" s="19"/>
      <c r="L8" s="19"/>
      <c r="M8" s="19"/>
      <c r="N8" s="19"/>
      <c r="O8" s="19"/>
    </row>
    <row r="9" spans="1:15" x14ac:dyDescent="0.25">
      <c r="A9" s="1">
        <v>142.55000000000001</v>
      </c>
      <c r="B9" s="1">
        <v>83.62</v>
      </c>
      <c r="C9" s="1">
        <v>155.71</v>
      </c>
      <c r="D9" s="1">
        <v>73.290000000000006</v>
      </c>
      <c r="E9" s="1">
        <v>2</v>
      </c>
    </row>
    <row r="10" spans="1:15" x14ac:dyDescent="0.25">
      <c r="A10" s="1">
        <v>153.88</v>
      </c>
      <c r="B10" s="1">
        <v>84.88</v>
      </c>
      <c r="C10" s="1">
        <v>180.4</v>
      </c>
      <c r="D10" s="1">
        <v>45.18</v>
      </c>
      <c r="E10" s="1">
        <v>2</v>
      </c>
    </row>
    <row r="11" spans="1:15" x14ac:dyDescent="0.25">
      <c r="A11" s="1">
        <v>145.31</v>
      </c>
      <c r="B11" s="1">
        <v>88.46</v>
      </c>
      <c r="C11" s="1">
        <v>101.78</v>
      </c>
      <c r="D11" s="1">
        <v>42.26</v>
      </c>
      <c r="E11" s="1">
        <v>2</v>
      </c>
    </row>
    <row r="12" spans="1:15" x14ac:dyDescent="0.25">
      <c r="A12" s="1">
        <v>140.56</v>
      </c>
      <c r="B12" s="1">
        <v>88.6</v>
      </c>
      <c r="C12" s="1">
        <v>123.5</v>
      </c>
      <c r="D12" s="1">
        <v>65.53</v>
      </c>
      <c r="E12" s="1">
        <v>3</v>
      </c>
    </row>
    <row r="13" spans="1:15" x14ac:dyDescent="0.25">
      <c r="A13" s="1">
        <v>142.25</v>
      </c>
      <c r="B13" s="1">
        <v>83.95</v>
      </c>
      <c r="C13" s="1">
        <v>145.16</v>
      </c>
      <c r="D13" s="1">
        <v>57.63</v>
      </c>
      <c r="E13" s="1">
        <v>3</v>
      </c>
    </row>
    <row r="14" spans="1:15" x14ac:dyDescent="0.25">
      <c r="A14" s="1">
        <v>142.61000000000001</v>
      </c>
      <c r="B14" s="1">
        <v>84.29</v>
      </c>
      <c r="C14" s="1">
        <v>162.62</v>
      </c>
      <c r="D14" s="1">
        <v>42.17</v>
      </c>
      <c r="E14" s="1">
        <v>3</v>
      </c>
    </row>
    <row r="15" spans="1:15" x14ac:dyDescent="0.25">
      <c r="A15" s="1">
        <v>134.97999999999999</v>
      </c>
      <c r="B15" s="1">
        <v>91.36</v>
      </c>
      <c r="C15" s="1">
        <v>154.57</v>
      </c>
      <c r="D15" s="1">
        <v>67.78</v>
      </c>
      <c r="E15" s="1">
        <v>3</v>
      </c>
    </row>
    <row r="16" spans="1:15" x14ac:dyDescent="0.25">
      <c r="A16" s="1">
        <v>141.65</v>
      </c>
      <c r="B16" s="1">
        <v>89.9</v>
      </c>
      <c r="C16" s="1">
        <v>172.4</v>
      </c>
      <c r="D16" s="1">
        <v>56.12</v>
      </c>
      <c r="E16" s="1">
        <v>3</v>
      </c>
    </row>
    <row r="19" spans="1:22" ht="26.25" x14ac:dyDescent="0.4">
      <c r="A19" s="18" t="s">
        <v>40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</row>
    <row r="21" spans="1:22" x14ac:dyDescent="0.25">
      <c r="B21" t="s">
        <v>0</v>
      </c>
      <c r="C21" t="s">
        <v>1</v>
      </c>
      <c r="D21" t="s">
        <v>2</v>
      </c>
      <c r="E21" t="s">
        <v>3</v>
      </c>
      <c r="F21" t="s">
        <v>9</v>
      </c>
      <c r="G21">
        <v>0</v>
      </c>
    </row>
    <row r="22" spans="1:22" x14ac:dyDescent="0.25">
      <c r="B22">
        <v>145.74</v>
      </c>
      <c r="C22">
        <v>90.16</v>
      </c>
      <c r="D22">
        <v>102.65</v>
      </c>
      <c r="E22">
        <v>39.450000000000003</v>
      </c>
      <c r="F22">
        <v>1</v>
      </c>
      <c r="G22">
        <v>1</v>
      </c>
      <c r="I22" s="1">
        <v>1</v>
      </c>
      <c r="J22" s="1">
        <f>$G$22*B22</f>
        <v>145.74</v>
      </c>
      <c r="K22" s="1">
        <f t="shared" ref="K22:N22" si="0">$F$22*C22</f>
        <v>90.16</v>
      </c>
      <c r="L22" s="1">
        <f t="shared" si="0"/>
        <v>102.65</v>
      </c>
      <c r="M22" s="1">
        <f t="shared" si="0"/>
        <v>39.450000000000003</v>
      </c>
      <c r="N22" s="1">
        <f t="shared" si="0"/>
        <v>1</v>
      </c>
      <c r="O22" s="1">
        <v>1</v>
      </c>
      <c r="Q22">
        <f>(J22*$R$54)+(K22*$R$57)+(L22*$R$60)+(M22*$R$63)+R66</f>
        <v>1.0000000000000002</v>
      </c>
    </row>
    <row r="23" spans="1:22" x14ac:dyDescent="0.25">
      <c r="B23">
        <v>131.52000000000001</v>
      </c>
      <c r="C23">
        <v>88.16</v>
      </c>
      <c r="D23">
        <v>132.55000000000001</v>
      </c>
      <c r="E23">
        <v>61.8</v>
      </c>
      <c r="F23">
        <v>1</v>
      </c>
      <c r="G23">
        <v>1</v>
      </c>
      <c r="I23" s="1">
        <v>2</v>
      </c>
      <c r="J23" s="1">
        <f>$G$23*B23</f>
        <v>131.52000000000001</v>
      </c>
      <c r="K23" s="1">
        <f t="shared" ref="K23:N23" si="1">$F$23*C23</f>
        <v>88.16</v>
      </c>
      <c r="L23" s="1">
        <f t="shared" si="1"/>
        <v>132.55000000000001</v>
      </c>
      <c r="M23" s="1">
        <f t="shared" si="1"/>
        <v>61.8</v>
      </c>
      <c r="N23" s="1">
        <f t="shared" si="1"/>
        <v>1</v>
      </c>
      <c r="O23" s="1">
        <v>1</v>
      </c>
      <c r="Q23">
        <f t="shared" ref="Q23:Q36" si="2">(J23*$R$54)+(K23*$R$57)+(L23*$R$60)+(M23*$R$63)+R67</f>
        <v>1.0185362615802589</v>
      </c>
    </row>
    <row r="24" spans="1:22" x14ac:dyDescent="0.25">
      <c r="B24">
        <v>137.69999999999999</v>
      </c>
      <c r="C24">
        <v>86.15</v>
      </c>
      <c r="D24">
        <v>98.09</v>
      </c>
      <c r="E24">
        <v>67.98</v>
      </c>
      <c r="F24">
        <v>1</v>
      </c>
      <c r="G24">
        <v>1</v>
      </c>
      <c r="I24" s="1">
        <v>3</v>
      </c>
      <c r="J24" s="1">
        <f>$G$24*B24</f>
        <v>137.69999999999999</v>
      </c>
      <c r="K24" s="1">
        <f t="shared" ref="K24:N24" si="3">$F$24*C24</f>
        <v>86.15</v>
      </c>
      <c r="L24" s="1">
        <f t="shared" si="3"/>
        <v>98.09</v>
      </c>
      <c r="M24" s="1">
        <f t="shared" si="3"/>
        <v>67.98</v>
      </c>
      <c r="N24" s="1">
        <f t="shared" si="3"/>
        <v>1</v>
      </c>
      <c r="O24" s="1">
        <v>1</v>
      </c>
      <c r="Q24">
        <f t="shared" si="2"/>
        <v>0.92829043399947542</v>
      </c>
    </row>
    <row r="25" spans="1:22" x14ac:dyDescent="0.25">
      <c r="B25">
        <v>135.01</v>
      </c>
      <c r="C25">
        <v>86.94</v>
      </c>
      <c r="D25">
        <v>96.76</v>
      </c>
      <c r="E25">
        <v>73.569999999999993</v>
      </c>
      <c r="F25">
        <v>1</v>
      </c>
      <c r="G25">
        <v>1</v>
      </c>
      <c r="I25" s="1">
        <v>4</v>
      </c>
      <c r="J25" s="1">
        <f>$G$25*B25</f>
        <v>135.01</v>
      </c>
      <c r="K25" s="1">
        <f t="shared" ref="K25:N25" si="4">$F$25*C25</f>
        <v>86.94</v>
      </c>
      <c r="L25" s="1">
        <f t="shared" si="4"/>
        <v>96.76</v>
      </c>
      <c r="M25" s="1">
        <f t="shared" si="4"/>
        <v>73.569999999999993</v>
      </c>
      <c r="N25" s="1">
        <f t="shared" si="4"/>
        <v>1</v>
      </c>
      <c r="O25" s="1">
        <v>1</v>
      </c>
      <c r="Q25">
        <f t="shared" si="2"/>
        <v>0.9405142754671072</v>
      </c>
    </row>
    <row r="26" spans="1:22" x14ac:dyDescent="0.25">
      <c r="B26">
        <v>137.49</v>
      </c>
      <c r="C26">
        <v>86.92</v>
      </c>
      <c r="D26">
        <v>84.04</v>
      </c>
      <c r="E26">
        <v>53.02</v>
      </c>
      <c r="F26">
        <v>1</v>
      </c>
      <c r="G26">
        <v>1</v>
      </c>
      <c r="I26" s="1">
        <v>5</v>
      </c>
      <c r="J26" s="1">
        <f>$G$26*B26</f>
        <v>137.49</v>
      </c>
      <c r="K26" s="1">
        <f t="shared" ref="K26:N26" si="5">$F$26*C26</f>
        <v>86.92</v>
      </c>
      <c r="L26" s="1">
        <f t="shared" si="5"/>
        <v>84.04</v>
      </c>
      <c r="M26" s="1">
        <f t="shared" si="5"/>
        <v>53.02</v>
      </c>
      <c r="N26" s="1">
        <f t="shared" si="5"/>
        <v>1</v>
      </c>
      <c r="O26" s="1">
        <v>1</v>
      </c>
      <c r="Q26">
        <f t="shared" si="2"/>
        <v>0.95060215922449665</v>
      </c>
    </row>
    <row r="27" spans="1:22" x14ac:dyDescent="0.25">
      <c r="B27">
        <v>147.25</v>
      </c>
      <c r="C27">
        <v>84.74</v>
      </c>
      <c r="D27">
        <v>170.88</v>
      </c>
      <c r="E27">
        <v>53.37</v>
      </c>
      <c r="F27">
        <v>1</v>
      </c>
      <c r="G27">
        <v>-1</v>
      </c>
      <c r="I27" s="1">
        <v>6</v>
      </c>
      <c r="J27" s="1">
        <f>$G$27*B27</f>
        <v>-147.25</v>
      </c>
      <c r="K27" s="1">
        <f t="shared" ref="K27:N27" si="6">$G$27*C27</f>
        <v>-84.74</v>
      </c>
      <c r="L27" s="1">
        <f t="shared" si="6"/>
        <v>-170.88</v>
      </c>
      <c r="M27" s="1">
        <f t="shared" si="6"/>
        <v>-53.37</v>
      </c>
      <c r="N27" s="1">
        <f t="shared" si="6"/>
        <v>-1</v>
      </c>
      <c r="O27" s="1">
        <v>-1</v>
      </c>
      <c r="Q27">
        <f t="shared" si="2"/>
        <v>-0.95788885496967158</v>
      </c>
    </row>
    <row r="28" spans="1:22" x14ac:dyDescent="0.25">
      <c r="B28">
        <v>134.41999999999999</v>
      </c>
      <c r="C28">
        <v>89.39</v>
      </c>
      <c r="D28">
        <v>138.72999999999999</v>
      </c>
      <c r="E28">
        <v>56.27</v>
      </c>
      <c r="F28">
        <v>1</v>
      </c>
      <c r="G28">
        <v>-1</v>
      </c>
      <c r="I28" s="1">
        <v>7</v>
      </c>
      <c r="J28" s="1">
        <f>$G$28*B28</f>
        <v>-134.41999999999999</v>
      </c>
      <c r="K28" s="1">
        <f t="shared" ref="K28:N28" si="7">$G$28*C28</f>
        <v>-89.39</v>
      </c>
      <c r="L28" s="1">
        <f t="shared" si="7"/>
        <v>-138.72999999999999</v>
      </c>
      <c r="M28" s="1">
        <f t="shared" si="7"/>
        <v>-56.27</v>
      </c>
      <c r="N28" s="1">
        <f t="shared" si="7"/>
        <v>-1</v>
      </c>
      <c r="O28" s="1">
        <v>-1</v>
      </c>
      <c r="Q28">
        <f t="shared" si="2"/>
        <v>-1.0421111450303282</v>
      </c>
    </row>
    <row r="29" spans="1:22" x14ac:dyDescent="0.25">
      <c r="B29">
        <v>142.55000000000001</v>
      </c>
      <c r="C29">
        <v>83.62</v>
      </c>
      <c r="D29">
        <v>155.71</v>
      </c>
      <c r="E29">
        <v>73.290000000000006</v>
      </c>
      <c r="F29">
        <v>1</v>
      </c>
      <c r="G29">
        <v>-1</v>
      </c>
      <c r="I29" s="1">
        <v>8</v>
      </c>
      <c r="J29" s="1">
        <f>$G$29*B29</f>
        <v>-142.55000000000001</v>
      </c>
      <c r="K29" s="1">
        <f t="shared" ref="K29:N29" si="8">$G$29*C29</f>
        <v>-83.62</v>
      </c>
      <c r="L29" s="1">
        <f t="shared" si="8"/>
        <v>-155.71</v>
      </c>
      <c r="M29" s="1">
        <f t="shared" si="8"/>
        <v>-73.290000000000006</v>
      </c>
      <c r="N29" s="1">
        <f t="shared" si="8"/>
        <v>-1</v>
      </c>
      <c r="O29" s="1">
        <v>-1</v>
      </c>
      <c r="Q29">
        <f t="shared" si="2"/>
        <v>-0.91373025363643867</v>
      </c>
    </row>
    <row r="30" spans="1:22" x14ac:dyDescent="0.25">
      <c r="B30">
        <v>153.88</v>
      </c>
      <c r="C30">
        <v>84.88</v>
      </c>
      <c r="D30">
        <v>180.4</v>
      </c>
      <c r="E30">
        <v>45.18</v>
      </c>
      <c r="F30">
        <v>1</v>
      </c>
      <c r="G30">
        <v>-1</v>
      </c>
      <c r="I30" s="1">
        <v>9</v>
      </c>
      <c r="J30" s="1">
        <f>$G$30*B30</f>
        <v>-153.88</v>
      </c>
      <c r="K30" s="1">
        <f t="shared" ref="K30:N30" si="9">$G$30*C30</f>
        <v>-84.88</v>
      </c>
      <c r="L30" s="1">
        <f t="shared" si="9"/>
        <v>-180.4</v>
      </c>
      <c r="M30" s="1">
        <f t="shared" si="9"/>
        <v>-45.18</v>
      </c>
      <c r="N30" s="1">
        <f t="shared" si="9"/>
        <v>-1</v>
      </c>
      <c r="O30" s="1">
        <v>-1</v>
      </c>
      <c r="Q30">
        <f t="shared" si="2"/>
        <v>-0.95864063778780251</v>
      </c>
    </row>
    <row r="31" spans="1:22" x14ac:dyDescent="0.25">
      <c r="B31">
        <v>145.31</v>
      </c>
      <c r="C31">
        <v>88.46</v>
      </c>
      <c r="D31">
        <v>101.78</v>
      </c>
      <c r="E31">
        <v>42.26</v>
      </c>
      <c r="F31">
        <v>1</v>
      </c>
      <c r="G31">
        <v>-1</v>
      </c>
      <c r="I31" s="1">
        <v>10</v>
      </c>
      <c r="J31" s="1">
        <f>$G$31*B31</f>
        <v>-145.31</v>
      </c>
      <c r="K31" s="1">
        <f t="shared" ref="K31:N31" si="10">$G$31*C31</f>
        <v>-88.46</v>
      </c>
      <c r="L31" s="1">
        <f t="shared" si="10"/>
        <v>-101.78</v>
      </c>
      <c r="M31" s="1">
        <f t="shared" si="10"/>
        <v>-42.26</v>
      </c>
      <c r="N31" s="1">
        <f t="shared" si="10"/>
        <v>-1</v>
      </c>
      <c r="O31" s="1">
        <v>-1</v>
      </c>
      <c r="Q31">
        <f t="shared" si="2"/>
        <v>-0.98067212184111452</v>
      </c>
    </row>
    <row r="32" spans="1:22" x14ac:dyDescent="0.25">
      <c r="B32">
        <v>140.56</v>
      </c>
      <c r="C32">
        <v>88.6</v>
      </c>
      <c r="D32">
        <v>123.5</v>
      </c>
      <c r="E32">
        <v>65.53</v>
      </c>
      <c r="F32">
        <v>1</v>
      </c>
      <c r="G32">
        <v>-1</v>
      </c>
      <c r="I32" s="1">
        <v>11</v>
      </c>
      <c r="J32" s="1">
        <f>$G$32*B32</f>
        <v>-140.56</v>
      </c>
      <c r="K32" s="1">
        <f t="shared" ref="K32:N32" si="11">$G$32*C32</f>
        <v>-88.6</v>
      </c>
      <c r="L32" s="1">
        <f t="shared" si="11"/>
        <v>-123.5</v>
      </c>
      <c r="M32" s="1">
        <f t="shared" si="11"/>
        <v>-65.53</v>
      </c>
      <c r="N32" s="1">
        <f t="shared" si="11"/>
        <v>-1</v>
      </c>
      <c r="O32" s="1">
        <v>-1</v>
      </c>
      <c r="Q32">
        <f t="shared" si="2"/>
        <v>-0.98359733718740894</v>
      </c>
    </row>
    <row r="33" spans="1:23" x14ac:dyDescent="0.25">
      <c r="B33">
        <v>142.25</v>
      </c>
      <c r="C33">
        <v>83.95</v>
      </c>
      <c r="D33">
        <v>145.16</v>
      </c>
      <c r="E33">
        <v>57.63</v>
      </c>
      <c r="F33">
        <v>1</v>
      </c>
      <c r="G33">
        <v>-1</v>
      </c>
      <c r="I33" s="1">
        <v>12</v>
      </c>
      <c r="J33" s="1">
        <f>$G$33*B33</f>
        <v>-142.25</v>
      </c>
      <c r="K33" s="1">
        <f t="shared" ref="K33:N33" si="12">$G$33*C33</f>
        <v>-83.95</v>
      </c>
      <c r="L33" s="1">
        <f t="shared" si="12"/>
        <v>-145.16</v>
      </c>
      <c r="M33" s="1">
        <f t="shared" si="12"/>
        <v>-57.63</v>
      </c>
      <c r="N33" s="1">
        <f t="shared" si="12"/>
        <v>-1</v>
      </c>
      <c r="O33" s="1">
        <v>-1</v>
      </c>
      <c r="Q33">
        <f t="shared" si="2"/>
        <v>-0.93324845588944494</v>
      </c>
    </row>
    <row r="34" spans="1:23" x14ac:dyDescent="0.25">
      <c r="B34">
        <v>142.61000000000001</v>
      </c>
      <c r="C34">
        <v>84.29</v>
      </c>
      <c r="D34">
        <v>162.62</v>
      </c>
      <c r="E34">
        <v>42.17</v>
      </c>
      <c r="F34">
        <v>1</v>
      </c>
      <c r="G34">
        <v>-1</v>
      </c>
      <c r="I34" s="1">
        <v>13</v>
      </c>
      <c r="J34" s="1">
        <f>$G$34*B34</f>
        <v>-142.61000000000001</v>
      </c>
      <c r="K34" s="1">
        <f t="shared" ref="K34:N34" si="13">$G$34*C34</f>
        <v>-84.29</v>
      </c>
      <c r="L34" s="1">
        <f t="shared" si="13"/>
        <v>-162.62</v>
      </c>
      <c r="M34" s="1">
        <f t="shared" si="13"/>
        <v>-42.17</v>
      </c>
      <c r="N34" s="1">
        <f t="shared" si="13"/>
        <v>-1</v>
      </c>
      <c r="O34" s="1">
        <v>-1</v>
      </c>
      <c r="Q34">
        <f t="shared" si="2"/>
        <v>-0.97441560866464116</v>
      </c>
    </row>
    <row r="35" spans="1:23" x14ac:dyDescent="0.25">
      <c r="B35">
        <v>134.97999999999999</v>
      </c>
      <c r="C35">
        <v>91.36</v>
      </c>
      <c r="D35">
        <v>154.57</v>
      </c>
      <c r="E35">
        <v>67.78</v>
      </c>
      <c r="F35">
        <v>1</v>
      </c>
      <c r="G35">
        <v>-1</v>
      </c>
      <c r="I35" s="1">
        <v>14</v>
      </c>
      <c r="J35" s="1">
        <f>$G$35*B35</f>
        <v>-134.97999999999999</v>
      </c>
      <c r="K35" s="1">
        <f t="shared" ref="K35:N35" si="14">$G$35*C35</f>
        <v>-91.36</v>
      </c>
      <c r="L35" s="1">
        <f t="shared" si="14"/>
        <v>-154.57</v>
      </c>
      <c r="M35" s="1">
        <f t="shared" si="14"/>
        <v>-67.78</v>
      </c>
      <c r="N35" s="1">
        <f t="shared" si="14"/>
        <v>-1</v>
      </c>
      <c r="O35" s="1">
        <v>-1</v>
      </c>
      <c r="Q35">
        <f t="shared" si="2"/>
        <v>-1.069084305725708</v>
      </c>
    </row>
    <row r="36" spans="1:23" x14ac:dyDescent="0.25">
      <c r="B36">
        <v>141.65</v>
      </c>
      <c r="C36">
        <v>89.9</v>
      </c>
      <c r="D36">
        <v>172.4</v>
      </c>
      <c r="E36">
        <v>56.12</v>
      </c>
      <c r="F36">
        <v>1</v>
      </c>
      <c r="G36">
        <v>-1</v>
      </c>
      <c r="I36" s="1">
        <v>15</v>
      </c>
      <c r="J36" s="1">
        <f>$G$36*B36</f>
        <v>-141.65</v>
      </c>
      <c r="K36" s="1">
        <f t="shared" ref="K36:N36" si="15">$G$36*C36</f>
        <v>-89.9</v>
      </c>
      <c r="L36" s="1">
        <f t="shared" si="15"/>
        <v>-172.4</v>
      </c>
      <c r="M36" s="1">
        <f t="shared" si="15"/>
        <v>-56.12</v>
      </c>
      <c r="N36" s="1">
        <f t="shared" si="15"/>
        <v>-1</v>
      </c>
      <c r="O36" s="1">
        <v>-1</v>
      </c>
      <c r="Q36">
        <f t="shared" si="2"/>
        <v>-1.0560471439528785</v>
      </c>
    </row>
    <row r="38" spans="1:23" x14ac:dyDescent="0.25">
      <c r="A38" s="1"/>
      <c r="B38" s="14" t="s">
        <v>10</v>
      </c>
      <c r="C38" s="15"/>
      <c r="D38" s="15"/>
      <c r="E38" s="15"/>
      <c r="F38" s="15"/>
      <c r="G38" s="16"/>
      <c r="I38" s="1"/>
      <c r="J38" s="14" t="s">
        <v>22</v>
      </c>
      <c r="K38" s="15"/>
      <c r="L38" s="15"/>
      <c r="M38" s="15"/>
      <c r="N38" s="15"/>
      <c r="O38" s="16"/>
      <c r="Q38" s="1"/>
      <c r="R38" s="14" t="s">
        <v>30</v>
      </c>
      <c r="S38" s="15"/>
      <c r="T38" s="15"/>
      <c r="U38" s="15"/>
      <c r="V38" s="15"/>
      <c r="W38" s="16"/>
    </row>
    <row r="39" spans="1:23" x14ac:dyDescent="0.25">
      <c r="A39" s="1" t="s">
        <v>11</v>
      </c>
      <c r="B39" s="1">
        <f>J22+J23</f>
        <v>277.26</v>
      </c>
      <c r="C39" s="1">
        <f t="shared" ref="C39:G39" si="16">K22+K23</f>
        <v>178.32</v>
      </c>
      <c r="D39" s="1">
        <f t="shared" si="16"/>
        <v>235.20000000000002</v>
      </c>
      <c r="E39" s="1">
        <f t="shared" si="16"/>
        <v>101.25</v>
      </c>
      <c r="F39" s="1">
        <f t="shared" si="16"/>
        <v>2</v>
      </c>
      <c r="G39" s="1">
        <f t="shared" si="16"/>
        <v>2</v>
      </c>
      <c r="I39" s="1"/>
      <c r="J39" s="1">
        <f t="shared" ref="J39:O39" si="17">B39*$E$42</f>
        <v>35982.802799999998</v>
      </c>
      <c r="K39" s="1">
        <f t="shared" si="17"/>
        <v>23142.369599999998</v>
      </c>
      <c r="L39" s="1">
        <f t="shared" si="17"/>
        <v>30524.256000000001</v>
      </c>
      <c r="M39" s="1">
        <f t="shared" si="17"/>
        <v>13140.225</v>
      </c>
      <c r="N39" s="1">
        <f t="shared" si="17"/>
        <v>259.56</v>
      </c>
      <c r="O39" s="1">
        <f t="shared" si="17"/>
        <v>259.56</v>
      </c>
      <c r="Q39" s="1"/>
      <c r="R39" s="1">
        <f>J41*$L$46</f>
        <v>64205964.773710191</v>
      </c>
      <c r="S39" s="1">
        <f t="shared" ref="S39:W39" si="18">K41*$L$46</f>
        <v>40429056.282183893</v>
      </c>
      <c r="T39" s="1">
        <f t="shared" si="18"/>
        <v>52781716.131804004</v>
      </c>
      <c r="U39" s="1">
        <f t="shared" si="18"/>
        <v>0</v>
      </c>
      <c r="V39" s="1">
        <f t="shared" si="18"/>
        <v>419930.73054000014</v>
      </c>
      <c r="W39" s="1">
        <f t="shared" si="18"/>
        <v>419930.73054000014</v>
      </c>
    </row>
    <row r="40" spans="1:23" x14ac:dyDescent="0.25">
      <c r="I40" s="1"/>
      <c r="J40" s="1">
        <f>B42*$E$39</f>
        <v>27258.525000000001</v>
      </c>
      <c r="K40" s="1">
        <f t="shared" ref="K40:O40" si="19">C42*$E$39</f>
        <v>17648.887500000001</v>
      </c>
      <c r="L40" s="1">
        <f t="shared" si="19"/>
        <v>23352.300000000003</v>
      </c>
      <c r="M40" s="1">
        <f t="shared" si="19"/>
        <v>13140.225</v>
      </c>
      <c r="N40" s="1">
        <f t="shared" si="19"/>
        <v>202.5</v>
      </c>
      <c r="O40" s="1">
        <f t="shared" si="19"/>
        <v>202.5</v>
      </c>
      <c r="Q40" s="1"/>
      <c r="R40" s="1">
        <f>J46*$L$41</f>
        <v>19477506.303763293</v>
      </c>
      <c r="S40" s="1">
        <f t="shared" ref="S40:W40" si="20">K46*$L$41</f>
        <v>15849738.033346813</v>
      </c>
      <c r="T40" s="1">
        <f t="shared" si="20"/>
        <v>52781716.131804004</v>
      </c>
      <c r="U40" s="1">
        <f t="shared" si="20"/>
        <v>0</v>
      </c>
      <c r="V40" s="1">
        <f t="shared" si="20"/>
        <v>168827.84424000009</v>
      </c>
      <c r="W40" s="1">
        <f t="shared" si="20"/>
        <v>168827.84424000009</v>
      </c>
    </row>
    <row r="41" spans="1:23" x14ac:dyDescent="0.25">
      <c r="A41" s="1"/>
      <c r="B41" s="14" t="s">
        <v>12</v>
      </c>
      <c r="C41" s="15"/>
      <c r="D41" s="15"/>
      <c r="E41" s="15"/>
      <c r="F41" s="15"/>
      <c r="G41" s="16"/>
      <c r="I41" s="1" t="s">
        <v>24</v>
      </c>
      <c r="J41" s="2">
        <f>J39-J40</f>
        <v>8724.2777999999962</v>
      </c>
      <c r="K41" s="2">
        <f t="shared" ref="K41:O41" si="21">K39-K40</f>
        <v>5493.4820999999974</v>
      </c>
      <c r="L41" s="2">
        <f t="shared" si="21"/>
        <v>7171.9559999999983</v>
      </c>
      <c r="M41" s="2">
        <f t="shared" si="21"/>
        <v>0</v>
      </c>
      <c r="N41" s="2">
        <f t="shared" si="21"/>
        <v>57.06</v>
      </c>
      <c r="O41" s="2">
        <f t="shared" si="21"/>
        <v>57.06</v>
      </c>
      <c r="Q41" s="1" t="s">
        <v>31</v>
      </c>
      <c r="R41" s="3">
        <f>R39-R40</f>
        <v>44728458.469946899</v>
      </c>
      <c r="S41" s="3">
        <f t="shared" ref="S41:W41" si="22">S39-S40</f>
        <v>24579318.24883708</v>
      </c>
      <c r="T41" s="3">
        <f t="shared" si="22"/>
        <v>0</v>
      </c>
      <c r="U41" s="3">
        <f t="shared" si="22"/>
        <v>0</v>
      </c>
      <c r="V41" s="3">
        <f t="shared" si="22"/>
        <v>251102.88630000004</v>
      </c>
      <c r="W41" s="3">
        <f t="shared" si="22"/>
        <v>251102.88630000004</v>
      </c>
    </row>
    <row r="42" spans="1:23" x14ac:dyDescent="0.25">
      <c r="A42" s="1" t="s">
        <v>16</v>
      </c>
      <c r="B42" s="1">
        <f>J23+J24</f>
        <v>269.22000000000003</v>
      </c>
      <c r="C42" s="1">
        <f t="shared" ref="C42:G42" si="23">K23+K24</f>
        <v>174.31</v>
      </c>
      <c r="D42" s="1">
        <f t="shared" si="23"/>
        <v>230.64000000000001</v>
      </c>
      <c r="E42" s="1">
        <f t="shared" si="23"/>
        <v>129.78</v>
      </c>
      <c r="F42" s="1">
        <f t="shared" si="23"/>
        <v>2</v>
      </c>
      <c r="G42" s="1">
        <f t="shared" si="23"/>
        <v>2</v>
      </c>
    </row>
    <row r="43" spans="1:23" x14ac:dyDescent="0.25">
      <c r="I43" s="1"/>
      <c r="J43" s="14" t="s">
        <v>23</v>
      </c>
      <c r="K43" s="15"/>
      <c r="L43" s="15"/>
      <c r="M43" s="15"/>
      <c r="N43" s="15"/>
      <c r="O43" s="16"/>
      <c r="Q43" s="1"/>
      <c r="R43" s="14" t="s">
        <v>32</v>
      </c>
      <c r="S43" s="15"/>
      <c r="T43" s="15"/>
      <c r="U43" s="15"/>
      <c r="V43" s="15"/>
      <c r="W43" s="16"/>
    </row>
    <row r="44" spans="1:23" x14ac:dyDescent="0.25">
      <c r="A44" s="1"/>
      <c r="B44" s="14" t="s">
        <v>13</v>
      </c>
      <c r="C44" s="15"/>
      <c r="D44" s="15"/>
      <c r="E44" s="15"/>
      <c r="F44" s="15"/>
      <c r="G44" s="16"/>
      <c r="I44" s="1"/>
      <c r="J44" s="1">
        <f>B42*$E$45</f>
        <v>38108.091000000008</v>
      </c>
      <c r="K44" s="1">
        <f t="shared" ref="K44:O44" si="24">C42*$E$45</f>
        <v>24673.580500000004</v>
      </c>
      <c r="L44" s="1">
        <f t="shared" si="24"/>
        <v>32647.092000000004</v>
      </c>
      <c r="M44" s="1">
        <f t="shared" si="24"/>
        <v>18370.359</v>
      </c>
      <c r="N44" s="1">
        <f t="shared" si="24"/>
        <v>283.10000000000002</v>
      </c>
      <c r="O44" s="1">
        <f t="shared" si="24"/>
        <v>283.10000000000002</v>
      </c>
      <c r="Q44" s="1"/>
      <c r="R44" s="1">
        <f>J46*$L$51</f>
        <v>-2515303.7152152173</v>
      </c>
      <c r="S44" s="1">
        <f t="shared" ref="S44:W44" si="25">K46*$L$51</f>
        <v>-2046817.7157135562</v>
      </c>
      <c r="T44" s="1">
        <f t="shared" si="25"/>
        <v>-6816172.6974315159</v>
      </c>
      <c r="U44" s="1">
        <f t="shared" si="25"/>
        <v>0</v>
      </c>
      <c r="V44" s="1">
        <f t="shared" si="25"/>
        <v>-21802.241890000063</v>
      </c>
      <c r="W44" s="1">
        <f t="shared" si="25"/>
        <v>-21802.241890000063</v>
      </c>
    </row>
    <row r="45" spans="1:23" x14ac:dyDescent="0.25">
      <c r="A45" s="1" t="s">
        <v>17</v>
      </c>
      <c r="B45" s="1">
        <f>J24+J25</f>
        <v>272.70999999999998</v>
      </c>
      <c r="C45" s="1">
        <f t="shared" ref="C45:G45" si="26">K24+K25</f>
        <v>173.09</v>
      </c>
      <c r="D45" s="1">
        <f t="shared" si="26"/>
        <v>194.85000000000002</v>
      </c>
      <c r="E45" s="1">
        <f t="shared" si="26"/>
        <v>141.55000000000001</v>
      </c>
      <c r="F45" s="1">
        <f t="shared" si="26"/>
        <v>2</v>
      </c>
      <c r="G45" s="1">
        <f t="shared" si="26"/>
        <v>2</v>
      </c>
      <c r="I45" s="1"/>
      <c r="J45" s="1">
        <f>B45*$E$42</f>
        <v>35392.303799999994</v>
      </c>
      <c r="K45" s="1">
        <f t="shared" ref="K45:O45" si="27">C45*$E$42</f>
        <v>22463.620200000001</v>
      </c>
      <c r="L45" s="1">
        <f t="shared" si="27"/>
        <v>25287.633000000002</v>
      </c>
      <c r="M45" s="1">
        <f t="shared" si="27"/>
        <v>18370.359</v>
      </c>
      <c r="N45" s="1">
        <f t="shared" si="27"/>
        <v>259.56</v>
      </c>
      <c r="O45" s="1">
        <f t="shared" si="27"/>
        <v>259.56</v>
      </c>
      <c r="Q45" s="1"/>
      <c r="R45" s="1">
        <f>J51*$L$46</f>
        <v>-29805927.437289916</v>
      </c>
      <c r="S45" s="1">
        <f t="shared" ref="S45:W45" si="28">K51*$L$46</f>
        <v>-19858910.618834138</v>
      </c>
      <c r="T45" s="1">
        <f t="shared" si="28"/>
        <v>-6816172.6974315159</v>
      </c>
      <c r="U45" s="1">
        <f t="shared" si="28"/>
        <v>0</v>
      </c>
      <c r="V45" s="1">
        <f t="shared" si="28"/>
        <v>-220195.01328000019</v>
      </c>
      <c r="W45" s="1">
        <f t="shared" si="28"/>
        <v>-220195.01328000019</v>
      </c>
    </row>
    <row r="46" spans="1:23" x14ac:dyDescent="0.25">
      <c r="I46" s="1" t="s">
        <v>25</v>
      </c>
      <c r="J46" s="2">
        <f>J44-J45</f>
        <v>2715.7872000000134</v>
      </c>
      <c r="K46" s="2">
        <f t="shared" ref="K46:O46" si="29">K44-K45</f>
        <v>2209.9603000000025</v>
      </c>
      <c r="L46" s="2">
        <f t="shared" si="29"/>
        <v>7359.4590000000026</v>
      </c>
      <c r="M46" s="2">
        <f t="shared" si="29"/>
        <v>0</v>
      </c>
      <c r="N46" s="2">
        <f t="shared" si="29"/>
        <v>23.54000000000002</v>
      </c>
      <c r="O46" s="2">
        <f t="shared" si="29"/>
        <v>23.54000000000002</v>
      </c>
      <c r="Q46" s="1" t="s">
        <v>33</v>
      </c>
      <c r="R46" s="3">
        <f>R44-R45</f>
        <v>27290623.722074699</v>
      </c>
      <c r="S46" s="3">
        <f t="shared" ref="S46:W46" si="30">S44-S45</f>
        <v>17812092.903120581</v>
      </c>
      <c r="T46" s="3">
        <f t="shared" si="30"/>
        <v>0</v>
      </c>
      <c r="U46" s="3">
        <f t="shared" si="30"/>
        <v>0</v>
      </c>
      <c r="V46" s="3">
        <f t="shared" si="30"/>
        <v>198392.77139000013</v>
      </c>
      <c r="W46" s="3">
        <f t="shared" si="30"/>
        <v>198392.77139000013</v>
      </c>
    </row>
    <row r="47" spans="1:23" x14ac:dyDescent="0.25">
      <c r="A47" s="1"/>
      <c r="B47" s="14" t="s">
        <v>14</v>
      </c>
      <c r="C47" s="15"/>
      <c r="D47" s="15"/>
      <c r="E47" s="15"/>
      <c r="F47" s="15"/>
      <c r="G47" s="16"/>
    </row>
    <row r="48" spans="1:23" x14ac:dyDescent="0.25">
      <c r="A48" s="1" t="s">
        <v>18</v>
      </c>
      <c r="B48" s="1">
        <f>J25+J26</f>
        <v>272.5</v>
      </c>
      <c r="C48" s="1">
        <f t="shared" ref="C48:G48" si="31">K25+K26</f>
        <v>173.86</v>
      </c>
      <c r="D48" s="1">
        <f t="shared" si="31"/>
        <v>180.8</v>
      </c>
      <c r="E48" s="1">
        <f t="shared" si="31"/>
        <v>126.59</v>
      </c>
      <c r="F48" s="1">
        <f t="shared" si="31"/>
        <v>2</v>
      </c>
      <c r="G48" s="1">
        <f t="shared" si="31"/>
        <v>2</v>
      </c>
      <c r="I48" s="1"/>
      <c r="J48" s="14" t="s">
        <v>26</v>
      </c>
      <c r="K48" s="15"/>
      <c r="L48" s="15"/>
      <c r="M48" s="15"/>
      <c r="N48" s="15"/>
      <c r="O48" s="16"/>
    </row>
    <row r="49" spans="1:23" x14ac:dyDescent="0.25">
      <c r="I49" s="1"/>
      <c r="J49" s="1">
        <f>B45*$E$48</f>
        <v>34522.358899999999</v>
      </c>
      <c r="K49" s="1">
        <f t="shared" ref="K49:O49" si="32">C45*$E$48</f>
        <v>21911.463100000001</v>
      </c>
      <c r="L49" s="1">
        <f t="shared" si="32"/>
        <v>24666.061500000003</v>
      </c>
      <c r="M49" s="1">
        <f t="shared" si="32"/>
        <v>17918.8145</v>
      </c>
      <c r="N49" s="1">
        <f t="shared" si="32"/>
        <v>253.18</v>
      </c>
      <c r="O49" s="1">
        <f t="shared" si="32"/>
        <v>253.18</v>
      </c>
      <c r="Q49" s="1"/>
      <c r="R49" s="14" t="s">
        <v>34</v>
      </c>
      <c r="S49" s="15"/>
      <c r="T49" s="15"/>
      <c r="U49" s="15"/>
      <c r="V49" s="15"/>
      <c r="W49" s="16"/>
    </row>
    <row r="50" spans="1:23" x14ac:dyDescent="0.25">
      <c r="A50" s="1"/>
      <c r="B50" s="14" t="s">
        <v>15</v>
      </c>
      <c r="C50" s="15"/>
      <c r="D50" s="15"/>
      <c r="E50" s="15"/>
      <c r="F50" s="15"/>
      <c r="G50" s="16"/>
      <c r="I50" s="1"/>
      <c r="J50" s="1">
        <f>B48*$E$45</f>
        <v>38572.375</v>
      </c>
      <c r="K50" s="1">
        <f t="shared" ref="K50:O50" si="33">C48*$E$45</f>
        <v>24609.883000000005</v>
      </c>
      <c r="L50" s="1">
        <f t="shared" si="33"/>
        <v>25592.240000000005</v>
      </c>
      <c r="M50" s="1">
        <f t="shared" si="33"/>
        <v>17918.8145</v>
      </c>
      <c r="N50" s="1">
        <f t="shared" si="33"/>
        <v>283.10000000000002</v>
      </c>
      <c r="O50" s="1">
        <f t="shared" si="33"/>
        <v>283.10000000000002</v>
      </c>
      <c r="Q50" s="1"/>
      <c r="R50" s="1">
        <f>R41*$S$46</f>
        <v>796707457680064.75</v>
      </c>
      <c r="S50" s="1">
        <f t="shared" ref="S50:W50" si="34">S41*$S$46</f>
        <v>437809100143653.12</v>
      </c>
      <c r="T50" s="1">
        <f t="shared" si="34"/>
        <v>0</v>
      </c>
      <c r="U50" s="1">
        <f t="shared" si="34"/>
        <v>0</v>
      </c>
      <c r="V50" s="1">
        <f t="shared" si="34"/>
        <v>4472667939017.3252</v>
      </c>
      <c r="W50" s="1">
        <f t="shared" si="34"/>
        <v>4472667939017.3252</v>
      </c>
    </row>
    <row r="51" spans="1:23" x14ac:dyDescent="0.25">
      <c r="A51" s="1" t="s">
        <v>19</v>
      </c>
      <c r="B51" s="1">
        <f>J26-J27</f>
        <v>284.74</v>
      </c>
      <c r="C51" s="1">
        <f t="shared" ref="C51:G51" si="35">K26-K27</f>
        <v>171.66</v>
      </c>
      <c r="D51" s="1">
        <f t="shared" si="35"/>
        <v>254.92000000000002</v>
      </c>
      <c r="E51" s="1">
        <f t="shared" si="35"/>
        <v>106.39</v>
      </c>
      <c r="F51" s="1">
        <f t="shared" si="35"/>
        <v>2</v>
      </c>
      <c r="G51" s="1">
        <f t="shared" si="35"/>
        <v>2</v>
      </c>
      <c r="I51" s="1" t="s">
        <v>27</v>
      </c>
      <c r="J51" s="2">
        <f>J49-J50</f>
        <v>-4050.0161000000007</v>
      </c>
      <c r="K51" s="2">
        <f t="shared" ref="K51:O51" si="36">K49-K50</f>
        <v>-2698.4199000000044</v>
      </c>
      <c r="L51" s="2">
        <f t="shared" si="36"/>
        <v>-926.1785000000018</v>
      </c>
      <c r="M51" s="2">
        <f t="shared" si="36"/>
        <v>0</v>
      </c>
      <c r="N51" s="2">
        <f t="shared" si="36"/>
        <v>-29.920000000000016</v>
      </c>
      <c r="O51" s="2">
        <f t="shared" si="36"/>
        <v>-29.920000000000016</v>
      </c>
      <c r="Q51" s="1"/>
      <c r="R51" s="1">
        <f>R46*$S$41</f>
        <v>670784925674136.75</v>
      </c>
      <c r="S51" s="1">
        <f t="shared" ref="S51:W51" si="37">S46*$S$41</f>
        <v>437809100143653.12</v>
      </c>
      <c r="T51" s="1">
        <f t="shared" si="37"/>
        <v>0</v>
      </c>
      <c r="U51" s="1">
        <f t="shared" si="37"/>
        <v>0</v>
      </c>
      <c r="V51" s="1">
        <f t="shared" si="37"/>
        <v>4876359066263.5928</v>
      </c>
      <c r="W51" s="1">
        <f t="shared" si="37"/>
        <v>4876359066263.5928</v>
      </c>
    </row>
    <row r="52" spans="1:23" x14ac:dyDescent="0.25">
      <c r="Q52" s="4"/>
      <c r="R52" s="4">
        <f>R50-R51</f>
        <v>125922532005928</v>
      </c>
      <c r="S52" s="4">
        <f t="shared" ref="S52:W52" si="38">S50-S51</f>
        <v>0</v>
      </c>
      <c r="T52" s="4">
        <f t="shared" si="38"/>
        <v>0</v>
      </c>
      <c r="U52" s="4">
        <f t="shared" si="38"/>
        <v>0</v>
      </c>
      <c r="V52" s="4">
        <f t="shared" si="38"/>
        <v>-403691127246.26758</v>
      </c>
      <c r="W52" s="4">
        <f t="shared" si="38"/>
        <v>-403691127246.26758</v>
      </c>
    </row>
    <row r="53" spans="1:23" x14ac:dyDescent="0.25">
      <c r="A53" s="1"/>
      <c r="B53" s="14" t="s">
        <v>20</v>
      </c>
      <c r="C53" s="15"/>
      <c r="D53" s="15"/>
      <c r="E53" s="15"/>
      <c r="F53" s="15"/>
      <c r="G53" s="16"/>
      <c r="I53" s="1"/>
      <c r="J53" s="14" t="s">
        <v>28</v>
      </c>
      <c r="K53" s="15"/>
      <c r="L53" s="15"/>
      <c r="M53" s="15"/>
      <c r="N53" s="15"/>
      <c r="O53" s="16"/>
    </row>
    <row r="54" spans="1:23" x14ac:dyDescent="0.25">
      <c r="A54" s="1" t="s">
        <v>21</v>
      </c>
      <c r="B54" s="1">
        <f>J27+J28</f>
        <v>-281.66999999999996</v>
      </c>
      <c r="C54" s="1">
        <f t="shared" ref="C54:G54" si="39">K27+K28</f>
        <v>-174.13</v>
      </c>
      <c r="D54" s="1">
        <f t="shared" si="39"/>
        <v>-309.61</v>
      </c>
      <c r="E54" s="1">
        <f t="shared" si="39"/>
        <v>-109.64</v>
      </c>
      <c r="F54" s="1">
        <f t="shared" si="39"/>
        <v>-2</v>
      </c>
      <c r="G54" s="1">
        <f t="shared" si="39"/>
        <v>-2</v>
      </c>
      <c r="I54" s="1"/>
      <c r="J54" s="1">
        <f>B48*$E$51</f>
        <v>28991.275000000001</v>
      </c>
      <c r="K54" s="1">
        <f t="shared" ref="K54:O54" si="40">C48*$E$51</f>
        <v>18496.965400000001</v>
      </c>
      <c r="L54" s="1">
        <f t="shared" si="40"/>
        <v>19235.312000000002</v>
      </c>
      <c r="M54" s="1">
        <f t="shared" si="40"/>
        <v>13467.910100000001</v>
      </c>
      <c r="N54" s="1">
        <f t="shared" si="40"/>
        <v>212.78</v>
      </c>
      <c r="O54" s="1">
        <f t="shared" si="40"/>
        <v>212.78</v>
      </c>
      <c r="Q54" s="6" t="s">
        <v>0</v>
      </c>
      <c r="R54" s="6">
        <f>W52/R52</f>
        <v>-3.2058688847462439E-3</v>
      </c>
    </row>
    <row r="55" spans="1:23" x14ac:dyDescent="0.25">
      <c r="I55" s="1"/>
      <c r="J55" s="1">
        <f>B51*$E$48</f>
        <v>36045.236600000004</v>
      </c>
      <c r="K55" s="1">
        <f t="shared" ref="K55:O55" si="41">C51*$E$48</f>
        <v>21730.439399999999</v>
      </c>
      <c r="L55" s="1">
        <f t="shared" si="41"/>
        <v>32270.322800000002</v>
      </c>
      <c r="M55" s="1">
        <f t="shared" si="41"/>
        <v>13467.910100000001</v>
      </c>
      <c r="N55" s="1">
        <f t="shared" si="41"/>
        <v>253.18</v>
      </c>
      <c r="O55" s="1">
        <f t="shared" si="41"/>
        <v>253.18</v>
      </c>
      <c r="Q55" s="6"/>
      <c r="R55" s="6"/>
    </row>
    <row r="56" spans="1:23" x14ac:dyDescent="0.25">
      <c r="I56" s="1" t="s">
        <v>29</v>
      </c>
      <c r="J56" s="2">
        <f>J54-J55</f>
        <v>-7053.9616000000024</v>
      </c>
      <c r="K56" s="2">
        <f t="shared" ref="K56:O56" si="42">K54-K55</f>
        <v>-3233.4739999999983</v>
      </c>
      <c r="L56" s="2">
        <f t="shared" si="42"/>
        <v>-13035.0108</v>
      </c>
      <c r="M56" s="2">
        <f t="shared" si="42"/>
        <v>0</v>
      </c>
      <c r="N56" s="2">
        <f t="shared" si="42"/>
        <v>-40.400000000000006</v>
      </c>
      <c r="O56" s="2">
        <f t="shared" si="42"/>
        <v>-40.400000000000006</v>
      </c>
      <c r="Q56" s="6" t="s">
        <v>35</v>
      </c>
      <c r="R56" s="6"/>
    </row>
    <row r="57" spans="1:23" x14ac:dyDescent="0.25">
      <c r="Q57" s="6" t="s">
        <v>1</v>
      </c>
      <c r="R57" s="6">
        <f>(W46-(R46*R54))/S46</f>
        <v>1.6049934972876323E-2</v>
      </c>
    </row>
    <row r="58" spans="1:23" x14ac:dyDescent="0.25">
      <c r="Q58" s="6"/>
      <c r="R58" s="6"/>
    </row>
    <row r="59" spans="1:23" x14ac:dyDescent="0.25">
      <c r="Q59" s="6" t="s">
        <v>36</v>
      </c>
      <c r="R59" s="6"/>
    </row>
    <row r="60" spans="1:23" x14ac:dyDescent="0.25">
      <c r="Q60" s="6" t="s">
        <v>2</v>
      </c>
      <c r="R60" s="6">
        <f>(O56-(J56*R54)-(K56*R57))/L56</f>
        <v>8.5285917608511478E-4</v>
      </c>
    </row>
    <row r="61" spans="1:23" x14ac:dyDescent="0.25">
      <c r="Q61" s="6"/>
      <c r="R61" s="6"/>
    </row>
    <row r="62" spans="1:23" x14ac:dyDescent="0.25">
      <c r="Q62" s="6" t="s">
        <v>37</v>
      </c>
      <c r="R62" s="6"/>
    </row>
    <row r="63" spans="1:23" x14ac:dyDescent="0.25">
      <c r="Q63" s="6" t="s">
        <v>3</v>
      </c>
      <c r="R63" s="6">
        <f>(G54-(D54*R60)-(C54*R57)-(B54*R54))/E54</f>
        <v>-1.4213044287503828E-3</v>
      </c>
    </row>
    <row r="64" spans="1:23" x14ac:dyDescent="0.25">
      <c r="Q64" s="6"/>
      <c r="R64" s="6"/>
    </row>
    <row r="65" spans="1:22" x14ac:dyDescent="0.25">
      <c r="Q65" s="6" t="s">
        <v>38</v>
      </c>
      <c r="R65" s="6"/>
    </row>
    <row r="66" spans="1:22" x14ac:dyDescent="0.25">
      <c r="Q66" s="6" t="s">
        <v>9</v>
      </c>
      <c r="R66" s="6">
        <f>(O22-(J22*R54)-(K22*R57)-(L22*R60)-(M22*R63))/N22</f>
        <v>-1.131434060254586E-2</v>
      </c>
      <c r="T66" s="7"/>
    </row>
    <row r="69" spans="1:22" ht="26.25" x14ac:dyDescent="0.4">
      <c r="A69" s="18" t="s">
        <v>41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</row>
    <row r="71" spans="1:22" x14ac:dyDescent="0.25">
      <c r="B71" t="s">
        <v>0</v>
      </c>
      <c r="C71" t="s">
        <v>1</v>
      </c>
      <c r="D71" t="s">
        <v>2</v>
      </c>
      <c r="E71" t="s">
        <v>3</v>
      </c>
      <c r="F71" t="s">
        <v>9</v>
      </c>
      <c r="G71">
        <v>0</v>
      </c>
    </row>
    <row r="72" spans="1:22" x14ac:dyDescent="0.25">
      <c r="B72">
        <v>145.74</v>
      </c>
      <c r="C72">
        <v>90.16</v>
      </c>
      <c r="D72">
        <v>102.65</v>
      </c>
      <c r="E72">
        <v>39.450000000000003</v>
      </c>
      <c r="F72">
        <v>1</v>
      </c>
      <c r="G72">
        <v>-1</v>
      </c>
      <c r="I72" s="1">
        <v>1</v>
      </c>
      <c r="J72" s="1">
        <f>B72*$G$72</f>
        <v>-145.74</v>
      </c>
      <c r="K72" s="1">
        <f t="shared" ref="K72:N72" si="43">C72*$G$72</f>
        <v>-90.16</v>
      </c>
      <c r="L72" s="1">
        <f t="shared" si="43"/>
        <v>-102.65</v>
      </c>
      <c r="M72" s="1">
        <f t="shared" si="43"/>
        <v>-39.450000000000003</v>
      </c>
      <c r="N72" s="1">
        <f t="shared" si="43"/>
        <v>-1</v>
      </c>
      <c r="O72" s="1">
        <v>-1</v>
      </c>
    </row>
    <row r="73" spans="1:22" x14ac:dyDescent="0.25">
      <c r="B73">
        <v>131.52000000000001</v>
      </c>
      <c r="C73">
        <v>88.16</v>
      </c>
      <c r="D73">
        <v>132.55000000000001</v>
      </c>
      <c r="E73">
        <v>61.8</v>
      </c>
      <c r="F73">
        <v>1</v>
      </c>
      <c r="G73">
        <v>-1</v>
      </c>
      <c r="I73" s="1">
        <v>2</v>
      </c>
      <c r="J73" s="1">
        <f>B73*$G$73</f>
        <v>-131.52000000000001</v>
      </c>
      <c r="K73" s="1">
        <f t="shared" ref="K73:N73" si="44">C73*$G$73</f>
        <v>-88.16</v>
      </c>
      <c r="L73" s="1">
        <f t="shared" si="44"/>
        <v>-132.55000000000001</v>
      </c>
      <c r="M73" s="1">
        <f t="shared" si="44"/>
        <v>-61.8</v>
      </c>
      <c r="N73" s="1">
        <f t="shared" si="44"/>
        <v>-1</v>
      </c>
      <c r="O73" s="1">
        <v>-1</v>
      </c>
    </row>
    <row r="74" spans="1:22" x14ac:dyDescent="0.25">
      <c r="B74">
        <v>137.69999999999999</v>
      </c>
      <c r="C74">
        <v>86.15</v>
      </c>
      <c r="D74">
        <v>98.09</v>
      </c>
      <c r="E74">
        <v>67.98</v>
      </c>
      <c r="F74">
        <v>1</v>
      </c>
      <c r="G74">
        <v>-1</v>
      </c>
      <c r="I74" s="1">
        <v>3</v>
      </c>
      <c r="J74" s="1">
        <f>B74*$G$74</f>
        <v>-137.69999999999999</v>
      </c>
      <c r="K74" s="1">
        <f t="shared" ref="K74:N74" si="45">C74*$G$74</f>
        <v>-86.15</v>
      </c>
      <c r="L74" s="1">
        <f t="shared" si="45"/>
        <v>-98.09</v>
      </c>
      <c r="M74" s="1">
        <f t="shared" si="45"/>
        <v>-67.98</v>
      </c>
      <c r="N74" s="1">
        <f t="shared" si="45"/>
        <v>-1</v>
      </c>
      <c r="O74" s="1">
        <v>-1</v>
      </c>
    </row>
    <row r="75" spans="1:22" x14ac:dyDescent="0.25">
      <c r="B75">
        <v>135.01</v>
      </c>
      <c r="C75">
        <v>86.94</v>
      </c>
      <c r="D75">
        <v>96.76</v>
      </c>
      <c r="E75">
        <v>73.569999999999993</v>
      </c>
      <c r="F75">
        <v>1</v>
      </c>
      <c r="G75">
        <v>-1</v>
      </c>
      <c r="I75" s="1">
        <v>4</v>
      </c>
      <c r="J75" s="1">
        <f>B75*$G$75</f>
        <v>-135.01</v>
      </c>
      <c r="K75" s="1">
        <f t="shared" ref="K75:N75" si="46">C75*$G$75</f>
        <v>-86.94</v>
      </c>
      <c r="L75" s="1">
        <f t="shared" si="46"/>
        <v>-96.76</v>
      </c>
      <c r="M75" s="1">
        <f t="shared" si="46"/>
        <v>-73.569999999999993</v>
      </c>
      <c r="N75" s="1">
        <f t="shared" si="46"/>
        <v>-1</v>
      </c>
      <c r="O75" s="1">
        <v>-1</v>
      </c>
    </row>
    <row r="76" spans="1:22" x14ac:dyDescent="0.25">
      <c r="B76">
        <v>137.49</v>
      </c>
      <c r="C76">
        <v>86.92</v>
      </c>
      <c r="D76">
        <v>84.04</v>
      </c>
      <c r="E76">
        <v>53.02</v>
      </c>
      <c r="F76">
        <v>1</v>
      </c>
      <c r="G76">
        <v>-1</v>
      </c>
      <c r="I76" s="1">
        <v>5</v>
      </c>
      <c r="J76" s="1">
        <f>B76*$G$76</f>
        <v>-137.49</v>
      </c>
      <c r="K76" s="1">
        <f t="shared" ref="K76:N76" si="47">C76*$G$76</f>
        <v>-86.92</v>
      </c>
      <c r="L76" s="1">
        <f t="shared" si="47"/>
        <v>-84.04</v>
      </c>
      <c r="M76" s="1">
        <f t="shared" si="47"/>
        <v>-53.02</v>
      </c>
      <c r="N76" s="1">
        <f t="shared" si="47"/>
        <v>-1</v>
      </c>
      <c r="O76" s="1">
        <v>-1</v>
      </c>
    </row>
    <row r="77" spans="1:22" x14ac:dyDescent="0.25">
      <c r="B77">
        <v>147.25</v>
      </c>
      <c r="C77">
        <v>84.74</v>
      </c>
      <c r="D77">
        <v>170.88</v>
      </c>
      <c r="E77">
        <v>53.37</v>
      </c>
      <c r="F77">
        <v>1</v>
      </c>
      <c r="G77">
        <v>1</v>
      </c>
      <c r="I77" s="1">
        <v>6</v>
      </c>
      <c r="J77" s="1">
        <f>B77*$G$77</f>
        <v>147.25</v>
      </c>
      <c r="K77" s="1">
        <f t="shared" ref="K77:N77" si="48">C77*$G$77</f>
        <v>84.74</v>
      </c>
      <c r="L77" s="1">
        <f t="shared" si="48"/>
        <v>170.88</v>
      </c>
      <c r="M77" s="1">
        <f t="shared" si="48"/>
        <v>53.37</v>
      </c>
      <c r="N77" s="1">
        <f t="shared" si="48"/>
        <v>1</v>
      </c>
      <c r="O77" s="1">
        <v>1</v>
      </c>
    </row>
    <row r="78" spans="1:22" x14ac:dyDescent="0.25">
      <c r="B78">
        <v>134.41999999999999</v>
      </c>
      <c r="C78">
        <v>89.39</v>
      </c>
      <c r="D78">
        <v>138.72999999999999</v>
      </c>
      <c r="E78">
        <v>56.27</v>
      </c>
      <c r="F78">
        <v>1</v>
      </c>
      <c r="G78">
        <v>1</v>
      </c>
      <c r="I78" s="1">
        <v>7</v>
      </c>
      <c r="J78" s="1">
        <f>B78*$G$78</f>
        <v>134.41999999999999</v>
      </c>
      <c r="K78" s="1">
        <f t="shared" ref="K78:N78" si="49">C78*$G$78</f>
        <v>89.39</v>
      </c>
      <c r="L78" s="1">
        <f t="shared" si="49"/>
        <v>138.72999999999999</v>
      </c>
      <c r="M78" s="1">
        <f t="shared" si="49"/>
        <v>56.27</v>
      </c>
      <c r="N78" s="1">
        <f t="shared" si="49"/>
        <v>1</v>
      </c>
      <c r="O78" s="1">
        <v>1</v>
      </c>
    </row>
    <row r="79" spans="1:22" x14ac:dyDescent="0.25">
      <c r="B79">
        <v>142.55000000000001</v>
      </c>
      <c r="C79">
        <v>83.62</v>
      </c>
      <c r="D79">
        <v>155.71</v>
      </c>
      <c r="E79">
        <v>73.290000000000006</v>
      </c>
      <c r="F79">
        <v>1</v>
      </c>
      <c r="G79">
        <v>1</v>
      </c>
      <c r="I79" s="1">
        <v>8</v>
      </c>
      <c r="J79" s="1">
        <f>B79*$G$79</f>
        <v>142.55000000000001</v>
      </c>
      <c r="K79" s="1">
        <f t="shared" ref="K79:N79" si="50">C79*$G$79</f>
        <v>83.62</v>
      </c>
      <c r="L79" s="1">
        <f t="shared" si="50"/>
        <v>155.71</v>
      </c>
      <c r="M79" s="1">
        <f t="shared" si="50"/>
        <v>73.290000000000006</v>
      </c>
      <c r="N79" s="1">
        <f t="shared" si="50"/>
        <v>1</v>
      </c>
      <c r="O79" s="1">
        <v>1</v>
      </c>
    </row>
    <row r="80" spans="1:22" x14ac:dyDescent="0.25">
      <c r="B80">
        <v>153.88</v>
      </c>
      <c r="C80">
        <v>84.88</v>
      </c>
      <c r="D80">
        <v>180.4</v>
      </c>
      <c r="E80">
        <v>45.18</v>
      </c>
      <c r="F80">
        <v>1</v>
      </c>
      <c r="G80">
        <v>1</v>
      </c>
      <c r="I80" s="1">
        <v>9</v>
      </c>
      <c r="J80" s="1">
        <f>B80*$G$80</f>
        <v>153.88</v>
      </c>
      <c r="K80" s="1">
        <f t="shared" ref="K80:N80" si="51">C80*$G$80</f>
        <v>84.88</v>
      </c>
      <c r="L80" s="1">
        <f t="shared" si="51"/>
        <v>180.4</v>
      </c>
      <c r="M80" s="1">
        <f t="shared" si="51"/>
        <v>45.18</v>
      </c>
      <c r="N80" s="1">
        <f t="shared" si="51"/>
        <v>1</v>
      </c>
      <c r="O80" s="1">
        <v>1</v>
      </c>
    </row>
    <row r="81" spans="1:23" x14ac:dyDescent="0.25">
      <c r="B81">
        <v>145.31</v>
      </c>
      <c r="C81">
        <v>88.46</v>
      </c>
      <c r="D81">
        <v>101.78</v>
      </c>
      <c r="E81">
        <v>42.26</v>
      </c>
      <c r="F81">
        <v>1</v>
      </c>
      <c r="G81">
        <v>1</v>
      </c>
      <c r="I81" s="1">
        <v>10</v>
      </c>
      <c r="J81" s="1">
        <f>B81*$G$81</f>
        <v>145.31</v>
      </c>
      <c r="K81" s="1">
        <f t="shared" ref="K81:N81" si="52">C81*$G$81</f>
        <v>88.46</v>
      </c>
      <c r="L81" s="1">
        <f t="shared" si="52"/>
        <v>101.78</v>
      </c>
      <c r="M81" s="1">
        <f t="shared" si="52"/>
        <v>42.26</v>
      </c>
      <c r="N81" s="1">
        <f t="shared" si="52"/>
        <v>1</v>
      </c>
      <c r="O81" s="1">
        <v>1</v>
      </c>
    </row>
    <row r="82" spans="1:23" x14ac:dyDescent="0.25">
      <c r="B82">
        <v>140.56</v>
      </c>
      <c r="C82">
        <v>88.6</v>
      </c>
      <c r="D82">
        <v>123.5</v>
      </c>
      <c r="E82">
        <v>65.53</v>
      </c>
      <c r="F82">
        <v>1</v>
      </c>
      <c r="G82">
        <v>-1</v>
      </c>
      <c r="I82" s="1">
        <v>11</v>
      </c>
      <c r="J82" s="1">
        <f>B82*$G$82</f>
        <v>-140.56</v>
      </c>
      <c r="K82" s="1">
        <f t="shared" ref="K82:N82" si="53">C82*$G$82</f>
        <v>-88.6</v>
      </c>
      <c r="L82" s="1">
        <f t="shared" si="53"/>
        <v>-123.5</v>
      </c>
      <c r="M82" s="1">
        <f t="shared" si="53"/>
        <v>-65.53</v>
      </c>
      <c r="N82" s="1">
        <f t="shared" si="53"/>
        <v>-1</v>
      </c>
      <c r="O82" s="1">
        <v>-1</v>
      </c>
    </row>
    <row r="83" spans="1:23" x14ac:dyDescent="0.25">
      <c r="B83">
        <v>142.25</v>
      </c>
      <c r="C83">
        <v>83.95</v>
      </c>
      <c r="D83">
        <v>145.16</v>
      </c>
      <c r="E83">
        <v>57.63</v>
      </c>
      <c r="F83">
        <v>1</v>
      </c>
      <c r="G83">
        <v>-1</v>
      </c>
      <c r="I83" s="1">
        <v>12</v>
      </c>
      <c r="J83" s="1">
        <f>B83*$G$83</f>
        <v>-142.25</v>
      </c>
      <c r="K83" s="1">
        <f t="shared" ref="K83:N83" si="54">C83*$G$83</f>
        <v>-83.95</v>
      </c>
      <c r="L83" s="1">
        <f t="shared" si="54"/>
        <v>-145.16</v>
      </c>
      <c r="M83" s="1">
        <f t="shared" si="54"/>
        <v>-57.63</v>
      </c>
      <c r="N83" s="1">
        <f t="shared" si="54"/>
        <v>-1</v>
      </c>
      <c r="O83" s="1">
        <v>-1</v>
      </c>
    </row>
    <row r="84" spans="1:23" x14ac:dyDescent="0.25">
      <c r="B84">
        <v>142.61000000000001</v>
      </c>
      <c r="C84">
        <v>84.29</v>
      </c>
      <c r="D84">
        <v>162.62</v>
      </c>
      <c r="E84">
        <v>42.17</v>
      </c>
      <c r="F84">
        <v>1</v>
      </c>
      <c r="G84">
        <v>-1</v>
      </c>
      <c r="I84" s="1">
        <v>13</v>
      </c>
      <c r="J84" s="1">
        <f>B84*$G$84</f>
        <v>-142.61000000000001</v>
      </c>
      <c r="K84" s="1">
        <f t="shared" ref="K84:N84" si="55">C84*$G$84</f>
        <v>-84.29</v>
      </c>
      <c r="L84" s="1">
        <f t="shared" si="55"/>
        <v>-162.62</v>
      </c>
      <c r="M84" s="1">
        <f t="shared" si="55"/>
        <v>-42.17</v>
      </c>
      <c r="N84" s="1">
        <f t="shared" si="55"/>
        <v>-1</v>
      </c>
      <c r="O84" s="1">
        <v>-1</v>
      </c>
    </row>
    <row r="85" spans="1:23" x14ac:dyDescent="0.25">
      <c r="B85">
        <v>134.97999999999999</v>
      </c>
      <c r="C85">
        <v>91.36</v>
      </c>
      <c r="D85">
        <v>154.57</v>
      </c>
      <c r="E85">
        <v>67.78</v>
      </c>
      <c r="F85">
        <v>1</v>
      </c>
      <c r="G85">
        <v>-1</v>
      </c>
      <c r="I85" s="1">
        <v>14</v>
      </c>
      <c r="J85" s="1">
        <f>B85*$G$85</f>
        <v>-134.97999999999999</v>
      </c>
      <c r="K85" s="1">
        <f t="shared" ref="K85:N85" si="56">C85*$G$85</f>
        <v>-91.36</v>
      </c>
      <c r="L85" s="1">
        <f t="shared" si="56"/>
        <v>-154.57</v>
      </c>
      <c r="M85" s="1">
        <f t="shared" si="56"/>
        <v>-67.78</v>
      </c>
      <c r="N85" s="1">
        <f t="shared" si="56"/>
        <v>-1</v>
      </c>
      <c r="O85" s="1">
        <v>-1</v>
      </c>
    </row>
    <row r="86" spans="1:23" x14ac:dyDescent="0.25">
      <c r="B86">
        <v>141.65</v>
      </c>
      <c r="C86">
        <v>89.9</v>
      </c>
      <c r="D86">
        <v>172.4</v>
      </c>
      <c r="E86">
        <v>56.12</v>
      </c>
      <c r="F86">
        <v>1</v>
      </c>
      <c r="G86">
        <v>-1</v>
      </c>
      <c r="I86" s="1">
        <v>15</v>
      </c>
      <c r="J86" s="1">
        <f>B86*$G$86</f>
        <v>-141.65</v>
      </c>
      <c r="K86" s="1">
        <f t="shared" ref="K86:N86" si="57">C86*$G$86</f>
        <v>-89.9</v>
      </c>
      <c r="L86" s="1">
        <f t="shared" si="57"/>
        <v>-172.4</v>
      </c>
      <c r="M86" s="1">
        <f t="shared" si="57"/>
        <v>-56.12</v>
      </c>
      <c r="N86" s="1">
        <f t="shared" si="57"/>
        <v>-1</v>
      </c>
      <c r="O86" s="1">
        <v>-1</v>
      </c>
    </row>
    <row r="89" spans="1:23" x14ac:dyDescent="0.25">
      <c r="B89" s="23" t="s">
        <v>42</v>
      </c>
      <c r="C89" s="23"/>
      <c r="D89" s="23"/>
      <c r="E89" s="23"/>
      <c r="F89" s="23"/>
      <c r="G89" s="23"/>
      <c r="I89" s="23" t="s">
        <v>60</v>
      </c>
      <c r="J89" s="23"/>
      <c r="K89" s="23"/>
      <c r="L89" s="23"/>
      <c r="M89" s="23"/>
      <c r="N89" s="23"/>
      <c r="O89" s="23"/>
      <c r="Q89" s="20" t="s">
        <v>62</v>
      </c>
      <c r="R89" s="21"/>
      <c r="S89" s="21"/>
      <c r="T89" s="21"/>
      <c r="U89" s="21"/>
      <c r="V89" s="21"/>
      <c r="W89" s="22"/>
    </row>
    <row r="90" spans="1:23" x14ac:dyDescent="0.25">
      <c r="A90" t="s">
        <v>11</v>
      </c>
      <c r="B90" s="1">
        <f>J72+J73</f>
        <v>-277.26</v>
      </c>
      <c r="C90" s="1">
        <f t="shared" ref="C90:G90" si="58">K72+K73</f>
        <v>-178.32</v>
      </c>
      <c r="D90" s="1">
        <f t="shared" si="58"/>
        <v>-235.20000000000002</v>
      </c>
      <c r="E90" s="1">
        <f t="shared" si="58"/>
        <v>-101.25</v>
      </c>
      <c r="F90" s="1">
        <f t="shared" si="58"/>
        <v>-2</v>
      </c>
      <c r="G90" s="1">
        <f t="shared" si="58"/>
        <v>-2</v>
      </c>
      <c r="I90" s="1"/>
      <c r="J90" s="1">
        <f>B90*$E$93</f>
        <v>35982.802799999998</v>
      </c>
      <c r="K90" s="1">
        <f t="shared" ref="K90:O90" si="59">C90*$E$93</f>
        <v>23142.369599999998</v>
      </c>
      <c r="L90" s="1">
        <f t="shared" si="59"/>
        <v>30524.256000000001</v>
      </c>
      <c r="M90" s="1">
        <f t="shared" si="59"/>
        <v>13140.225</v>
      </c>
      <c r="N90" s="1">
        <f t="shared" si="59"/>
        <v>259.56</v>
      </c>
      <c r="O90" s="1">
        <f t="shared" si="59"/>
        <v>259.56</v>
      </c>
      <c r="Q90" s="1"/>
      <c r="R90" s="1">
        <f>J92*$L$97</f>
        <v>64205964.773710191</v>
      </c>
      <c r="S90" s="1">
        <f t="shared" ref="S90:W90" si="60">K92*$L$97</f>
        <v>40429056.282183893</v>
      </c>
      <c r="T90" s="1">
        <f>L92*$L$97</f>
        <v>52781716.131804004</v>
      </c>
      <c r="U90" s="1">
        <f t="shared" si="60"/>
        <v>0</v>
      </c>
      <c r="V90" s="1">
        <f t="shared" si="60"/>
        <v>419930.73054000014</v>
      </c>
      <c r="W90" s="1">
        <f t="shared" si="60"/>
        <v>419930.73054000014</v>
      </c>
    </row>
    <row r="91" spans="1:23" x14ac:dyDescent="0.25">
      <c r="I91" s="1"/>
      <c r="J91" s="1">
        <f>B93*$E$90</f>
        <v>27258.525000000001</v>
      </c>
      <c r="K91" s="1">
        <f t="shared" ref="K91:O91" si="61">C93*$E$90</f>
        <v>17648.887500000001</v>
      </c>
      <c r="L91" s="1">
        <f t="shared" si="61"/>
        <v>23352.300000000003</v>
      </c>
      <c r="M91" s="1">
        <f t="shared" si="61"/>
        <v>13140.225</v>
      </c>
      <c r="N91" s="1">
        <f t="shared" si="61"/>
        <v>202.5</v>
      </c>
      <c r="O91" s="1">
        <f t="shared" si="61"/>
        <v>202.5</v>
      </c>
      <c r="Q91" s="1"/>
      <c r="R91" s="1">
        <f>J97*$L$92</f>
        <v>19477506.303763293</v>
      </c>
      <c r="S91" s="1">
        <f t="shared" ref="S91:W91" si="62">K97*$L$92</f>
        <v>15849738.033346813</v>
      </c>
      <c r="T91" s="1">
        <f>L97*$L$92</f>
        <v>52781716.131804004</v>
      </c>
      <c r="U91" s="1">
        <f t="shared" si="62"/>
        <v>0</v>
      </c>
      <c r="V91" s="1">
        <f t="shared" si="62"/>
        <v>168827.84424000009</v>
      </c>
      <c r="W91" s="1">
        <f t="shared" si="62"/>
        <v>168827.84424000009</v>
      </c>
    </row>
    <row r="92" spans="1:23" x14ac:dyDescent="0.25">
      <c r="B92" s="23" t="s">
        <v>12</v>
      </c>
      <c r="C92" s="23"/>
      <c r="D92" s="23"/>
      <c r="E92" s="23"/>
      <c r="F92" s="23"/>
      <c r="G92" s="23"/>
      <c r="I92" s="8" t="s">
        <v>21</v>
      </c>
      <c r="J92" s="8">
        <f>J90-J91</f>
        <v>8724.2777999999962</v>
      </c>
      <c r="K92" s="8">
        <f t="shared" ref="K92:O92" si="63">K90-K91</f>
        <v>5493.4820999999974</v>
      </c>
      <c r="L92" s="8">
        <f t="shared" si="63"/>
        <v>7171.9559999999983</v>
      </c>
      <c r="M92" s="8">
        <f t="shared" si="63"/>
        <v>0</v>
      </c>
      <c r="N92" s="8">
        <f t="shared" si="63"/>
        <v>57.06</v>
      </c>
      <c r="O92" s="8">
        <f t="shared" si="63"/>
        <v>57.06</v>
      </c>
      <c r="Q92" s="12" t="s">
        <v>27</v>
      </c>
      <c r="R92" s="12">
        <f>R90-R91</f>
        <v>44728458.469946899</v>
      </c>
      <c r="S92" s="12">
        <f t="shared" ref="S92:W92" si="64">S90-S91</f>
        <v>24579318.24883708</v>
      </c>
      <c r="T92" s="12">
        <f t="shared" si="64"/>
        <v>0</v>
      </c>
      <c r="U92" s="12">
        <f t="shared" si="64"/>
        <v>0</v>
      </c>
      <c r="V92" s="12">
        <f t="shared" si="64"/>
        <v>251102.88630000004</v>
      </c>
      <c r="W92" s="12">
        <f t="shared" si="64"/>
        <v>251102.88630000004</v>
      </c>
    </row>
    <row r="93" spans="1:23" x14ac:dyDescent="0.25">
      <c r="A93" t="s">
        <v>16</v>
      </c>
      <c r="B93" s="1">
        <f>J73+J74</f>
        <v>-269.22000000000003</v>
      </c>
      <c r="C93" s="1">
        <f t="shared" ref="C93:G93" si="65">K73+K74</f>
        <v>-174.31</v>
      </c>
      <c r="D93" s="1">
        <f t="shared" si="65"/>
        <v>-230.64000000000001</v>
      </c>
      <c r="E93" s="1">
        <f t="shared" si="65"/>
        <v>-129.78</v>
      </c>
      <c r="F93" s="1">
        <f t="shared" si="65"/>
        <v>-2</v>
      </c>
      <c r="G93" s="1">
        <f t="shared" si="65"/>
        <v>-2</v>
      </c>
    </row>
    <row r="94" spans="1:23" x14ac:dyDescent="0.25">
      <c r="I94" s="20" t="s">
        <v>61</v>
      </c>
      <c r="J94" s="21"/>
      <c r="K94" s="21"/>
      <c r="L94" s="21"/>
      <c r="M94" s="21"/>
      <c r="N94" s="21"/>
      <c r="O94" s="22"/>
      <c r="Q94" s="20" t="s">
        <v>63</v>
      </c>
      <c r="R94" s="21"/>
      <c r="S94" s="21"/>
      <c r="T94" s="21"/>
      <c r="U94" s="21"/>
      <c r="V94" s="21"/>
      <c r="W94" s="22"/>
    </row>
    <row r="95" spans="1:23" x14ac:dyDescent="0.25">
      <c r="B95" s="23" t="s">
        <v>13</v>
      </c>
      <c r="C95" s="23"/>
      <c r="D95" s="23"/>
      <c r="E95" s="23"/>
      <c r="F95" s="23"/>
      <c r="G95" s="23"/>
      <c r="I95" s="1"/>
      <c r="J95" s="1">
        <f>B93*$E$96</f>
        <v>38108.091000000008</v>
      </c>
      <c r="K95" s="1">
        <f t="shared" ref="K95:O95" si="66">C93*$E$96</f>
        <v>24673.580500000004</v>
      </c>
      <c r="L95" s="1">
        <f t="shared" si="66"/>
        <v>32647.092000000004</v>
      </c>
      <c r="M95" s="1">
        <f t="shared" si="66"/>
        <v>18370.359</v>
      </c>
      <c r="N95" s="1">
        <f t="shared" si="66"/>
        <v>283.10000000000002</v>
      </c>
      <c r="O95" s="1">
        <f t="shared" si="66"/>
        <v>283.10000000000002</v>
      </c>
      <c r="Q95" s="1"/>
      <c r="R95" s="1">
        <f>J97*$L$102</f>
        <v>-2515303.7152152173</v>
      </c>
      <c r="S95" s="1">
        <f t="shared" ref="S95:W95" si="67">K97*$L$102</f>
        <v>-2046817.7157135562</v>
      </c>
      <c r="T95" s="1">
        <f>L97*$L$102</f>
        <v>-6816172.6974315159</v>
      </c>
      <c r="U95" s="1">
        <f t="shared" si="67"/>
        <v>0</v>
      </c>
      <c r="V95" s="1">
        <f t="shared" si="67"/>
        <v>-21802.241890000063</v>
      </c>
      <c r="W95" s="1">
        <f t="shared" si="67"/>
        <v>-21802.241890000063</v>
      </c>
    </row>
    <row r="96" spans="1:23" x14ac:dyDescent="0.25">
      <c r="A96" t="s">
        <v>17</v>
      </c>
      <c r="B96" s="1">
        <f>J74+J75</f>
        <v>-272.70999999999998</v>
      </c>
      <c r="C96" s="1">
        <f t="shared" ref="C96:G96" si="68">K74+K75</f>
        <v>-173.09</v>
      </c>
      <c r="D96" s="1">
        <f t="shared" si="68"/>
        <v>-194.85000000000002</v>
      </c>
      <c r="E96" s="1">
        <f t="shared" si="68"/>
        <v>-141.55000000000001</v>
      </c>
      <c r="F96" s="1">
        <f t="shared" si="68"/>
        <v>-2</v>
      </c>
      <c r="G96" s="1">
        <f t="shared" si="68"/>
        <v>-2</v>
      </c>
      <c r="I96" s="1"/>
      <c r="J96" s="1">
        <f>B96*$E$93</f>
        <v>35392.303799999994</v>
      </c>
      <c r="K96" s="1">
        <f t="shared" ref="K96:O96" si="69">C96*$E$93</f>
        <v>22463.620200000001</v>
      </c>
      <c r="L96" s="1">
        <f t="shared" si="69"/>
        <v>25287.633000000002</v>
      </c>
      <c r="M96" s="1">
        <f t="shared" si="69"/>
        <v>18370.359</v>
      </c>
      <c r="N96" s="1">
        <f t="shared" si="69"/>
        <v>259.56</v>
      </c>
      <c r="O96" s="1">
        <f t="shared" si="69"/>
        <v>259.56</v>
      </c>
      <c r="Q96" s="1"/>
      <c r="R96" s="1">
        <f>J102*$L$97</f>
        <v>-29805927.437289916</v>
      </c>
      <c r="S96" s="1">
        <f t="shared" ref="S96:W96" si="70">K102*$L$97</f>
        <v>-19858910.618834138</v>
      </c>
      <c r="T96" s="1">
        <f>L102*$L$97</f>
        <v>-6816172.6974315159</v>
      </c>
      <c r="U96" s="1">
        <f t="shared" si="70"/>
        <v>0</v>
      </c>
      <c r="V96" s="1">
        <f t="shared" si="70"/>
        <v>-220195.01328000019</v>
      </c>
      <c r="W96" s="1">
        <f t="shared" si="70"/>
        <v>-220195.01328000019</v>
      </c>
    </row>
    <row r="97" spans="1:23" x14ac:dyDescent="0.25">
      <c r="I97" s="8" t="s">
        <v>24</v>
      </c>
      <c r="J97" s="8">
        <f>J95-J96</f>
        <v>2715.7872000000134</v>
      </c>
      <c r="K97" s="8">
        <f t="shared" ref="K97:O97" si="71">K95-K96</f>
        <v>2209.9603000000025</v>
      </c>
      <c r="L97" s="8">
        <f t="shared" si="71"/>
        <v>7359.4590000000026</v>
      </c>
      <c r="M97" s="8">
        <f t="shared" si="71"/>
        <v>0</v>
      </c>
      <c r="N97" s="8">
        <f t="shared" si="71"/>
        <v>23.54000000000002</v>
      </c>
      <c r="O97" s="8">
        <f t="shared" si="71"/>
        <v>23.54000000000002</v>
      </c>
      <c r="Q97" s="12" t="s">
        <v>29</v>
      </c>
      <c r="R97" s="12">
        <f>R95-R96</f>
        <v>27290623.722074699</v>
      </c>
      <c r="S97" s="12">
        <f t="shared" ref="S97:W97" si="72">S95-S96</f>
        <v>17812092.903120581</v>
      </c>
      <c r="T97" s="12">
        <f t="shared" si="72"/>
        <v>0</v>
      </c>
      <c r="U97" s="12">
        <f t="shared" si="72"/>
        <v>0</v>
      </c>
      <c r="V97" s="12">
        <f t="shared" si="72"/>
        <v>198392.77139000013</v>
      </c>
      <c r="W97" s="12">
        <f t="shared" si="72"/>
        <v>198392.77139000013</v>
      </c>
    </row>
    <row r="98" spans="1:23" x14ac:dyDescent="0.25">
      <c r="B98" s="23" t="s">
        <v>14</v>
      </c>
      <c r="C98" s="23"/>
      <c r="D98" s="23"/>
      <c r="E98" s="23"/>
      <c r="F98" s="23"/>
      <c r="G98" s="23"/>
    </row>
    <row r="99" spans="1:23" x14ac:dyDescent="0.25">
      <c r="A99" t="s">
        <v>18</v>
      </c>
      <c r="B99" s="1">
        <f>J75+J76</f>
        <v>-272.5</v>
      </c>
      <c r="C99" s="1">
        <f t="shared" ref="C99:G99" si="73">K75+K76</f>
        <v>-173.86</v>
      </c>
      <c r="D99" s="1">
        <f t="shared" si="73"/>
        <v>-180.8</v>
      </c>
      <c r="E99" s="1">
        <f t="shared" si="73"/>
        <v>-126.59</v>
      </c>
      <c r="F99" s="1">
        <f t="shared" si="73"/>
        <v>-2</v>
      </c>
      <c r="G99" s="1">
        <f t="shared" si="73"/>
        <v>-2</v>
      </c>
      <c r="I99" s="20" t="s">
        <v>26</v>
      </c>
      <c r="J99" s="21"/>
      <c r="K99" s="21"/>
      <c r="L99" s="21"/>
      <c r="M99" s="21"/>
      <c r="N99" s="21"/>
      <c r="O99" s="22"/>
      <c r="Q99" s="20" t="s">
        <v>64</v>
      </c>
      <c r="R99" s="21"/>
      <c r="S99" s="21"/>
      <c r="T99" s="21"/>
      <c r="U99" s="21"/>
      <c r="V99" s="21"/>
      <c r="W99" s="22"/>
    </row>
    <row r="100" spans="1:23" x14ac:dyDescent="0.25">
      <c r="I100" s="1"/>
      <c r="J100" s="1">
        <f>B96*$E$99</f>
        <v>34522.358899999999</v>
      </c>
      <c r="K100" s="1">
        <f t="shared" ref="K100:O100" si="74">C96*$E$99</f>
        <v>21911.463100000001</v>
      </c>
      <c r="L100" s="1">
        <f t="shared" si="74"/>
        <v>24666.061500000003</v>
      </c>
      <c r="M100" s="1">
        <f t="shared" si="74"/>
        <v>17918.8145</v>
      </c>
      <c r="N100" s="1">
        <f t="shared" si="74"/>
        <v>253.18</v>
      </c>
      <c r="O100" s="1">
        <f t="shared" si="74"/>
        <v>253.18</v>
      </c>
      <c r="Q100" s="1"/>
      <c r="R100" s="1">
        <f>R92*$S$97</f>
        <v>796707457680064.75</v>
      </c>
      <c r="S100" s="1">
        <f t="shared" ref="S100:W100" si="75">S92*$S$97</f>
        <v>437809100143653.12</v>
      </c>
      <c r="T100" s="1">
        <f t="shared" si="75"/>
        <v>0</v>
      </c>
      <c r="U100" s="1">
        <f t="shared" si="75"/>
        <v>0</v>
      </c>
      <c r="V100" s="1">
        <f t="shared" si="75"/>
        <v>4472667939017.3252</v>
      </c>
      <c r="W100" s="1">
        <f t="shared" si="75"/>
        <v>4472667939017.3252</v>
      </c>
    </row>
    <row r="101" spans="1:23" x14ac:dyDescent="0.25">
      <c r="B101" s="23" t="s">
        <v>15</v>
      </c>
      <c r="C101" s="23"/>
      <c r="D101" s="23"/>
      <c r="E101" s="23"/>
      <c r="F101" s="23"/>
      <c r="G101" s="23"/>
      <c r="I101" s="1"/>
      <c r="J101" s="1">
        <f>B99*$E$96</f>
        <v>38572.375</v>
      </c>
      <c r="K101" s="1">
        <f t="shared" ref="K101:O101" si="76">C99*$E$96</f>
        <v>24609.883000000005</v>
      </c>
      <c r="L101" s="1">
        <f t="shared" si="76"/>
        <v>25592.240000000005</v>
      </c>
      <c r="M101" s="1">
        <f t="shared" si="76"/>
        <v>17918.8145</v>
      </c>
      <c r="N101" s="1">
        <f t="shared" si="76"/>
        <v>283.10000000000002</v>
      </c>
      <c r="O101" s="1">
        <f t="shared" si="76"/>
        <v>283.10000000000002</v>
      </c>
      <c r="Q101" s="1"/>
      <c r="R101" s="1">
        <f>R97*$S$92</f>
        <v>670784925674136.75</v>
      </c>
      <c r="S101" s="1">
        <f t="shared" ref="S101:W101" si="77">S97*$S$92</f>
        <v>437809100143653.12</v>
      </c>
      <c r="T101" s="1">
        <f t="shared" si="77"/>
        <v>0</v>
      </c>
      <c r="U101" s="1">
        <f t="shared" si="77"/>
        <v>0</v>
      </c>
      <c r="V101" s="1">
        <f t="shared" si="77"/>
        <v>4876359066263.5928</v>
      </c>
      <c r="W101" s="1">
        <f t="shared" si="77"/>
        <v>4876359066263.5928</v>
      </c>
    </row>
    <row r="102" spans="1:23" x14ac:dyDescent="0.25">
      <c r="A102" t="s">
        <v>19</v>
      </c>
      <c r="B102" s="1">
        <f>J76-J77</f>
        <v>-284.74</v>
      </c>
      <c r="C102" s="1">
        <f t="shared" ref="C102:G102" si="78">K76-K77</f>
        <v>-171.66</v>
      </c>
      <c r="D102" s="1">
        <f t="shared" si="78"/>
        <v>-254.92000000000002</v>
      </c>
      <c r="E102" s="1">
        <f t="shared" si="78"/>
        <v>-106.39</v>
      </c>
      <c r="F102" s="1">
        <f t="shared" si="78"/>
        <v>-2</v>
      </c>
      <c r="G102" s="1">
        <f t="shared" si="78"/>
        <v>-2</v>
      </c>
      <c r="I102" s="8" t="s">
        <v>25</v>
      </c>
      <c r="J102" s="8">
        <f>J100-J101</f>
        <v>-4050.0161000000007</v>
      </c>
      <c r="K102" s="8">
        <f t="shared" ref="K102:O102" si="79">K100-K101</f>
        <v>-2698.4199000000044</v>
      </c>
      <c r="L102" s="8">
        <f t="shared" si="79"/>
        <v>-926.1785000000018</v>
      </c>
      <c r="M102" s="8">
        <f t="shared" si="79"/>
        <v>0</v>
      </c>
      <c r="N102" s="8">
        <f t="shared" si="79"/>
        <v>-29.920000000000016</v>
      </c>
      <c r="O102" s="8">
        <f t="shared" si="79"/>
        <v>-29.920000000000016</v>
      </c>
      <c r="Q102" s="12" t="s">
        <v>31</v>
      </c>
      <c r="R102" s="12">
        <f>R100-R101</f>
        <v>125922532005928</v>
      </c>
      <c r="S102" s="12">
        <f t="shared" ref="S102:W102" si="80">S100-S101</f>
        <v>0</v>
      </c>
      <c r="T102" s="12">
        <f t="shared" si="80"/>
        <v>0</v>
      </c>
      <c r="U102" s="12">
        <f t="shared" si="80"/>
        <v>0</v>
      </c>
      <c r="V102" s="12">
        <f t="shared" si="80"/>
        <v>-403691127246.26758</v>
      </c>
      <c r="W102" s="12">
        <f t="shared" si="80"/>
        <v>-403691127246.26758</v>
      </c>
    </row>
    <row r="105" spans="1:23" x14ac:dyDescent="0.25">
      <c r="Q105" s="6" t="s">
        <v>65</v>
      </c>
      <c r="R105" s="6"/>
    </row>
    <row r="106" spans="1:23" x14ac:dyDescent="0.25">
      <c r="Q106" s="6" t="s">
        <v>0</v>
      </c>
      <c r="R106" s="6">
        <f>W102/R102</f>
        <v>-3.2058688847462439E-3</v>
      </c>
    </row>
    <row r="107" spans="1:23" x14ac:dyDescent="0.25">
      <c r="Q107" s="6"/>
      <c r="R107" s="6"/>
    </row>
    <row r="108" spans="1:23" x14ac:dyDescent="0.25">
      <c r="Q108" s="6" t="s">
        <v>36</v>
      </c>
      <c r="R108" s="6"/>
    </row>
    <row r="109" spans="1:23" x14ac:dyDescent="0.25">
      <c r="Q109" s="6" t="s">
        <v>1</v>
      </c>
      <c r="R109" s="6">
        <f>(W97-(R97*R106))/S97</f>
        <v>1.6049934972876323E-2</v>
      </c>
    </row>
    <row r="110" spans="1:23" x14ac:dyDescent="0.25">
      <c r="Q110" s="6"/>
      <c r="R110" s="6"/>
    </row>
    <row r="111" spans="1:23" x14ac:dyDescent="0.25">
      <c r="Q111" s="6" t="s">
        <v>66</v>
      </c>
      <c r="R111" s="6"/>
    </row>
    <row r="112" spans="1:23" x14ac:dyDescent="0.25">
      <c r="Q112" s="6" t="s">
        <v>2</v>
      </c>
      <c r="R112" s="6">
        <f>(O102-(J102*R106)-(K102*R109))/L102</f>
        <v>-4.3797532204013068E-4</v>
      </c>
    </row>
    <row r="113" spans="1:22" x14ac:dyDescent="0.25">
      <c r="Q113" s="6"/>
      <c r="R113" s="6"/>
    </row>
    <row r="114" spans="1:22" x14ac:dyDescent="0.25">
      <c r="Q114" s="6" t="s">
        <v>56</v>
      </c>
      <c r="R114" s="6"/>
    </row>
    <row r="115" spans="1:22" x14ac:dyDescent="0.25">
      <c r="Q115" s="6" t="s">
        <v>3</v>
      </c>
      <c r="R115" s="6">
        <f>(G102-(B102*R106)-(C102*R109)-(D102*R112))/E102</f>
        <v>2.5317787188003211E-3</v>
      </c>
    </row>
    <row r="116" spans="1:22" x14ac:dyDescent="0.25">
      <c r="Q116" s="6"/>
      <c r="R116" s="6"/>
    </row>
    <row r="117" spans="1:22" x14ac:dyDescent="0.25">
      <c r="Q117" s="6" t="s">
        <v>67</v>
      </c>
      <c r="R117" s="6"/>
    </row>
    <row r="118" spans="1:22" x14ac:dyDescent="0.25">
      <c r="Q118" s="6" t="s">
        <v>9</v>
      </c>
      <c r="R118" s="6">
        <f>(O74-(J74*R106)-(K74*R109)-(L74*R112)-(M74*R115))/N74</f>
        <v>-7.0403070448866845E-2</v>
      </c>
    </row>
    <row r="121" spans="1:22" ht="26.25" x14ac:dyDescent="0.4">
      <c r="A121" s="18" t="s">
        <v>68</v>
      </c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</row>
    <row r="123" spans="1:22" x14ac:dyDescent="0.25">
      <c r="B123" t="s">
        <v>0</v>
      </c>
      <c r="C123" t="s">
        <v>1</v>
      </c>
      <c r="D123" t="s">
        <v>2</v>
      </c>
      <c r="E123" t="s">
        <v>3</v>
      </c>
      <c r="F123" t="s">
        <v>9</v>
      </c>
      <c r="G123">
        <v>0</v>
      </c>
    </row>
    <row r="124" spans="1:22" x14ac:dyDescent="0.25">
      <c r="B124">
        <v>145.74</v>
      </c>
      <c r="C124">
        <v>90.16</v>
      </c>
      <c r="D124">
        <v>102.65</v>
      </c>
      <c r="E124">
        <v>39.450000000000003</v>
      </c>
      <c r="F124">
        <v>1</v>
      </c>
      <c r="G124">
        <v>-1</v>
      </c>
      <c r="I124" s="1">
        <v>1</v>
      </c>
      <c r="J124" s="1">
        <f>B124*$G$124</f>
        <v>-145.74</v>
      </c>
      <c r="K124" s="1">
        <f t="shared" ref="K124:N124" si="81">C124*$G$72</f>
        <v>-90.16</v>
      </c>
      <c r="L124" s="1">
        <f t="shared" si="81"/>
        <v>-102.65</v>
      </c>
      <c r="M124" s="1">
        <f t="shared" si="81"/>
        <v>-39.450000000000003</v>
      </c>
      <c r="N124" s="1">
        <f t="shared" si="81"/>
        <v>-1</v>
      </c>
      <c r="O124" s="1">
        <v>-1</v>
      </c>
    </row>
    <row r="125" spans="1:22" x14ac:dyDescent="0.25">
      <c r="B125">
        <v>131.52000000000001</v>
      </c>
      <c r="C125">
        <v>88.16</v>
      </c>
      <c r="D125">
        <v>132.55000000000001</v>
      </c>
      <c r="E125">
        <v>61.8</v>
      </c>
      <c r="F125">
        <v>1</v>
      </c>
      <c r="G125">
        <v>-1</v>
      </c>
      <c r="I125" s="1">
        <v>2</v>
      </c>
      <c r="J125" s="1">
        <f>B125*$G$125</f>
        <v>-131.52000000000001</v>
      </c>
      <c r="K125" s="1">
        <f t="shared" ref="K125" si="82">C125*$G$73</f>
        <v>-88.16</v>
      </c>
      <c r="L125" s="1">
        <f t="shared" ref="L125" si="83">D125*$G$73</f>
        <v>-132.55000000000001</v>
      </c>
      <c r="M125" s="1">
        <f t="shared" ref="M125" si="84">E125*$G$73</f>
        <v>-61.8</v>
      </c>
      <c r="N125" s="1">
        <f t="shared" ref="N125" si="85">F125*$G$73</f>
        <v>-1</v>
      </c>
      <c r="O125" s="1">
        <v>-1</v>
      </c>
    </row>
    <row r="126" spans="1:22" x14ac:dyDescent="0.25">
      <c r="B126">
        <v>137.69999999999999</v>
      </c>
      <c r="C126">
        <v>86.15</v>
      </c>
      <c r="D126">
        <v>98.09</v>
      </c>
      <c r="E126">
        <v>67.98</v>
      </c>
      <c r="F126">
        <v>1</v>
      </c>
      <c r="G126">
        <v>-1</v>
      </c>
      <c r="I126" s="1">
        <v>3</v>
      </c>
      <c r="J126" s="1">
        <f>B126*$G$126</f>
        <v>-137.69999999999999</v>
      </c>
      <c r="K126" s="1">
        <f t="shared" ref="K126:N126" si="86">C126*$G$126</f>
        <v>-86.15</v>
      </c>
      <c r="L126" s="1">
        <f t="shared" si="86"/>
        <v>-98.09</v>
      </c>
      <c r="M126" s="1">
        <f t="shared" si="86"/>
        <v>-67.98</v>
      </c>
      <c r="N126" s="1">
        <f t="shared" si="86"/>
        <v>-1</v>
      </c>
      <c r="O126" s="1">
        <v>-1</v>
      </c>
    </row>
    <row r="127" spans="1:22" x14ac:dyDescent="0.25">
      <c r="B127">
        <v>135.01</v>
      </c>
      <c r="C127">
        <v>86.94</v>
      </c>
      <c r="D127">
        <v>96.76</v>
      </c>
      <c r="E127">
        <v>73.569999999999993</v>
      </c>
      <c r="F127">
        <v>1</v>
      </c>
      <c r="G127">
        <v>-1</v>
      </c>
      <c r="I127" s="1">
        <v>4</v>
      </c>
      <c r="J127" s="1">
        <f>B127*$G$127</f>
        <v>-135.01</v>
      </c>
      <c r="K127" s="1">
        <f t="shared" ref="K127:N127" si="87">C127*$G$127</f>
        <v>-86.94</v>
      </c>
      <c r="L127" s="1">
        <f t="shared" si="87"/>
        <v>-96.76</v>
      </c>
      <c r="M127" s="1">
        <f t="shared" si="87"/>
        <v>-73.569999999999993</v>
      </c>
      <c r="N127" s="1">
        <f t="shared" si="87"/>
        <v>-1</v>
      </c>
      <c r="O127" s="1">
        <v>-1</v>
      </c>
    </row>
    <row r="128" spans="1:22" x14ac:dyDescent="0.25">
      <c r="B128">
        <v>137.49</v>
      </c>
      <c r="C128">
        <v>86.92</v>
      </c>
      <c r="D128">
        <v>84.04</v>
      </c>
      <c r="E128">
        <v>53.02</v>
      </c>
      <c r="F128">
        <v>1</v>
      </c>
      <c r="G128">
        <v>-1</v>
      </c>
      <c r="I128" s="1">
        <v>5</v>
      </c>
      <c r="J128" s="1">
        <f>B128*$G$128</f>
        <v>-137.49</v>
      </c>
      <c r="K128" s="1">
        <f t="shared" ref="K128:N128" si="88">C128*$G$128</f>
        <v>-86.92</v>
      </c>
      <c r="L128" s="1">
        <f t="shared" si="88"/>
        <v>-84.04</v>
      </c>
      <c r="M128" s="1">
        <f t="shared" si="88"/>
        <v>-53.02</v>
      </c>
      <c r="N128" s="1">
        <f t="shared" si="88"/>
        <v>-1</v>
      </c>
      <c r="O128" s="1">
        <v>-1</v>
      </c>
    </row>
    <row r="129" spans="1:23" x14ac:dyDescent="0.25">
      <c r="B129">
        <v>147.25</v>
      </c>
      <c r="C129">
        <v>84.74</v>
      </c>
      <c r="D129">
        <v>170.88</v>
      </c>
      <c r="E129">
        <v>53.37</v>
      </c>
      <c r="F129">
        <v>1</v>
      </c>
      <c r="G129">
        <v>-1</v>
      </c>
      <c r="I129" s="1">
        <v>6</v>
      </c>
      <c r="J129" s="1">
        <f>B129*$G$129</f>
        <v>-147.25</v>
      </c>
      <c r="K129" s="1">
        <f t="shared" ref="K129:N129" si="89">C129*$G$129</f>
        <v>-84.74</v>
      </c>
      <c r="L129" s="1">
        <f t="shared" si="89"/>
        <v>-170.88</v>
      </c>
      <c r="M129" s="1">
        <f t="shared" si="89"/>
        <v>-53.37</v>
      </c>
      <c r="N129" s="1">
        <f t="shared" si="89"/>
        <v>-1</v>
      </c>
      <c r="O129" s="1">
        <v>-1</v>
      </c>
    </row>
    <row r="130" spans="1:23" x14ac:dyDescent="0.25">
      <c r="B130">
        <v>134.41999999999999</v>
      </c>
      <c r="C130">
        <v>89.39</v>
      </c>
      <c r="D130">
        <v>138.72999999999999</v>
      </c>
      <c r="E130">
        <v>56.27</v>
      </c>
      <c r="F130">
        <v>1</v>
      </c>
      <c r="G130">
        <v>-1</v>
      </c>
      <c r="I130" s="1">
        <v>7</v>
      </c>
      <c r="J130" s="1">
        <f>B130*$G$130</f>
        <v>-134.41999999999999</v>
      </c>
      <c r="K130" s="1">
        <f t="shared" ref="K130:N130" si="90">C130*$G$130</f>
        <v>-89.39</v>
      </c>
      <c r="L130" s="1">
        <f t="shared" si="90"/>
        <v>-138.72999999999999</v>
      </c>
      <c r="M130" s="1">
        <f t="shared" si="90"/>
        <v>-56.27</v>
      </c>
      <c r="N130" s="1">
        <f t="shared" si="90"/>
        <v>-1</v>
      </c>
      <c r="O130" s="1">
        <v>-1</v>
      </c>
    </row>
    <row r="131" spans="1:23" x14ac:dyDescent="0.25">
      <c r="B131">
        <v>142.55000000000001</v>
      </c>
      <c r="C131">
        <v>83.62</v>
      </c>
      <c r="D131">
        <v>155.71</v>
      </c>
      <c r="E131">
        <v>73.290000000000006</v>
      </c>
      <c r="F131">
        <v>1</v>
      </c>
      <c r="G131">
        <v>-1</v>
      </c>
      <c r="I131" s="1">
        <v>8</v>
      </c>
      <c r="J131" s="1">
        <f>B131*$G$131</f>
        <v>-142.55000000000001</v>
      </c>
      <c r="K131" s="1">
        <f t="shared" ref="K131:N131" si="91">C131*$G$131</f>
        <v>-83.62</v>
      </c>
      <c r="L131" s="1">
        <f t="shared" si="91"/>
        <v>-155.71</v>
      </c>
      <c r="M131" s="1">
        <f t="shared" si="91"/>
        <v>-73.290000000000006</v>
      </c>
      <c r="N131" s="1">
        <f t="shared" si="91"/>
        <v>-1</v>
      </c>
      <c r="O131" s="1">
        <v>-1</v>
      </c>
    </row>
    <row r="132" spans="1:23" x14ac:dyDescent="0.25">
      <c r="B132">
        <v>153.88</v>
      </c>
      <c r="C132">
        <v>84.88</v>
      </c>
      <c r="D132">
        <v>180.4</v>
      </c>
      <c r="E132">
        <v>45.18</v>
      </c>
      <c r="F132">
        <v>1</v>
      </c>
      <c r="G132">
        <v>-1</v>
      </c>
      <c r="I132" s="1">
        <v>9</v>
      </c>
      <c r="J132" s="1">
        <f>B132*$G$132</f>
        <v>-153.88</v>
      </c>
      <c r="K132" s="1">
        <f t="shared" ref="K132:N132" si="92">C132*$G$132</f>
        <v>-84.88</v>
      </c>
      <c r="L132" s="1">
        <f t="shared" si="92"/>
        <v>-180.4</v>
      </c>
      <c r="M132" s="1">
        <f t="shared" si="92"/>
        <v>-45.18</v>
      </c>
      <c r="N132" s="1">
        <f t="shared" si="92"/>
        <v>-1</v>
      </c>
      <c r="O132" s="1">
        <v>-1</v>
      </c>
    </row>
    <row r="133" spans="1:23" x14ac:dyDescent="0.25">
      <c r="B133">
        <v>145.31</v>
      </c>
      <c r="C133">
        <v>88.46</v>
      </c>
      <c r="D133">
        <v>101.78</v>
      </c>
      <c r="E133">
        <v>42.26</v>
      </c>
      <c r="F133">
        <v>1</v>
      </c>
      <c r="G133">
        <v>-1</v>
      </c>
      <c r="I133" s="1">
        <v>10</v>
      </c>
      <c r="J133" s="1">
        <f>B133*$G$133</f>
        <v>-145.31</v>
      </c>
      <c r="K133" s="1">
        <f t="shared" ref="K133:N133" si="93">C133*$G$133</f>
        <v>-88.46</v>
      </c>
      <c r="L133" s="1">
        <f t="shared" si="93"/>
        <v>-101.78</v>
      </c>
      <c r="M133" s="1">
        <f t="shared" si="93"/>
        <v>-42.26</v>
      </c>
      <c r="N133" s="1">
        <f t="shared" si="93"/>
        <v>-1</v>
      </c>
      <c r="O133" s="1">
        <v>-1</v>
      </c>
    </row>
    <row r="134" spans="1:23" x14ac:dyDescent="0.25">
      <c r="B134">
        <v>140.56</v>
      </c>
      <c r="C134">
        <v>88.6</v>
      </c>
      <c r="D134">
        <v>123.5</v>
      </c>
      <c r="E134">
        <v>65.53</v>
      </c>
      <c r="F134">
        <v>1</v>
      </c>
      <c r="G134">
        <v>1</v>
      </c>
      <c r="I134" s="1">
        <v>11</v>
      </c>
      <c r="J134" s="1">
        <f>B134*$G$134</f>
        <v>140.56</v>
      </c>
      <c r="K134" s="1">
        <f t="shared" ref="K134:O134" si="94">C134*$G$134</f>
        <v>88.6</v>
      </c>
      <c r="L134" s="1">
        <f t="shared" si="94"/>
        <v>123.5</v>
      </c>
      <c r="M134" s="1">
        <f t="shared" si="94"/>
        <v>65.53</v>
      </c>
      <c r="N134" s="1">
        <f t="shared" si="94"/>
        <v>1</v>
      </c>
      <c r="O134" s="1">
        <f t="shared" si="94"/>
        <v>1</v>
      </c>
    </row>
    <row r="135" spans="1:23" x14ac:dyDescent="0.25">
      <c r="B135">
        <v>142.25</v>
      </c>
      <c r="C135">
        <v>83.95</v>
      </c>
      <c r="D135">
        <v>145.16</v>
      </c>
      <c r="E135">
        <v>57.63</v>
      </c>
      <c r="F135">
        <v>1</v>
      </c>
      <c r="G135">
        <v>1</v>
      </c>
      <c r="I135" s="1">
        <v>12</v>
      </c>
      <c r="J135" s="1">
        <f>B135*$G$135</f>
        <v>142.25</v>
      </c>
      <c r="K135" s="1">
        <f t="shared" ref="K135:O135" si="95">C135*$G$135</f>
        <v>83.95</v>
      </c>
      <c r="L135" s="1">
        <f t="shared" si="95"/>
        <v>145.16</v>
      </c>
      <c r="M135" s="1">
        <f t="shared" si="95"/>
        <v>57.63</v>
      </c>
      <c r="N135" s="1">
        <f t="shared" si="95"/>
        <v>1</v>
      </c>
      <c r="O135" s="1">
        <f t="shared" si="95"/>
        <v>1</v>
      </c>
    </row>
    <row r="136" spans="1:23" x14ac:dyDescent="0.25">
      <c r="B136">
        <v>142.61000000000001</v>
      </c>
      <c r="C136">
        <v>84.29</v>
      </c>
      <c r="D136">
        <v>162.62</v>
      </c>
      <c r="E136">
        <v>42.17</v>
      </c>
      <c r="F136">
        <v>1</v>
      </c>
      <c r="G136">
        <v>1</v>
      </c>
      <c r="I136" s="1">
        <v>13</v>
      </c>
      <c r="J136" s="1">
        <f>B136*$G$136</f>
        <v>142.61000000000001</v>
      </c>
      <c r="K136" s="1">
        <f t="shared" ref="K136:O136" si="96">C136*$G$136</f>
        <v>84.29</v>
      </c>
      <c r="L136" s="1">
        <f t="shared" si="96"/>
        <v>162.62</v>
      </c>
      <c r="M136" s="1">
        <f t="shared" si="96"/>
        <v>42.17</v>
      </c>
      <c r="N136" s="1">
        <f t="shared" si="96"/>
        <v>1</v>
      </c>
      <c r="O136" s="1">
        <f t="shared" si="96"/>
        <v>1</v>
      </c>
    </row>
    <row r="137" spans="1:23" x14ac:dyDescent="0.25">
      <c r="B137">
        <v>134.97999999999999</v>
      </c>
      <c r="C137">
        <v>91.36</v>
      </c>
      <c r="D137">
        <v>154.57</v>
      </c>
      <c r="E137">
        <v>67.78</v>
      </c>
      <c r="F137">
        <v>1</v>
      </c>
      <c r="G137">
        <v>1</v>
      </c>
      <c r="I137" s="1">
        <v>14</v>
      </c>
      <c r="J137" s="1">
        <f>B137*$G$137</f>
        <v>134.97999999999999</v>
      </c>
      <c r="K137" s="1">
        <f t="shared" ref="K137:O137" si="97">C137*$G$137</f>
        <v>91.36</v>
      </c>
      <c r="L137" s="1">
        <f t="shared" si="97"/>
        <v>154.57</v>
      </c>
      <c r="M137" s="1">
        <f t="shared" si="97"/>
        <v>67.78</v>
      </c>
      <c r="N137" s="1">
        <f t="shared" si="97"/>
        <v>1</v>
      </c>
      <c r="O137" s="1">
        <f t="shared" si="97"/>
        <v>1</v>
      </c>
    </row>
    <row r="138" spans="1:23" x14ac:dyDescent="0.25">
      <c r="B138">
        <v>141.65</v>
      </c>
      <c r="C138">
        <v>89.9</v>
      </c>
      <c r="D138">
        <v>172.4</v>
      </c>
      <c r="E138">
        <v>56.12</v>
      </c>
      <c r="F138">
        <v>1</v>
      </c>
      <c r="G138">
        <v>1</v>
      </c>
      <c r="I138" s="1">
        <v>15</v>
      </c>
      <c r="J138" s="1">
        <f>B138*$G$138</f>
        <v>141.65</v>
      </c>
      <c r="K138" s="1">
        <f t="shared" ref="K138:O138" si="98">C138*$G$138</f>
        <v>89.9</v>
      </c>
      <c r="L138" s="1">
        <f t="shared" si="98"/>
        <v>172.4</v>
      </c>
      <c r="M138" s="1">
        <f t="shared" si="98"/>
        <v>56.12</v>
      </c>
      <c r="N138" s="1">
        <f t="shared" si="98"/>
        <v>1</v>
      </c>
      <c r="O138" s="1">
        <f t="shared" si="98"/>
        <v>1</v>
      </c>
    </row>
    <row r="140" spans="1:23" x14ac:dyDescent="0.25">
      <c r="B140" t="s">
        <v>42</v>
      </c>
      <c r="I140" s="20" t="s">
        <v>60</v>
      </c>
      <c r="J140" s="21"/>
      <c r="K140" s="21"/>
      <c r="L140" s="21"/>
      <c r="M140" s="21"/>
      <c r="N140" s="21"/>
      <c r="O140" s="22"/>
      <c r="Q140" s="20" t="s">
        <v>62</v>
      </c>
      <c r="R140" s="21"/>
      <c r="S140" s="21"/>
      <c r="T140" s="21"/>
      <c r="U140" s="21"/>
      <c r="V140" s="21"/>
      <c r="W140" s="22"/>
    </row>
    <row r="141" spans="1:23" x14ac:dyDescent="0.25">
      <c r="A141" t="s">
        <v>11</v>
      </c>
      <c r="B141">
        <f>J124+J125</f>
        <v>-277.26</v>
      </c>
      <c r="C141">
        <f t="shared" ref="C141:G141" si="99">K124+K125</f>
        <v>-178.32</v>
      </c>
      <c r="D141">
        <f t="shared" si="99"/>
        <v>-235.20000000000002</v>
      </c>
      <c r="E141">
        <f t="shared" si="99"/>
        <v>-101.25</v>
      </c>
      <c r="F141">
        <f t="shared" si="99"/>
        <v>-2</v>
      </c>
      <c r="G141">
        <f t="shared" si="99"/>
        <v>-2</v>
      </c>
      <c r="I141" s="1"/>
      <c r="J141" s="1">
        <f>B141*$E$144</f>
        <v>35982.802799999998</v>
      </c>
      <c r="K141" s="1">
        <f t="shared" ref="K141:O141" si="100">C141*$E$144</f>
        <v>23142.369599999998</v>
      </c>
      <c r="L141" s="1">
        <f t="shared" si="100"/>
        <v>30524.256000000001</v>
      </c>
      <c r="M141" s="1">
        <f t="shared" si="100"/>
        <v>13140.225</v>
      </c>
      <c r="N141" s="1">
        <f t="shared" si="100"/>
        <v>259.56</v>
      </c>
      <c r="O141" s="1">
        <f t="shared" si="100"/>
        <v>259.56</v>
      </c>
      <c r="Q141" s="1"/>
      <c r="R141" s="1">
        <f>J143*$L$148</f>
        <v>64205964.773710191</v>
      </c>
      <c r="S141" s="1">
        <f t="shared" ref="S141:W141" si="101">K143*$L$148</f>
        <v>40429056.282183893</v>
      </c>
      <c r="T141" s="1">
        <f>L143*$L$148</f>
        <v>52781716.131804004</v>
      </c>
      <c r="U141" s="1">
        <f t="shared" si="101"/>
        <v>0</v>
      </c>
      <c r="V141" s="1">
        <f t="shared" si="101"/>
        <v>419930.73054000014</v>
      </c>
      <c r="W141" s="1">
        <f t="shared" si="101"/>
        <v>419930.73054000014</v>
      </c>
    </row>
    <row r="142" spans="1:23" x14ac:dyDescent="0.25">
      <c r="I142" s="1"/>
      <c r="J142" s="1">
        <f>B144*$E$141</f>
        <v>27258.525000000001</v>
      </c>
      <c r="K142" s="1">
        <f t="shared" ref="K142:O142" si="102">C144*$E$141</f>
        <v>17648.887500000001</v>
      </c>
      <c r="L142" s="1">
        <f t="shared" si="102"/>
        <v>23352.300000000003</v>
      </c>
      <c r="M142" s="1">
        <f t="shared" si="102"/>
        <v>13140.225</v>
      </c>
      <c r="N142" s="1">
        <f t="shared" si="102"/>
        <v>202.5</v>
      </c>
      <c r="O142" s="1">
        <f t="shared" si="102"/>
        <v>202.5</v>
      </c>
      <c r="Q142" s="1"/>
      <c r="R142" s="1">
        <f>J148*$L$143</f>
        <v>19477506.303763293</v>
      </c>
      <c r="S142" s="1">
        <f t="shared" ref="S142:W142" si="103">K148*$L$143</f>
        <v>15849738.033346813</v>
      </c>
      <c r="T142" s="1">
        <f>L148*$L$143</f>
        <v>52781716.131804004</v>
      </c>
      <c r="U142" s="1">
        <f t="shared" si="103"/>
        <v>0</v>
      </c>
      <c r="V142" s="1">
        <f t="shared" si="103"/>
        <v>168827.84424000009</v>
      </c>
      <c r="W142" s="1">
        <f t="shared" si="103"/>
        <v>168827.84424000009</v>
      </c>
    </row>
    <row r="143" spans="1:23" x14ac:dyDescent="0.25">
      <c r="B143" t="s">
        <v>12</v>
      </c>
      <c r="I143" s="13" t="s">
        <v>21</v>
      </c>
      <c r="J143" s="13">
        <f>J141-J142</f>
        <v>8724.2777999999962</v>
      </c>
      <c r="K143" s="13">
        <f t="shared" ref="K143:O143" si="104">K141-K142</f>
        <v>5493.4820999999974</v>
      </c>
      <c r="L143" s="13">
        <f t="shared" si="104"/>
        <v>7171.9559999999983</v>
      </c>
      <c r="M143" s="13">
        <f t="shared" si="104"/>
        <v>0</v>
      </c>
      <c r="N143" s="13">
        <f t="shared" si="104"/>
        <v>57.06</v>
      </c>
      <c r="O143" s="13">
        <f t="shared" si="104"/>
        <v>57.06</v>
      </c>
      <c r="Q143" s="10" t="s">
        <v>29</v>
      </c>
      <c r="R143" s="10">
        <f>R141-R142</f>
        <v>44728458.469946899</v>
      </c>
      <c r="S143" s="10">
        <f t="shared" ref="S143:W143" si="105">S141-S142</f>
        <v>24579318.24883708</v>
      </c>
      <c r="T143" s="10">
        <f t="shared" si="105"/>
        <v>0</v>
      </c>
      <c r="U143" s="10">
        <f t="shared" si="105"/>
        <v>0</v>
      </c>
      <c r="V143" s="10">
        <f t="shared" si="105"/>
        <v>251102.88630000004</v>
      </c>
      <c r="W143" s="10">
        <f t="shared" si="105"/>
        <v>251102.88630000004</v>
      </c>
    </row>
    <row r="144" spans="1:23" x14ac:dyDescent="0.25">
      <c r="A144" t="s">
        <v>16</v>
      </c>
      <c r="B144">
        <f>J125+J126</f>
        <v>-269.22000000000003</v>
      </c>
      <c r="C144">
        <f t="shared" ref="C144:G144" si="106">K125+K126</f>
        <v>-174.31</v>
      </c>
      <c r="D144">
        <f t="shared" si="106"/>
        <v>-230.64000000000001</v>
      </c>
      <c r="E144">
        <f t="shared" si="106"/>
        <v>-129.78</v>
      </c>
      <c r="F144">
        <f t="shared" si="106"/>
        <v>-2</v>
      </c>
      <c r="G144">
        <f t="shared" si="106"/>
        <v>-2</v>
      </c>
    </row>
    <row r="145" spans="1:23" x14ac:dyDescent="0.25">
      <c r="I145" s="20" t="s">
        <v>61</v>
      </c>
      <c r="J145" s="21"/>
      <c r="K145" s="21"/>
      <c r="L145" s="21"/>
      <c r="M145" s="21"/>
      <c r="N145" s="21"/>
      <c r="O145" s="22"/>
      <c r="Q145" s="20" t="s">
        <v>30</v>
      </c>
      <c r="R145" s="21"/>
      <c r="S145" s="21"/>
      <c r="T145" s="21"/>
      <c r="U145" s="21"/>
      <c r="V145" s="21"/>
      <c r="W145" s="22"/>
    </row>
    <row r="146" spans="1:23" x14ac:dyDescent="0.25">
      <c r="B146" t="s">
        <v>13</v>
      </c>
      <c r="I146" s="1"/>
      <c r="J146" s="1">
        <f>B144*$E$147</f>
        <v>38108.091000000008</v>
      </c>
      <c r="K146" s="1">
        <f t="shared" ref="K146:O146" si="107">C144*$E$147</f>
        <v>24673.580500000004</v>
      </c>
      <c r="L146" s="1">
        <f t="shared" si="107"/>
        <v>32647.092000000004</v>
      </c>
      <c r="M146" s="1">
        <f t="shared" si="107"/>
        <v>18370.359</v>
      </c>
      <c r="N146" s="1">
        <f t="shared" si="107"/>
        <v>283.10000000000002</v>
      </c>
      <c r="O146" s="1">
        <f t="shared" si="107"/>
        <v>283.10000000000002</v>
      </c>
      <c r="Q146" s="1"/>
      <c r="R146" s="1">
        <f>J148*$L$153</f>
        <v>2515303.7152152173</v>
      </c>
      <c r="S146" s="1">
        <f t="shared" ref="S146:W146" si="108">K148*$L$153</f>
        <v>2046817.7157135562</v>
      </c>
      <c r="T146" s="1">
        <f>L148*$L$153</f>
        <v>6816172.6974315159</v>
      </c>
      <c r="U146" s="1">
        <f t="shared" si="108"/>
        <v>0</v>
      </c>
      <c r="V146" s="1">
        <f t="shared" si="108"/>
        <v>21802.241890000063</v>
      </c>
      <c r="W146" s="1">
        <f t="shared" si="108"/>
        <v>21802.241890000063</v>
      </c>
    </row>
    <row r="147" spans="1:23" x14ac:dyDescent="0.25">
      <c r="A147" t="s">
        <v>17</v>
      </c>
      <c r="B147">
        <f>J126+J127</f>
        <v>-272.70999999999998</v>
      </c>
      <c r="C147">
        <f t="shared" ref="C147:G147" si="109">K126+K127</f>
        <v>-173.09</v>
      </c>
      <c r="D147">
        <f t="shared" si="109"/>
        <v>-194.85000000000002</v>
      </c>
      <c r="E147">
        <f t="shared" si="109"/>
        <v>-141.55000000000001</v>
      </c>
      <c r="F147">
        <f t="shared" si="109"/>
        <v>-2</v>
      </c>
      <c r="G147">
        <f t="shared" si="109"/>
        <v>-2</v>
      </c>
      <c r="I147" s="1"/>
      <c r="J147" s="1">
        <f>B147*$E$144</f>
        <v>35392.303799999994</v>
      </c>
      <c r="K147" s="1">
        <f t="shared" ref="K147:O147" si="110">C147*$E$144</f>
        <v>22463.620200000001</v>
      </c>
      <c r="L147" s="1">
        <f t="shared" si="110"/>
        <v>25287.633000000002</v>
      </c>
      <c r="M147" s="1">
        <f t="shared" si="110"/>
        <v>18370.359</v>
      </c>
      <c r="N147" s="1">
        <f t="shared" si="110"/>
        <v>259.56</v>
      </c>
      <c r="O147" s="1">
        <f t="shared" si="110"/>
        <v>259.56</v>
      </c>
      <c r="Q147" s="1"/>
      <c r="R147" s="1">
        <f>J153*$L$148</f>
        <v>29805927.437289916</v>
      </c>
      <c r="S147" s="1">
        <f t="shared" ref="S147:W147" si="111">K153*$L$148</f>
        <v>19858910.618834138</v>
      </c>
      <c r="T147" s="1">
        <f>L153*$L$148</f>
        <v>6816172.6974315159</v>
      </c>
      <c r="U147" s="1">
        <f t="shared" si="111"/>
        <v>0</v>
      </c>
      <c r="V147" s="1">
        <f t="shared" si="111"/>
        <v>220195.01328000019</v>
      </c>
      <c r="W147" s="1">
        <f t="shared" si="111"/>
        <v>220195.01328000019</v>
      </c>
    </row>
    <row r="148" spans="1:23" x14ac:dyDescent="0.25">
      <c r="I148" s="13" t="s">
        <v>24</v>
      </c>
      <c r="J148" s="13">
        <f>J146-J147</f>
        <v>2715.7872000000134</v>
      </c>
      <c r="K148" s="13">
        <f t="shared" ref="K148:O148" si="112">K146-K147</f>
        <v>2209.9603000000025</v>
      </c>
      <c r="L148" s="13">
        <f t="shared" si="112"/>
        <v>7359.4590000000026</v>
      </c>
      <c r="M148" s="13">
        <f t="shared" si="112"/>
        <v>0</v>
      </c>
      <c r="N148" s="13">
        <f t="shared" si="112"/>
        <v>23.54000000000002</v>
      </c>
      <c r="O148" s="13">
        <f t="shared" si="112"/>
        <v>23.54000000000002</v>
      </c>
      <c r="Q148" s="10" t="s">
        <v>31</v>
      </c>
      <c r="R148" s="10">
        <f>R146-R147</f>
        <v>-27290623.722074699</v>
      </c>
      <c r="S148" s="10">
        <f t="shared" ref="S148:W148" si="113">S146-S147</f>
        <v>-17812092.903120581</v>
      </c>
      <c r="T148" s="10">
        <f t="shared" si="113"/>
        <v>0</v>
      </c>
      <c r="U148" s="10">
        <f t="shared" si="113"/>
        <v>0</v>
      </c>
      <c r="V148" s="10">
        <f t="shared" si="113"/>
        <v>-198392.77139000013</v>
      </c>
      <c r="W148" s="10">
        <f t="shared" si="113"/>
        <v>-198392.77139000013</v>
      </c>
    </row>
    <row r="149" spans="1:23" x14ac:dyDescent="0.25">
      <c r="B149" t="s">
        <v>14</v>
      </c>
    </row>
    <row r="150" spans="1:23" x14ac:dyDescent="0.25">
      <c r="A150" t="s">
        <v>18</v>
      </c>
      <c r="B150">
        <f>J127+J128</f>
        <v>-272.5</v>
      </c>
      <c r="C150">
        <f t="shared" ref="C150:G150" si="114">K127+K128</f>
        <v>-173.86</v>
      </c>
      <c r="D150">
        <f t="shared" si="114"/>
        <v>-180.8</v>
      </c>
      <c r="E150">
        <f t="shared" si="114"/>
        <v>-126.59</v>
      </c>
      <c r="F150">
        <f t="shared" si="114"/>
        <v>-2</v>
      </c>
      <c r="G150">
        <f t="shared" si="114"/>
        <v>-2</v>
      </c>
      <c r="I150" s="20" t="s">
        <v>26</v>
      </c>
      <c r="J150" s="21"/>
      <c r="K150" s="21"/>
      <c r="L150" s="21"/>
      <c r="M150" s="21"/>
      <c r="N150" s="21"/>
      <c r="O150" s="22"/>
      <c r="Q150" s="20" t="s">
        <v>70</v>
      </c>
      <c r="R150" s="21"/>
      <c r="S150" s="21"/>
      <c r="T150" s="21"/>
      <c r="U150" s="21"/>
      <c r="V150" s="21"/>
      <c r="W150" s="22"/>
    </row>
    <row r="151" spans="1:23" x14ac:dyDescent="0.25">
      <c r="I151" s="1"/>
      <c r="J151" s="1">
        <f>B147*$E$150</f>
        <v>34522.358899999999</v>
      </c>
      <c r="K151" s="1">
        <f t="shared" ref="K151:O151" si="115">C147*$E$150</f>
        <v>21911.463100000001</v>
      </c>
      <c r="L151" s="1">
        <f t="shared" si="115"/>
        <v>24666.061500000003</v>
      </c>
      <c r="M151" s="1">
        <f t="shared" si="115"/>
        <v>17918.8145</v>
      </c>
      <c r="N151" s="1">
        <f t="shared" si="115"/>
        <v>253.18</v>
      </c>
      <c r="O151" s="1">
        <f t="shared" si="115"/>
        <v>253.18</v>
      </c>
      <c r="Q151" s="1"/>
      <c r="R151" s="1">
        <f>R143*$S$148</f>
        <v>-796707457680064.75</v>
      </c>
      <c r="S151" s="1">
        <f t="shared" ref="S151:W151" si="116">S143*$S$148</f>
        <v>-437809100143653.12</v>
      </c>
      <c r="T151" s="1">
        <f t="shared" si="116"/>
        <v>0</v>
      </c>
      <c r="U151" s="1">
        <f t="shared" si="116"/>
        <v>0</v>
      </c>
      <c r="V151" s="1">
        <f t="shared" si="116"/>
        <v>-4472667939017.3252</v>
      </c>
      <c r="W151" s="1">
        <f t="shared" si="116"/>
        <v>-4472667939017.3252</v>
      </c>
    </row>
    <row r="152" spans="1:23" x14ac:dyDescent="0.25">
      <c r="B152" t="s">
        <v>69</v>
      </c>
      <c r="I152" s="1"/>
      <c r="J152" s="1">
        <f>B150*$E$147</f>
        <v>38572.375</v>
      </c>
      <c r="K152" s="1">
        <f t="shared" ref="K152:O152" si="117">C150*$E$147</f>
        <v>24609.883000000005</v>
      </c>
      <c r="L152" s="1">
        <f t="shared" si="117"/>
        <v>25592.240000000005</v>
      </c>
      <c r="M152" s="1">
        <f t="shared" si="117"/>
        <v>17918.8145</v>
      </c>
      <c r="N152" s="1">
        <f t="shared" si="117"/>
        <v>283.10000000000002</v>
      </c>
      <c r="O152" s="1">
        <f t="shared" si="117"/>
        <v>283.10000000000002</v>
      </c>
      <c r="Q152" s="1"/>
      <c r="R152" s="1">
        <f>R148*$S$143</f>
        <v>-670784925674136.75</v>
      </c>
      <c r="S152" s="1">
        <f t="shared" ref="S152:W152" si="118">S148*$S$143</f>
        <v>-437809100143653.12</v>
      </c>
      <c r="T152" s="1">
        <f t="shared" si="118"/>
        <v>0</v>
      </c>
      <c r="U152" s="1">
        <f t="shared" si="118"/>
        <v>0</v>
      </c>
      <c r="V152" s="1">
        <f t="shared" si="118"/>
        <v>-4876359066263.5928</v>
      </c>
      <c r="W152" s="1">
        <f t="shared" si="118"/>
        <v>-4876359066263.5928</v>
      </c>
    </row>
    <row r="153" spans="1:23" x14ac:dyDescent="0.25">
      <c r="A153" t="s">
        <v>19</v>
      </c>
      <c r="B153">
        <f>J128+J129</f>
        <v>-284.74</v>
      </c>
      <c r="C153">
        <f t="shared" ref="C153:G153" si="119">K128+K129</f>
        <v>-171.66</v>
      </c>
      <c r="D153">
        <f t="shared" si="119"/>
        <v>-254.92000000000002</v>
      </c>
      <c r="E153">
        <f t="shared" si="119"/>
        <v>-106.39</v>
      </c>
      <c r="F153">
        <f t="shared" si="119"/>
        <v>-2</v>
      </c>
      <c r="G153">
        <f t="shared" si="119"/>
        <v>-2</v>
      </c>
      <c r="I153" s="13" t="s">
        <v>25</v>
      </c>
      <c r="J153" s="13">
        <f>J152-J151</f>
        <v>4050.0161000000007</v>
      </c>
      <c r="K153" s="13">
        <f t="shared" ref="K153:O153" si="120">K152-K151</f>
        <v>2698.4199000000044</v>
      </c>
      <c r="L153" s="13">
        <f t="shared" si="120"/>
        <v>926.1785000000018</v>
      </c>
      <c r="M153" s="13">
        <f t="shared" si="120"/>
        <v>0</v>
      </c>
      <c r="N153" s="13">
        <f t="shared" si="120"/>
        <v>29.920000000000016</v>
      </c>
      <c r="O153" s="13">
        <f t="shared" si="120"/>
        <v>29.920000000000016</v>
      </c>
      <c r="Q153" s="10" t="s">
        <v>33</v>
      </c>
      <c r="R153" s="10">
        <f>R151-R152</f>
        <v>-125922532005928</v>
      </c>
      <c r="S153" s="10">
        <f t="shared" ref="S153:W153" si="121">S151-S152</f>
        <v>0</v>
      </c>
      <c r="T153" s="10">
        <f t="shared" si="121"/>
        <v>0</v>
      </c>
      <c r="U153" s="10">
        <f t="shared" si="121"/>
        <v>0</v>
      </c>
      <c r="V153" s="10">
        <f t="shared" si="121"/>
        <v>403691127246.26758</v>
      </c>
      <c r="W153" s="10">
        <f t="shared" si="121"/>
        <v>403691127246.26758</v>
      </c>
    </row>
    <row r="155" spans="1:23" x14ac:dyDescent="0.25">
      <c r="I155" s="20" t="s">
        <v>28</v>
      </c>
      <c r="J155" s="21"/>
      <c r="K155" s="21"/>
      <c r="L155" s="21"/>
      <c r="M155" s="21"/>
      <c r="N155" s="21"/>
      <c r="O155" s="22"/>
      <c r="Q155" s="6" t="s">
        <v>35</v>
      </c>
      <c r="R155" s="6"/>
    </row>
    <row r="156" spans="1:23" x14ac:dyDescent="0.25">
      <c r="I156" s="1"/>
      <c r="J156" s="1">
        <f>B150*$E$153</f>
        <v>28991.275000000001</v>
      </c>
      <c r="K156" s="1">
        <f t="shared" ref="K156:O156" si="122">C150*$E$153</f>
        <v>18496.965400000001</v>
      </c>
      <c r="L156" s="1">
        <f t="shared" si="122"/>
        <v>19235.312000000002</v>
      </c>
      <c r="M156" s="1">
        <f t="shared" si="122"/>
        <v>13467.910100000001</v>
      </c>
      <c r="N156" s="1">
        <f t="shared" si="122"/>
        <v>212.78</v>
      </c>
      <c r="O156" s="1">
        <f t="shared" si="122"/>
        <v>212.78</v>
      </c>
      <c r="Q156" s="6" t="s">
        <v>0</v>
      </c>
      <c r="R156" s="6">
        <f>W153/R153</f>
        <v>-3.2058688847462439E-3</v>
      </c>
    </row>
    <row r="157" spans="1:23" x14ac:dyDescent="0.25">
      <c r="I157" s="1"/>
      <c r="J157" s="1">
        <f>B153*$E$150</f>
        <v>36045.236600000004</v>
      </c>
      <c r="K157" s="1">
        <f t="shared" ref="K157:O157" si="123">C153*$E$150</f>
        <v>21730.439399999999</v>
      </c>
      <c r="L157" s="1">
        <f t="shared" si="123"/>
        <v>32270.322800000002</v>
      </c>
      <c r="M157" s="1">
        <f t="shared" si="123"/>
        <v>13467.910100000001</v>
      </c>
      <c r="N157" s="1">
        <f t="shared" si="123"/>
        <v>253.18</v>
      </c>
      <c r="O157" s="1">
        <f t="shared" si="123"/>
        <v>253.18</v>
      </c>
      <c r="Q157" s="6"/>
      <c r="R157" s="6"/>
    </row>
    <row r="158" spans="1:23" x14ac:dyDescent="0.25">
      <c r="I158" s="13" t="s">
        <v>27</v>
      </c>
      <c r="J158" s="13">
        <f>J156-J157</f>
        <v>-7053.9616000000024</v>
      </c>
      <c r="K158" s="13">
        <f t="shared" ref="K158:O158" si="124">K156-K157</f>
        <v>-3233.4739999999983</v>
      </c>
      <c r="L158" s="13">
        <f t="shared" si="124"/>
        <v>-13035.0108</v>
      </c>
      <c r="M158" s="13">
        <f t="shared" si="124"/>
        <v>0</v>
      </c>
      <c r="N158" s="13">
        <f t="shared" si="124"/>
        <v>-40.400000000000006</v>
      </c>
      <c r="O158" s="13">
        <f t="shared" si="124"/>
        <v>-40.400000000000006</v>
      </c>
      <c r="Q158" s="6" t="s">
        <v>65</v>
      </c>
      <c r="R158" s="6"/>
    </row>
    <row r="159" spans="1:23" x14ac:dyDescent="0.25">
      <c r="Q159" s="6" t="s">
        <v>1</v>
      </c>
      <c r="R159" s="6">
        <f>(W148-(R148*R156))/S148</f>
        <v>1.6049934972876323E-2</v>
      </c>
    </row>
    <row r="160" spans="1:23" x14ac:dyDescent="0.25">
      <c r="Q160" s="6"/>
      <c r="R160" s="6"/>
    </row>
    <row r="161" spans="17:18" x14ac:dyDescent="0.25">
      <c r="Q161" s="6" t="s">
        <v>71</v>
      </c>
      <c r="R161" s="6"/>
    </row>
    <row r="162" spans="17:18" x14ac:dyDescent="0.25">
      <c r="Q162" s="6" t="s">
        <v>2</v>
      </c>
      <c r="R162" s="6">
        <f>(O158-(J158*R156)-(K158*R159))/L158</f>
        <v>8.5285917608511478E-4</v>
      </c>
    </row>
    <row r="163" spans="17:18" x14ac:dyDescent="0.25">
      <c r="Q163" s="6"/>
      <c r="R163" s="6"/>
    </row>
    <row r="164" spans="17:18" x14ac:dyDescent="0.25">
      <c r="Q164" s="6" t="s">
        <v>56</v>
      </c>
      <c r="R164" s="6"/>
    </row>
    <row r="165" spans="17:18" x14ac:dyDescent="0.25">
      <c r="Q165" s="6" t="s">
        <v>3</v>
      </c>
      <c r="R165" s="6">
        <f>(G153-(B153*R156)-(C153*R159)-(R162*D153))/E153</f>
        <v>-5.6117673060364207E-4</v>
      </c>
    </row>
    <row r="166" spans="17:18" x14ac:dyDescent="0.25">
      <c r="Q166" s="6"/>
      <c r="R166" s="6"/>
    </row>
    <row r="167" spans="17:18" x14ac:dyDescent="0.25">
      <c r="Q167" s="6" t="s">
        <v>72</v>
      </c>
      <c r="R167" s="6"/>
    </row>
    <row r="168" spans="17:18" x14ac:dyDescent="0.25">
      <c r="Q168" s="6" t="s">
        <v>9</v>
      </c>
      <c r="R168" s="6">
        <f>(O128-(J128*R156)-(K128*R159)-(L128*R162)-(M128*R165))/N128</f>
        <v>3.7938702197631395E-3</v>
      </c>
    </row>
  </sheetData>
  <mergeCells count="35">
    <mergeCell ref="J3:O8"/>
    <mergeCell ref="A19:V19"/>
    <mergeCell ref="Q89:W89"/>
    <mergeCell ref="B38:G38"/>
    <mergeCell ref="J38:O38"/>
    <mergeCell ref="R38:W38"/>
    <mergeCell ref="B41:G41"/>
    <mergeCell ref="J43:O43"/>
    <mergeCell ref="R43:W43"/>
    <mergeCell ref="B44:G44"/>
    <mergeCell ref="B47:G47"/>
    <mergeCell ref="J48:O48"/>
    <mergeCell ref="R49:W49"/>
    <mergeCell ref="B50:G50"/>
    <mergeCell ref="B53:G53"/>
    <mergeCell ref="J53:O53"/>
    <mergeCell ref="A69:V69"/>
    <mergeCell ref="B92:G92"/>
    <mergeCell ref="B95:G95"/>
    <mergeCell ref="B98:G98"/>
    <mergeCell ref="B101:G101"/>
    <mergeCell ref="I89:O89"/>
    <mergeCell ref="I99:O99"/>
    <mergeCell ref="I94:O94"/>
    <mergeCell ref="B89:G89"/>
    <mergeCell ref="I155:O155"/>
    <mergeCell ref="Q140:W140"/>
    <mergeCell ref="Q145:W145"/>
    <mergeCell ref="Q150:W150"/>
    <mergeCell ref="Q94:W94"/>
    <mergeCell ref="Q99:W99"/>
    <mergeCell ref="A121:V121"/>
    <mergeCell ref="I150:O150"/>
    <mergeCell ref="I140:O140"/>
    <mergeCell ref="I145:O1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workbookViewId="0">
      <selection activeCell="K5" sqref="K5"/>
    </sheetView>
  </sheetViews>
  <sheetFormatPr defaultRowHeight="15" x14ac:dyDescent="0.25"/>
  <cols>
    <col min="16" max="16" width="9.140625" customWidth="1"/>
  </cols>
  <sheetData>
    <row r="1" spans="1:16" x14ac:dyDescent="0.25">
      <c r="A1" t="s">
        <v>74</v>
      </c>
      <c r="B1" t="s">
        <v>75</v>
      </c>
      <c r="C1" t="s">
        <v>76</v>
      </c>
      <c r="D1" t="s">
        <v>77</v>
      </c>
      <c r="E1" t="s">
        <v>8</v>
      </c>
      <c r="O1" t="s">
        <v>73</v>
      </c>
    </row>
    <row r="2" spans="1:16" x14ac:dyDescent="0.25">
      <c r="A2">
        <v>129.68</v>
      </c>
      <c r="B2">
        <v>94.52</v>
      </c>
      <c r="C2">
        <v>140.97999999999999</v>
      </c>
      <c r="D2">
        <v>77.52</v>
      </c>
      <c r="E2">
        <v>1</v>
      </c>
      <c r="G2">
        <f>(A2*$P$2)+(B2*$P$3)+(B4*$P$5)+$P$6</f>
        <v>0.96457253326689518</v>
      </c>
      <c r="H2">
        <f>(A2*$P$9)+(B2*$P$12)+(C2*$P$15)+(D2*$P$18)+$P$21</f>
        <v>1.1654174315936934</v>
      </c>
      <c r="O2" t="s">
        <v>0</v>
      </c>
      <c r="P2" s="6">
        <v>-3.2058688847462439E-3</v>
      </c>
    </row>
    <row r="3" spans="1:16" x14ac:dyDescent="0.25">
      <c r="A3">
        <v>132.94</v>
      </c>
      <c r="B3">
        <v>89.99</v>
      </c>
      <c r="C3">
        <v>153.19999999999999</v>
      </c>
      <c r="D3">
        <v>61.78</v>
      </c>
      <c r="E3">
        <v>2</v>
      </c>
      <c r="G3">
        <f t="shared" ref="G3:G31" si="0">(A3*$P$2)+(B3*$P$3)+(B5*$P$5)+$P$6</f>
        <v>0.88293599101425557</v>
      </c>
      <c r="H3">
        <f>(A3*$P$9)+(B3*$P$12)+(C3*$P$15)+(D3*$P$18)+$P$21</f>
        <v>1.0370578381330433</v>
      </c>
      <c r="O3" t="s">
        <v>1</v>
      </c>
      <c r="P3" s="6">
        <v>1.6049934972876299E-2</v>
      </c>
    </row>
    <row r="4" spans="1:16" x14ac:dyDescent="0.25">
      <c r="A4">
        <v>134.85</v>
      </c>
      <c r="B4">
        <v>88.24</v>
      </c>
      <c r="C4">
        <v>140.87</v>
      </c>
      <c r="D4">
        <v>68.23</v>
      </c>
      <c r="E4">
        <v>1</v>
      </c>
      <c r="G4">
        <f t="shared" si="0"/>
        <v>0.85114161277073253</v>
      </c>
      <c r="H4">
        <f t="shared" ref="H4:H31" si="1">(A4*$P$9)+(B4*$P$12)+(C4*$P$15)+(D4*$P$18)+$P$21</f>
        <v>1.0245774508176617</v>
      </c>
      <c r="O4" t="s">
        <v>2</v>
      </c>
      <c r="P4" s="6">
        <v>8.52859176085115E-4</v>
      </c>
    </row>
    <row r="5" spans="1:16" x14ac:dyDescent="0.25">
      <c r="A5">
        <v>128.69999999999999</v>
      </c>
      <c r="B5">
        <v>87.17</v>
      </c>
      <c r="C5">
        <v>142.56</v>
      </c>
      <c r="D5">
        <v>76.3</v>
      </c>
      <c r="E5">
        <v>1</v>
      </c>
      <c r="G5">
        <f t="shared" si="0"/>
        <v>0.84175953183372854</v>
      </c>
      <c r="H5">
        <f t="shared" si="1"/>
        <v>1.0468113900043443</v>
      </c>
      <c r="O5" t="s">
        <v>3</v>
      </c>
      <c r="P5" s="6">
        <v>-1.4213044287503828E-3</v>
      </c>
    </row>
    <row r="6" spans="1:16" x14ac:dyDescent="0.25">
      <c r="A6">
        <v>131.6</v>
      </c>
      <c r="B6">
        <v>85.47</v>
      </c>
      <c r="C6">
        <v>142.94</v>
      </c>
      <c r="D6">
        <v>61.17</v>
      </c>
      <c r="E6">
        <v>1</v>
      </c>
      <c r="G6">
        <f t="shared" si="0"/>
        <v>0.80966894460892591</v>
      </c>
      <c r="H6">
        <f t="shared" si="1"/>
        <v>0.97175723814686632</v>
      </c>
      <c r="O6" t="s">
        <v>9</v>
      </c>
      <c r="P6" s="6">
        <v>-1.131434060254586E-2</v>
      </c>
    </row>
    <row r="7" spans="1:16" x14ac:dyDescent="0.25">
      <c r="A7">
        <v>132.34</v>
      </c>
      <c r="B7">
        <v>93.86</v>
      </c>
      <c r="C7">
        <v>149.09</v>
      </c>
      <c r="D7">
        <v>67.78</v>
      </c>
      <c r="E7">
        <v>2</v>
      </c>
      <c r="G7">
        <f t="shared" si="0"/>
        <v>0.94371797354829623</v>
      </c>
      <c r="H7">
        <f t="shared" si="1"/>
        <v>1.1180853586953097</v>
      </c>
    </row>
    <row r="8" spans="1:16" x14ac:dyDescent="0.25">
      <c r="A8">
        <v>136.43</v>
      </c>
      <c r="B8">
        <v>90.7</v>
      </c>
      <c r="C8">
        <v>122.5</v>
      </c>
      <c r="D8">
        <v>61</v>
      </c>
      <c r="E8">
        <v>2</v>
      </c>
      <c r="G8">
        <f t="shared" si="0"/>
        <v>0.87610750551491912</v>
      </c>
      <c r="H8">
        <f t="shared" si="1"/>
        <v>1.0487358645419893</v>
      </c>
      <c r="O8" s="24" t="s">
        <v>65</v>
      </c>
      <c r="P8" s="24"/>
    </row>
    <row r="9" spans="1:16" x14ac:dyDescent="0.25">
      <c r="A9">
        <v>132.75</v>
      </c>
      <c r="B9">
        <v>89.46</v>
      </c>
      <c r="C9">
        <v>103.28</v>
      </c>
      <c r="D9">
        <v>56.6</v>
      </c>
      <c r="E9">
        <v>1</v>
      </c>
      <c r="G9">
        <f t="shared" si="0"/>
        <v>0.86712197489859333</v>
      </c>
      <c r="H9">
        <f t="shared" si="1"/>
        <v>1.0379096019983787</v>
      </c>
      <c r="O9" s="24" t="s">
        <v>0</v>
      </c>
      <c r="P9" s="24">
        <v>-3.2058688847462439E-3</v>
      </c>
    </row>
    <row r="10" spans="1:16" x14ac:dyDescent="0.25">
      <c r="A10">
        <v>131.38999999999999</v>
      </c>
      <c r="B10">
        <v>92.12</v>
      </c>
      <c r="C10">
        <v>116</v>
      </c>
      <c r="D10">
        <v>58.96</v>
      </c>
      <c r="E10">
        <v>1</v>
      </c>
      <c r="G10">
        <f t="shared" si="0"/>
        <v>0.92710865391132768</v>
      </c>
      <c r="H10">
        <f t="shared" si="1"/>
        <v>1.0853663623895029</v>
      </c>
      <c r="O10" s="24"/>
      <c r="P10" s="24"/>
    </row>
    <row r="11" spans="1:16" x14ac:dyDescent="0.25">
      <c r="A11">
        <v>134.63999999999999</v>
      </c>
      <c r="B11">
        <v>92.74</v>
      </c>
      <c r="C11">
        <v>105.78</v>
      </c>
      <c r="D11">
        <v>59.45</v>
      </c>
      <c r="E11">
        <v>2</v>
      </c>
      <c r="G11">
        <f t="shared" si="0"/>
        <v>0.91558279126340769</v>
      </c>
      <c r="H11">
        <f t="shared" si="1"/>
        <v>1.0906149275607229</v>
      </c>
      <c r="O11" s="24" t="s">
        <v>36</v>
      </c>
      <c r="P11" s="24"/>
    </row>
    <row r="12" spans="1:16" x14ac:dyDescent="0.25">
      <c r="A12">
        <v>158.96</v>
      </c>
      <c r="B12">
        <v>83.64</v>
      </c>
      <c r="C12">
        <v>176.64</v>
      </c>
      <c r="D12">
        <v>55.21</v>
      </c>
      <c r="E12">
        <v>3</v>
      </c>
      <c r="G12">
        <f t="shared" si="0"/>
        <v>0.69050988645592948</v>
      </c>
      <c r="H12">
        <f t="shared" si="1"/>
        <v>0.82482411494304275</v>
      </c>
      <c r="O12" s="24" t="s">
        <v>1</v>
      </c>
      <c r="P12" s="24">
        <v>1.6049934972876323E-2</v>
      </c>
    </row>
    <row r="13" spans="1:16" x14ac:dyDescent="0.25">
      <c r="A13">
        <v>141.47</v>
      </c>
      <c r="B13">
        <v>91.42</v>
      </c>
      <c r="C13">
        <v>107.91</v>
      </c>
      <c r="D13">
        <v>41.96</v>
      </c>
      <c r="E13">
        <v>2</v>
      </c>
      <c r="G13">
        <f t="shared" si="0"/>
        <v>0.8710368490547814</v>
      </c>
      <c r="H13">
        <f t="shared" si="1"/>
        <v>1.0023192316859464</v>
      </c>
      <c r="O13" s="24"/>
      <c r="P13" s="24"/>
    </row>
    <row r="14" spans="1:16" x14ac:dyDescent="0.25">
      <c r="A14">
        <v>137.54</v>
      </c>
      <c r="B14">
        <v>92.16</v>
      </c>
      <c r="C14">
        <v>111.66</v>
      </c>
      <c r="D14">
        <v>51.96</v>
      </c>
      <c r="E14">
        <v>2</v>
      </c>
      <c r="G14">
        <f t="shared" si="0"/>
        <v>0.91015230126789137</v>
      </c>
      <c r="H14">
        <f t="shared" si="1"/>
        <v>1.0504706280132803</v>
      </c>
      <c r="O14" s="24" t="s">
        <v>66</v>
      </c>
      <c r="P14" s="24"/>
    </row>
    <row r="15" spans="1:16" x14ac:dyDescent="0.25">
      <c r="A15">
        <v>139.77000000000001</v>
      </c>
      <c r="B15">
        <v>92.45</v>
      </c>
      <c r="C15">
        <v>152.11000000000001</v>
      </c>
      <c r="D15">
        <v>72.180000000000007</v>
      </c>
      <c r="E15">
        <v>3</v>
      </c>
      <c r="G15">
        <f t="shared" si="0"/>
        <v>0.89573295063982572</v>
      </c>
      <c r="H15">
        <f t="shared" si="1"/>
        <v>1.0814524854600496</v>
      </c>
      <c r="O15" s="24" t="s">
        <v>2</v>
      </c>
      <c r="P15" s="24">
        <v>-4.3797532204013068E-4</v>
      </c>
    </row>
    <row r="16" spans="1:16" x14ac:dyDescent="0.25">
      <c r="A16">
        <v>147.88</v>
      </c>
      <c r="B16">
        <v>82.15</v>
      </c>
      <c r="C16">
        <v>198.83</v>
      </c>
      <c r="D16">
        <v>46.07</v>
      </c>
      <c r="E16">
        <v>3</v>
      </c>
      <c r="G16">
        <f t="shared" si="0"/>
        <v>0.70842710225298389</v>
      </c>
      <c r="H16">
        <f t="shared" si="1"/>
        <v>0.80357160919054016</v>
      </c>
      <c r="O16" s="24"/>
      <c r="P16" s="24"/>
    </row>
    <row r="17" spans="1:16" x14ac:dyDescent="0.25">
      <c r="A17">
        <v>135.77000000000001</v>
      </c>
      <c r="B17">
        <v>90.54</v>
      </c>
      <c r="C17">
        <v>145.38</v>
      </c>
      <c r="D17">
        <v>63.64</v>
      </c>
      <c r="E17">
        <v>2</v>
      </c>
      <c r="G17">
        <f t="shared" si="0"/>
        <v>0.88151116362964299</v>
      </c>
      <c r="H17">
        <f t="shared" si="1"/>
        <v>1.0449467688596163</v>
      </c>
      <c r="O17" s="24" t="s">
        <v>56</v>
      </c>
      <c r="P17" s="24"/>
    </row>
    <row r="18" spans="1:16" x14ac:dyDescent="0.25">
      <c r="A18">
        <v>137.68</v>
      </c>
      <c r="B18">
        <v>87.72</v>
      </c>
      <c r="C18">
        <v>179.16</v>
      </c>
      <c r="D18">
        <v>45.11</v>
      </c>
      <c r="E18">
        <v>3</v>
      </c>
      <c r="G18">
        <f t="shared" si="0"/>
        <v>0.82711397204731574</v>
      </c>
      <c r="H18">
        <f t="shared" si="1"/>
        <v>0.93185407662835396</v>
      </c>
      <c r="O18" s="24" t="s">
        <v>3</v>
      </c>
      <c r="P18" s="24">
        <v>2.5317787188003211E-3</v>
      </c>
    </row>
    <row r="19" spans="1:16" x14ac:dyDescent="0.25">
      <c r="A19">
        <v>147.81</v>
      </c>
      <c r="B19">
        <v>88</v>
      </c>
      <c r="C19">
        <v>196.46</v>
      </c>
      <c r="D19">
        <v>40.39</v>
      </c>
      <c r="E19">
        <v>3</v>
      </c>
      <c r="G19">
        <f t="shared" si="0"/>
        <v>0.79941676292299158</v>
      </c>
      <c r="H19">
        <f t="shared" si="1"/>
        <v>0.88434563799424826</v>
      </c>
      <c r="O19" s="24"/>
      <c r="P19" s="24"/>
    </row>
    <row r="20" spans="1:16" x14ac:dyDescent="0.25">
      <c r="A20">
        <v>136.87</v>
      </c>
      <c r="B20">
        <v>90.12</v>
      </c>
      <c r="C20">
        <v>152.02000000000001</v>
      </c>
      <c r="D20">
        <v>66.09</v>
      </c>
      <c r="E20">
        <v>2</v>
      </c>
      <c r="G20">
        <f t="shared" si="0"/>
        <v>0.86941025245472614</v>
      </c>
      <c r="H20">
        <f t="shared" si="1"/>
        <v>1.0379740421205015</v>
      </c>
      <c r="O20" s="24" t="s">
        <v>67</v>
      </c>
      <c r="P20" s="24"/>
    </row>
    <row r="21" spans="1:16" x14ac:dyDescent="0.25">
      <c r="A21">
        <v>135.91</v>
      </c>
      <c r="B21">
        <v>89.92</v>
      </c>
      <c r="C21">
        <v>179.4</v>
      </c>
      <c r="D21">
        <v>41.85</v>
      </c>
      <c r="E21">
        <v>3</v>
      </c>
      <c r="G21">
        <f t="shared" si="0"/>
        <v>0.86481500368323105</v>
      </c>
      <c r="H21">
        <f t="shared" si="1"/>
        <v>0.96447960879410422</v>
      </c>
      <c r="O21" s="24" t="s">
        <v>9</v>
      </c>
      <c r="P21" s="24">
        <v>-7.0403070448866845E-2</v>
      </c>
    </row>
    <row r="22" spans="1:16" x14ac:dyDescent="0.25">
      <c r="A22">
        <v>136.36000000000001</v>
      </c>
      <c r="B22">
        <v>89.29</v>
      </c>
      <c r="C22">
        <v>128.61000000000001</v>
      </c>
      <c r="D22">
        <v>68.34</v>
      </c>
      <c r="E22">
        <v>1</v>
      </c>
      <c r="G22">
        <f t="shared" si="0"/>
        <v>0.85317562538645808</v>
      </c>
      <c r="H22">
        <f t="shared" si="1"/>
        <v>1.042237093630495</v>
      </c>
    </row>
    <row r="23" spans="1:16" x14ac:dyDescent="0.25">
      <c r="A23">
        <v>135.33000000000001</v>
      </c>
      <c r="B23">
        <v>92.43</v>
      </c>
      <c r="C23">
        <v>159.19999999999999</v>
      </c>
      <c r="D23">
        <v>65.3</v>
      </c>
      <c r="E23">
        <v>3</v>
      </c>
      <c r="G23">
        <f t="shared" si="0"/>
        <v>0.9120764403618048</v>
      </c>
      <c r="H23">
        <f t="shared" si="1"/>
        <v>1.0748416619902548</v>
      </c>
    </row>
    <row r="24" spans="1:16" x14ac:dyDescent="0.25">
      <c r="A24">
        <v>137.5</v>
      </c>
      <c r="B24">
        <v>92.49</v>
      </c>
      <c r="C24">
        <v>168.55</v>
      </c>
      <c r="D24">
        <v>59.38</v>
      </c>
      <c r="E24">
        <v>3</v>
      </c>
      <c r="G24">
        <f t="shared" si="0"/>
        <v>0.90399338347001468</v>
      </c>
      <c r="H24">
        <f t="shared" si="1"/>
        <v>1.0497647233323546</v>
      </c>
      <c r="O24" s="7" t="s">
        <v>35</v>
      </c>
      <c r="P24" s="7"/>
    </row>
    <row r="25" spans="1:16" x14ac:dyDescent="0.25">
      <c r="A25">
        <v>138.84</v>
      </c>
      <c r="B25">
        <v>88.83</v>
      </c>
      <c r="C25">
        <v>126.61</v>
      </c>
      <c r="D25">
        <v>36.42</v>
      </c>
      <c r="E25">
        <v>2</v>
      </c>
      <c r="G25">
        <f t="shared" si="0"/>
        <v>0.84848767063610453</v>
      </c>
      <c r="H25">
        <f t="shared" si="1"/>
        <v>0.94696514264877496</v>
      </c>
      <c r="O25" s="7" t="s">
        <v>0</v>
      </c>
      <c r="P25" s="7">
        <v>-3.2058688847462439E-3</v>
      </c>
    </row>
    <row r="26" spans="1:16" x14ac:dyDescent="0.25">
      <c r="A26">
        <v>146.4</v>
      </c>
      <c r="B26">
        <v>90.3</v>
      </c>
      <c r="C26">
        <v>175.87</v>
      </c>
      <c r="D26">
        <v>66.41</v>
      </c>
      <c r="E26">
        <v>3</v>
      </c>
      <c r="G26">
        <f t="shared" si="0"/>
        <v>0.8419747189868122</v>
      </c>
      <c r="H26">
        <f t="shared" si="1"/>
        <v>1.0006755577033464</v>
      </c>
      <c r="O26" s="7"/>
      <c r="P26" s="7"/>
    </row>
    <row r="27" spans="1:16" x14ac:dyDescent="0.25">
      <c r="A27">
        <v>152.94</v>
      </c>
      <c r="B27">
        <v>85</v>
      </c>
      <c r="C27">
        <v>193.93</v>
      </c>
      <c r="D27">
        <v>45.56</v>
      </c>
      <c r="E27">
        <v>3</v>
      </c>
      <c r="G27">
        <f t="shared" si="0"/>
        <v>0.73497719411277695</v>
      </c>
      <c r="H27">
        <f t="shared" si="1"/>
        <v>0.83394709923783006</v>
      </c>
      <c r="O27" s="7" t="s">
        <v>65</v>
      </c>
      <c r="P27" s="7"/>
    </row>
    <row r="28" spans="1:16" x14ac:dyDescent="0.25">
      <c r="A28">
        <v>138.11000000000001</v>
      </c>
      <c r="B28">
        <v>89.13</v>
      </c>
      <c r="C28">
        <v>183.48</v>
      </c>
      <c r="D28">
        <v>55.56</v>
      </c>
      <c r="E28">
        <v>3</v>
      </c>
      <c r="G28">
        <f t="shared" si="0"/>
        <v>0.84808159585288023</v>
      </c>
      <c r="H28">
        <f t="shared" si="1"/>
        <v>0.97767099553991887</v>
      </c>
      <c r="O28" s="7" t="s">
        <v>1</v>
      </c>
      <c r="P28" s="7">
        <v>1.6049934972876323E-2</v>
      </c>
    </row>
    <row r="29" spans="1:16" x14ac:dyDescent="0.25">
      <c r="A29">
        <v>145.1</v>
      </c>
      <c r="B29">
        <v>89.81</v>
      </c>
      <c r="C29">
        <v>141.76</v>
      </c>
      <c r="D29">
        <v>67.87</v>
      </c>
      <c r="E29">
        <v>3</v>
      </c>
      <c r="G29">
        <f t="shared" si="0"/>
        <v>0.84650723304273778</v>
      </c>
      <c r="H29">
        <f t="shared" si="1"/>
        <v>1.0156144542810446</v>
      </c>
      <c r="O29" s="7"/>
      <c r="P29" s="7"/>
    </row>
    <row r="30" spans="1:16" x14ac:dyDescent="0.25">
      <c r="A30">
        <v>149.9</v>
      </c>
      <c r="B30">
        <v>90.32</v>
      </c>
      <c r="C30">
        <v>186.86</v>
      </c>
      <c r="D30">
        <v>53.67</v>
      </c>
      <c r="E30">
        <v>3</v>
      </c>
      <c r="G30">
        <f t="shared" si="0"/>
        <v>0.95775604032417927</v>
      </c>
      <c r="H30">
        <f t="shared" si="1"/>
        <v>0.95270780563945501</v>
      </c>
      <c r="O30" s="7" t="s">
        <v>71</v>
      </c>
      <c r="P30" s="7"/>
    </row>
    <row r="31" spans="1:16" x14ac:dyDescent="0.25">
      <c r="A31">
        <v>151.63999999999999</v>
      </c>
      <c r="B31">
        <v>83.34</v>
      </c>
      <c r="C31">
        <v>138.07</v>
      </c>
      <c r="D31">
        <v>35.549999999999997</v>
      </c>
      <c r="E31">
        <v>3</v>
      </c>
      <c r="G31">
        <f t="shared" si="0"/>
        <v>0.84014928235404451</v>
      </c>
      <c r="H31">
        <f t="shared" si="1"/>
        <v>0.81059403324699608</v>
      </c>
      <c r="O31" s="7" t="s">
        <v>2</v>
      </c>
      <c r="P31" s="7">
        <v>8.5285917608511478E-4</v>
      </c>
    </row>
    <row r="32" spans="1:16" x14ac:dyDescent="0.25">
      <c r="O32" s="7"/>
      <c r="P32" s="7"/>
    </row>
    <row r="33" spans="15:16" x14ac:dyDescent="0.25">
      <c r="O33" s="7" t="s">
        <v>56</v>
      </c>
      <c r="P33" s="7"/>
    </row>
    <row r="34" spans="15:16" x14ac:dyDescent="0.25">
      <c r="O34" s="7" t="s">
        <v>3</v>
      </c>
      <c r="P34" s="7">
        <v>-5.6117673060364207E-4</v>
      </c>
    </row>
    <row r="35" spans="15:16" x14ac:dyDescent="0.25">
      <c r="O35" s="7"/>
      <c r="P35" s="7"/>
    </row>
    <row r="36" spans="15:16" x14ac:dyDescent="0.25">
      <c r="O36" s="7" t="s">
        <v>72</v>
      </c>
      <c r="P36" s="7"/>
    </row>
    <row r="37" spans="15:16" x14ac:dyDescent="0.25">
      <c r="O37" s="7" t="s">
        <v>9</v>
      </c>
      <c r="P37" s="7">
        <v>3.7938702197631395E-3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latih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2022-07-06T10:43:33Z</dcterms:created>
  <dcterms:modified xsi:type="dcterms:W3CDTF">2022-07-07T02:23:53Z</dcterms:modified>
</cp:coreProperties>
</file>