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xr:revisionPtr revIDLastSave="0" documentId="13_ncr:1_{71F73CFF-6552-D640-BF2B-F2700D18D8EF}" xr6:coauthVersionLast="36" xr6:coauthVersionMax="36" xr10:uidLastSave="{00000000-0000-0000-0000-000000000000}"/>
  <bookViews>
    <workbookView xWindow="0" yWindow="0" windowWidth="51200" windowHeight="28800" tabRatio="500" xr2:uid="{00000000-000D-0000-FFFF-FFFF00000000}"/>
  </bookViews>
  <sheets>
    <sheet name="All RAW Data" sheetId="1" r:id="rId1"/>
    <sheet name="Datasets Attributes, Notes" sheetId="2" r:id="rId2"/>
    <sheet name="Scalability CPT+" sheetId="3" r:id="rId3"/>
    <sheet name="Scalability sCPT" sheetId="4" r:id="rId4"/>
    <sheet name="Scalability CPT" sheetId="6" r:id="rId5"/>
    <sheet name="TBU.Scalability Charts" sheetId="5" r:id="rId6"/>
    <sheet name="Charts" sheetId="7" r:id="rId7"/>
  </sheets>
  <externalReferences>
    <externalReference r:id="rId8"/>
  </externalReferences>
  <definedNames>
    <definedName name="_xlnm.Print_Area" localSheetId="6">Charts!$B$7:$M$38</definedName>
    <definedName name="_xlnm.Print_Area" localSheetId="5">'TBU.Scalability Charts'!$L$92:$V$119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2" i="1" l="1"/>
  <c r="J63" i="1"/>
  <c r="J64" i="1"/>
  <c r="J65" i="1"/>
  <c r="J66" i="1"/>
  <c r="J67" i="1"/>
  <c r="J68" i="1"/>
  <c r="J69" i="1"/>
  <c r="J70" i="1"/>
  <c r="J61" i="1"/>
  <c r="I62" i="1"/>
  <c r="I63" i="1"/>
  <c r="I64" i="1"/>
  <c r="I65" i="1"/>
  <c r="I66" i="1"/>
  <c r="I67" i="1"/>
  <c r="I68" i="1"/>
  <c r="I69" i="1"/>
  <c r="I70" i="1"/>
  <c r="I61" i="1"/>
  <c r="H62" i="1"/>
  <c r="H63" i="1"/>
  <c r="H64" i="1"/>
  <c r="H65" i="1"/>
  <c r="H66" i="1"/>
  <c r="H67" i="1"/>
  <c r="H68" i="1"/>
  <c r="H69" i="1"/>
  <c r="H70" i="1"/>
  <c r="H61" i="1"/>
  <c r="H13" i="2" l="1"/>
  <c r="H14" i="2"/>
  <c r="H15" i="2"/>
  <c r="H16" i="2"/>
  <c r="H17" i="2"/>
  <c r="H18" i="2"/>
  <c r="H26" i="2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I2" i="1"/>
  <c r="I3" i="1"/>
  <c r="I4" i="1"/>
  <c r="I5" i="1"/>
  <c r="I6" i="1"/>
  <c r="I7" i="1"/>
  <c r="I8" i="1"/>
  <c r="I9" i="1"/>
  <c r="I10" i="1"/>
  <c r="I11" i="1"/>
  <c r="H3" i="2"/>
  <c r="H4" i="2"/>
  <c r="H5" i="2"/>
  <c r="H6" i="2"/>
  <c r="H7" i="2"/>
  <c r="H8" i="2"/>
  <c r="H9" i="2"/>
  <c r="H10" i="2"/>
  <c r="H11" i="2"/>
  <c r="H2" i="2"/>
  <c r="H23" i="2"/>
  <c r="H22" i="2"/>
  <c r="H21" i="2"/>
  <c r="H20" i="2"/>
  <c r="AD3" i="1" l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 s="1"/>
  <c r="AH4" i="1"/>
  <c r="AL4" i="1" s="1"/>
  <c r="AH5" i="1"/>
  <c r="AH6" i="1"/>
  <c r="AH7" i="1"/>
  <c r="AH8" i="1"/>
  <c r="AH9" i="1"/>
  <c r="AH10" i="1"/>
  <c r="AH11" i="1"/>
  <c r="AL11" i="1" s="1"/>
  <c r="AB2" i="1"/>
  <c r="AD2" i="1" s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  <c r="AK10" i="1" l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 s="1"/>
  <c r="F25" i="1"/>
  <c r="F26" i="1"/>
  <c r="H26" i="1" s="1"/>
  <c r="F27" i="1"/>
  <c r="F28" i="1"/>
  <c r="F19" i="1"/>
  <c r="H19" i="1" s="1"/>
  <c r="H21" i="1" l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<sst xmlns="http://schemas.openxmlformats.org/spreadsheetml/2006/main" count="219" uniqueCount="106">
  <si>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</si>
  <si>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</si>
  <si>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</si>
  <si>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</si>
  <si>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</si>
  <si>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</si>
  <si>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</si>
  <si>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</si>
  <si>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</si>
  <si>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</si>
  <si>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</si>
  <si>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</si>
  <si>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</si>
  <si>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</si>
  <si>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</si>
  <si>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</si>
  <si>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</si>
  <si>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</si>
  <si>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</si>
  <si>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</si>
  <si>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</si>
  <si>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</si>
  <si>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</si>
  <si>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</si>
  <si>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</si>
  <si>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</si>
  <si>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</si>
  <si>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</si>
  <si>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</si>
  <si>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</si>
  <si>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</si>
  <si>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</si>
  <si>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</si>
  <si>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</si>
  <si>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</si>
  <si>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</si>
  <si>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</si>
  <si>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</si>
  <si>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</si>
  <si>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</si>
  <si>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</si>
  <si>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</si>
  <si>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</si>
  <si>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</si>
  <si>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</si>
  <si>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</si>
  <si>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</si>
  <si>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</si>
  <si>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</si>
  <si>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</si>
  <si>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</si>
  <si>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</si>
  <si>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</si>
  <si>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</si>
  <si>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</si>
  <si>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</si>
  <si>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</si>
  <si>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</si>
  <si>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</si>
  <si>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</si>
  <si>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</si>
  <si>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</si>
  <si>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</si>
  <si>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</si>
  <si>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</si>
  <si>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</si>
  <si>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</si>
  <si>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</si>
  <si>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</si>
  <si>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</si>
  <si>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</si>
  <si>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</si>
  <si>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</si>
  <si>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</si>
  <si>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</si>
  <si>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</si>
  <si>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</si>
  <si>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</si>
  <si>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</si>
  <si>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</si>
  <si>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</si>
  <si>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</si>
  <si>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</si>
  <si>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</si>
  <si>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</si>
  <si>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</si>
  <si>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</si>
  <si>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</si>
  <si>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</si>
  <si>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</si>
  <si>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</si>
  <si>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</si>
  <si>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</si>
  <si>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</si>
  <si>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</si>
  <si>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</si>
  <si>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</si>
  <si>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CPT+</t>
  </si>
  <si>
    <t>CPT</t>
  </si>
  <si>
    <t>sCPT_Fast</t>
  </si>
  <si>
    <t>scPT_slow</t>
  </si>
  <si>
    <t>sCPT_Hybrid</t>
  </si>
  <si>
    <t>sCPT-H to CPT+</t>
  </si>
  <si>
    <t>sCPT-F to CPT+</t>
  </si>
  <si>
    <t>sCPT-S to CPT+</t>
  </si>
  <si>
    <t>Draft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</si>
</sst>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0" fillId="0" borderId="1" xfId="0" applyBorder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7" fillId="0" borderId="0" xfId="0" applyFont="1"/>
    <xf numFmtId="2" fontId="1" fillId="0" borderId="0" xfId="0" applyNumberFormat="1" applyFont="1"/>
    <xf numFmtId="0" fontId="0" fillId="2" borderId="1" xfId="0" applyFill="1" applyBorder="1"/>
    <xf numFmtId="0" fontId="0" fillId="2" borderId="0" xfId="0" applyFill="1"/>
    <xf numFmtId="164" fontId="0" fillId="2" borderId="0" xfId="0" applyNumberFormat="1" applyFill="1"/>
    <xf numFmtId="0" fontId="0" fillId="0" borderId="1" xfId="0" applyFill="1" applyBorder="1"/>
    <xf numFmtId="0" fontId="0" fillId="0" borderId="0" xfId="0" applyFill="1"/>
    <xf numFmtId="164" fontId="0" fillId="0" borderId="0" xfId="0" applyNumberFormat="1" applyFill="1"/>
    <xf numFmtId="0" fontId="6" fillId="2" borderId="0" xfId="0" applyFon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0" fillId="2" borderId="2" xfId="0" applyNumberForma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CPT+'!$B$2:$G$2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sCPT'!$B$2:$G$2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CPT'!$B$2:$G$2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9F-6341-8837-5B0DE9299CD8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9F-6341-8837-5B0DE9299CD8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9F-6341-8837-5B0DE9299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9F-6341-8837-5B0DE9299CD8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9F-6341-8837-5B0DE9299CD8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9F-6341-8837-5B0DE9299CD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sCPT'!$B$19:$D$19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173770648371807E-3"/>
                  <c:y val="-3.7894221744520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11-BD49-B087-B03F0D55FF8A}"/>
                </c:ext>
              </c:extLst>
            </c:dLbl>
            <c:dLbl>
              <c:idx val="2"/>
              <c:layout>
                <c:manualLayout>
                  <c:x val="-4.7380327986278857E-3"/>
                  <c:y val="-2.52628144963466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11-BD49-B087-B03F0D55FF8A}"/>
                </c:ext>
              </c:extLst>
            </c:dLbl>
            <c:dLbl>
              <c:idx val="3"/>
              <c:layout>
                <c:manualLayout>
                  <c:x val="-9.4760655972558287E-3"/>
                  <c:y val="-4.2104690827244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11-BD49-B087-B03F0D55FF8A}"/>
                </c:ext>
              </c:extLst>
            </c:dLbl>
            <c:dLbl>
              <c:idx val="4"/>
              <c:layout>
                <c:manualLayout>
                  <c:x val="0"/>
                  <c:y val="-2.7368049037708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11-BD49-B087-B03F0D55FF8A}"/>
                </c:ext>
              </c:extLst>
            </c:dLbl>
            <c:dLbl>
              <c:idx val="6"/>
              <c:layout>
                <c:manualLayout>
                  <c:x val="-5.2118360784906802E-2"/>
                  <c:y val="4.2104690827244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11-BD49-B087-B03F0D55FF8A}"/>
                </c:ext>
              </c:extLst>
            </c:dLbl>
            <c:dLbl>
              <c:idx val="8"/>
              <c:layout>
                <c:manualLayout>
                  <c:x val="-6.3173770648372969E-3"/>
                  <c:y val="-2.3157579954984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11-BD49-B087-B03F0D55FF8A}"/>
                </c:ext>
              </c:extLst>
            </c:dLbl>
            <c:dLbl>
              <c:idx val="9"/>
              <c:layout>
                <c:manualLayout>
                  <c:x val="-7.8967213310464756E-3"/>
                  <c:y val="-4.63151599099689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11-BD49-B087-B03F0D55FF8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216.71599999999998</c:v>
                </c:pt>
                <c:pt idx="1">
                  <c:v>244.26</c:v>
                </c:pt>
                <c:pt idx="2">
                  <c:v>477.05599999999998</c:v>
                </c:pt>
                <c:pt idx="3">
                  <c:v>203.554</c:v>
                </c:pt>
                <c:pt idx="4">
                  <c:v>343.89400000000001</c:v>
                </c:pt>
                <c:pt idx="5">
                  <c:v>100.91200000000001</c:v>
                </c:pt>
                <c:pt idx="6">
                  <c:v>11638.400000000001</c:v>
                </c:pt>
                <c:pt idx="7">
                  <c:v>13694.2</c:v>
                </c:pt>
                <c:pt idx="8">
                  <c:v>982.05899999999997</c:v>
                </c:pt>
                <c:pt idx="9">
                  <c:v>1163.3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217.60999999999999</c:v>
                </c:pt>
                <c:pt idx="1">
                  <c:v>179.19</c:v>
                </c:pt>
                <c:pt idx="2">
                  <c:v>521.05000000000007</c:v>
                </c:pt>
                <c:pt idx="3">
                  <c:v>310.65999999999997</c:v>
                </c:pt>
                <c:pt idx="4">
                  <c:v>418.46</c:v>
                </c:pt>
                <c:pt idx="5">
                  <c:v>123.05000000000001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055409863465038E-2"/>
                  <c:y val="-2.52628144963467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11-BD49-B087-B03F0D55FF8A}"/>
                </c:ext>
              </c:extLst>
            </c:dLbl>
            <c:dLbl>
              <c:idx val="1"/>
              <c:layout>
                <c:manualLayout>
                  <c:x val="1.1055409863465067E-2"/>
                  <c:y val="-2.1052345413622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11-BD49-B087-B03F0D55FF8A}"/>
                </c:ext>
              </c:extLst>
            </c:dLbl>
            <c:dLbl>
              <c:idx val="2"/>
              <c:layout>
                <c:manualLayout>
                  <c:x val="3.1586885324185903E-3"/>
                  <c:y val="-5.2630863534055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11-BD49-B087-B03F0D55FF8A}"/>
                </c:ext>
              </c:extLst>
            </c:dLbl>
            <c:dLbl>
              <c:idx val="6"/>
              <c:layout>
                <c:manualLayout>
                  <c:x val="-3.3166229590395196E-2"/>
                  <c:y val="-4.6315159909968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11-BD49-B087-B03F0D55FF8A}"/>
                </c:ext>
              </c:extLst>
            </c:dLbl>
            <c:dLbl>
              <c:idx val="7"/>
              <c:layout>
                <c:manualLayout>
                  <c:x val="3.6324918122813674E-2"/>
                  <c:y val="-2.94732835790711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11-BD49-B087-B03F0D55FF8A}"/>
                </c:ext>
              </c:extLst>
            </c:dLbl>
            <c:dLbl>
              <c:idx val="8"/>
              <c:layout>
                <c:manualLayout>
                  <c:x val="-1.1055409863465067E-2"/>
                  <c:y val="-8.21041471131266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11-BD49-B087-B03F0D55FF8A}"/>
                </c:ext>
              </c:extLst>
            </c:dLbl>
            <c:dLbl>
              <c:idx val="9"/>
              <c:layout>
                <c:manualLayout>
                  <c:x val="4.7380327986278857E-3"/>
                  <c:y val="-8.42093816544889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11-BD49-B087-B03F0D55F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218.67000000000002</c:v>
                </c:pt>
                <c:pt idx="1">
                  <c:v>183.73000000000002</c:v>
                </c:pt>
                <c:pt idx="2">
                  <c:v>530.5</c:v>
                </c:pt>
                <c:pt idx="3">
                  <c:v>316.97999999999996</c:v>
                </c:pt>
                <c:pt idx="4">
                  <c:v>409.16</c:v>
                </c:pt>
                <c:pt idx="5">
                  <c:v>122.53999999999999</c:v>
                </c:pt>
                <c:pt idx="6">
                  <c:v>11245.300000000001</c:v>
                </c:pt>
                <c:pt idx="7">
                  <c:v>17973.400000000001</c:v>
                </c:pt>
                <c:pt idx="8">
                  <c:v>1093.3900000000001</c:v>
                </c:pt>
                <c:pt idx="9">
                  <c:v>1445.73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273.95999999999998</c:v>
                </c:pt>
                <c:pt idx="1">
                  <c:v>267.19</c:v>
                </c:pt>
                <c:pt idx="2">
                  <c:v>1407.36</c:v>
                </c:pt>
                <c:pt idx="3">
                  <c:v>325.85999999999996</c:v>
                </c:pt>
                <c:pt idx="4">
                  <c:v>2110.44</c:v>
                </c:pt>
                <c:pt idx="5">
                  <c:v>137.25</c:v>
                </c:pt>
                <c:pt idx="6">
                  <c:v>47792.200000000004</c:v>
                </c:pt>
                <c:pt idx="7">
                  <c:v>24385.200000000001</c:v>
                </c:pt>
                <c:pt idx="8">
                  <c:v>3429.22</c:v>
                </c:pt>
                <c:pt idx="9">
                  <c:v>4756.7199999999993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49711"/>
        <c:axId val="1021367279"/>
      </c:barChart>
      <c:catAx>
        <c:axId val="10878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21367279"/>
        <c:crosses val="autoZero"/>
        <c:auto val="1"/>
        <c:lblAlgn val="ctr"/>
        <c:lblOffset val="100"/>
        <c:noMultiLvlLbl val="0"/>
      </c:catAx>
      <c:valAx>
        <c:axId val="1021367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878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F3-224E-A1E3-B8FC3A670BCF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3-224E-A1E3-B8FC3A670BCF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3-224E-A1E3-B8FC3A670BCF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3-224E-A1E3-B8FC3A670BCF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3-224E-A1E3-B8FC3A670BCF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CPT+'!$B$3:$G$3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F3-224E-A1E3-B8FC3A670BCF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F3-224E-A1E3-B8FC3A670BCF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F3-224E-A1E3-B8FC3A670BCF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F3-224E-A1E3-B8FC3A670BCF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F3-224E-A1E3-B8FC3A670BCF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sCPT'!$B$3:$G$3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CPT'!$B$3:$G$3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CPT+'!$B$4:$G$4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475</c:v>
                </c:pt>
                <c:pt idx="1">
                  <c:v>912</c:v>
                </c:pt>
                <c:pt idx="2">
                  <c:v>1307</c:v>
                </c:pt>
                <c:pt idx="3">
                  <c:v>1695</c:v>
                </c:pt>
                <c:pt idx="4">
                  <c:v>2005</c:v>
                </c:pt>
                <c:pt idx="5">
                  <c:v>2313</c:v>
                </c:pt>
              </c:numCache>
            </c:numRef>
          </c:cat>
          <c:val>
            <c:numRef>
              <c:f>'Scalability sCPT'!$B$4:$G$4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CPT'!$B$4:$G$4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CPT+'!$B$8:$E$8</c:f>
              <c:numCache>
                <c:formatCode>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sCPT'!$B$8:$E$8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CPT'!$B$8:$E$8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2-F148-BCDC-3B4F9BBB0AC0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F2-F148-BCDC-3B4F9BBB0AC0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F2-F148-BCDC-3B4F9BBB0AC0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CPT+'!$B$9:$E$9</c:f>
              <c:numCache>
                <c:formatCode>0.00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F2-F148-BCDC-3B4F9BBB0AC0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F2-F148-BCDC-3B4F9BBB0AC0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F2-F148-BCDC-3B4F9BBB0AC0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sCPT'!$B$9:$E$9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CPT'!$B$9:$E$9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CPT+'!$B$10:$E$10</c:f>
              <c:numCache>
                <c:formatCode>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General</c:formatCode>
                <c:ptCount val="4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cat>
          <c:val>
            <c:numRef>
              <c:f>'Scalability sCPT'!$B$10:$E$10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CPT'!$B$10:$E$10</c:f>
              <c:numCache>
                <c:formatCode>0.0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08-9647-B270-DF955DFD0F2E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8-9647-B270-DF955DFD0F2E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8-9647-B270-DF955DFD0F2E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08-9647-B270-DF955DFD0F2E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08-9647-B270-DF955DFD0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176045277803377E-2"/>
                  <c:y val="0.15372939899672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Concrete Roman" panose="02000603000000000000" pitchFamily="2" charset="0"/>
                      <a:ea typeface="CMU Concrete Roman" panose="02000603000000000000" pitchFamily="2" charset="0"/>
                      <a:cs typeface="CMU Concrete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965738673679967E-2"/>
                  <c:y val="9.4963282441071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Concrete Roman" panose="02000603000000000000" pitchFamily="2" charset="0"/>
                      <a:ea typeface="CMU Concrete Roman" panose="02000603000000000000" pitchFamily="2" charset="0"/>
                      <a:cs typeface="CMU Concrete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sCPT'!$B$13:$F$13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CPT'!$B$13:$F$13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D-434C-8CBA-20DF4D95CEE3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2D-434C-8CBA-20DF4D95CEE3}"/>
                </c:ext>
              </c:extLst>
            </c:dLbl>
            <c:dLbl>
              <c:idx val="2"/>
              <c:layout>
                <c:manualLayout>
                  <c:x val="-8.5141780269744186E-2"/>
                  <c:y val="-4.703547025073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D-434C-8CBA-20DF4D95CEE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D-434C-8CBA-20DF4D95CEE3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2D-434C-8CBA-20DF4D95CEE3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D-434C-8CBA-20DF4D95CEE3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2D-434C-8CBA-20DF4D95CEE3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2D-434C-8CBA-20DF4D95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sCPT'!$B$14:$F$14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CPT'!$B$14:$F$14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sCPT'!$B$15:$F$15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ktistakis/Repositories/subseqprediction/final_experiment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racy %"/>
      <sheetName val="Execution Time per Query (μs)"/>
      <sheetName val="Exec. Time of Test Phase (ms)"/>
      <sheetName val="Memory (MB)"/>
      <sheetName val="Memory - Input Ratio"/>
      <sheetName val="Datasets Attributes, Notes"/>
      <sheetName val="Scalability CPT+"/>
      <sheetName val="Scalability subSeq"/>
      <sheetName val="Scalability Charts"/>
      <sheetName val="Performance Charts"/>
    </sheetNames>
    <sheetDataSet>
      <sheetData sheetId="0" refreshError="1"/>
      <sheetData sheetId="1">
        <row r="1">
          <cell r="D1" t="str">
            <v>CPT+</v>
          </cell>
          <cell r="F1" t="str">
            <v>subSeq</v>
          </cell>
        </row>
        <row r="2">
          <cell r="A2" t="str">
            <v>BMS</v>
          </cell>
          <cell r="D2">
            <v>393.37175792507207</v>
          </cell>
          <cell r="F2">
            <v>233.4293948126801</v>
          </cell>
        </row>
        <row r="3">
          <cell r="A3" t="str">
            <v>SIGN</v>
          </cell>
          <cell r="D3">
            <v>623.46153846153857</v>
          </cell>
          <cell r="F3">
            <v>2250</v>
          </cell>
        </row>
        <row r="4">
          <cell r="A4" t="str">
            <v>MSNBC</v>
          </cell>
          <cell r="D4">
            <v>139.21568627450981</v>
          </cell>
          <cell r="F4">
            <v>58.823529411764703</v>
          </cell>
        </row>
        <row r="5">
          <cell r="A5" t="str">
            <v>BIBLE_WORD</v>
          </cell>
          <cell r="D5">
            <v>197.21590909090912</v>
          </cell>
          <cell r="F5">
            <v>267.0454545454545</v>
          </cell>
        </row>
        <row r="6">
          <cell r="A6" t="str">
            <v>BIBLE_CHAR</v>
          </cell>
          <cell r="D6">
            <v>43.977591036414559</v>
          </cell>
          <cell r="F6">
            <v>44.817927170868344</v>
          </cell>
        </row>
        <row r="7">
          <cell r="A7" t="str">
            <v>KOSARAK</v>
          </cell>
          <cell r="D7">
            <v>1863.72121966397</v>
          </cell>
          <cell r="F7">
            <v>10295.270690728064</v>
          </cell>
        </row>
        <row r="8">
          <cell r="A8" t="str">
            <v>FIFA</v>
          </cell>
          <cell r="D8">
            <v>183.6901408450704</v>
          </cell>
          <cell r="F8">
            <v>498.59154929577466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0"/>
  <sheetViews>
    <sheetView tabSelected="1" topLeftCell="A3" workbookViewId="0">
      <selection activeCell="E49" sqref="E49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9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9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9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9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9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9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9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9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9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4:30" x14ac:dyDescent="0.2">
      <c r="W17" s="5"/>
      <c r="Y17" s="5"/>
      <c r="Z17" s="5"/>
    </row>
    <row r="18" spans="4:30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Y18" s="5"/>
      <c r="Z18" s="5"/>
      <c r="AD18" s="16"/>
    </row>
    <row r="19" spans="4:30" x14ac:dyDescent="0.2">
      <c r="E19" s="3">
        <f t="shared" ref="E19:E28" si="10">W2/I2</f>
        <v>1.2895530294294386</v>
      </c>
      <c r="F19" s="3" t="e">
        <f>#REF!/I2</f>
        <v>#REF!</v>
      </c>
      <c r="G19" s="3">
        <f t="shared" ref="G19:G28" si="11">Z2/I2</f>
        <v>24.264797099689254</v>
      </c>
      <c r="H19" s="3" t="e">
        <f t="shared" ref="H19:H28" si="12">F19/E19</f>
        <v>#REF!</v>
      </c>
      <c r="J19" s="3">
        <f t="shared" ref="J19:J28" si="13">J2/I2</f>
        <v>15.169337905539091</v>
      </c>
      <c r="K19" s="3">
        <f t="shared" ref="K19:K28" si="14">L2/I2</f>
        <v>0.66402616596414121</v>
      </c>
      <c r="L19" s="13">
        <f t="shared" ref="L19:L28" si="15">J2/Z2</f>
        <v>0.62515824233837736</v>
      </c>
      <c r="M19" s="5">
        <f>L2+O2</f>
        <v>0.63937600000000006</v>
      </c>
      <c r="W19" s="5"/>
      <c r="Y19" s="5"/>
      <c r="Z19" s="5"/>
    </row>
    <row r="20" spans="4:30" x14ac:dyDescent="0.2">
      <c r="E20" s="3">
        <f t="shared" si="10"/>
        <v>2.0396103242388945</v>
      </c>
      <c r="F20" s="3">
        <f t="shared" ref="F20:F28" si="16">V3/I3</f>
        <v>62.274144550429618</v>
      </c>
      <c r="G20" s="3">
        <f t="shared" si="11"/>
        <v>57.018778377279844</v>
      </c>
      <c r="H20" s="3">
        <f t="shared" si="12"/>
        <v>30.532373664890116</v>
      </c>
      <c r="J20" s="3">
        <f t="shared" si="13"/>
        <v>47.71495803279533</v>
      </c>
      <c r="K20" s="3">
        <f t="shared" si="14"/>
        <v>0.85530100399681774</v>
      </c>
      <c r="L20" s="13">
        <f t="shared" si="15"/>
        <v>0.83682883763444871</v>
      </c>
      <c r="M20" s="5">
        <f t="shared" ref="M20:M28" si="17">L3+O3</f>
        <v>1.2015639999999999</v>
      </c>
      <c r="V20" s="5"/>
      <c r="W20" s="5"/>
      <c r="Y20" s="5"/>
      <c r="Z20" s="5"/>
    </row>
    <row r="21" spans="4:30" x14ac:dyDescent="0.2">
      <c r="E21" s="3">
        <f t="shared" si="10"/>
        <v>3.3362321551483389</v>
      </c>
      <c r="F21" s="3">
        <f t="shared" si="16"/>
        <v>166.79357173204767</v>
      </c>
      <c r="G21" s="3">
        <f t="shared" si="11"/>
        <v>158.96988669295519</v>
      </c>
      <c r="H21" s="3">
        <f t="shared" si="12"/>
        <v>49.9945938937908</v>
      </c>
      <c r="J21" s="3">
        <f t="shared" si="13"/>
        <v>151.3059306531963</v>
      </c>
      <c r="K21" s="3">
        <f t="shared" si="14"/>
        <v>1.094803062109053</v>
      </c>
      <c r="L21" s="13">
        <f t="shared" si="15"/>
        <v>0.95178988801469322</v>
      </c>
      <c r="M21" s="5">
        <f t="shared" si="17"/>
        <v>1.9014900000000001</v>
      </c>
      <c r="V21" s="5"/>
      <c r="W21" s="5"/>
      <c r="Y21" s="5"/>
      <c r="Z21" s="5"/>
      <c r="AD21" s="16"/>
    </row>
    <row r="22" spans="4:30" x14ac:dyDescent="0.2">
      <c r="E22" s="3">
        <f t="shared" si="10"/>
        <v>2.8260270195754069</v>
      </c>
      <c r="F22" s="3">
        <f t="shared" si="16"/>
        <v>33.344291036598726</v>
      </c>
      <c r="G22" s="3">
        <f t="shared" si="11"/>
        <v>14.460810304482758</v>
      </c>
      <c r="H22" s="3">
        <f t="shared" si="12"/>
        <v>11.798999374609128</v>
      </c>
      <c r="J22" s="3">
        <f t="shared" si="13"/>
        <v>0.66099693891257161</v>
      </c>
      <c r="K22" s="3">
        <f t="shared" si="14"/>
        <v>1.0376679886605444</v>
      </c>
      <c r="L22" s="13">
        <f t="shared" si="15"/>
        <v>4.5709536671514658E-2</v>
      </c>
      <c r="M22" s="5">
        <f t="shared" si="17"/>
        <v>5.2817999999999997E-2</v>
      </c>
      <c r="V22" s="5"/>
      <c r="W22" s="5"/>
      <c r="Y22" s="5"/>
      <c r="Z22" s="5"/>
    </row>
    <row r="23" spans="4:30" x14ac:dyDescent="0.2">
      <c r="E23" s="3">
        <f t="shared" si="10"/>
        <v>2.5642716049366241</v>
      </c>
      <c r="F23" s="3">
        <f t="shared" si="16"/>
        <v>60.191410719381956</v>
      </c>
      <c r="G23" s="3">
        <f t="shared" si="11"/>
        <v>52.021346921369386</v>
      </c>
      <c r="H23" s="3">
        <f t="shared" si="12"/>
        <v>23.473102694544554</v>
      </c>
      <c r="J23" s="3">
        <f t="shared" si="13"/>
        <v>42.386499811797499</v>
      </c>
      <c r="K23" s="3">
        <f t="shared" si="14"/>
        <v>0.82674980450761171</v>
      </c>
      <c r="L23" s="13">
        <f t="shared" si="15"/>
        <v>0.81479051043920447</v>
      </c>
      <c r="M23" s="5">
        <f t="shared" si="17"/>
        <v>1.5299700000000001</v>
      </c>
      <c r="V23" s="5"/>
      <c r="W23" s="5"/>
      <c r="Y23" s="5"/>
      <c r="Z23" s="5"/>
    </row>
    <row r="24" spans="4:30" x14ac:dyDescent="0.2">
      <c r="E24" s="3">
        <f t="shared" si="10"/>
        <v>4.2673356876769235</v>
      </c>
      <c r="F24" s="3">
        <f t="shared" si="16"/>
        <v>38.314872216932926</v>
      </c>
      <c r="G24" s="3">
        <f t="shared" si="11"/>
        <v>27.323426259832193</v>
      </c>
      <c r="H24" s="3">
        <f t="shared" si="12"/>
        <v>8.9786403088881421</v>
      </c>
      <c r="J24" s="3">
        <f t="shared" si="13"/>
        <v>18.361877923145371</v>
      </c>
      <c r="K24" s="3">
        <f t="shared" si="14"/>
        <v>1.2447827426777127</v>
      </c>
      <c r="L24" s="13">
        <f t="shared" si="15"/>
        <v>0.67201959770831976</v>
      </c>
      <c r="M24" s="5">
        <f t="shared" si="17"/>
        <v>0.50676999999999994</v>
      </c>
      <c r="V24" s="5"/>
      <c r="W24" s="5"/>
      <c r="Y24" s="5"/>
      <c r="Z24" s="5"/>
    </row>
    <row r="25" spans="4:30" x14ac:dyDescent="0.2">
      <c r="E25" s="3">
        <f t="shared" si="10"/>
        <v>1.1217525181692833</v>
      </c>
      <c r="F25" s="3">
        <f t="shared" si="16"/>
        <v>33.075231183255049</v>
      </c>
      <c r="G25" s="3">
        <f t="shared" si="11"/>
        <v>15.560720915554242</v>
      </c>
      <c r="H25" s="3">
        <f t="shared" si="12"/>
        <v>29.485319308428487</v>
      </c>
      <c r="J25" s="3">
        <f t="shared" si="13"/>
        <v>0.22923301833492674</v>
      </c>
      <c r="K25" s="3">
        <f t="shared" si="14"/>
        <v>0.42418914898423904</v>
      </c>
      <c r="L25" s="13">
        <f t="shared" si="15"/>
        <v>1.4731516590969069E-2</v>
      </c>
      <c r="M25" s="5">
        <f t="shared" si="17"/>
        <v>0.379938</v>
      </c>
      <c r="V25" s="5"/>
      <c r="W25" s="5"/>
      <c r="Y25" s="5"/>
      <c r="Z25" s="5"/>
    </row>
    <row r="26" spans="4:30" x14ac:dyDescent="0.2">
      <c r="E26" s="3">
        <f t="shared" si="10"/>
        <v>2.0512194253104141</v>
      </c>
      <c r="F26" s="3">
        <f t="shared" si="16"/>
        <v>29.355981443587911</v>
      </c>
      <c r="G26" s="3">
        <f t="shared" si="11"/>
        <v>17.027217179933643</v>
      </c>
      <c r="H26" s="3">
        <f t="shared" si="12"/>
        <v>14.311477885475576</v>
      </c>
      <c r="J26" s="3">
        <f t="shared" si="13"/>
        <v>6.4833537137100175</v>
      </c>
      <c r="K26" s="3">
        <f t="shared" si="14"/>
        <v>0.80179762127704601</v>
      </c>
      <c r="L26" s="13">
        <f t="shared" si="15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0" x14ac:dyDescent="0.2">
      <c r="E27" s="3">
        <f t="shared" si="10"/>
        <v>1.6084011158957625</v>
      </c>
      <c r="F27" s="3">
        <f t="shared" si="16"/>
        <v>58.327108057300777</v>
      </c>
      <c r="G27" s="3">
        <f t="shared" si="11"/>
        <v>54.328551296431378</v>
      </c>
      <c r="H27" s="3">
        <f t="shared" si="12"/>
        <v>36.264031080839445</v>
      </c>
      <c r="J27" s="3">
        <f t="shared" si="13"/>
        <v>46.559626431146775</v>
      </c>
      <c r="K27" s="3">
        <f t="shared" si="14"/>
        <v>0.63984908738656066</v>
      </c>
      <c r="L27" s="13">
        <f t="shared" si="15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0" x14ac:dyDescent="0.2">
      <c r="D28" t="s">
        <v>49</v>
      </c>
      <c r="E28" s="3">
        <f t="shared" si="10"/>
        <v>1.4649188558349382</v>
      </c>
      <c r="F28" s="3">
        <f t="shared" si="16"/>
        <v>58.351781815122095</v>
      </c>
      <c r="G28" s="3">
        <f t="shared" si="11"/>
        <v>53.961724828739655</v>
      </c>
      <c r="H28" s="3">
        <f t="shared" si="12"/>
        <v>39.832774069840333</v>
      </c>
      <c r="J28" s="3">
        <f t="shared" si="13"/>
        <v>46.689978329619237</v>
      </c>
      <c r="K28" s="3">
        <f t="shared" si="14"/>
        <v>0.57511349060766648</v>
      </c>
      <c r="L28" s="13">
        <f t="shared" si="15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0" x14ac:dyDescent="0.2">
      <c r="D29" t="s">
        <v>50</v>
      </c>
      <c r="V29" s="5"/>
      <c r="W29" s="5"/>
      <c r="X29" s="5"/>
      <c r="Y29" s="5"/>
      <c r="Z29" s="5"/>
    </row>
    <row r="30" spans="4:30" x14ac:dyDescent="0.2">
      <c r="W30" s="5"/>
      <c r="X30" s="5"/>
      <c r="Y30" s="5"/>
      <c r="Z30" s="5"/>
    </row>
    <row r="31" spans="4:30" x14ac:dyDescent="0.2">
      <c r="D31" t="s">
        <v>35</v>
      </c>
    </row>
    <row r="32" spans="4:30" x14ac:dyDescent="0.2">
      <c r="D32" t="s">
        <v>36</v>
      </c>
    </row>
    <row r="34" spans="4:13" x14ac:dyDescent="0.2">
      <c r="D34" t="s">
        <v>59</v>
      </c>
    </row>
    <row r="42" spans="4:13" x14ac:dyDescent="0.2">
      <c r="F42" s="32" t="s">
        <v>105</v>
      </c>
      <c r="G42" s="32"/>
      <c r="H42" s="32"/>
      <c r="I42" s="32"/>
      <c r="J42" s="32"/>
      <c r="K42" s="32"/>
      <c r="L42" s="32"/>
      <c r="M42" s="32"/>
    </row>
    <row r="43" spans="4:13" x14ac:dyDescent="0.2">
      <c r="F43" s="32"/>
      <c r="G43" s="32"/>
      <c r="H43" s="32"/>
      <c r="I43" s="32"/>
      <c r="J43" s="32"/>
      <c r="K43" s="32"/>
      <c r="L43" s="32"/>
      <c r="M43" s="32"/>
    </row>
    <row r="44" spans="4:13" x14ac:dyDescent="0.2">
      <c r="F44" s="32"/>
      <c r="G44" s="32" t="s">
        <v>1</v>
      </c>
      <c r="H44" s="32" t="s">
        <v>101</v>
      </c>
      <c r="I44" s="32" t="s">
        <v>99</v>
      </c>
      <c r="J44" s="32" t="s">
        <v>100</v>
      </c>
      <c r="K44" s="32" t="s">
        <v>97</v>
      </c>
      <c r="L44" s="33" t="s">
        <v>98</v>
      </c>
      <c r="M44" s="32"/>
    </row>
    <row r="45" spans="4:13" x14ac:dyDescent="0.2">
      <c r="F45" s="32"/>
      <c r="G45" s="34" t="s">
        <v>2</v>
      </c>
      <c r="H45" s="35">
        <v>218.67000000000002</v>
      </c>
      <c r="I45" s="36">
        <v>217.60999999999999</v>
      </c>
      <c r="J45" s="36">
        <v>273.95999999999998</v>
      </c>
      <c r="K45" s="37">
        <v>216.71599999999998</v>
      </c>
      <c r="L45" s="35">
        <v>213.28299999999999</v>
      </c>
      <c r="M45" s="32"/>
    </row>
    <row r="46" spans="4:13" x14ac:dyDescent="0.2">
      <c r="F46" s="32"/>
      <c r="G46" s="34" t="s">
        <v>3</v>
      </c>
      <c r="H46" s="35">
        <v>183.73000000000002</v>
      </c>
      <c r="I46" s="36">
        <v>179.19</v>
      </c>
      <c r="J46" s="36">
        <v>267.19</v>
      </c>
      <c r="K46" s="37">
        <v>244.26</v>
      </c>
      <c r="L46" s="35">
        <v>244.25200000000001</v>
      </c>
      <c r="M46" s="32"/>
    </row>
    <row r="47" spans="4:13" x14ac:dyDescent="0.2">
      <c r="F47" s="32"/>
      <c r="G47" s="34" t="s">
        <v>16</v>
      </c>
      <c r="H47" s="35">
        <v>530.5</v>
      </c>
      <c r="I47" s="36">
        <v>521.05000000000007</v>
      </c>
      <c r="J47" s="36">
        <v>1407.36</v>
      </c>
      <c r="K47" s="37">
        <v>477.05599999999998</v>
      </c>
      <c r="L47" s="35">
        <v>465.22</v>
      </c>
      <c r="M47" s="32"/>
    </row>
    <row r="48" spans="4:13" x14ac:dyDescent="0.2">
      <c r="F48" s="32"/>
      <c r="G48" s="34" t="s">
        <v>4</v>
      </c>
      <c r="H48" s="35">
        <v>316.97999999999996</v>
      </c>
      <c r="I48" s="36">
        <v>310.65999999999997</v>
      </c>
      <c r="J48" s="36">
        <v>325.85999999999996</v>
      </c>
      <c r="K48" s="37">
        <v>203.554</v>
      </c>
      <c r="L48" s="35">
        <v>161.61800000000002</v>
      </c>
      <c r="M48" s="32"/>
    </row>
    <row r="49" spans="6:13" x14ac:dyDescent="0.2">
      <c r="F49" s="32"/>
      <c r="G49" s="34" t="s">
        <v>7</v>
      </c>
      <c r="H49" s="35">
        <v>409.16</v>
      </c>
      <c r="I49" s="36">
        <v>418.46</v>
      </c>
      <c r="J49" s="36">
        <v>2110.44</v>
      </c>
      <c r="K49" s="37">
        <v>343.89400000000001</v>
      </c>
      <c r="L49" s="35">
        <v>271.78699999999998</v>
      </c>
      <c r="M49" s="32"/>
    </row>
    <row r="50" spans="6:13" x14ac:dyDescent="0.2">
      <c r="F50" s="32"/>
      <c r="G50" s="34" t="s">
        <v>8</v>
      </c>
      <c r="H50" s="35">
        <v>122.53999999999999</v>
      </c>
      <c r="I50" s="36">
        <v>123.05000000000001</v>
      </c>
      <c r="J50" s="36">
        <v>137.25</v>
      </c>
      <c r="K50" s="37">
        <v>100.91200000000001</v>
      </c>
      <c r="L50" s="35">
        <v>85.619</v>
      </c>
      <c r="M50" s="32"/>
    </row>
    <row r="51" spans="6:13" x14ac:dyDescent="0.2">
      <c r="F51" s="32"/>
      <c r="G51" s="33" t="s">
        <v>5</v>
      </c>
      <c r="H51" s="35">
        <v>11245.300000000001</v>
      </c>
      <c r="I51" s="36">
        <v>11813.1</v>
      </c>
      <c r="J51" s="36">
        <v>47792.200000000004</v>
      </c>
      <c r="K51" s="37">
        <v>11638.400000000001</v>
      </c>
      <c r="L51" s="35">
        <v>6594.35</v>
      </c>
      <c r="M51" s="32"/>
    </row>
    <row r="52" spans="6:13" x14ac:dyDescent="0.2">
      <c r="F52" s="32"/>
      <c r="G52" s="34" t="s">
        <v>6</v>
      </c>
      <c r="H52" s="35">
        <v>17973.400000000001</v>
      </c>
      <c r="I52" s="36">
        <v>17878.2</v>
      </c>
      <c r="J52" s="36">
        <v>24385.200000000001</v>
      </c>
      <c r="K52" s="37">
        <v>13694.2</v>
      </c>
      <c r="L52" s="35">
        <v>10074</v>
      </c>
      <c r="M52" s="32"/>
    </row>
    <row r="53" spans="6:13" x14ac:dyDescent="0.2">
      <c r="F53" s="32"/>
      <c r="G53" s="33" t="s">
        <v>9</v>
      </c>
      <c r="H53" s="35">
        <v>1093.3900000000001</v>
      </c>
      <c r="I53" s="36">
        <v>1091.5</v>
      </c>
      <c r="J53" s="36">
        <v>3429.22</v>
      </c>
      <c r="K53" s="37">
        <v>982.05899999999997</v>
      </c>
      <c r="L53" s="35">
        <v>627.42600000000004</v>
      </c>
      <c r="M53" s="32"/>
    </row>
    <row r="54" spans="6:13" x14ac:dyDescent="0.2">
      <c r="F54" s="32"/>
      <c r="G54" s="38" t="s">
        <v>10</v>
      </c>
      <c r="H54" s="35">
        <v>1445.73</v>
      </c>
      <c r="I54" s="36">
        <v>1453.8999999999999</v>
      </c>
      <c r="J54" s="36">
        <v>4756.7199999999993</v>
      </c>
      <c r="K54" s="37">
        <v>1163.3</v>
      </c>
      <c r="L54" s="35">
        <v>831.09500000000003</v>
      </c>
      <c r="M54" s="32"/>
    </row>
    <row r="55" spans="6:13" x14ac:dyDescent="0.2">
      <c r="F55" s="32"/>
      <c r="G55" s="32"/>
      <c r="H55" s="32"/>
      <c r="I55" s="32"/>
      <c r="J55" s="32"/>
      <c r="K55" s="32"/>
      <c r="L55" s="32"/>
      <c r="M55" s="32"/>
    </row>
    <row r="56" spans="6:13" x14ac:dyDescent="0.2">
      <c r="F56" s="32"/>
      <c r="G56" s="32"/>
      <c r="H56" s="32"/>
      <c r="I56" s="32"/>
      <c r="J56" s="32"/>
      <c r="K56" s="32"/>
      <c r="L56" s="32"/>
      <c r="M56" s="32"/>
    </row>
    <row r="57" spans="6:13" x14ac:dyDescent="0.2">
      <c r="F57" s="32"/>
      <c r="G57" s="32"/>
      <c r="H57" s="32"/>
      <c r="I57" s="32"/>
      <c r="J57" s="32"/>
      <c r="K57" s="32"/>
      <c r="L57" s="32"/>
      <c r="M57" s="32"/>
    </row>
    <row r="58" spans="6:13" x14ac:dyDescent="0.2">
      <c r="F58" s="32"/>
      <c r="G58" s="32"/>
      <c r="H58" s="32"/>
      <c r="I58" s="32"/>
      <c r="J58" s="32"/>
      <c r="K58" s="32"/>
      <c r="L58" s="32"/>
      <c r="M58" s="32"/>
    </row>
    <row r="59" spans="6:13" x14ac:dyDescent="0.2">
      <c r="F59" s="32"/>
      <c r="G59" s="32"/>
      <c r="H59" s="32"/>
      <c r="I59" s="32"/>
      <c r="J59" s="32"/>
      <c r="K59" s="32"/>
      <c r="L59" s="32"/>
      <c r="M59" s="32"/>
    </row>
    <row r="60" spans="6:13" x14ac:dyDescent="0.2">
      <c r="F60" s="32"/>
      <c r="G60" s="32" t="s">
        <v>1</v>
      </c>
      <c r="H60" s="32" t="s">
        <v>102</v>
      </c>
      <c r="I60" s="32" t="s">
        <v>103</v>
      </c>
      <c r="J60" s="32" t="s">
        <v>104</v>
      </c>
      <c r="K60" s="32"/>
      <c r="L60" s="33"/>
      <c r="M60" s="32"/>
    </row>
    <row r="61" spans="6:13" x14ac:dyDescent="0.2">
      <c r="F61" s="32"/>
      <c r="G61" s="34" t="s">
        <v>2</v>
      </c>
      <c r="H61" s="39">
        <f>H45/K45</f>
        <v>1.0090164085715869</v>
      </c>
      <c r="I61" s="40">
        <f>I45/K45</f>
        <v>1.0041252145665296</v>
      </c>
      <c r="J61" s="40">
        <f>J45/K45</f>
        <v>1.2641429336089629</v>
      </c>
      <c r="K61" s="37"/>
      <c r="L61" s="35"/>
      <c r="M61" s="32"/>
    </row>
    <row r="62" spans="6:13" x14ac:dyDescent="0.2">
      <c r="F62" s="32"/>
      <c r="G62" s="34" t="s">
        <v>3</v>
      </c>
      <c r="H62" s="39">
        <f t="shared" ref="H62:H70" si="18">H46/K46</f>
        <v>0.75219028903627294</v>
      </c>
      <c r="I62" s="40">
        <f t="shared" ref="I62:I70" si="19">I46/K46</f>
        <v>0.7336035372144436</v>
      </c>
      <c r="J62" s="40">
        <f t="shared" ref="J62:J70" si="20">J46/K46</f>
        <v>1.0938753786948334</v>
      </c>
      <c r="K62" s="37"/>
      <c r="L62" s="35"/>
      <c r="M62" s="32"/>
    </row>
    <row r="63" spans="6:13" x14ac:dyDescent="0.2">
      <c r="F63" s="32"/>
      <c r="G63" s="34" t="s">
        <v>16</v>
      </c>
      <c r="H63" s="39">
        <f t="shared" si="18"/>
        <v>1.1120287764958412</v>
      </c>
      <c r="I63" s="40">
        <f t="shared" si="19"/>
        <v>1.092219781325463</v>
      </c>
      <c r="J63" s="40">
        <f t="shared" si="20"/>
        <v>2.950093909310437</v>
      </c>
      <c r="K63" s="37"/>
      <c r="L63" s="35"/>
      <c r="M63" s="32"/>
    </row>
    <row r="64" spans="6:13" x14ac:dyDescent="0.2">
      <c r="F64" s="32"/>
      <c r="G64" s="34" t="s">
        <v>4</v>
      </c>
      <c r="H64" s="39">
        <f t="shared" si="18"/>
        <v>1.5572280574196526</v>
      </c>
      <c r="I64" s="40">
        <f t="shared" si="19"/>
        <v>1.5261797852166992</v>
      </c>
      <c r="J64" s="40">
        <f t="shared" si="20"/>
        <v>1.6008528449453214</v>
      </c>
      <c r="K64" s="37"/>
      <c r="L64" s="35"/>
      <c r="M64" s="32"/>
    </row>
    <row r="65" spans="6:13" x14ac:dyDescent="0.2">
      <c r="F65" s="32"/>
      <c r="G65" s="34" t="s">
        <v>7</v>
      </c>
      <c r="H65" s="39">
        <f t="shared" si="18"/>
        <v>1.189785224516857</v>
      </c>
      <c r="I65" s="40">
        <f t="shared" si="19"/>
        <v>1.2168284413220352</v>
      </c>
      <c r="J65" s="40">
        <f t="shared" si="20"/>
        <v>6.1368910187441479</v>
      </c>
      <c r="K65" s="37"/>
      <c r="L65" s="35"/>
      <c r="M65" s="32"/>
    </row>
    <row r="66" spans="6:13" x14ac:dyDescent="0.2">
      <c r="F66" s="32"/>
      <c r="G66" s="34" t="s">
        <v>8</v>
      </c>
      <c r="H66" s="39">
        <f t="shared" si="18"/>
        <v>1.2143253527826223</v>
      </c>
      <c r="I66" s="40">
        <f t="shared" si="19"/>
        <v>1.2193792611384178</v>
      </c>
      <c r="J66" s="40">
        <f t="shared" si="20"/>
        <v>1.3600959251625178</v>
      </c>
      <c r="K66" s="37"/>
      <c r="L66" s="35"/>
      <c r="M66" s="32"/>
    </row>
    <row r="67" spans="6:13" x14ac:dyDescent="0.2">
      <c r="F67" s="32"/>
      <c r="G67" s="33" t="s">
        <v>5</v>
      </c>
      <c r="H67" s="39">
        <f t="shared" si="18"/>
        <v>0.96622387957107503</v>
      </c>
      <c r="I67" s="40">
        <f t="shared" si="19"/>
        <v>1.0150106543854824</v>
      </c>
      <c r="J67" s="40">
        <f t="shared" si="20"/>
        <v>4.106423563376409</v>
      </c>
      <c r="K67" s="37"/>
      <c r="L67" s="35"/>
      <c r="M67" s="32"/>
    </row>
    <row r="68" spans="6:13" x14ac:dyDescent="0.2">
      <c r="F68" s="32"/>
      <c r="G68" s="34" t="s">
        <v>6</v>
      </c>
      <c r="H68" s="39">
        <f t="shared" si="18"/>
        <v>1.3124826568912387</v>
      </c>
      <c r="I68" s="40">
        <f t="shared" si="19"/>
        <v>1.3055308086635218</v>
      </c>
      <c r="J68" s="40">
        <f t="shared" si="20"/>
        <v>1.780695476917235</v>
      </c>
      <c r="K68" s="37"/>
      <c r="L68" s="35"/>
      <c r="M68" s="32"/>
    </row>
    <row r="69" spans="6:13" x14ac:dyDescent="0.2">
      <c r="F69" s="32"/>
      <c r="G69" s="33" t="s">
        <v>9</v>
      </c>
      <c r="H69" s="39">
        <f t="shared" si="18"/>
        <v>1.1133648792995128</v>
      </c>
      <c r="I69" s="40">
        <f t="shared" si="19"/>
        <v>1.111440351343453</v>
      </c>
      <c r="J69" s="40">
        <f t="shared" si="20"/>
        <v>3.4918675965496981</v>
      </c>
      <c r="K69" s="37"/>
      <c r="L69" s="35"/>
      <c r="M69" s="32"/>
    </row>
    <row r="70" spans="6:13" x14ac:dyDescent="0.2">
      <c r="F70" s="32"/>
      <c r="G70" s="38" t="s">
        <v>10</v>
      </c>
      <c r="H70" s="39">
        <f t="shared" si="18"/>
        <v>1.2427834608441504</v>
      </c>
      <c r="I70" s="40">
        <f t="shared" si="19"/>
        <v>1.2498065847158943</v>
      </c>
      <c r="J70" s="40">
        <f t="shared" si="20"/>
        <v>4.0889882231582559</v>
      </c>
      <c r="K70" s="37"/>
      <c r="L70" s="35"/>
      <c r="M70" s="3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3C1-4776-254D-AB58-DB95BED4690B}">
  <dimension ref="A1:P29"/>
  <sheetViews>
    <sheetView zoomScale="119" zoomScaleNormal="142" workbookViewId="0">
      <selection activeCell="C2" sqref="C2:C11"/>
    </sheetView>
  </sheetViews>
  <sheetFormatPr baseColWidth="10" defaultRowHeight="16" x14ac:dyDescent="0.2"/>
  <cols>
    <col min="1" max="1" width="27.6640625" style="18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51" x14ac:dyDescent="0.2">
      <c r="B1" s="19" t="s">
        <v>28</v>
      </c>
      <c r="C1" s="19" t="s">
        <v>65</v>
      </c>
      <c r="D1" s="19" t="s">
        <v>18</v>
      </c>
      <c r="E1" s="19" t="s">
        <v>66</v>
      </c>
      <c r="F1" s="19" t="s">
        <v>67</v>
      </c>
      <c r="G1" s="19" t="s">
        <v>68</v>
      </c>
      <c r="H1" s="19" t="s">
        <v>69</v>
      </c>
    </row>
    <row r="2" spans="1:13" x14ac:dyDescent="0.2">
      <c r="A2" s="1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4">
        <f>CEILING(LOG(D2+1,2),1)*(B2+E2)*0.00000013</f>
        <v>0.24480963</v>
      </c>
      <c r="J2" s="7"/>
      <c r="M2" s="20"/>
    </row>
    <row r="3" spans="1:13" x14ac:dyDescent="0.2">
      <c r="A3" s="1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4">
        <f t="shared" ref="H3:H18" si="0">CEILING(LOG(D3+1,2),1)*(B3+E3)*0.00000013</f>
        <v>0.67983084000000005</v>
      </c>
      <c r="J3" s="7"/>
    </row>
    <row r="4" spans="1:13" x14ac:dyDescent="0.2">
      <c r="A4" s="1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4">
        <f t="shared" si="0"/>
        <v>1.2253254</v>
      </c>
      <c r="J4" s="7"/>
    </row>
    <row r="5" spans="1:13" x14ac:dyDescent="0.2">
      <c r="A5" s="1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4">
        <f t="shared" si="0"/>
        <v>4.526496E-2</v>
      </c>
      <c r="J5" s="7"/>
    </row>
    <row r="6" spans="1:13" x14ac:dyDescent="0.2">
      <c r="A6" s="1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4">
        <f t="shared" si="0"/>
        <v>1.4986516999999999</v>
      </c>
      <c r="J6" s="7"/>
    </row>
    <row r="7" spans="1:13" x14ac:dyDescent="0.2">
      <c r="A7" s="1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4">
        <f t="shared" si="0"/>
        <v>0.36961470000000002</v>
      </c>
      <c r="J7" s="7"/>
    </row>
    <row r="8" spans="1:13" x14ac:dyDescent="0.2">
      <c r="A8" s="2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4">
        <f t="shared" si="0"/>
        <v>0.29611789999999999</v>
      </c>
      <c r="J8" s="7"/>
    </row>
    <row r="9" spans="1:13" x14ac:dyDescent="0.2">
      <c r="A9" s="1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4">
        <f t="shared" si="0"/>
        <v>1.1880055199999999</v>
      </c>
    </row>
    <row r="10" spans="1:13" x14ac:dyDescent="0.2">
      <c r="A10" s="2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4">
        <f t="shared" si="0"/>
        <v>0.76494600000000001</v>
      </c>
    </row>
    <row r="11" spans="1:13" x14ac:dyDescent="0.2">
      <c r="A11" s="11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4">
        <f t="shared" si="0"/>
        <v>1.1107372900000001</v>
      </c>
    </row>
    <row r="12" spans="1:13" x14ac:dyDescent="0.2">
      <c r="F12" s="6"/>
      <c r="G12" s="6"/>
      <c r="H12" s="24"/>
    </row>
    <row r="13" spans="1:13" x14ac:dyDescent="0.2">
      <c r="A13" s="31" t="s">
        <v>70</v>
      </c>
      <c r="B13" s="26">
        <v>4035001</v>
      </c>
      <c r="C13" s="26">
        <v>6</v>
      </c>
      <c r="D13" s="26">
        <v>475</v>
      </c>
      <c r="E13" s="26">
        <v>567538</v>
      </c>
      <c r="F13" s="6">
        <v>1000</v>
      </c>
      <c r="G13" s="6">
        <v>5</v>
      </c>
      <c r="H13" s="24">
        <f t="shared" si="0"/>
        <v>5.3849706299999998</v>
      </c>
    </row>
    <row r="14" spans="1:13" x14ac:dyDescent="0.2">
      <c r="A14" s="31" t="s">
        <v>71</v>
      </c>
      <c r="B14" s="26">
        <v>4036466</v>
      </c>
      <c r="C14" s="26">
        <v>6</v>
      </c>
      <c r="D14" s="26">
        <v>912</v>
      </c>
      <c r="E14" s="26">
        <v>567639</v>
      </c>
      <c r="F14" s="6">
        <v>1000</v>
      </c>
      <c r="G14" s="6">
        <v>5</v>
      </c>
      <c r="H14" s="24">
        <f t="shared" si="0"/>
        <v>5.9853364999999998</v>
      </c>
    </row>
    <row r="15" spans="1:13" x14ac:dyDescent="0.2">
      <c r="A15" s="31" t="s">
        <v>72</v>
      </c>
      <c r="B15" s="26">
        <v>4036352</v>
      </c>
      <c r="C15" s="26">
        <v>6</v>
      </c>
      <c r="D15" s="26">
        <v>1307</v>
      </c>
      <c r="E15" s="26">
        <v>567812</v>
      </c>
      <c r="F15" s="6">
        <v>1000</v>
      </c>
      <c r="G15" s="6">
        <v>5</v>
      </c>
      <c r="H15" s="24">
        <f t="shared" si="0"/>
        <v>6.5839545199999998</v>
      </c>
    </row>
    <row r="16" spans="1:13" x14ac:dyDescent="0.2">
      <c r="A16" s="31" t="s">
        <v>73</v>
      </c>
      <c r="B16" s="26">
        <v>4033355</v>
      </c>
      <c r="C16" s="26">
        <v>6</v>
      </c>
      <c r="D16" s="26">
        <v>1695</v>
      </c>
      <c r="E16" s="26">
        <v>567595</v>
      </c>
      <c r="F16" s="6">
        <v>1000</v>
      </c>
      <c r="G16" s="6">
        <v>5</v>
      </c>
      <c r="H16" s="24">
        <f t="shared" si="0"/>
        <v>6.5793584999999997</v>
      </c>
    </row>
    <row r="17" spans="1:16" x14ac:dyDescent="0.2">
      <c r="A17" s="31" t="s">
        <v>74</v>
      </c>
      <c r="B17" s="26">
        <v>4036295</v>
      </c>
      <c r="C17" s="26">
        <v>6</v>
      </c>
      <c r="D17" s="26">
        <v>2005</v>
      </c>
      <c r="E17" s="26">
        <v>567746</v>
      </c>
      <c r="F17" s="6">
        <v>1000</v>
      </c>
      <c r="G17" s="6">
        <v>5</v>
      </c>
      <c r="H17" s="24">
        <f t="shared" si="0"/>
        <v>6.5837786300000003</v>
      </c>
    </row>
    <row r="18" spans="1:16" x14ac:dyDescent="0.2">
      <c r="A18" s="31" t="s">
        <v>75</v>
      </c>
      <c r="B18" s="26">
        <v>4035948</v>
      </c>
      <c r="C18" s="26">
        <v>6</v>
      </c>
      <c r="D18" s="26">
        <v>2313</v>
      </c>
      <c r="E18" s="26">
        <v>567988</v>
      </c>
      <c r="F18" s="6">
        <v>1000</v>
      </c>
      <c r="G18" s="6">
        <v>5</v>
      </c>
      <c r="H18" s="24">
        <f t="shared" si="0"/>
        <v>7.1821401600000003</v>
      </c>
    </row>
    <row r="19" spans="1:16" x14ac:dyDescent="0.2">
      <c r="A19" s="25"/>
      <c r="B19" s="26"/>
      <c r="C19" s="26"/>
      <c r="D19" s="26"/>
      <c r="E19" s="26"/>
      <c r="F19" s="26"/>
      <c r="G19" s="26"/>
      <c r="H19" s="27"/>
    </row>
    <row r="20" spans="1:16" x14ac:dyDescent="0.2">
      <c r="A20" s="25" t="s">
        <v>76</v>
      </c>
      <c r="B20" s="26">
        <v>3918478</v>
      </c>
      <c r="C20" s="26">
        <v>25</v>
      </c>
      <c r="D20" s="26">
        <v>915</v>
      </c>
      <c r="E20" s="26">
        <v>150000</v>
      </c>
      <c r="F20" s="26">
        <v>100</v>
      </c>
      <c r="G20" s="26"/>
      <c r="H20" s="27">
        <f t="shared" ref="H20:H23" si="1">(_xlfn.CEILING.MATH(LOG(D20, 2)))*(B20)*0.000000125</f>
        <v>4.8980974999999995</v>
      </c>
    </row>
    <row r="21" spans="1:16" x14ac:dyDescent="0.2">
      <c r="A21" s="25" t="s">
        <v>77</v>
      </c>
      <c r="B21" s="26">
        <v>3983033</v>
      </c>
      <c r="C21" s="26">
        <v>12</v>
      </c>
      <c r="D21" s="26">
        <v>912</v>
      </c>
      <c r="E21" s="26">
        <v>299844</v>
      </c>
      <c r="F21" s="26">
        <v>100</v>
      </c>
      <c r="G21" s="26"/>
      <c r="H21" s="27">
        <f t="shared" si="1"/>
        <v>4.9787912499999996</v>
      </c>
    </row>
    <row r="22" spans="1:16" x14ac:dyDescent="0.2">
      <c r="A22" s="25" t="s">
        <v>78</v>
      </c>
      <c r="B22" s="26">
        <v>4036428</v>
      </c>
      <c r="C22" s="26">
        <v>6</v>
      </c>
      <c r="D22" s="26">
        <v>912</v>
      </c>
      <c r="E22" s="26">
        <v>567639</v>
      </c>
      <c r="F22" s="26">
        <v>100</v>
      </c>
      <c r="G22" s="26"/>
      <c r="H22" s="27">
        <f t="shared" si="1"/>
        <v>5.0455350000000001</v>
      </c>
    </row>
    <row r="23" spans="1:16" x14ac:dyDescent="0.2">
      <c r="A23" s="25" t="s">
        <v>79</v>
      </c>
      <c r="B23" s="26">
        <v>3733343</v>
      </c>
      <c r="C23" s="26">
        <v>3</v>
      </c>
      <c r="D23" s="26">
        <v>908</v>
      </c>
      <c r="E23" s="26">
        <v>872472</v>
      </c>
      <c r="F23" s="26">
        <v>100</v>
      </c>
      <c r="G23" s="26"/>
      <c r="H23" s="27">
        <f t="shared" si="1"/>
        <v>4.66667875</v>
      </c>
    </row>
    <row r="24" spans="1:16" x14ac:dyDescent="0.2">
      <c r="H24" s="3"/>
      <c r="M24" s="20"/>
      <c r="N24" s="2"/>
      <c r="O24" s="2"/>
      <c r="P24" s="2"/>
    </row>
    <row r="25" spans="1:16" x14ac:dyDescent="0.2">
      <c r="A25" s="28" t="s">
        <v>80</v>
      </c>
      <c r="B25" s="29">
        <v>1783405</v>
      </c>
      <c r="C25" s="29">
        <v>20</v>
      </c>
      <c r="D25" s="29">
        <v>917</v>
      </c>
      <c r="E25" s="29">
        <v>100000</v>
      </c>
      <c r="F25" s="29">
        <v>1000</v>
      </c>
      <c r="G25" s="29">
        <v>5</v>
      </c>
      <c r="H25" s="30">
        <f>(_xlfn.CEILING.MATH(LOG(D25 + 1, 2)))*(B25+E25)*0.000000125</f>
        <v>2.3542562499999997</v>
      </c>
    </row>
    <row r="26" spans="1:16" x14ac:dyDescent="0.2">
      <c r="A26" s="28" t="s">
        <v>81</v>
      </c>
      <c r="B26" s="29">
        <v>3565014</v>
      </c>
      <c r="C26" s="29">
        <v>20</v>
      </c>
      <c r="D26" s="29">
        <v>917</v>
      </c>
      <c r="E26" s="29">
        <v>200000</v>
      </c>
      <c r="F26" s="29">
        <v>1000</v>
      </c>
      <c r="G26" s="29">
        <v>5</v>
      </c>
      <c r="H26" s="30">
        <f t="shared" ref="H26:H29" si="2">(_xlfn.CEILING.MATH(LOG(D26 + 1, 2)))*(B26+E26)*0.000000125</f>
        <v>4.7062675</v>
      </c>
    </row>
    <row r="27" spans="1:16" x14ac:dyDescent="0.2">
      <c r="A27" s="28" t="s">
        <v>82</v>
      </c>
      <c r="B27" s="29">
        <v>7129393</v>
      </c>
      <c r="C27" s="29">
        <v>20</v>
      </c>
      <c r="D27" s="29">
        <v>917</v>
      </c>
      <c r="E27" s="29">
        <v>400000</v>
      </c>
      <c r="F27" s="29">
        <v>1000</v>
      </c>
      <c r="G27" s="29">
        <v>5</v>
      </c>
      <c r="H27" s="30">
        <f t="shared" si="2"/>
        <v>9.4117412500000004</v>
      </c>
    </row>
    <row r="28" spans="1:16" x14ac:dyDescent="0.2">
      <c r="A28" s="28" t="s">
        <v>83</v>
      </c>
      <c r="B28" s="29">
        <v>14261856</v>
      </c>
      <c r="C28" s="29">
        <v>20</v>
      </c>
      <c r="D28" s="29">
        <v>917</v>
      </c>
      <c r="E28" s="29">
        <v>800000</v>
      </c>
      <c r="F28" s="29">
        <v>1000</v>
      </c>
      <c r="G28" s="29">
        <v>5</v>
      </c>
      <c r="H28" s="30">
        <f t="shared" si="2"/>
        <v>18.82732</v>
      </c>
    </row>
    <row r="29" spans="1:16" x14ac:dyDescent="0.2">
      <c r="A29" s="28" t="s">
        <v>96</v>
      </c>
      <c r="B29" s="29">
        <v>28525176</v>
      </c>
      <c r="C29" s="29">
        <v>20</v>
      </c>
      <c r="D29" s="29">
        <v>917</v>
      </c>
      <c r="E29" s="29">
        <v>1600000</v>
      </c>
      <c r="F29" s="29">
        <v>1000</v>
      </c>
      <c r="G29" s="29">
        <v>5</v>
      </c>
      <c r="H29" s="30">
        <f t="shared" si="2"/>
        <v>37.656469999999999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4818-23C8-9F49-86EC-AD4318367E09}">
  <dimension ref="A1:G19"/>
  <sheetViews>
    <sheetView workbookViewId="0">
      <selection activeCell="B12" sqref="B12:F12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21" t="s">
        <v>84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</row>
    <row r="2" spans="1:7" x14ac:dyDescent="0.2">
      <c r="A2" t="s">
        <v>85</v>
      </c>
      <c r="B2" s="7"/>
      <c r="C2" s="7"/>
      <c r="D2" s="7"/>
      <c r="E2" s="7"/>
      <c r="F2" s="7"/>
      <c r="G2" s="7"/>
    </row>
    <row r="3" spans="1:7" x14ac:dyDescent="0.2">
      <c r="A3" t="s">
        <v>86</v>
      </c>
      <c r="B3" s="7"/>
      <c r="C3" s="7"/>
      <c r="D3" s="7"/>
      <c r="E3" s="7"/>
      <c r="F3" s="7"/>
      <c r="G3" s="7"/>
    </row>
    <row r="4" spans="1:7" x14ac:dyDescent="0.2">
      <c r="A4" t="s">
        <v>87</v>
      </c>
      <c r="B4" s="7"/>
      <c r="C4" s="7"/>
      <c r="D4" s="7"/>
      <c r="E4" s="7"/>
      <c r="F4" s="7"/>
      <c r="G4" s="7"/>
    </row>
    <row r="7" spans="1:7" ht="34" x14ac:dyDescent="0.2">
      <c r="A7" s="21" t="s">
        <v>88</v>
      </c>
      <c r="B7" s="22" t="s">
        <v>76</v>
      </c>
      <c r="C7" s="22" t="s">
        <v>77</v>
      </c>
      <c r="D7" s="22" t="s">
        <v>78</v>
      </c>
      <c r="E7" s="22" t="s">
        <v>79</v>
      </c>
    </row>
    <row r="8" spans="1:7" x14ac:dyDescent="0.2">
      <c r="A8" t="s">
        <v>85</v>
      </c>
      <c r="B8" s="7"/>
      <c r="C8" s="7"/>
      <c r="D8" s="7"/>
      <c r="E8" s="7"/>
    </row>
    <row r="9" spans="1:7" x14ac:dyDescent="0.2">
      <c r="A9" t="s">
        <v>86</v>
      </c>
      <c r="B9" s="12"/>
      <c r="C9" s="12"/>
      <c r="D9" s="12"/>
      <c r="E9" s="12"/>
    </row>
    <row r="10" spans="1:7" x14ac:dyDescent="0.2">
      <c r="A10" t="s">
        <v>87</v>
      </c>
      <c r="B10" s="7"/>
      <c r="C10" s="7"/>
      <c r="D10" s="7"/>
      <c r="E10" s="7"/>
    </row>
    <row r="12" spans="1:7" ht="34" x14ac:dyDescent="0.2">
      <c r="A12" s="23" t="s">
        <v>89</v>
      </c>
      <c r="B12" s="22" t="s">
        <v>80</v>
      </c>
      <c r="C12" s="22" t="s">
        <v>81</v>
      </c>
      <c r="D12" s="22" t="s">
        <v>82</v>
      </c>
      <c r="E12" s="22" t="s">
        <v>83</v>
      </c>
      <c r="F12" s="22" t="s">
        <v>96</v>
      </c>
    </row>
    <row r="13" spans="1:7" x14ac:dyDescent="0.2">
      <c r="A13" s="20" t="s">
        <v>85</v>
      </c>
      <c r="B13" s="7"/>
      <c r="C13" s="7"/>
      <c r="D13" s="7"/>
      <c r="E13" s="7"/>
      <c r="F13" s="7"/>
    </row>
    <row r="14" spans="1:7" x14ac:dyDescent="0.2">
      <c r="A14" s="20" t="s">
        <v>86</v>
      </c>
      <c r="B14" s="7"/>
      <c r="C14" s="7"/>
      <c r="D14" s="7"/>
      <c r="E14" s="7"/>
      <c r="F14" s="7"/>
    </row>
    <row r="15" spans="1:7" x14ac:dyDescent="0.2">
      <c r="A15" s="20" t="s">
        <v>87</v>
      </c>
      <c r="B15" s="7"/>
      <c r="C15" s="7"/>
      <c r="D15" s="7"/>
      <c r="E15" s="7"/>
      <c r="F15" s="7"/>
    </row>
    <row r="18" spans="1:4" x14ac:dyDescent="0.2">
      <c r="A18" s="23" t="s">
        <v>90</v>
      </c>
      <c r="B18" s="7">
        <v>3</v>
      </c>
      <c r="C18" s="7">
        <v>6</v>
      </c>
      <c r="D18" s="7">
        <v>12</v>
      </c>
    </row>
    <row r="19" spans="1:4" x14ac:dyDescent="0.2">
      <c r="A19" s="20" t="s">
        <v>91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3737-30C3-EC4B-B14F-31EA51A18C07}">
  <dimension ref="A1:G19"/>
  <sheetViews>
    <sheetView workbookViewId="0">
      <selection activeCell="B12" sqref="B12:F12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7" x14ac:dyDescent="0.2">
      <c r="A1" s="21" t="s">
        <v>84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</row>
    <row r="2" spans="1:7" x14ac:dyDescent="0.2">
      <c r="A2" t="s">
        <v>85</v>
      </c>
      <c r="B2" s="7"/>
      <c r="C2" s="7"/>
      <c r="D2" s="7"/>
      <c r="E2" s="7"/>
      <c r="F2" s="7"/>
      <c r="G2" s="7"/>
    </row>
    <row r="3" spans="1:7" x14ac:dyDescent="0.2">
      <c r="A3" t="s">
        <v>86</v>
      </c>
      <c r="B3" s="7"/>
      <c r="C3" s="7"/>
      <c r="D3" s="7"/>
      <c r="E3" s="7"/>
      <c r="F3" s="7"/>
      <c r="G3" s="7"/>
    </row>
    <row r="4" spans="1:7" x14ac:dyDescent="0.2">
      <c r="A4" t="s">
        <v>87</v>
      </c>
      <c r="B4" s="7"/>
      <c r="C4" s="7"/>
      <c r="D4" s="7"/>
      <c r="E4" s="7"/>
      <c r="F4" s="7"/>
      <c r="G4" s="7"/>
    </row>
    <row r="7" spans="1:7" ht="34" x14ac:dyDescent="0.2">
      <c r="A7" s="21" t="s">
        <v>88</v>
      </c>
      <c r="B7" s="22" t="s">
        <v>76</v>
      </c>
      <c r="C7" s="22" t="s">
        <v>77</v>
      </c>
      <c r="D7" s="22" t="s">
        <v>78</v>
      </c>
      <c r="E7" s="22" t="s">
        <v>79</v>
      </c>
    </row>
    <row r="8" spans="1:7" x14ac:dyDescent="0.2">
      <c r="A8" t="s">
        <v>85</v>
      </c>
      <c r="B8" s="3"/>
      <c r="C8" s="3"/>
      <c r="D8" s="3"/>
      <c r="E8" s="3"/>
    </row>
    <row r="9" spans="1:7" x14ac:dyDescent="0.2">
      <c r="A9" t="s">
        <v>86</v>
      </c>
      <c r="B9" s="3"/>
      <c r="C9" s="3"/>
      <c r="D9" s="3"/>
      <c r="E9" s="3"/>
    </row>
    <row r="10" spans="1:7" x14ac:dyDescent="0.2">
      <c r="A10" t="s">
        <v>87</v>
      </c>
      <c r="B10" s="3"/>
      <c r="C10" s="3"/>
      <c r="D10" s="3"/>
      <c r="E10" s="3"/>
    </row>
    <row r="12" spans="1:7" ht="34" x14ac:dyDescent="0.2">
      <c r="A12" s="23" t="s">
        <v>89</v>
      </c>
      <c r="B12" s="22" t="s">
        <v>80</v>
      </c>
      <c r="C12" s="22" t="s">
        <v>81</v>
      </c>
      <c r="D12" s="22" t="s">
        <v>82</v>
      </c>
      <c r="E12" s="22" t="s">
        <v>83</v>
      </c>
      <c r="F12" s="22" t="s">
        <v>96</v>
      </c>
    </row>
    <row r="13" spans="1:7" x14ac:dyDescent="0.2">
      <c r="A13" s="20" t="s">
        <v>85</v>
      </c>
      <c r="B13" s="7"/>
      <c r="C13" s="7"/>
      <c r="D13" s="7"/>
      <c r="E13" s="7"/>
      <c r="F13" s="7"/>
    </row>
    <row r="14" spans="1:7" x14ac:dyDescent="0.2">
      <c r="A14" s="20" t="s">
        <v>86</v>
      </c>
      <c r="B14" s="7"/>
      <c r="C14" s="7"/>
      <c r="D14" s="7"/>
      <c r="E14" s="7"/>
      <c r="F14" s="7"/>
    </row>
    <row r="15" spans="1:7" x14ac:dyDescent="0.2">
      <c r="A15" s="20" t="s">
        <v>87</v>
      </c>
      <c r="B15" s="7"/>
      <c r="C15" s="7"/>
      <c r="D15" s="7"/>
      <c r="E15" s="7"/>
      <c r="F15" s="7"/>
    </row>
    <row r="18" spans="1:4" x14ac:dyDescent="0.2">
      <c r="A18" s="23" t="s">
        <v>90</v>
      </c>
      <c r="B18" s="7">
        <v>3</v>
      </c>
      <c r="C18" s="7">
        <v>6</v>
      </c>
      <c r="D18" s="7">
        <v>12</v>
      </c>
    </row>
    <row r="19" spans="1:4" x14ac:dyDescent="0.2">
      <c r="A19" s="20" t="s">
        <v>91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59C9-20A1-4A40-9756-CC7FB36D2C96}">
  <dimension ref="A1:G19"/>
  <sheetViews>
    <sheetView workbookViewId="0">
      <selection activeCell="B12" sqref="B12:F12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7" x14ac:dyDescent="0.2">
      <c r="A1" s="21" t="s">
        <v>84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</row>
    <row r="2" spans="1:7" x14ac:dyDescent="0.2">
      <c r="A2" t="s">
        <v>85</v>
      </c>
      <c r="B2" s="7"/>
      <c r="C2" s="7"/>
      <c r="D2" s="7"/>
      <c r="E2" s="7"/>
      <c r="F2" s="7"/>
      <c r="G2" s="7"/>
    </row>
    <row r="3" spans="1:7" x14ac:dyDescent="0.2">
      <c r="A3" t="s">
        <v>86</v>
      </c>
      <c r="B3" s="7"/>
      <c r="C3" s="7"/>
      <c r="D3" s="7"/>
      <c r="E3" s="7"/>
      <c r="F3" s="7"/>
      <c r="G3" s="7"/>
    </row>
    <row r="4" spans="1:7" x14ac:dyDescent="0.2">
      <c r="A4" t="s">
        <v>87</v>
      </c>
      <c r="B4" s="7"/>
      <c r="C4" s="7"/>
      <c r="D4" s="7"/>
      <c r="E4" s="7"/>
      <c r="F4" s="7"/>
      <c r="G4" s="7"/>
    </row>
    <row r="7" spans="1:7" ht="34" x14ac:dyDescent="0.2">
      <c r="A7" s="21" t="s">
        <v>88</v>
      </c>
      <c r="B7" s="22" t="s">
        <v>76</v>
      </c>
      <c r="C7" s="22" t="s">
        <v>77</v>
      </c>
      <c r="D7" s="22" t="s">
        <v>78</v>
      </c>
      <c r="E7" s="22" t="s">
        <v>79</v>
      </c>
    </row>
    <row r="8" spans="1:7" x14ac:dyDescent="0.2">
      <c r="A8" t="s">
        <v>85</v>
      </c>
      <c r="B8" s="3"/>
      <c r="C8" s="3"/>
      <c r="D8" s="3"/>
      <c r="E8" s="3"/>
    </row>
    <row r="9" spans="1:7" x14ac:dyDescent="0.2">
      <c r="A9" t="s">
        <v>86</v>
      </c>
      <c r="B9" s="3"/>
      <c r="C9" s="3"/>
      <c r="D9" s="3"/>
      <c r="E9" s="3"/>
    </row>
    <row r="10" spans="1:7" x14ac:dyDescent="0.2">
      <c r="A10" t="s">
        <v>87</v>
      </c>
      <c r="B10" s="3"/>
      <c r="C10" s="3"/>
      <c r="D10" s="3"/>
      <c r="E10" s="3"/>
    </row>
    <row r="12" spans="1:7" ht="34" x14ac:dyDescent="0.2">
      <c r="A12" s="23" t="s">
        <v>89</v>
      </c>
      <c r="B12" s="22" t="s">
        <v>80</v>
      </c>
      <c r="C12" s="22" t="s">
        <v>81</v>
      </c>
      <c r="D12" s="22" t="s">
        <v>82</v>
      </c>
      <c r="E12" s="22" t="s">
        <v>83</v>
      </c>
      <c r="F12" s="22" t="s">
        <v>96</v>
      </c>
    </row>
    <row r="13" spans="1:7" x14ac:dyDescent="0.2">
      <c r="A13" s="20" t="s">
        <v>85</v>
      </c>
      <c r="B13" s="7"/>
      <c r="C13" s="7"/>
      <c r="D13" s="7"/>
      <c r="E13" s="7"/>
      <c r="F13" s="7"/>
    </row>
    <row r="14" spans="1:7" x14ac:dyDescent="0.2">
      <c r="A14" s="20" t="s">
        <v>86</v>
      </c>
      <c r="B14" s="7"/>
      <c r="C14" s="7"/>
      <c r="D14" s="7"/>
      <c r="E14" s="7"/>
      <c r="F14" s="7"/>
    </row>
    <row r="15" spans="1:7" x14ac:dyDescent="0.2">
      <c r="A15" s="20" t="s">
        <v>87</v>
      </c>
      <c r="B15" s="7"/>
      <c r="C15" s="7"/>
      <c r="D15" s="7"/>
      <c r="E15" s="7"/>
      <c r="F15" s="7"/>
    </row>
    <row r="18" spans="1:4" x14ac:dyDescent="0.2">
      <c r="A18" s="23" t="s">
        <v>90</v>
      </c>
      <c r="B18" s="7">
        <v>3</v>
      </c>
      <c r="C18" s="7">
        <v>6</v>
      </c>
      <c r="D18" s="7">
        <v>12</v>
      </c>
    </row>
    <row r="19" spans="1:4" x14ac:dyDescent="0.2">
      <c r="A19" s="20" t="s">
        <v>91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648C-B816-D84A-B1B5-DD6FA8D1652B}">
  <sheetPr>
    <pageSetUpPr fitToPage="1"/>
  </sheetPr>
  <dimension ref="A1"/>
  <sheetViews>
    <sheetView topLeftCell="A18" zoomScale="75" workbookViewId="0">
      <selection activeCell="K19" sqref="K19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7799-6C31-A447-9B6F-EA553D67BBB0}">
  <dimension ref="A1"/>
  <sheetViews>
    <sheetView workbookViewId="0">
      <selection activeCell="B7" sqref="B7:M3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All RAW Data</vt:lpstr>
      <vt:lpstr>Datasets Attributes, Notes</vt:lpstr>
      <vt:lpstr>Scalability CPT+</vt:lpstr>
      <vt:lpstr>Scalability sCPT</vt:lpstr>
      <vt:lpstr>Scalability CPT</vt:lpstr>
      <vt:lpstr>TBU.Scalability Charts</vt:lpstr>
      <vt:lpstr>Charts</vt:lpstr>
      <vt:lpstr>Charts!Print_Area</vt:lpstr>
      <vt:lpstr>'TBU.Scalability Charts'!Print_Area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cp:lastPrinted>2019-07-05T16:40:20Z</cp:lastPrinted>
  <dcterms:created xsi:type="dcterms:W3CDTF">2017-01-11T11:58:08Z</dcterms:created>
  <dcterms:modified xsi:type="dcterms:W3CDTF">2019-07-05T17:55:51Z</dcterms:modified>
</cp:coreProperties>
</file>