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sBP/"/>
    </mc:Choice>
  </mc:AlternateContent>
  <bookViews>
    <workbookView xWindow="51200" yWindow="460" windowWidth="38400" windowHeight="20080" tabRatio="500"/>
  </bookViews>
  <sheets>
    <sheet name="Sheet1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0" i="2" l="1"/>
  <c r="H79" i="2"/>
  <c r="G10" i="2"/>
  <c r="G70" i="2"/>
  <c r="G40" i="2"/>
  <c r="G50" i="2"/>
  <c r="G20" i="2"/>
  <c r="G30" i="2"/>
  <c r="Y70" i="2"/>
  <c r="X70" i="2"/>
  <c r="Y60" i="2"/>
  <c r="X60" i="2"/>
  <c r="Y50" i="2"/>
  <c r="X50" i="2"/>
  <c r="Y40" i="2"/>
  <c r="X40" i="2"/>
  <c r="Y30" i="2"/>
  <c r="X30" i="2"/>
  <c r="Y20" i="2"/>
  <c r="X20" i="2"/>
  <c r="Y10" i="2"/>
  <c r="X10" i="2"/>
  <c r="D79" i="2"/>
  <c r="H80" i="2"/>
  <c r="D80" i="2"/>
  <c r="N68" i="2"/>
  <c r="N58" i="2"/>
  <c r="N48" i="2"/>
  <c r="N38" i="2"/>
  <c r="N28" i="2"/>
  <c r="N18" i="2"/>
  <c r="N8" i="2"/>
  <c r="F70" i="2"/>
  <c r="M70" i="2"/>
  <c r="F60" i="2"/>
  <c r="M60" i="2"/>
  <c r="F50" i="2"/>
  <c r="M50" i="2"/>
  <c r="F40" i="2"/>
  <c r="M40" i="2"/>
  <c r="F30" i="2"/>
  <c r="M30" i="2"/>
  <c r="F20" i="2"/>
  <c r="M20" i="2"/>
  <c r="F10" i="2"/>
  <c r="M10" i="2"/>
</calcChain>
</file>

<file path=xl/sharedStrings.xml><?xml version="1.0" encoding="utf-8"?>
<sst xmlns="http://schemas.openxmlformats.org/spreadsheetml/2006/main" count="151" uniqueCount="50">
  <si>
    <t>subSeq</t>
  </si>
  <si>
    <t>CPT+</t>
  </si>
  <si>
    <t>DG</t>
  </si>
  <si>
    <t>CPT</t>
  </si>
  <si>
    <t>TDAG</t>
  </si>
  <si>
    <t>Mark1</t>
  </si>
  <si>
    <t>AKOM</t>
  </si>
  <si>
    <t>LZ78</t>
  </si>
  <si>
    <t>BMS</t>
  </si>
  <si>
    <t>SIGN</t>
  </si>
  <si>
    <t>MSNBC</t>
  </si>
  <si>
    <t>BIBLE_WORD</t>
  </si>
  <si>
    <t>BIBLE_CHAR</t>
  </si>
  <si>
    <t>KOSARAK</t>
  </si>
  <si>
    <t>FIFA</t>
  </si>
  <si>
    <t xml:space="preserve">Success   </t>
  </si>
  <si>
    <t xml:space="preserve">Failure   </t>
  </si>
  <si>
    <t xml:space="preserve">No Match  </t>
  </si>
  <si>
    <t>Too Small</t>
  </si>
  <si>
    <t>Size (MB)</t>
  </si>
  <si>
    <t>Train Tim</t>
  </si>
  <si>
    <t>�</t>
  </si>
  <si>
    <t>subSeq (BWT implementationi)</t>
  </si>
  <si>
    <t>Test Time (ms)</t>
  </si>
  <si>
    <t>CPT+ bits per sequence</t>
  </si>
  <si>
    <t>total</t>
  </si>
  <si>
    <t>subSeq bits per sequence</t>
  </si>
  <si>
    <t>BIBLE_CHAR, rough space estimation per sequence</t>
  </si>
  <si>
    <t>WT for L</t>
  </si>
  <si>
    <t>WT for alphabet</t>
  </si>
  <si>
    <t>int vector for counters</t>
  </si>
  <si>
    <t>Trie</t>
  </si>
  <si>
    <t>LT</t>
  </si>
  <si>
    <t>II</t>
  </si>
  <si>
    <t>SPiCe (Spectral Learning Baseline)</t>
  </si>
  <si>
    <t>SPICE</t>
  </si>
  <si>
    <t>Dataset Length **</t>
  </si>
  <si>
    <t>Alphabet Size **</t>
  </si>
  <si>
    <t>Number of Sequencies **</t>
  </si>
  <si>
    <t>Number of Queries **</t>
  </si>
  <si>
    <t>Average Query Length **</t>
  </si>
  <si>
    <t>Binary Size (MB) **</t>
  </si>
  <si>
    <t>Average Sequence Length **</t>
  </si>
  <si>
    <t>CPT+ in this case only stores the last 8 items of every training sequence. On the other hand subSeq stores the whole 133 items of a sequence</t>
  </si>
  <si>
    <t>Ratio of subSeq memory over Binary Size</t>
  </si>
  <si>
    <t>Ratio of CPT+ memory over Binary Size</t>
  </si>
  <si>
    <t>** Every Dataset was split into 14 folds. The above stats correspond to the average stats of folds</t>
  </si>
  <si>
    <t>Time Ratio: subSeq over CPT+</t>
  </si>
  <si>
    <t>Memory Ratio: CPT+ over subSeq</t>
  </si>
  <si>
    <t>Overall Accur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</si>
</sst>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9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1" fontId="0" fillId="0" borderId="0" xfId="0" applyNumberFormat="1" applyFill="1"/>
    <xf numFmtId="1" fontId="0" fillId="3" borderId="0" xfId="0" applyNumberFormat="1" applyFill="1" applyAlignment="1">
      <alignment horizontal="center"/>
    </xf>
    <xf numFmtId="1" fontId="1" fillId="0" borderId="0" xfId="0" applyNumberFormat="1" applyFont="1" applyFill="1" applyAlignment="1">
      <alignment wrapText="1"/>
    </xf>
    <xf numFmtId="1" fontId="0" fillId="3" borderId="0" xfId="0" applyNumberFormat="1" applyFill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2" fontId="4" fillId="0" borderId="0" xfId="0" applyNumberFormat="1" applyFont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2" fontId="0" fillId="4" borderId="0" xfId="0" applyNumberFormat="1" applyFill="1"/>
    <xf numFmtId="165" fontId="0" fillId="0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wrapText="1"/>
    </xf>
  </cellXfs>
  <cellStyles count="9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Predictors</a:t>
            </a:r>
            <a:r>
              <a:rPr lang="en-US" baseline="0"/>
              <a:t> Memory</a:t>
            </a:r>
            <a:r>
              <a:rPr lang="en-US"/>
              <a:t> / Binary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15563996336103"/>
          <c:y val="0.13178002894356"/>
          <c:w val="0.640876814090875"/>
          <c:h val="0.805417459575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Ratio of subSeq memory over Binary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(Sheet1!$X$10,Sheet1!$X$20,Sheet1!$X$30,Sheet1!$X$40,Sheet1!$X$50,Sheet1!$X$60,Sheet1!$X$70)</c:f>
              <c:numCache>
                <c:formatCode>0.00</c:formatCode>
                <c:ptCount val="7"/>
                <c:pt idx="0">
                  <c:v>2.295081967213115</c:v>
                </c:pt>
                <c:pt idx="1">
                  <c:v>3.098591549295775</c:v>
                </c:pt>
                <c:pt idx="2">
                  <c:v>5.847953216374269</c:v>
                </c:pt>
                <c:pt idx="3">
                  <c:v>1.625</c:v>
                </c:pt>
                <c:pt idx="4">
                  <c:v>0.277777777777778</c:v>
                </c:pt>
                <c:pt idx="5">
                  <c:v>0.978260869565217</c:v>
                </c:pt>
                <c:pt idx="6">
                  <c:v>2.178571428571428</c:v>
                </c:pt>
              </c:numCache>
            </c:numRef>
          </c:val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Ratio of CPT+ memory over Binary Size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(Sheet1!$Y$10,Sheet1!$Y$20,Sheet1!$Y$30,Sheet1!$Y$40,Sheet1!$Y$50,Sheet1!$Y$60,Sheet1!$Y$70)</c:f>
              <c:numCache>
                <c:formatCode>0.00</c:formatCode>
                <c:ptCount val="7"/>
                <c:pt idx="0">
                  <c:v>6.065573770491803</c:v>
                </c:pt>
                <c:pt idx="1">
                  <c:v>0.535211267605634</c:v>
                </c:pt>
                <c:pt idx="2">
                  <c:v>2.923976608187134</c:v>
                </c:pt>
                <c:pt idx="3">
                  <c:v>10.625</c:v>
                </c:pt>
                <c:pt idx="4">
                  <c:v>0.203703703703704</c:v>
                </c:pt>
                <c:pt idx="5">
                  <c:v>43.51304347826087</c:v>
                </c:pt>
                <c:pt idx="6">
                  <c:v>4.857142857142857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24976"/>
        <c:axId val="94428928"/>
      </c:barChart>
      <c:catAx>
        <c:axId val="944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8928"/>
        <c:crosses val="autoZero"/>
        <c:auto val="1"/>
        <c:lblAlgn val="ctr"/>
        <c:lblOffset val="100"/>
        <c:noMultiLvlLbl val="0"/>
      </c:catAx>
      <c:valAx>
        <c:axId val="944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Speed (ms) for whole testing fold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CPT+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(Sheet1!$D$10,Sheet1!$D$20,Sheet1!$D$30,Sheet1!$D$40,Sheet1!$D$50,Sheet1!$D$60,Sheet1!$D$70)</c:f>
              <c:numCache>
                <c:formatCode>0.00</c:formatCode>
                <c:ptCount val="7"/>
                <c:pt idx="0">
                  <c:v>136.5</c:v>
                </c:pt>
                <c:pt idx="1">
                  <c:v>32.42</c:v>
                </c:pt>
                <c:pt idx="2">
                  <c:v>49.7</c:v>
                </c:pt>
                <c:pt idx="3">
                  <c:v>69.42</c:v>
                </c:pt>
                <c:pt idx="4">
                  <c:v>15.7</c:v>
                </c:pt>
                <c:pt idx="5">
                  <c:v>5990.0</c:v>
                </c:pt>
                <c:pt idx="6">
                  <c:v>65.21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CPT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(Sheet1!$E$10,Sheet1!$E$20,Sheet1!$E$30,Sheet1!$E$40,Sheet1!$E$50,Sheet1!$E$60,Sheet1!$E$70)</c:f>
              <c:numCache>
                <c:formatCode>0.00</c:formatCode>
                <c:ptCount val="7"/>
                <c:pt idx="0">
                  <c:v>96.6</c:v>
                </c:pt>
                <c:pt idx="1">
                  <c:v>41.21</c:v>
                </c:pt>
                <c:pt idx="2">
                  <c:v>24.14</c:v>
                </c:pt>
                <c:pt idx="3">
                  <c:v>7.07</c:v>
                </c:pt>
                <c:pt idx="4">
                  <c:v>7.35</c:v>
                </c:pt>
                <c:pt idx="5">
                  <c:v>5897.0</c:v>
                </c:pt>
                <c:pt idx="6">
                  <c:v>15.0</c:v>
                </c:pt>
              </c:numCache>
            </c:numRef>
          </c:val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subSeq (BWT implementationi)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(Sheet1!$F$10,Sheet1!$F$20,Sheet1!$F$30,Sheet1!$F$40,Sheet1!$F$50,Sheet1!$F$60,Sheet1!$F$70)</c:f>
              <c:numCache>
                <c:formatCode>0</c:formatCode>
                <c:ptCount val="7"/>
                <c:pt idx="0">
                  <c:v>3210.0</c:v>
                </c:pt>
                <c:pt idx="1">
                  <c:v>1690.0</c:v>
                </c:pt>
                <c:pt idx="2">
                  <c:v>800.0</c:v>
                </c:pt>
                <c:pt idx="3">
                  <c:v>590.0</c:v>
                </c:pt>
                <c:pt idx="4">
                  <c:v>430.0</c:v>
                </c:pt>
                <c:pt idx="5">
                  <c:v>344000.0</c:v>
                </c:pt>
                <c:pt idx="6" formatCode="0.00">
                  <c:v>6750.0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9991200"/>
        <c:axId val="-29989424"/>
      </c:barChart>
      <c:catAx>
        <c:axId val="-2999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989424"/>
        <c:crosses val="autoZero"/>
        <c:auto val="1"/>
        <c:lblAlgn val="ctr"/>
        <c:lblOffset val="100"/>
        <c:noMultiLvlLbl val="0"/>
      </c:catAx>
      <c:valAx>
        <c:axId val="-2998942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9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209550</xdr:colOff>
      <xdr:row>30</xdr:row>
      <xdr:rowOff>196850</xdr:rowOff>
    </xdr:from>
    <xdr:to>
      <xdr:col>36</xdr:col>
      <xdr:colOff>457200</xdr:colOff>
      <xdr:row>91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61945</xdr:colOff>
      <xdr:row>93</xdr:row>
      <xdr:rowOff>133351</xdr:rowOff>
    </xdr:from>
    <xdr:to>
      <xdr:col>39</xdr:col>
      <xdr:colOff>100045</xdr:colOff>
      <xdr:row>121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tabSelected="1" zoomScaleNormal="44" workbookViewId="0">
      <selection activeCell="A67" sqref="A67"/>
    </sheetView>
  </sheetViews>
  <sheetFormatPr baseColWidth="10" defaultRowHeight="16" x14ac:dyDescent="0.2"/>
  <cols>
    <col min="1" max="1" width="20.83203125" customWidth="1"/>
    <col min="6" max="7" width="10.83203125" style="5"/>
    <col min="19" max="19" width="13.5" customWidth="1"/>
  </cols>
  <sheetData>
    <row r="1" spans="1:25" s="4" customFormat="1" x14ac:dyDescent="0.2">
      <c r="C1" s="23" t="s">
        <v>8</v>
      </c>
      <c r="D1" s="23"/>
      <c r="E1" s="23"/>
      <c r="F1" s="9"/>
      <c r="G1" s="20"/>
    </row>
    <row r="2" spans="1:25" ht="80" x14ac:dyDescent="0.2">
      <c r="B2" s="2" t="s">
        <v>2</v>
      </c>
      <c r="C2" s="2" t="s">
        <v>4</v>
      </c>
      <c r="D2" s="2" t="s">
        <v>1</v>
      </c>
      <c r="E2" s="2" t="s">
        <v>3</v>
      </c>
      <c r="F2" s="7" t="s">
        <v>22</v>
      </c>
      <c r="G2" s="7" t="s">
        <v>34</v>
      </c>
      <c r="H2" s="2" t="s">
        <v>5</v>
      </c>
      <c r="I2" s="2" t="s">
        <v>6</v>
      </c>
      <c r="J2" s="2" t="s">
        <v>7</v>
      </c>
      <c r="M2" s="2" t="s">
        <v>47</v>
      </c>
      <c r="N2" s="2" t="s">
        <v>48</v>
      </c>
      <c r="P2" s="2" t="s">
        <v>36</v>
      </c>
      <c r="Q2" s="2" t="s">
        <v>42</v>
      </c>
      <c r="R2" s="2" t="s">
        <v>37</v>
      </c>
      <c r="S2" s="2" t="s">
        <v>38</v>
      </c>
      <c r="T2" s="2" t="s">
        <v>39</v>
      </c>
      <c r="U2" s="2" t="s">
        <v>40</v>
      </c>
      <c r="V2" s="2" t="s">
        <v>41</v>
      </c>
      <c r="X2" s="2" t="s">
        <v>44</v>
      </c>
      <c r="Y2" s="2" t="s">
        <v>45</v>
      </c>
    </row>
    <row r="3" spans="1:25" ht="16" hidden="1" customHeight="1" x14ac:dyDescent="0.2">
      <c r="A3" t="s">
        <v>15</v>
      </c>
      <c r="B3">
        <v>36.115000000000002</v>
      </c>
      <c r="C3">
        <v>60.185000000000002</v>
      </c>
      <c r="D3">
        <v>37.061999999999998</v>
      </c>
      <c r="E3">
        <v>36.186</v>
      </c>
      <c r="H3">
        <v>31.343</v>
      </c>
      <c r="I3">
        <v>31.033999999999999</v>
      </c>
      <c r="J3">
        <v>32.58</v>
      </c>
    </row>
    <row r="4" spans="1:25" ht="16" hidden="1" customHeight="1" x14ac:dyDescent="0.2">
      <c r="A4" t="s">
        <v>16</v>
      </c>
      <c r="B4">
        <v>63.884999999999998</v>
      </c>
      <c r="C4">
        <v>39.814999999999998</v>
      </c>
      <c r="D4">
        <v>62.938000000000002</v>
      </c>
      <c r="E4">
        <v>63.814</v>
      </c>
      <c r="H4">
        <v>68.656999999999996</v>
      </c>
      <c r="I4">
        <v>68.965999999999994</v>
      </c>
      <c r="J4">
        <v>67.42</v>
      </c>
    </row>
    <row r="5" spans="1:25" ht="16" hidden="1" customHeight="1" x14ac:dyDescent="0.2">
      <c r="A5" t="s">
        <v>17</v>
      </c>
      <c r="B5">
        <v>0</v>
      </c>
      <c r="C5">
        <v>88.9</v>
      </c>
      <c r="D5">
        <v>0.22600000000000001</v>
      </c>
      <c r="E5">
        <v>0.308</v>
      </c>
      <c r="H5">
        <v>0.185</v>
      </c>
      <c r="I5">
        <v>0.185</v>
      </c>
      <c r="J5">
        <v>0</v>
      </c>
    </row>
    <row r="6" spans="1:25" ht="16" hidden="1" customHeight="1" x14ac:dyDescent="0.2">
      <c r="A6" t="s">
        <v>18</v>
      </c>
      <c r="B6">
        <v>0</v>
      </c>
      <c r="C6">
        <v>0</v>
      </c>
      <c r="D6">
        <v>0</v>
      </c>
      <c r="E6">
        <v>0</v>
      </c>
      <c r="H6">
        <v>0</v>
      </c>
      <c r="I6">
        <v>0</v>
      </c>
      <c r="J6">
        <v>0</v>
      </c>
    </row>
    <row r="7" spans="1:25" x14ac:dyDescent="0.2">
      <c r="A7" t="s">
        <v>49</v>
      </c>
      <c r="B7" s="16">
        <v>36.115000000000002</v>
      </c>
      <c r="C7" s="16">
        <v>6.68</v>
      </c>
      <c r="D7" s="16">
        <v>38</v>
      </c>
      <c r="E7" s="16">
        <v>37</v>
      </c>
      <c r="F7" s="12">
        <v>33</v>
      </c>
      <c r="G7" s="11">
        <v>0.19</v>
      </c>
      <c r="H7" s="16">
        <v>30</v>
      </c>
      <c r="I7" s="16">
        <v>30.975999999999999</v>
      </c>
      <c r="J7" s="16">
        <v>32.58</v>
      </c>
    </row>
    <row r="8" spans="1:25" x14ac:dyDescent="0.2">
      <c r="A8" t="s">
        <v>19</v>
      </c>
      <c r="B8" s="10">
        <v>0.2</v>
      </c>
      <c r="C8" s="10">
        <v>5.6</v>
      </c>
      <c r="D8" s="10">
        <v>0.37</v>
      </c>
      <c r="E8" s="10">
        <v>0.64</v>
      </c>
      <c r="F8" s="11">
        <v>0.14000000000000001</v>
      </c>
      <c r="G8" s="21"/>
      <c r="H8" s="10">
        <v>6.7000000000000004E-2</v>
      </c>
      <c r="I8" s="10">
        <v>1.07</v>
      </c>
      <c r="J8" s="10">
        <v>0.23</v>
      </c>
      <c r="M8" s="10"/>
      <c r="N8" s="10">
        <f>D8/F8</f>
        <v>2.6428571428571428</v>
      </c>
    </row>
    <row r="9" spans="1:25" ht="16" hidden="1" customHeight="1" x14ac:dyDescent="0.2">
      <c r="A9" t="s">
        <v>20</v>
      </c>
      <c r="B9" s="10">
        <v>1.4999999999999999E-2</v>
      </c>
      <c r="C9" s="10">
        <v>4.1000000000000002E-2</v>
      </c>
      <c r="D9" s="10">
        <v>9.0999999999999998E-2</v>
      </c>
      <c r="E9" s="10">
        <v>8.9999999999999993E-3</v>
      </c>
      <c r="F9" s="12"/>
      <c r="G9" s="21"/>
      <c r="H9" s="10">
        <v>5.0000000000000001E-3</v>
      </c>
      <c r="I9" s="10">
        <v>5.7000000000000002E-2</v>
      </c>
      <c r="J9" s="10">
        <v>1.4E-2</v>
      </c>
      <c r="M9" s="10"/>
      <c r="N9" s="10"/>
    </row>
    <row r="10" spans="1:25" x14ac:dyDescent="0.2">
      <c r="A10" t="s">
        <v>23</v>
      </c>
      <c r="B10" s="10">
        <v>1.1399999999999999</v>
      </c>
      <c r="C10" s="10">
        <v>0.85</v>
      </c>
      <c r="D10" s="10">
        <v>136.5</v>
      </c>
      <c r="E10" s="10">
        <v>96.6</v>
      </c>
      <c r="F10" s="12">
        <f>3.21*1000</f>
        <v>3210</v>
      </c>
      <c r="G10" s="12">
        <f>370.903*1000</f>
        <v>370903</v>
      </c>
      <c r="H10" s="10">
        <v>0.35</v>
      </c>
      <c r="I10" s="10">
        <v>1.21</v>
      </c>
      <c r="J10" s="10">
        <v>3.14</v>
      </c>
      <c r="M10" s="10">
        <f>F10/D10</f>
        <v>23.516483516483518</v>
      </c>
      <c r="N10" s="10"/>
      <c r="P10">
        <v>54979</v>
      </c>
      <c r="Q10">
        <v>12</v>
      </c>
      <c r="R10">
        <v>494</v>
      </c>
      <c r="S10">
        <v>4518</v>
      </c>
      <c r="T10">
        <v>347</v>
      </c>
      <c r="U10">
        <v>5</v>
      </c>
      <c r="V10">
        <v>6.0999999999999999E-2</v>
      </c>
      <c r="X10" s="10">
        <f>F8/V10</f>
        <v>2.2950819672131151</v>
      </c>
      <c r="Y10" s="10">
        <f>D8/V10</f>
        <v>6.0655737704918034</v>
      </c>
    </row>
    <row r="11" spans="1:25" s="8" customFormat="1" x14ac:dyDescent="0.2">
      <c r="C11" s="24" t="s">
        <v>9</v>
      </c>
      <c r="D11" s="24"/>
      <c r="E11" s="24"/>
      <c r="F11" s="13"/>
      <c r="G11" s="13"/>
    </row>
    <row r="12" spans="1:25" s="5" customFormat="1" x14ac:dyDescent="0.2">
      <c r="B12" s="6" t="s">
        <v>2</v>
      </c>
      <c r="C12" s="6" t="s">
        <v>4</v>
      </c>
      <c r="D12" s="6" t="s">
        <v>1</v>
      </c>
      <c r="E12" s="6" t="s">
        <v>3</v>
      </c>
      <c r="F12" s="14" t="s">
        <v>0</v>
      </c>
      <c r="G12" s="14" t="s">
        <v>35</v>
      </c>
      <c r="H12" s="6" t="s">
        <v>5</v>
      </c>
      <c r="I12" s="6" t="s">
        <v>6</v>
      </c>
      <c r="J12" s="6" t="s">
        <v>7</v>
      </c>
    </row>
    <row r="13" spans="1:25" ht="16" hidden="1" customHeight="1" x14ac:dyDescent="0.2">
      <c r="A13" t="s">
        <v>15</v>
      </c>
      <c r="B13">
        <v>4.0090000000000003</v>
      </c>
      <c r="C13" t="s">
        <v>21</v>
      </c>
      <c r="D13">
        <v>33.563000000000002</v>
      </c>
      <c r="E13">
        <v>34.247</v>
      </c>
      <c r="F13" s="12"/>
      <c r="G13" s="12"/>
      <c r="H13">
        <v>4.1100000000000003</v>
      </c>
      <c r="I13">
        <v>8.2189999999999994</v>
      </c>
      <c r="J13">
        <v>5.4790000000000001</v>
      </c>
    </row>
    <row r="14" spans="1:25" ht="16" hidden="1" customHeight="1" x14ac:dyDescent="0.2">
      <c r="A14" t="s">
        <v>16</v>
      </c>
      <c r="B14">
        <v>95.991</v>
      </c>
      <c r="C14" t="s">
        <v>21</v>
      </c>
      <c r="D14">
        <v>66.436999999999998</v>
      </c>
      <c r="E14">
        <v>65.753</v>
      </c>
      <c r="F14" s="12"/>
      <c r="G14" s="12"/>
      <c r="H14">
        <v>95.89</v>
      </c>
      <c r="I14">
        <v>91.781000000000006</v>
      </c>
      <c r="J14">
        <v>94.521000000000001</v>
      </c>
    </row>
    <row r="15" spans="1:25" ht="16" hidden="1" customHeight="1" x14ac:dyDescent="0.2">
      <c r="A15" t="s">
        <v>17</v>
      </c>
      <c r="B15">
        <v>38.493000000000002</v>
      </c>
      <c r="C15">
        <v>100</v>
      </c>
      <c r="D15">
        <v>0.41099999999999998</v>
      </c>
      <c r="E15">
        <v>0</v>
      </c>
      <c r="F15" s="12"/>
      <c r="G15" s="12"/>
      <c r="H15">
        <v>0</v>
      </c>
      <c r="I15">
        <v>0</v>
      </c>
      <c r="J15">
        <v>0</v>
      </c>
    </row>
    <row r="16" spans="1:25" ht="16" hidden="1" customHeight="1" x14ac:dyDescent="0.2">
      <c r="A16" t="s">
        <v>18</v>
      </c>
      <c r="B16">
        <v>0</v>
      </c>
      <c r="C16">
        <v>0</v>
      </c>
      <c r="D16">
        <v>0</v>
      </c>
      <c r="E16">
        <v>0</v>
      </c>
      <c r="F16" s="12"/>
      <c r="G16" s="12"/>
      <c r="H16">
        <v>0</v>
      </c>
      <c r="I16">
        <v>0</v>
      </c>
      <c r="J16">
        <v>0</v>
      </c>
    </row>
    <row r="17" spans="1:25" x14ac:dyDescent="0.2">
      <c r="A17" t="s">
        <v>49</v>
      </c>
      <c r="B17" s="16">
        <v>2.0550000000000002</v>
      </c>
      <c r="C17" s="16">
        <v>0</v>
      </c>
      <c r="D17" s="16">
        <v>34</v>
      </c>
      <c r="E17" s="16">
        <v>34</v>
      </c>
      <c r="F17" s="12">
        <v>23</v>
      </c>
      <c r="G17" s="12">
        <v>3.64</v>
      </c>
      <c r="H17" s="16">
        <v>4.1100000000000003</v>
      </c>
      <c r="I17" s="16">
        <v>7</v>
      </c>
      <c r="J17" s="16">
        <v>5.4790000000000001</v>
      </c>
    </row>
    <row r="18" spans="1:25" ht="16" customHeight="1" x14ac:dyDescent="0.2">
      <c r="A18" t="s">
        <v>19</v>
      </c>
      <c r="B18" s="10">
        <v>0.21</v>
      </c>
      <c r="C18" s="10">
        <v>8.83</v>
      </c>
      <c r="D18" s="10">
        <v>3.7999999999999999E-2</v>
      </c>
      <c r="E18" s="10">
        <v>0.77</v>
      </c>
      <c r="F18" s="11">
        <v>0.22</v>
      </c>
      <c r="G18" s="21"/>
      <c r="H18" s="10">
        <v>0.12</v>
      </c>
      <c r="I18" s="10">
        <v>2.7</v>
      </c>
      <c r="J18" s="10">
        <v>0.36</v>
      </c>
      <c r="N18" s="10">
        <f>D18/F18</f>
        <v>0.17272727272727273</v>
      </c>
    </row>
    <row r="19" spans="1:25" ht="16" hidden="1" customHeight="1" x14ac:dyDescent="0.2">
      <c r="A19" t="s">
        <v>20</v>
      </c>
      <c r="B19" s="10">
        <v>2.9000000000000001E-2</v>
      </c>
      <c r="C19" s="10">
        <v>8.3000000000000004E-2</v>
      </c>
      <c r="D19" s="10">
        <v>0.23</v>
      </c>
      <c r="E19" s="10">
        <v>2E-3</v>
      </c>
      <c r="F19" s="12"/>
      <c r="G19" s="21"/>
      <c r="H19" s="10">
        <v>2E-3</v>
      </c>
      <c r="I19" s="10">
        <v>0.16900000000000001</v>
      </c>
      <c r="J19" s="10">
        <v>2.4E-2</v>
      </c>
    </row>
    <row r="20" spans="1:25" ht="16" customHeight="1" x14ac:dyDescent="0.2">
      <c r="A20" t="s">
        <v>23</v>
      </c>
      <c r="B20" s="10">
        <v>0.5</v>
      </c>
      <c r="C20" s="10">
        <v>7.0000000000000007E-2</v>
      </c>
      <c r="D20" s="10">
        <v>32.42</v>
      </c>
      <c r="E20" s="10">
        <v>41.21</v>
      </c>
      <c r="F20" s="12">
        <f>1.69*1000</f>
        <v>1690</v>
      </c>
      <c r="G20" s="12">
        <f>0.35*1000</f>
        <v>350</v>
      </c>
      <c r="H20" s="10">
        <v>0.28000000000000003</v>
      </c>
      <c r="I20" s="10">
        <v>0.42</v>
      </c>
      <c r="J20" s="10">
        <v>2.14</v>
      </c>
      <c r="M20" s="18">
        <f>F20/D20</f>
        <v>52.128315854410857</v>
      </c>
      <c r="P20">
        <v>63586</v>
      </c>
      <c r="Q20">
        <v>93</v>
      </c>
      <c r="R20">
        <v>266</v>
      </c>
      <c r="S20">
        <v>678</v>
      </c>
      <c r="T20">
        <v>52</v>
      </c>
      <c r="U20">
        <v>7</v>
      </c>
      <c r="V20">
        <v>7.0999999999999994E-2</v>
      </c>
      <c r="X20" s="10">
        <f>F18/V20</f>
        <v>3.098591549295775</v>
      </c>
      <c r="Y20" s="10">
        <f>D18/V20</f>
        <v>0.53521126760563387</v>
      </c>
    </row>
    <row r="21" spans="1:25" s="4" customFormat="1" x14ac:dyDescent="0.2">
      <c r="C21" s="25" t="s">
        <v>10</v>
      </c>
      <c r="D21" s="25"/>
      <c r="E21" s="25"/>
      <c r="F21" s="15"/>
      <c r="G21" s="15"/>
    </row>
    <row r="22" spans="1:25" x14ac:dyDescent="0.2">
      <c r="B22" s="3" t="s">
        <v>2</v>
      </c>
      <c r="C22" s="3" t="s">
        <v>4</v>
      </c>
      <c r="D22" s="3" t="s">
        <v>1</v>
      </c>
      <c r="E22" s="3" t="s">
        <v>3</v>
      </c>
      <c r="F22" s="14" t="s">
        <v>0</v>
      </c>
      <c r="G22" s="14" t="s">
        <v>35</v>
      </c>
      <c r="H22" s="3" t="s">
        <v>5</v>
      </c>
      <c r="I22" s="3" t="s">
        <v>6</v>
      </c>
      <c r="J22" s="3" t="s">
        <v>7</v>
      </c>
    </row>
    <row r="23" spans="1:25" ht="16" hidden="1" customHeight="1" x14ac:dyDescent="0.2">
      <c r="A23" t="s">
        <v>15</v>
      </c>
      <c r="B23">
        <v>55.08</v>
      </c>
      <c r="C23">
        <v>55.780999999999999</v>
      </c>
      <c r="D23">
        <v>59.08</v>
      </c>
      <c r="E23">
        <v>59.12</v>
      </c>
      <c r="F23" s="12"/>
      <c r="G23" s="12"/>
      <c r="H23">
        <v>38.06</v>
      </c>
      <c r="I23">
        <v>47.38</v>
      </c>
      <c r="J23">
        <v>43.3</v>
      </c>
    </row>
    <row r="24" spans="1:25" ht="16" hidden="1" customHeight="1" x14ac:dyDescent="0.2">
      <c r="A24" t="s">
        <v>16</v>
      </c>
      <c r="B24">
        <v>44.92</v>
      </c>
      <c r="C24">
        <v>44.219000000000001</v>
      </c>
      <c r="D24">
        <v>40.92</v>
      </c>
      <c r="E24">
        <v>40.880000000000003</v>
      </c>
      <c r="F24" s="12"/>
      <c r="G24" s="12"/>
      <c r="H24">
        <v>61.94</v>
      </c>
      <c r="I24">
        <v>52.62</v>
      </c>
      <c r="J24">
        <v>56.7</v>
      </c>
    </row>
    <row r="25" spans="1:25" ht="16" hidden="1" customHeight="1" x14ac:dyDescent="0.2">
      <c r="A25" t="s">
        <v>17</v>
      </c>
      <c r="B25">
        <v>0</v>
      </c>
      <c r="C25">
        <v>45.86</v>
      </c>
      <c r="D25">
        <v>0</v>
      </c>
      <c r="E25">
        <v>0</v>
      </c>
      <c r="F25" s="12"/>
      <c r="G25" s="12"/>
      <c r="H25">
        <v>0</v>
      </c>
      <c r="I25">
        <v>0</v>
      </c>
      <c r="J25">
        <v>0</v>
      </c>
    </row>
    <row r="26" spans="1:25" ht="16" hidden="1" customHeight="1" x14ac:dyDescent="0.2">
      <c r="A26" t="s">
        <v>18</v>
      </c>
      <c r="B26">
        <v>0</v>
      </c>
      <c r="C26">
        <v>0</v>
      </c>
      <c r="D26">
        <v>0</v>
      </c>
      <c r="E26">
        <v>0</v>
      </c>
      <c r="F26" s="12"/>
      <c r="G26" s="12"/>
      <c r="H26">
        <v>0</v>
      </c>
      <c r="I26">
        <v>0</v>
      </c>
      <c r="J26">
        <v>0</v>
      </c>
    </row>
    <row r="27" spans="1:25" x14ac:dyDescent="0.2">
      <c r="A27" t="s">
        <v>49</v>
      </c>
      <c r="B27" s="16">
        <v>55.08</v>
      </c>
      <c r="C27" s="16">
        <v>31</v>
      </c>
      <c r="D27" s="16">
        <v>59.08</v>
      </c>
      <c r="E27" s="16">
        <v>59.12</v>
      </c>
      <c r="F27" s="12">
        <v>64</v>
      </c>
      <c r="G27" s="12">
        <v>29.57</v>
      </c>
      <c r="H27" s="16">
        <v>38.06</v>
      </c>
      <c r="I27" s="16">
        <v>48</v>
      </c>
      <c r="J27" s="16">
        <v>43.3</v>
      </c>
    </row>
    <row r="28" spans="1:25" x14ac:dyDescent="0.2">
      <c r="A28" t="s">
        <v>19</v>
      </c>
      <c r="B28" s="17">
        <v>2E-3</v>
      </c>
      <c r="C28" s="10">
        <v>5.53</v>
      </c>
      <c r="D28" s="10">
        <v>0.1</v>
      </c>
      <c r="E28" s="10">
        <v>0.17</v>
      </c>
      <c r="F28" s="11">
        <v>0.2</v>
      </c>
      <c r="G28" s="21"/>
      <c r="H28" s="17">
        <v>2E-3</v>
      </c>
      <c r="I28" s="10">
        <v>0.43</v>
      </c>
      <c r="J28" s="10">
        <v>0.13</v>
      </c>
      <c r="N28" s="10">
        <f>D28/F28</f>
        <v>0.5</v>
      </c>
    </row>
    <row r="29" spans="1:25" ht="16" hidden="1" customHeight="1" x14ac:dyDescent="0.2">
      <c r="A29" t="s">
        <v>20</v>
      </c>
      <c r="B29" s="10">
        <v>5.0000000000000001E-3</v>
      </c>
      <c r="C29" s="10">
        <v>3.3000000000000002E-2</v>
      </c>
      <c r="D29" s="10">
        <v>3.1E-2</v>
      </c>
      <c r="E29" s="10">
        <v>1E-3</v>
      </c>
      <c r="F29" s="12"/>
      <c r="G29" s="12"/>
      <c r="H29" s="10">
        <v>1E-3</v>
      </c>
      <c r="I29" s="10">
        <v>0.03</v>
      </c>
      <c r="J29" s="10">
        <v>8.0000000000000002E-3</v>
      </c>
    </row>
    <row r="30" spans="1:25" x14ac:dyDescent="0.2">
      <c r="A30" t="s">
        <v>23</v>
      </c>
      <c r="B30" s="10">
        <v>0.28000000000000003</v>
      </c>
      <c r="C30" s="10">
        <v>0.5</v>
      </c>
      <c r="D30" s="10">
        <v>49.7</v>
      </c>
      <c r="E30" s="10">
        <v>24.14</v>
      </c>
      <c r="F30" s="12">
        <f>0.8*1000</f>
        <v>800</v>
      </c>
      <c r="G30" s="12">
        <f>0.11*1000</f>
        <v>110</v>
      </c>
      <c r="H30" s="10">
        <v>0</v>
      </c>
      <c r="I30" s="10">
        <v>0.64</v>
      </c>
      <c r="J30" s="10">
        <v>3.07</v>
      </c>
      <c r="M30" s="10">
        <f>F30/D30</f>
        <v>16.096579476861166</v>
      </c>
      <c r="P30">
        <v>54727</v>
      </c>
      <c r="Q30">
        <v>11</v>
      </c>
      <c r="R30">
        <v>18</v>
      </c>
      <c r="S30">
        <v>4643</v>
      </c>
      <c r="T30">
        <v>357</v>
      </c>
      <c r="U30">
        <v>5</v>
      </c>
      <c r="V30" s="17">
        <v>3.4200000000000001E-2</v>
      </c>
      <c r="X30" s="10">
        <f>F28/V30</f>
        <v>5.8479532163742691</v>
      </c>
      <c r="Y30" s="10">
        <f>D28/V30</f>
        <v>2.9239766081871346</v>
      </c>
    </row>
    <row r="31" spans="1:25" s="4" customFormat="1" x14ac:dyDescent="0.2">
      <c r="C31" s="23" t="s">
        <v>11</v>
      </c>
      <c r="D31" s="23"/>
      <c r="E31" s="23"/>
      <c r="F31" s="13"/>
      <c r="G31" s="13"/>
    </row>
    <row r="32" spans="1:25" x14ac:dyDescent="0.2">
      <c r="B32" s="3" t="s">
        <v>2</v>
      </c>
      <c r="C32" s="3" t="s">
        <v>4</v>
      </c>
      <c r="D32" s="3" t="s">
        <v>1</v>
      </c>
      <c r="E32" s="3" t="s">
        <v>3</v>
      </c>
      <c r="F32" s="14" t="s">
        <v>0</v>
      </c>
      <c r="G32" s="14" t="s">
        <v>35</v>
      </c>
      <c r="H32" s="3" t="s">
        <v>5</v>
      </c>
      <c r="I32" s="3" t="s">
        <v>6</v>
      </c>
      <c r="J32" s="3" t="s">
        <v>7</v>
      </c>
    </row>
    <row r="33" spans="1:25" ht="16" hidden="1" customHeight="1" x14ac:dyDescent="0.2">
      <c r="A33" t="s">
        <v>15</v>
      </c>
      <c r="B33">
        <v>5.7030000000000003</v>
      </c>
      <c r="C33">
        <v>58.49</v>
      </c>
      <c r="D33">
        <v>21.655000000000001</v>
      </c>
      <c r="E33">
        <v>26.513999999999999</v>
      </c>
      <c r="F33" s="12"/>
      <c r="G33" s="12"/>
      <c r="H33">
        <v>11.561</v>
      </c>
      <c r="I33">
        <v>31.068999999999999</v>
      </c>
      <c r="J33">
        <v>17.13</v>
      </c>
    </row>
    <row r="34" spans="1:25" ht="16" hidden="1" customHeight="1" x14ac:dyDescent="0.2">
      <c r="A34" t="s">
        <v>16</v>
      </c>
      <c r="B34">
        <v>94.296999999999997</v>
      </c>
      <c r="C34">
        <v>41.51</v>
      </c>
      <c r="D34">
        <v>78.344999999999999</v>
      </c>
      <c r="E34">
        <v>73.486000000000004</v>
      </c>
      <c r="F34" s="12"/>
      <c r="G34" s="12"/>
      <c r="H34">
        <v>88.438999999999993</v>
      </c>
      <c r="I34">
        <v>68.930999999999997</v>
      </c>
      <c r="J34">
        <v>82.87</v>
      </c>
    </row>
    <row r="35" spans="1:25" ht="16" hidden="1" customHeight="1" x14ac:dyDescent="0.2">
      <c r="A35" t="s">
        <v>17</v>
      </c>
      <c r="B35">
        <v>0.122</v>
      </c>
      <c r="C35">
        <v>63.226999999999997</v>
      </c>
      <c r="D35">
        <v>3.4870000000000001</v>
      </c>
      <c r="E35">
        <v>7.6420000000000003</v>
      </c>
      <c r="F35" s="12"/>
      <c r="G35" s="12"/>
      <c r="H35">
        <v>1.804</v>
      </c>
      <c r="I35">
        <v>1.804</v>
      </c>
      <c r="J35">
        <v>0</v>
      </c>
    </row>
    <row r="36" spans="1:25" hidden="1" x14ac:dyDescent="0.2">
      <c r="A36" t="s">
        <v>18</v>
      </c>
      <c r="B36">
        <v>0</v>
      </c>
      <c r="C36">
        <v>0</v>
      </c>
      <c r="D36">
        <v>0</v>
      </c>
      <c r="E36">
        <v>0</v>
      </c>
      <c r="F36" s="12"/>
      <c r="G36" s="12"/>
      <c r="H36">
        <v>0</v>
      </c>
      <c r="I36">
        <v>0</v>
      </c>
      <c r="J36">
        <v>0</v>
      </c>
    </row>
    <row r="37" spans="1:25" x14ac:dyDescent="0.2">
      <c r="A37" t="s">
        <v>49</v>
      </c>
      <c r="B37" s="16">
        <v>5.6959999999999997</v>
      </c>
      <c r="C37" s="16">
        <v>23</v>
      </c>
      <c r="D37" s="16">
        <v>22</v>
      </c>
      <c r="E37" s="16">
        <v>24.488</v>
      </c>
      <c r="F37" s="12">
        <v>29</v>
      </c>
      <c r="G37" s="12">
        <v>2.1800000000000002</v>
      </c>
      <c r="H37" s="16">
        <v>11.352</v>
      </c>
      <c r="I37" s="16">
        <v>32</v>
      </c>
      <c r="J37" s="16">
        <v>18</v>
      </c>
    </row>
    <row r="38" spans="1:25" x14ac:dyDescent="0.2">
      <c r="A38" t="s">
        <v>19</v>
      </c>
      <c r="B38" s="10">
        <v>0.93</v>
      </c>
      <c r="C38" s="10">
        <v>11.9</v>
      </c>
      <c r="D38" s="10">
        <v>1.7</v>
      </c>
      <c r="E38" s="10">
        <v>1.95</v>
      </c>
      <c r="F38" s="11">
        <v>0.26</v>
      </c>
      <c r="G38" s="21"/>
      <c r="H38" s="10">
        <v>0.26</v>
      </c>
      <c r="I38" s="10">
        <v>3.19</v>
      </c>
      <c r="J38" s="10">
        <v>0.52</v>
      </c>
      <c r="N38" s="10">
        <f>D38/F38</f>
        <v>6.5384615384615383</v>
      </c>
    </row>
    <row r="39" spans="1:25" hidden="1" x14ac:dyDescent="0.2">
      <c r="A39" t="s">
        <v>20</v>
      </c>
      <c r="B39" s="10">
        <v>0.13400000000000001</v>
      </c>
      <c r="C39" s="10">
        <v>9.1999999999999998E-2</v>
      </c>
      <c r="D39" s="10">
        <v>0.251</v>
      </c>
      <c r="E39" s="10">
        <v>7.0000000000000001E-3</v>
      </c>
      <c r="F39" s="12"/>
      <c r="G39" s="12"/>
      <c r="H39" s="10">
        <v>5.0000000000000001E-3</v>
      </c>
      <c r="I39" s="10">
        <v>0.11700000000000001</v>
      </c>
      <c r="J39" s="10">
        <v>3.6999999999999998E-2</v>
      </c>
    </row>
    <row r="40" spans="1:25" x14ac:dyDescent="0.2">
      <c r="A40" t="s">
        <v>23</v>
      </c>
      <c r="B40" s="10">
        <v>2.35</v>
      </c>
      <c r="C40" s="10">
        <v>0.42</v>
      </c>
      <c r="D40" s="10">
        <v>69.42</v>
      </c>
      <c r="E40" s="10">
        <v>7.07</v>
      </c>
      <c r="F40" s="12">
        <f>0.59*1000</f>
        <v>590</v>
      </c>
      <c r="G40" s="12">
        <f>26.4*1000</f>
        <v>26400</v>
      </c>
      <c r="H40" s="10">
        <v>1.07</v>
      </c>
      <c r="I40" s="10">
        <v>0.92</v>
      </c>
      <c r="J40" s="10">
        <v>17.920000000000002</v>
      </c>
      <c r="M40" s="10">
        <f>F40/D40</f>
        <v>8.4989916450590606</v>
      </c>
      <c r="P40">
        <v>98575</v>
      </c>
      <c r="Q40">
        <v>21</v>
      </c>
      <c r="R40">
        <v>5243</v>
      </c>
      <c r="S40">
        <v>4581</v>
      </c>
      <c r="T40">
        <v>352</v>
      </c>
      <c r="U40">
        <v>3</v>
      </c>
      <c r="V40">
        <v>0.16</v>
      </c>
      <c r="X40" s="10">
        <f>F38/V40</f>
        <v>1.625</v>
      </c>
      <c r="Y40" s="10">
        <f>D38/V40</f>
        <v>10.625</v>
      </c>
    </row>
    <row r="41" spans="1:25" s="4" customFormat="1" x14ac:dyDescent="0.2">
      <c r="C41" s="23" t="s">
        <v>12</v>
      </c>
      <c r="D41" s="23"/>
      <c r="E41" s="23"/>
      <c r="F41" s="13"/>
      <c r="G41" s="13"/>
    </row>
    <row r="42" spans="1:25" x14ac:dyDescent="0.2">
      <c r="B42" s="3" t="s">
        <v>2</v>
      </c>
      <c r="C42" s="3" t="s">
        <v>4</v>
      </c>
      <c r="D42" s="3" t="s">
        <v>1</v>
      </c>
      <c r="E42" s="3" t="s">
        <v>3</v>
      </c>
      <c r="F42" s="14" t="s">
        <v>0</v>
      </c>
      <c r="G42" s="14" t="s">
        <v>35</v>
      </c>
      <c r="H42" s="3" t="s">
        <v>5</v>
      </c>
      <c r="I42" s="3" t="s">
        <v>6</v>
      </c>
      <c r="J42" s="3" t="s">
        <v>7</v>
      </c>
    </row>
    <row r="43" spans="1:25" hidden="1" x14ac:dyDescent="0.2">
      <c r="A43" t="s">
        <v>15</v>
      </c>
      <c r="B43">
        <v>3.46</v>
      </c>
      <c r="C43">
        <v>83.728999999999999</v>
      </c>
      <c r="D43">
        <v>80.400000000000006</v>
      </c>
      <c r="E43">
        <v>80.56</v>
      </c>
      <c r="F43" s="12"/>
      <c r="G43" s="12"/>
      <c r="H43">
        <v>16.12</v>
      </c>
      <c r="I43">
        <v>80.599999999999994</v>
      </c>
      <c r="J43">
        <v>64.239999999999995</v>
      </c>
    </row>
    <row r="44" spans="1:25" hidden="1" x14ac:dyDescent="0.2">
      <c r="A44" t="s">
        <v>16</v>
      </c>
      <c r="B44">
        <v>96.54</v>
      </c>
      <c r="C44">
        <v>16.271000000000001</v>
      </c>
      <c r="D44">
        <v>19.600000000000001</v>
      </c>
      <c r="E44">
        <v>19.440000000000001</v>
      </c>
      <c r="F44" s="12"/>
      <c r="G44" s="12"/>
      <c r="H44">
        <v>83.88</v>
      </c>
      <c r="I44">
        <v>19.399999999999999</v>
      </c>
      <c r="J44">
        <v>35.76</v>
      </c>
    </row>
    <row r="45" spans="1:25" hidden="1" x14ac:dyDescent="0.2">
      <c r="A45" t="s">
        <v>17</v>
      </c>
      <c r="B45">
        <v>0</v>
      </c>
      <c r="C45">
        <v>6.58</v>
      </c>
      <c r="D45">
        <v>0</v>
      </c>
      <c r="E45">
        <v>0</v>
      </c>
      <c r="F45" s="12"/>
      <c r="G45" s="12"/>
      <c r="H45">
        <v>0</v>
      </c>
      <c r="I45">
        <v>0</v>
      </c>
      <c r="J45">
        <v>0</v>
      </c>
    </row>
    <row r="46" spans="1:25" hidden="1" x14ac:dyDescent="0.2">
      <c r="A46" t="s">
        <v>18</v>
      </c>
      <c r="B46">
        <v>0</v>
      </c>
      <c r="C46">
        <v>0</v>
      </c>
      <c r="D46">
        <v>0</v>
      </c>
      <c r="E46">
        <v>0</v>
      </c>
      <c r="F46" s="12"/>
      <c r="G46" s="12"/>
      <c r="H46">
        <v>0</v>
      </c>
      <c r="I46">
        <v>0</v>
      </c>
      <c r="J46">
        <v>0</v>
      </c>
    </row>
    <row r="47" spans="1:25" x14ac:dyDescent="0.2">
      <c r="A47" t="s">
        <v>49</v>
      </c>
      <c r="B47" s="16">
        <v>3.46</v>
      </c>
      <c r="C47" s="16">
        <v>79</v>
      </c>
      <c r="D47" s="16">
        <v>80.400000000000006</v>
      </c>
      <c r="E47" s="16">
        <v>80</v>
      </c>
      <c r="F47" s="12">
        <v>88</v>
      </c>
      <c r="G47" s="12">
        <v>6.24</v>
      </c>
      <c r="H47" s="16">
        <v>16.12</v>
      </c>
      <c r="I47" s="16">
        <v>80.599999999999994</v>
      </c>
      <c r="J47" s="16">
        <v>65</v>
      </c>
    </row>
    <row r="48" spans="1:25" x14ac:dyDescent="0.2">
      <c r="A48" t="s">
        <v>19</v>
      </c>
      <c r="B48" s="10">
        <v>2.1999999999999999E-2</v>
      </c>
      <c r="C48" s="10">
        <v>87.4</v>
      </c>
      <c r="D48" s="10">
        <v>0.11</v>
      </c>
      <c r="E48" s="10">
        <v>0.21</v>
      </c>
      <c r="F48" s="11">
        <v>0.15</v>
      </c>
      <c r="G48" s="21"/>
      <c r="H48" s="10">
        <v>8.0000000000000002E-3</v>
      </c>
      <c r="I48" s="10">
        <v>1.68</v>
      </c>
      <c r="J48" s="10">
        <v>1.39</v>
      </c>
      <c r="N48" s="10">
        <f>D48/F48</f>
        <v>0.73333333333333339</v>
      </c>
    </row>
    <row r="49" spans="1:25" hidden="1" x14ac:dyDescent="0.2">
      <c r="A49" t="s">
        <v>20</v>
      </c>
      <c r="B49" s="10">
        <v>0.13100000000000001</v>
      </c>
      <c r="C49" s="10">
        <v>0.31900000000000001</v>
      </c>
      <c r="D49" s="10">
        <v>0.315</v>
      </c>
      <c r="E49" s="10">
        <v>2E-3</v>
      </c>
      <c r="F49" s="12"/>
      <c r="G49" s="12"/>
      <c r="H49" s="10">
        <v>1.6E-2</v>
      </c>
      <c r="I49" s="10">
        <v>0.71699999999999997</v>
      </c>
      <c r="J49" s="10">
        <v>0.158</v>
      </c>
    </row>
    <row r="50" spans="1:25" x14ac:dyDescent="0.2">
      <c r="A50" t="s">
        <v>23</v>
      </c>
      <c r="B50" s="10">
        <v>0.28000000000000003</v>
      </c>
      <c r="C50" s="10">
        <v>0.5</v>
      </c>
      <c r="D50" s="10">
        <v>15.7</v>
      </c>
      <c r="E50" s="10">
        <v>7.35</v>
      </c>
      <c r="F50" s="12">
        <f>0.43*1000</f>
        <v>430</v>
      </c>
      <c r="G50" s="12">
        <f xml:space="preserve"> 0.77*1000</f>
        <v>770</v>
      </c>
      <c r="H50" s="10">
        <v>0.14000000000000001</v>
      </c>
      <c r="I50" s="10">
        <v>0.21</v>
      </c>
      <c r="J50" s="10">
        <v>4.1399999999999997</v>
      </c>
      <c r="M50" s="10">
        <f>F50/D50</f>
        <v>27.388535031847134</v>
      </c>
      <c r="P50">
        <v>620521</v>
      </c>
      <c r="Q50">
        <v>133</v>
      </c>
      <c r="R50">
        <v>75</v>
      </c>
      <c r="S50">
        <v>4643</v>
      </c>
      <c r="T50">
        <v>357</v>
      </c>
      <c r="U50">
        <v>5</v>
      </c>
      <c r="V50">
        <v>0.54</v>
      </c>
      <c r="X50" s="10">
        <f>F48/V50</f>
        <v>0.27777777777777773</v>
      </c>
      <c r="Y50" s="10">
        <f>D48/V50</f>
        <v>0.20370370370370369</v>
      </c>
    </row>
    <row r="51" spans="1:25" s="4" customFormat="1" x14ac:dyDescent="0.2">
      <c r="C51" s="23" t="s">
        <v>13</v>
      </c>
      <c r="D51" s="23"/>
      <c r="E51" s="23"/>
      <c r="F51" s="13"/>
      <c r="G51" s="13"/>
    </row>
    <row r="52" spans="1:25" x14ac:dyDescent="0.2">
      <c r="B52" s="3" t="s">
        <v>2</v>
      </c>
      <c r="C52" s="3" t="s">
        <v>4</v>
      </c>
      <c r="D52" s="3" t="s">
        <v>1</v>
      </c>
      <c r="E52" s="3" t="s">
        <v>3</v>
      </c>
      <c r="F52" s="14" t="s">
        <v>0</v>
      </c>
      <c r="G52" s="14" t="s">
        <v>35</v>
      </c>
      <c r="H52" s="3" t="s">
        <v>5</v>
      </c>
      <c r="I52" s="3" t="s">
        <v>6</v>
      </c>
      <c r="J52" s="3" t="s">
        <v>7</v>
      </c>
    </row>
    <row r="53" spans="1:25" hidden="1" x14ac:dyDescent="0.2">
      <c r="A53" t="s">
        <v>15</v>
      </c>
      <c r="B53">
        <v>32.366</v>
      </c>
      <c r="C53">
        <v>41.103000000000002</v>
      </c>
      <c r="D53">
        <v>41.326000000000001</v>
      </c>
      <c r="E53">
        <v>36.713999999999999</v>
      </c>
      <c r="F53" s="12"/>
      <c r="G53" s="12"/>
      <c r="H53">
        <v>25.684999999999999</v>
      </c>
      <c r="I53">
        <v>22.35</v>
      </c>
      <c r="J53">
        <v>24.228999999999999</v>
      </c>
    </row>
    <row r="54" spans="1:25" hidden="1" x14ac:dyDescent="0.2">
      <c r="A54" t="s">
        <v>16</v>
      </c>
      <c r="B54">
        <v>67.634</v>
      </c>
      <c r="C54">
        <v>58.896999999999998</v>
      </c>
      <c r="D54">
        <v>58.673999999999999</v>
      </c>
      <c r="E54">
        <v>63.286000000000001</v>
      </c>
      <c r="F54" s="12"/>
      <c r="G54" s="12"/>
      <c r="H54">
        <v>74.314999999999998</v>
      </c>
      <c r="I54">
        <v>77.650000000000006</v>
      </c>
      <c r="J54">
        <v>75.771000000000001</v>
      </c>
    </row>
    <row r="55" spans="1:25" hidden="1" x14ac:dyDescent="0.2">
      <c r="A55" t="s">
        <v>17</v>
      </c>
      <c r="B55">
        <v>1.631</v>
      </c>
      <c r="C55">
        <v>95.403999999999996</v>
      </c>
      <c r="D55">
        <v>0.127</v>
      </c>
      <c r="E55">
        <v>0.49099999999999999</v>
      </c>
      <c r="F55" s="12"/>
      <c r="G55" s="12"/>
      <c r="H55">
        <v>1.1000000000000001</v>
      </c>
      <c r="I55">
        <v>1.1000000000000001</v>
      </c>
      <c r="J55">
        <v>0</v>
      </c>
    </row>
    <row r="56" spans="1:25" hidden="1" x14ac:dyDescent="0.2">
      <c r="A56" t="s">
        <v>18</v>
      </c>
      <c r="B56">
        <v>0</v>
      </c>
      <c r="C56">
        <v>0</v>
      </c>
      <c r="D56">
        <v>0</v>
      </c>
      <c r="E56">
        <v>0</v>
      </c>
      <c r="F56" s="12"/>
      <c r="G56" s="12"/>
      <c r="H56">
        <v>0</v>
      </c>
      <c r="I56">
        <v>0</v>
      </c>
      <c r="J56">
        <v>0</v>
      </c>
    </row>
    <row r="57" spans="1:25" x14ac:dyDescent="0.2">
      <c r="A57" t="s">
        <v>49</v>
      </c>
      <c r="B57" s="16">
        <v>30</v>
      </c>
      <c r="C57" s="16">
        <v>1</v>
      </c>
      <c r="D57" s="16">
        <v>37</v>
      </c>
      <c r="E57" s="16">
        <v>29</v>
      </c>
      <c r="F57" s="12">
        <v>34</v>
      </c>
      <c r="G57" s="22">
        <v>0.6</v>
      </c>
      <c r="H57" s="16">
        <v>23</v>
      </c>
      <c r="I57" s="16">
        <v>20</v>
      </c>
      <c r="J57" s="16">
        <v>20</v>
      </c>
    </row>
    <row r="58" spans="1:25" x14ac:dyDescent="0.2">
      <c r="A58" t="s">
        <v>19</v>
      </c>
      <c r="B58" s="10">
        <v>8.3000000000000007</v>
      </c>
      <c r="C58" s="10">
        <v>155.87</v>
      </c>
      <c r="D58" s="10">
        <v>100.08</v>
      </c>
      <c r="E58" s="10">
        <v>106.14</v>
      </c>
      <c r="F58" s="11">
        <v>2.25</v>
      </c>
      <c r="G58" s="21"/>
      <c r="H58" s="10">
        <v>26</v>
      </c>
      <c r="I58" s="10">
        <v>37.6</v>
      </c>
      <c r="J58" s="10">
        <v>5.97</v>
      </c>
      <c r="N58" s="10">
        <f>D58/F58</f>
        <v>44.48</v>
      </c>
    </row>
    <row r="59" spans="1:25" hidden="1" x14ac:dyDescent="0.2">
      <c r="A59" t="s">
        <v>20</v>
      </c>
      <c r="B59" s="10">
        <v>5.843</v>
      </c>
      <c r="C59" s="10">
        <v>1.6910000000000001</v>
      </c>
      <c r="D59" s="10">
        <v>12.717000000000001</v>
      </c>
      <c r="E59" s="10">
        <v>0.45500000000000002</v>
      </c>
      <c r="F59" s="12"/>
      <c r="G59" s="12"/>
      <c r="H59" s="10">
        <v>0.16300000000000001</v>
      </c>
      <c r="I59" s="10">
        <v>2.38</v>
      </c>
      <c r="J59" s="10">
        <v>0.40400000000000003</v>
      </c>
    </row>
    <row r="60" spans="1:25" x14ac:dyDescent="0.2">
      <c r="A60" t="s">
        <v>23</v>
      </c>
      <c r="B60" s="10">
        <v>25</v>
      </c>
      <c r="C60" s="10">
        <v>4.2300000000000004</v>
      </c>
      <c r="D60" s="10">
        <v>5990</v>
      </c>
      <c r="E60" s="10">
        <v>5897</v>
      </c>
      <c r="F60" s="12">
        <f>344*1000</f>
        <v>344000</v>
      </c>
      <c r="G60" s="12">
        <f>1992.633*1000</f>
        <v>1992633</v>
      </c>
      <c r="H60" s="10">
        <v>23.92</v>
      </c>
      <c r="I60" s="10">
        <v>9.92</v>
      </c>
      <c r="J60" s="10">
        <v>434</v>
      </c>
      <c r="M60" s="10">
        <f>F60/D60</f>
        <v>57.42904841402337</v>
      </c>
      <c r="P60">
        <v>1230568</v>
      </c>
      <c r="Q60">
        <v>29</v>
      </c>
      <c r="R60">
        <v>22042</v>
      </c>
      <c r="S60">
        <v>41786</v>
      </c>
      <c r="T60">
        <v>3214</v>
      </c>
      <c r="U60">
        <v>5</v>
      </c>
      <c r="V60">
        <v>2.2999999999999998</v>
      </c>
      <c r="X60" s="10">
        <f>F58/V60</f>
        <v>0.97826086956521752</v>
      </c>
      <c r="Y60" s="10">
        <f>D58/V60</f>
        <v>43.513043478260869</v>
      </c>
    </row>
    <row r="61" spans="1:25" s="4" customFormat="1" x14ac:dyDescent="0.2">
      <c r="C61" s="23" t="s">
        <v>14</v>
      </c>
      <c r="D61" s="23"/>
      <c r="E61" s="23"/>
      <c r="F61" s="13"/>
      <c r="G61" s="13"/>
    </row>
    <row r="62" spans="1:25" x14ac:dyDescent="0.2">
      <c r="B62" s="3" t="s">
        <v>2</v>
      </c>
      <c r="C62" s="3" t="s">
        <v>4</v>
      </c>
      <c r="D62" s="3" t="s">
        <v>1</v>
      </c>
      <c r="E62" s="3" t="s">
        <v>3</v>
      </c>
      <c r="F62" s="14" t="s">
        <v>0</v>
      </c>
      <c r="G62" s="14" t="s">
        <v>35</v>
      </c>
      <c r="H62" s="3" t="s">
        <v>5</v>
      </c>
      <c r="I62" s="3" t="s">
        <v>6</v>
      </c>
      <c r="J62" s="3" t="s">
        <v>7</v>
      </c>
    </row>
    <row r="63" spans="1:25" hidden="1" x14ac:dyDescent="0.2">
      <c r="A63" t="s">
        <v>15</v>
      </c>
      <c r="B63">
        <v>24.869</v>
      </c>
      <c r="C63">
        <v>60.908000000000001</v>
      </c>
      <c r="D63">
        <v>35.564999999999998</v>
      </c>
      <c r="E63">
        <v>34.033999999999999</v>
      </c>
      <c r="F63" s="12"/>
      <c r="G63" s="12"/>
      <c r="H63">
        <v>23.254000000000001</v>
      </c>
      <c r="I63">
        <v>26.04</v>
      </c>
      <c r="J63">
        <v>24.026</v>
      </c>
    </row>
    <row r="64" spans="1:25" hidden="1" x14ac:dyDescent="0.2">
      <c r="A64" t="s">
        <v>16</v>
      </c>
      <c r="B64">
        <v>75.131</v>
      </c>
      <c r="C64">
        <v>39.091999999999999</v>
      </c>
      <c r="D64">
        <v>64.435000000000002</v>
      </c>
      <c r="E64">
        <v>65.965999999999994</v>
      </c>
      <c r="F64" s="12"/>
      <c r="G64" s="12"/>
      <c r="H64">
        <v>76.745999999999995</v>
      </c>
      <c r="I64">
        <v>73.959999999999994</v>
      </c>
      <c r="J64">
        <v>75.974000000000004</v>
      </c>
    </row>
    <row r="65" spans="1:25" hidden="1" x14ac:dyDescent="0.2">
      <c r="A65" t="s">
        <v>17</v>
      </c>
      <c r="B65">
        <v>0.32</v>
      </c>
      <c r="C65">
        <v>88.18</v>
      </c>
      <c r="D65">
        <v>4.04</v>
      </c>
      <c r="E65">
        <v>0.74</v>
      </c>
      <c r="F65" s="12"/>
      <c r="G65" s="12"/>
      <c r="H65">
        <v>0.56000000000000005</v>
      </c>
      <c r="I65">
        <v>0.56000000000000005</v>
      </c>
      <c r="J65">
        <v>0</v>
      </c>
    </row>
    <row r="66" spans="1:25" hidden="1" x14ac:dyDescent="0.2">
      <c r="A66" t="s">
        <v>18</v>
      </c>
      <c r="B66">
        <v>0.36</v>
      </c>
      <c r="C66">
        <v>0.36</v>
      </c>
      <c r="D66">
        <v>0.36</v>
      </c>
      <c r="E66">
        <v>0.36</v>
      </c>
      <c r="F66" s="12"/>
      <c r="G66" s="12"/>
      <c r="H66">
        <v>0.36</v>
      </c>
      <c r="I66">
        <v>0.36</v>
      </c>
      <c r="J66">
        <v>0.36</v>
      </c>
    </row>
    <row r="67" spans="1:25" x14ac:dyDescent="0.2">
      <c r="A67" t="s">
        <v>49</v>
      </c>
      <c r="B67" s="16">
        <v>24.7</v>
      </c>
      <c r="C67" s="16">
        <v>6.98</v>
      </c>
      <c r="D67" s="16">
        <v>34</v>
      </c>
      <c r="E67" s="16">
        <v>33.659999999999997</v>
      </c>
      <c r="F67" s="12">
        <v>29</v>
      </c>
      <c r="G67" s="11">
        <v>0.38</v>
      </c>
      <c r="H67" s="16">
        <v>23.04</v>
      </c>
      <c r="I67" s="16">
        <v>25.8</v>
      </c>
      <c r="J67" s="16">
        <v>25</v>
      </c>
    </row>
    <row r="68" spans="1:25" x14ac:dyDescent="0.2">
      <c r="A68" t="s">
        <v>19</v>
      </c>
      <c r="B68" s="10">
        <v>0.83</v>
      </c>
      <c r="C68" s="10">
        <v>25.28</v>
      </c>
      <c r="D68" s="10">
        <v>1.36</v>
      </c>
      <c r="E68" s="10">
        <v>1.85</v>
      </c>
      <c r="F68" s="11">
        <v>0.61</v>
      </c>
      <c r="G68" s="21"/>
      <c r="H68" s="10">
        <v>0.32</v>
      </c>
      <c r="I68" s="10">
        <v>6.52</v>
      </c>
      <c r="J68" s="10">
        <v>1</v>
      </c>
      <c r="N68" s="10">
        <f>D68/F68</f>
        <v>2.2295081967213117</v>
      </c>
    </row>
    <row r="69" spans="1:25" hidden="1" x14ac:dyDescent="0.2">
      <c r="A69" t="s">
        <v>20</v>
      </c>
      <c r="B69" s="10">
        <v>8.5999999999999993E-2</v>
      </c>
      <c r="C69" s="10">
        <v>0.24299999999999999</v>
      </c>
      <c r="D69" s="10">
        <v>0.48599999999999999</v>
      </c>
      <c r="E69" s="10">
        <v>8.0000000000000002E-3</v>
      </c>
      <c r="F69" s="11"/>
      <c r="G69" s="11"/>
      <c r="H69" s="10">
        <v>1.0999999999999999E-2</v>
      </c>
      <c r="I69" s="10">
        <v>0.27400000000000002</v>
      </c>
      <c r="J69" s="10">
        <v>4.1000000000000002E-2</v>
      </c>
    </row>
    <row r="70" spans="1:25" x14ac:dyDescent="0.2">
      <c r="A70" t="s">
        <v>23</v>
      </c>
      <c r="B70" s="10">
        <v>0.56999999999999995</v>
      </c>
      <c r="C70" s="10">
        <v>0.56999999999999995</v>
      </c>
      <c r="D70" s="10">
        <v>65.209999999999994</v>
      </c>
      <c r="E70" s="10">
        <v>15</v>
      </c>
      <c r="F70" s="11">
        <f>6.75*1000</f>
        <v>6750</v>
      </c>
      <c r="G70" s="12">
        <f>18.143*1000</f>
        <v>18143</v>
      </c>
      <c r="H70" s="10">
        <v>0.78</v>
      </c>
      <c r="I70" s="10">
        <v>1</v>
      </c>
      <c r="J70" s="10">
        <v>7.21</v>
      </c>
      <c r="M70" s="10">
        <f>F70/D70</f>
        <v>103.5117313295507</v>
      </c>
      <c r="P70">
        <v>190412</v>
      </c>
      <c r="Q70">
        <v>41</v>
      </c>
      <c r="R70">
        <v>2591</v>
      </c>
      <c r="S70">
        <v>4643</v>
      </c>
      <c r="T70">
        <v>355</v>
      </c>
      <c r="U70">
        <v>5</v>
      </c>
      <c r="V70">
        <v>0.28000000000000003</v>
      </c>
      <c r="X70" s="10">
        <f>F68/V70</f>
        <v>2.1785714285714284</v>
      </c>
      <c r="Y70" s="10">
        <f>D68/V70</f>
        <v>4.8571428571428568</v>
      </c>
    </row>
    <row r="71" spans="1:25" x14ac:dyDescent="0.2">
      <c r="S71" s="1"/>
    </row>
    <row r="72" spans="1:25" x14ac:dyDescent="0.2">
      <c r="S72" s="1"/>
    </row>
    <row r="73" spans="1:25" x14ac:dyDescent="0.2">
      <c r="S73" s="1"/>
    </row>
    <row r="74" spans="1:25" x14ac:dyDescent="0.2">
      <c r="S74" s="1"/>
    </row>
    <row r="75" spans="1:25" s="8" customFormat="1" hidden="1" x14ac:dyDescent="0.2">
      <c r="C75" s="8" t="s">
        <v>27</v>
      </c>
      <c r="S75" s="19"/>
    </row>
    <row r="76" spans="1:25" hidden="1" x14ac:dyDescent="0.2">
      <c r="D76" t="s">
        <v>24</v>
      </c>
      <c r="H76" t="s">
        <v>26</v>
      </c>
      <c r="S76" s="1"/>
    </row>
    <row r="77" spans="1:25" hidden="1" x14ac:dyDescent="0.2">
      <c r="D77">
        <v>75</v>
      </c>
      <c r="E77" t="s">
        <v>33</v>
      </c>
      <c r="H77">
        <v>625</v>
      </c>
      <c r="I77" t="s">
        <v>28</v>
      </c>
      <c r="S77" s="1"/>
    </row>
    <row r="78" spans="1:25" hidden="1" x14ac:dyDescent="0.2">
      <c r="D78">
        <v>64</v>
      </c>
      <c r="E78" t="s">
        <v>32</v>
      </c>
      <c r="H78">
        <v>122</v>
      </c>
      <c r="I78" t="s">
        <v>29</v>
      </c>
      <c r="S78" s="1"/>
    </row>
    <row r="79" spans="1:25" hidden="1" x14ac:dyDescent="0.2">
      <c r="D79">
        <f>12*8*8</f>
        <v>768</v>
      </c>
      <c r="E79" t="s">
        <v>31</v>
      </c>
      <c r="H79">
        <f>32+75*4*8</f>
        <v>2432</v>
      </c>
      <c r="I79" t="s">
        <v>30</v>
      </c>
      <c r="S79" s="1"/>
    </row>
    <row r="80" spans="1:25" hidden="1" x14ac:dyDescent="0.2">
      <c r="C80" t="s">
        <v>25</v>
      </c>
      <c r="D80" s="3">
        <f>D77+D78+D79</f>
        <v>907</v>
      </c>
      <c r="H80" s="3">
        <f>H77+H78+H79</f>
        <v>3179</v>
      </c>
      <c r="S80" s="1"/>
    </row>
    <row r="81" spans="4:19" hidden="1" x14ac:dyDescent="0.2">
      <c r="S81" s="1"/>
    </row>
    <row r="82" spans="4:19" hidden="1" x14ac:dyDescent="0.2">
      <c r="D82" t="s">
        <v>43</v>
      </c>
      <c r="S82" s="1"/>
    </row>
    <row r="83" spans="4:19" x14ac:dyDescent="0.2">
      <c r="O83" s="3" t="s">
        <v>46</v>
      </c>
      <c r="S83" s="1"/>
    </row>
    <row r="84" spans="4:19" x14ac:dyDescent="0.2">
      <c r="S84" s="1"/>
    </row>
    <row r="85" spans="4:19" x14ac:dyDescent="0.2">
      <c r="S85" s="1"/>
    </row>
    <row r="86" spans="4:19" x14ac:dyDescent="0.2">
      <c r="S86" s="1"/>
    </row>
    <row r="87" spans="4:19" x14ac:dyDescent="0.2">
      <c r="S87" s="1"/>
    </row>
    <row r="88" spans="4:19" x14ac:dyDescent="0.2">
      <c r="S88" s="1"/>
    </row>
    <row r="89" spans="4:19" x14ac:dyDescent="0.2">
      <c r="S89" s="1"/>
    </row>
    <row r="90" spans="4:19" x14ac:dyDescent="0.2">
      <c r="S90" s="1"/>
    </row>
    <row r="91" spans="4:19" x14ac:dyDescent="0.2">
      <c r="S91" s="1"/>
    </row>
  </sheetData>
  <mergeCells count="7">
    <mergeCell ref="C61:E61"/>
    <mergeCell ref="C1:E1"/>
    <mergeCell ref="C11:E11"/>
    <mergeCell ref="C21:E21"/>
    <mergeCell ref="C31:E31"/>
    <mergeCell ref="C41:E41"/>
    <mergeCell ref="C51:E5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2018-10-03T15:06:09Z</dcterms:created>
  <dcterms:modified xsi:type="dcterms:W3CDTF">2018-11-22T13:26:03Z</dcterms:modified>
</cp:coreProperties>
</file>