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salinitas_sensor\"/>
    </mc:Choice>
  </mc:AlternateContent>
  <xr:revisionPtr revIDLastSave="0" documentId="8_{30AD6285-0873-4834-A27D-B9B0B199DA3D}" xr6:coauthVersionLast="47" xr6:coauthVersionMax="47" xr10:uidLastSave="{00000000-0000-0000-0000-000000000000}"/>
  <bookViews>
    <workbookView xWindow="-90" yWindow="1040" windowWidth="14400" windowHeight="7360" xr2:uid="{E6A9C3D2-49B9-4B54-AECF-EDB97505AB1E}"/>
  </bookViews>
  <sheets>
    <sheet name="Salinitas" sheetId="1" r:id="rId1"/>
    <sheet name="pH" sheetId="2" r:id="rId2"/>
    <sheet name="Suhu" sheetId="3" r:id="rId3"/>
    <sheet name="LoRa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Y46" i="1"/>
  <c r="X68" i="1"/>
  <c r="U68" i="1"/>
  <c r="O68" i="1"/>
  <c r="I68" i="1"/>
  <c r="V68" i="1" s="1"/>
  <c r="X67" i="1"/>
  <c r="U67" i="1"/>
  <c r="O67" i="1"/>
  <c r="I67" i="1"/>
  <c r="V67" i="1" s="1"/>
  <c r="X66" i="1"/>
  <c r="U66" i="1"/>
  <c r="O66" i="1"/>
  <c r="I66" i="1"/>
  <c r="V66" i="1" s="1"/>
  <c r="X65" i="1"/>
  <c r="U65" i="1"/>
  <c r="O65" i="1"/>
  <c r="I65" i="1"/>
  <c r="V65" i="1" s="1"/>
  <c r="X64" i="1"/>
  <c r="U64" i="1"/>
  <c r="O64" i="1"/>
  <c r="I64" i="1"/>
  <c r="V64" i="1" s="1"/>
  <c r="Y64" i="1" s="1"/>
  <c r="X63" i="1"/>
  <c r="V63" i="1"/>
  <c r="Y63" i="1" s="1"/>
  <c r="U63" i="1"/>
  <c r="O63" i="1"/>
  <c r="I63" i="1"/>
  <c r="X62" i="1"/>
  <c r="V62" i="1"/>
  <c r="Y62" i="1" s="1"/>
  <c r="U62" i="1"/>
  <c r="O62" i="1"/>
  <c r="I62" i="1"/>
  <c r="X61" i="1"/>
  <c r="U61" i="1"/>
  <c r="O61" i="1"/>
  <c r="I61" i="1"/>
  <c r="V61" i="1" s="1"/>
  <c r="X60" i="1"/>
  <c r="U60" i="1"/>
  <c r="O60" i="1"/>
  <c r="I60" i="1"/>
  <c r="V60" i="1" s="1"/>
  <c r="X59" i="1"/>
  <c r="U59" i="1"/>
  <c r="O59" i="1"/>
  <c r="I59" i="1"/>
  <c r="V59" i="1" s="1"/>
  <c r="X58" i="1"/>
  <c r="U58" i="1"/>
  <c r="O58" i="1"/>
  <c r="I58" i="1"/>
  <c r="V58" i="1" s="1"/>
  <c r="X57" i="1"/>
  <c r="U57" i="1"/>
  <c r="O57" i="1"/>
  <c r="I57" i="1"/>
  <c r="V57" i="1" s="1"/>
  <c r="X56" i="1"/>
  <c r="U56" i="1"/>
  <c r="O56" i="1"/>
  <c r="I56" i="1"/>
  <c r="V56" i="1" s="1"/>
  <c r="Y56" i="1" s="1"/>
  <c r="X55" i="1"/>
  <c r="U55" i="1"/>
  <c r="O55" i="1"/>
  <c r="I55" i="1"/>
  <c r="V55" i="1" s="1"/>
  <c r="Y55" i="1" s="1"/>
  <c r="X54" i="1"/>
  <c r="U54" i="1"/>
  <c r="O54" i="1"/>
  <c r="I54" i="1"/>
  <c r="V54" i="1" s="1"/>
  <c r="Y54" i="1" s="1"/>
  <c r="X53" i="1"/>
  <c r="U53" i="1"/>
  <c r="O53" i="1"/>
  <c r="I53" i="1"/>
  <c r="V53" i="1" s="1"/>
  <c r="X52" i="1"/>
  <c r="U52" i="1"/>
  <c r="O52" i="1"/>
  <c r="I52" i="1"/>
  <c r="V52" i="1" s="1"/>
  <c r="X51" i="1"/>
  <c r="U51" i="1"/>
  <c r="O51" i="1"/>
  <c r="I51" i="1"/>
  <c r="V51" i="1" s="1"/>
  <c r="X50" i="1"/>
  <c r="U50" i="1"/>
  <c r="O50" i="1"/>
  <c r="I50" i="1"/>
  <c r="V50" i="1" s="1"/>
  <c r="X49" i="1"/>
  <c r="U49" i="1"/>
  <c r="O49" i="1"/>
  <c r="I49" i="1"/>
  <c r="V49" i="1" s="1"/>
  <c r="X48" i="1"/>
  <c r="U48" i="1"/>
  <c r="O48" i="1"/>
  <c r="I48" i="1"/>
  <c r="V48" i="1" s="1"/>
  <c r="Y48" i="1" s="1"/>
  <c r="X47" i="1"/>
  <c r="U47" i="1"/>
  <c r="O47" i="1"/>
  <c r="I47" i="1"/>
  <c r="V47" i="1" s="1"/>
  <c r="Y47" i="1" s="1"/>
  <c r="X46" i="1"/>
  <c r="U46" i="1"/>
  <c r="O46" i="1"/>
  <c r="I46" i="1"/>
  <c r="V46" i="1" s="1"/>
  <c r="X45" i="1"/>
  <c r="U45" i="1"/>
  <c r="O45" i="1"/>
  <c r="I45" i="1"/>
  <c r="V45" i="1" s="1"/>
  <c r="X44" i="1"/>
  <c r="U44" i="1"/>
  <c r="O44" i="1"/>
  <c r="I44" i="1"/>
  <c r="V44" i="1" s="1"/>
  <c r="X43" i="1"/>
  <c r="U43" i="1"/>
  <c r="O43" i="1"/>
  <c r="I43" i="1"/>
  <c r="V43" i="1" s="1"/>
  <c r="X42" i="1"/>
  <c r="U42" i="1"/>
  <c r="O42" i="1"/>
  <c r="I42" i="1"/>
  <c r="V42" i="1" s="1"/>
  <c r="X41" i="1"/>
  <c r="U41" i="1"/>
  <c r="O41" i="1"/>
  <c r="I41" i="1"/>
  <c r="V41" i="1" s="1"/>
  <c r="X40" i="1"/>
  <c r="U40" i="1"/>
  <c r="O40" i="1"/>
  <c r="I40" i="1"/>
  <c r="V40" i="1" s="1"/>
  <c r="W40" i="1" s="1"/>
  <c r="X39" i="1"/>
  <c r="U39" i="1"/>
  <c r="O39" i="1"/>
  <c r="I39" i="1"/>
  <c r="V39" i="1" s="1"/>
  <c r="Y39" i="1" s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6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6" i="1"/>
  <c r="V5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8" i="1"/>
  <c r="AH9" i="1"/>
  <c r="AH10" i="1"/>
  <c r="AH6" i="1"/>
  <c r="AH5" i="1"/>
  <c r="U34" i="1"/>
  <c r="X69" i="1" l="1"/>
  <c r="V69" i="1"/>
  <c r="W62" i="1"/>
  <c r="W46" i="1"/>
  <c r="W54" i="1"/>
  <c r="Y49" i="1"/>
  <c r="W49" i="1"/>
  <c r="Y53" i="1"/>
  <c r="Y69" i="1" s="1"/>
  <c r="W53" i="1"/>
  <c r="W69" i="1" s="1"/>
  <c r="Y60" i="1"/>
  <c r="W60" i="1"/>
  <c r="W65" i="1"/>
  <c r="Y65" i="1"/>
  <c r="Y67" i="1"/>
  <c r="W67" i="1"/>
  <c r="Y44" i="1"/>
  <c r="W44" i="1"/>
  <c r="Y51" i="1"/>
  <c r="W51" i="1"/>
  <c r="W41" i="1"/>
  <c r="Y41" i="1"/>
  <c r="W43" i="1"/>
  <c r="Y43" i="1"/>
  <c r="Y52" i="1"/>
  <c r="W52" i="1"/>
  <c r="W57" i="1"/>
  <c r="Y57" i="1"/>
  <c r="W59" i="1"/>
  <c r="Y59" i="1"/>
  <c r="Y61" i="1"/>
  <c r="W61" i="1"/>
  <c r="Y68" i="1"/>
  <c r="W68" i="1"/>
  <c r="W42" i="1"/>
  <c r="Y42" i="1"/>
  <c r="W50" i="1"/>
  <c r="Y50" i="1"/>
  <c r="W58" i="1"/>
  <c r="Y58" i="1"/>
  <c r="Y45" i="1"/>
  <c r="W45" i="1"/>
  <c r="W66" i="1"/>
  <c r="Y66" i="1"/>
  <c r="W48" i="1"/>
  <c r="W56" i="1"/>
  <c r="W64" i="1"/>
  <c r="W39" i="1"/>
  <c r="W47" i="1"/>
  <c r="W55" i="1"/>
  <c r="W63" i="1"/>
  <c r="Y40" i="1"/>
  <c r="U20" i="1" l="1"/>
  <c r="O20" i="1"/>
  <c r="AG20" i="1" s="1"/>
  <c r="I20" i="1"/>
  <c r="AF20" i="1" s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5" i="1"/>
  <c r="AD6" i="1"/>
  <c r="AF6" i="1"/>
  <c r="AG6" i="1"/>
  <c r="AD7" i="1"/>
  <c r="AF7" i="1"/>
  <c r="AG7" i="1"/>
  <c r="AD8" i="1"/>
  <c r="AF8" i="1"/>
  <c r="AG8" i="1"/>
  <c r="AD9" i="1"/>
  <c r="AF9" i="1"/>
  <c r="AG9" i="1"/>
  <c r="AD10" i="1"/>
  <c r="AF10" i="1"/>
  <c r="AG10" i="1"/>
  <c r="AD11" i="1"/>
  <c r="AF11" i="1"/>
  <c r="AG11" i="1"/>
  <c r="AD12" i="1"/>
  <c r="AF12" i="1"/>
  <c r="AG12" i="1"/>
  <c r="AD13" i="1"/>
  <c r="AF13" i="1"/>
  <c r="AG13" i="1"/>
  <c r="AD14" i="1"/>
  <c r="AF14" i="1"/>
  <c r="AG14" i="1"/>
  <c r="AD15" i="1"/>
  <c r="AF15" i="1"/>
  <c r="AG15" i="1"/>
  <c r="AD16" i="1"/>
  <c r="AF16" i="1"/>
  <c r="AG16" i="1"/>
  <c r="AD17" i="1"/>
  <c r="AF17" i="1"/>
  <c r="AG17" i="1"/>
  <c r="AD18" i="1"/>
  <c r="AF18" i="1"/>
  <c r="AG18" i="1"/>
  <c r="AD19" i="1"/>
  <c r="AF19" i="1"/>
  <c r="AG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G5" i="1"/>
  <c r="AF5" i="1"/>
  <c r="AD5" i="1"/>
  <c r="U6" i="1"/>
  <c r="U7" i="1"/>
  <c r="AH7" i="1" s="1"/>
  <c r="U8" i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AG21" i="1" s="1"/>
  <c r="O22" i="1"/>
  <c r="AG22" i="1" s="1"/>
  <c r="O23" i="1"/>
  <c r="AG23" i="1" s="1"/>
  <c r="O24" i="1"/>
  <c r="AG24" i="1" s="1"/>
  <c r="O25" i="1"/>
  <c r="AG25" i="1" s="1"/>
  <c r="O26" i="1"/>
  <c r="AG26" i="1" s="1"/>
  <c r="O27" i="1"/>
  <c r="AG27" i="1" s="1"/>
  <c r="O28" i="1"/>
  <c r="AG28" i="1" s="1"/>
  <c r="O29" i="1"/>
  <c r="AG29" i="1" s="1"/>
  <c r="O30" i="1"/>
  <c r="AG30" i="1" s="1"/>
  <c r="O31" i="1"/>
  <c r="AG31" i="1" s="1"/>
  <c r="O32" i="1"/>
  <c r="AG32" i="1" s="1"/>
  <c r="O33" i="1"/>
  <c r="AG33" i="1" s="1"/>
  <c r="O34" i="1"/>
  <c r="AG34" i="1" s="1"/>
  <c r="O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AF21" i="1" s="1"/>
  <c r="I22" i="1"/>
  <c r="AF22" i="1" s="1"/>
  <c r="I23" i="1"/>
  <c r="AF23" i="1" s="1"/>
  <c r="I24" i="1"/>
  <c r="AF24" i="1" s="1"/>
  <c r="I25" i="1"/>
  <c r="AF25" i="1" s="1"/>
  <c r="I26" i="1"/>
  <c r="AF26" i="1" s="1"/>
  <c r="I27" i="1"/>
  <c r="AF27" i="1" s="1"/>
  <c r="I28" i="1"/>
  <c r="AF28" i="1" s="1"/>
  <c r="I29" i="1"/>
  <c r="AF29" i="1" s="1"/>
  <c r="I30" i="1"/>
  <c r="AF30" i="1" s="1"/>
  <c r="I31" i="1"/>
  <c r="AF31" i="1" s="1"/>
  <c r="I32" i="1"/>
  <c r="AF32" i="1" s="1"/>
  <c r="I33" i="1"/>
  <c r="AF33" i="1" s="1"/>
  <c r="I34" i="1"/>
  <c r="AF34" i="1" s="1"/>
  <c r="I5" i="1"/>
</calcChain>
</file>

<file path=xl/sharedStrings.xml><?xml version="1.0" encoding="utf-8"?>
<sst xmlns="http://schemas.openxmlformats.org/spreadsheetml/2006/main" count="132" uniqueCount="62">
  <si>
    <t>Nomor</t>
  </si>
  <si>
    <t>Sampel Air</t>
  </si>
  <si>
    <t>Nilai Aktual (ppm)</t>
  </si>
  <si>
    <t>Sensor</t>
  </si>
  <si>
    <t>Data 1</t>
  </si>
  <si>
    <t>Data 2</t>
  </si>
  <si>
    <t>Data 3</t>
  </si>
  <si>
    <t>Data 4</t>
  </si>
  <si>
    <t>Data 5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</si>
  <si>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</si>
  <si>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</si>
  <si>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</si>
  <si>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</si>
  <si>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</si>
  <si>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</si>
  <si>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</si>
  <si>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</si>
  <si>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</si>
  <si>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</si>
  <si>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</si>
  <si>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</si>
  <si>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</si>
  <si>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</si>
  <si>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</si>
  <si>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</si>
  <si>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</si>
  <si>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</si>
  <si>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</si>
  <si>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</si>
  <si>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</si>
  <si>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</si>
  <si>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</si>
  <si>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</si>
  <si>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</si>
  <si>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</si>
  <si>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</si>
  <si>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</si>
  <si>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</si>
  <si>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</si>
  <si>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Tegangan</t>
  </si>
  <si>
    <t>ADC</t>
  </si>
  <si>
    <t>16241`</t>
  </si>
  <si>
    <t>514`</t>
  </si>
  <si>
    <t>Before Calibration</t>
  </si>
  <si>
    <t>Mean</t>
  </si>
  <si>
    <t>Summary</t>
  </si>
  <si>
    <t>Sample</t>
  </si>
  <si>
    <t>Nilai Aktual</t>
  </si>
  <si>
    <t>Rata Rata TDS</t>
  </si>
  <si>
    <t>Rata Rata ADC</t>
  </si>
  <si>
    <t>Rata Rata Tegangan</t>
  </si>
  <si>
    <t>Error Absolut</t>
  </si>
  <si>
    <t>Error Relatif</t>
  </si>
  <si>
    <t>Akurasi</t>
  </si>
  <si>
    <t>Repeatibility</t>
  </si>
  <si>
    <t>RSSI (dBm)</t>
  </si>
  <si>
    <t>SNR (dB)</t>
  </si>
  <si>
    <t>Paket Dikirim</t>
  </si>
  <si>
    <t>Paket Diterima</t>
  </si>
  <si>
    <t>Packet Loss (%)</t>
  </si>
  <si>
    <t>Delay (ms)</t>
  </si>
  <si>
    <t>Jarak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</si>
</sst>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0"/>
    <numFmt numFmtId="166" formatCode="0.000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horizontal="center" vertical="center" wrapText="1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7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Linearitas</a:t>
            </a:r>
          </a:p>
        </c:rich>
      </c:tx>
      <c:layout>
        <c:manualLayout>
          <c:xMode val="edge"/>
          <c:yMode val="edge"/>
          <c:x val="0.4010278654916591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4889882959291988"/>
                  <c:y val="-0.1478149606299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Salinitas!$AE$5:$AE$34</c:f>
              <c:numCache>
                <c:formatCode>General</c:formatCode>
                <c:ptCount val="30"/>
                <c:pt idx="0">
                  <c:v>256</c:v>
                </c:pt>
                <c:pt idx="1">
                  <c:v>420</c:v>
                </c:pt>
                <c:pt idx="2">
                  <c:v>692</c:v>
                </c:pt>
                <c:pt idx="3">
                  <c:v>912</c:v>
                </c:pt>
                <c:pt idx="4">
                  <c:v>920</c:v>
                </c:pt>
                <c:pt idx="5">
                  <c:v>967</c:v>
                </c:pt>
                <c:pt idx="6">
                  <c:v>1882</c:v>
                </c:pt>
                <c:pt idx="7">
                  <c:v>2242</c:v>
                </c:pt>
                <c:pt idx="8">
                  <c:v>2742</c:v>
                </c:pt>
                <c:pt idx="9">
                  <c:v>3407</c:v>
                </c:pt>
                <c:pt idx="10">
                  <c:v>2628</c:v>
                </c:pt>
                <c:pt idx="11">
                  <c:v>3480</c:v>
                </c:pt>
                <c:pt idx="12">
                  <c:v>4357</c:v>
                </c:pt>
                <c:pt idx="13">
                  <c:v>4452</c:v>
                </c:pt>
                <c:pt idx="14">
                  <c:v>5271</c:v>
                </c:pt>
                <c:pt idx="15">
                  <c:v>7278</c:v>
                </c:pt>
                <c:pt idx="16">
                  <c:v>7222</c:v>
                </c:pt>
                <c:pt idx="17">
                  <c:v>7111</c:v>
                </c:pt>
                <c:pt idx="18">
                  <c:v>7389</c:v>
                </c:pt>
                <c:pt idx="19">
                  <c:v>6667</c:v>
                </c:pt>
                <c:pt idx="20">
                  <c:v>8688</c:v>
                </c:pt>
                <c:pt idx="21">
                  <c:v>9143</c:v>
                </c:pt>
                <c:pt idx="22">
                  <c:v>8875</c:v>
                </c:pt>
                <c:pt idx="23">
                  <c:v>9500</c:v>
                </c:pt>
                <c:pt idx="24">
                  <c:v>11200</c:v>
                </c:pt>
                <c:pt idx="25">
                  <c:v>10200</c:v>
                </c:pt>
                <c:pt idx="26">
                  <c:v>14000</c:v>
                </c:pt>
                <c:pt idx="27">
                  <c:v>16800</c:v>
                </c:pt>
                <c:pt idx="28">
                  <c:v>19800</c:v>
                </c:pt>
                <c:pt idx="29">
                  <c:v>21900</c:v>
                </c:pt>
              </c:numCache>
            </c:numRef>
          </c:xVal>
          <c:yVal>
            <c:numRef>
              <c:f>Salinitas!$AH$5:$AH$34</c:f>
              <c:numCache>
                <c:formatCode>0.00</c:formatCode>
                <c:ptCount val="30"/>
                <c:pt idx="0">
                  <c:v>1.4313600000000002</c:v>
                </c:pt>
                <c:pt idx="1">
                  <c:v>2.0287600000000001</c:v>
                </c:pt>
                <c:pt idx="2">
                  <c:v>2.4340600000000001</c:v>
                </c:pt>
                <c:pt idx="3">
                  <c:v>2.6485600000000002</c:v>
                </c:pt>
                <c:pt idx="4">
                  <c:v>2.66134</c:v>
                </c:pt>
                <c:pt idx="5">
                  <c:v>2.7420800000000001</c:v>
                </c:pt>
                <c:pt idx="6">
                  <c:v>2.89432</c:v>
                </c:pt>
                <c:pt idx="7">
                  <c:v>3.05002</c:v>
                </c:pt>
                <c:pt idx="8">
                  <c:v>3.09226</c:v>
                </c:pt>
                <c:pt idx="9">
                  <c:v>3.2161</c:v>
                </c:pt>
                <c:pt idx="10">
                  <c:v>3.0779799999999997</c:v>
                </c:pt>
                <c:pt idx="11">
                  <c:v>3.2458799999999997</c:v>
                </c:pt>
                <c:pt idx="12">
                  <c:v>3.2990200000000001</c:v>
                </c:pt>
                <c:pt idx="13">
                  <c:v>3.3053199999999996</c:v>
                </c:pt>
                <c:pt idx="14">
                  <c:v>3.3661599999999998</c:v>
                </c:pt>
                <c:pt idx="15">
                  <c:v>3.4482999999999997</c:v>
                </c:pt>
                <c:pt idx="16">
                  <c:v>3.4436</c:v>
                </c:pt>
                <c:pt idx="17">
                  <c:v>3.4387400000000001</c:v>
                </c:pt>
                <c:pt idx="18">
                  <c:v>3.45824</c:v>
                </c:pt>
                <c:pt idx="19">
                  <c:v>3.40726</c:v>
                </c:pt>
                <c:pt idx="20">
                  <c:v>3.4837800000000003</c:v>
                </c:pt>
                <c:pt idx="21">
                  <c:v>3.4969999999999999</c:v>
                </c:pt>
                <c:pt idx="22">
                  <c:v>3.4881599999999997</c:v>
                </c:pt>
                <c:pt idx="23">
                  <c:v>3.5021399999999998</c:v>
                </c:pt>
                <c:pt idx="24">
                  <c:v>3.5122200000000001</c:v>
                </c:pt>
                <c:pt idx="25">
                  <c:v>3.5095000000000001</c:v>
                </c:pt>
                <c:pt idx="26">
                  <c:v>3.5182200000000003</c:v>
                </c:pt>
                <c:pt idx="27">
                  <c:v>3.5281400000000005</c:v>
                </c:pt>
                <c:pt idx="28">
                  <c:v>3.5421800000000006</c:v>
                </c:pt>
                <c:pt idx="29">
                  <c:v>3.58508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Regresi</c:v>
                </c15:tx>
              </c15:filteredSeriesTitle>
            </c:ext>
            <c:ext xmlns:c16="http://schemas.microsoft.com/office/drawing/2014/chart" uri="{C3380CC4-5D6E-409C-BE32-E72D297353CC}">
              <c16:uniqueId val="{00000000-8554-4B13-B6CF-49301230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89103"/>
        <c:axId val="1993390767"/>
      </c:scatterChart>
      <c:valAx>
        <c:axId val="199338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90767"/>
        <c:crosses val="autoZero"/>
        <c:crossBetween val="midCat"/>
      </c:valAx>
      <c:valAx>
        <c:axId val="19933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8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470647</xdr:colOff>
      <xdr:row>5</xdr:row>
      <xdr:rowOff>2990</xdr:rowOff>
    </xdr:from>
    <xdr:to>
      <xdr:col>32</xdr:col>
      <xdr:colOff>769469</xdr:colOff>
      <xdr:row>19</xdr:row>
      <xdr:rowOff>131485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F4DA74-DC1C-E090-4B06-CFBEDF927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D554-6BE7-4836-88D0-47500FCE67C9}">
  <dimension ref="A1:AH73"/>
  <sheetViews>
    <sheetView tabSelected="1" topLeftCell="K46" zoomScale="62" zoomScaleNormal="62" workbookViewId="0">
      <selection activeCell="P54" sqref="P54"/>
    </sheetView>
  </sheetViews>
  <sheetFormatPr defaultRowHeight="14.5" x14ac:dyDescent="0.35"/>
  <cols>
    <col min="1" max="1" width="6.6328125" bestFit="1" customWidth="1"/>
    <col min="2" max="2" width="15.08984375" bestFit="1" customWidth="1"/>
    <col min="3" max="3" width="15.81640625" bestFit="1" customWidth="1"/>
    <col min="4" max="4" width="13" customWidth="1"/>
    <col min="5" max="18" width="10.6328125" customWidth="1"/>
    <col min="22" max="22" width="12" bestFit="1" customWidth="1"/>
    <col min="23" max="23" width="13.81640625" customWidth="1"/>
    <col min="24" max="24" width="10.7265625" bestFit="1" customWidth="1"/>
    <col min="25" max="25" width="12.36328125" bestFit="1" customWidth="1"/>
    <col min="26" max="26" width="12.7265625" bestFit="1" customWidth="1"/>
    <col min="27" max="27" width="17.36328125" bestFit="1" customWidth="1"/>
    <col min="33" max="34" width="11.81640625" bestFit="1" customWidth="1"/>
    <col min="36" max="36" width="10.81640625" bestFit="1" customWidth="1"/>
  </cols>
  <sheetData>
    <row r="1" spans="1:34" x14ac:dyDescent="0.35">
      <c r="A1" s="32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34" x14ac:dyDescent="0.3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34" x14ac:dyDescent="0.35">
      <c r="A3" s="35" t="s">
        <v>0</v>
      </c>
      <c r="B3" s="37" t="s">
        <v>1</v>
      </c>
      <c r="C3" s="39" t="s">
        <v>2</v>
      </c>
      <c r="D3" s="46" t="s">
        <v>3</v>
      </c>
      <c r="E3" s="46"/>
      <c r="F3" s="46"/>
      <c r="G3" s="46"/>
      <c r="H3" s="46"/>
      <c r="I3" s="46"/>
      <c r="J3" s="43" t="s">
        <v>40</v>
      </c>
      <c r="K3" s="44"/>
      <c r="L3" s="44"/>
      <c r="M3" s="44"/>
      <c r="N3" s="44"/>
      <c r="O3" s="45"/>
      <c r="P3" s="47" t="s">
        <v>39</v>
      </c>
      <c r="Q3" s="48"/>
      <c r="R3" s="48"/>
      <c r="S3" s="48"/>
      <c r="T3" s="48"/>
      <c r="U3" s="49"/>
      <c r="AD3" s="33" t="s">
        <v>45</v>
      </c>
      <c r="AE3" s="33"/>
      <c r="AF3" s="33"/>
      <c r="AG3" s="33"/>
      <c r="AH3" s="33"/>
    </row>
    <row r="4" spans="1:34" x14ac:dyDescent="0.35">
      <c r="A4" s="50"/>
      <c r="B4" s="51"/>
      <c r="C4" s="52"/>
      <c r="D4" s="2" t="s">
        <v>4</v>
      </c>
      <c r="E4" s="3" t="s">
        <v>5</v>
      </c>
      <c r="F4" s="4" t="s">
        <v>6</v>
      </c>
      <c r="G4" s="5" t="s">
        <v>7</v>
      </c>
      <c r="H4" s="10" t="s">
        <v>8</v>
      </c>
      <c r="I4" s="18" t="s">
        <v>44</v>
      </c>
      <c r="J4" s="17" t="s">
        <v>4</v>
      </c>
      <c r="K4" s="13" t="s">
        <v>5</v>
      </c>
      <c r="L4" s="14" t="s">
        <v>6</v>
      </c>
      <c r="M4" s="15" t="s">
        <v>7</v>
      </c>
      <c r="N4" s="16" t="s">
        <v>8</v>
      </c>
      <c r="O4" s="18" t="s">
        <v>44</v>
      </c>
      <c r="P4" s="12" t="s">
        <v>4</v>
      </c>
      <c r="Q4" s="13" t="s">
        <v>5</v>
      </c>
      <c r="R4" s="14" t="s">
        <v>6</v>
      </c>
      <c r="S4" s="15" t="s">
        <v>7</v>
      </c>
      <c r="T4" s="16" t="s">
        <v>8</v>
      </c>
      <c r="U4" s="18" t="s">
        <v>44</v>
      </c>
      <c r="V4" t="s">
        <v>51</v>
      </c>
      <c r="W4" t="s">
        <v>52</v>
      </c>
      <c r="X4" t="s">
        <v>54</v>
      </c>
      <c r="Y4" t="s">
        <v>53</v>
      </c>
      <c r="AD4" t="s">
        <v>46</v>
      </c>
      <c r="AE4" t="s">
        <v>47</v>
      </c>
      <c r="AF4" t="s">
        <v>48</v>
      </c>
      <c r="AG4" t="s">
        <v>49</v>
      </c>
      <c r="AH4" t="s">
        <v>50</v>
      </c>
    </row>
    <row r="5" spans="1:34" x14ac:dyDescent="0.35">
      <c r="A5" s="1">
        <v>1</v>
      </c>
      <c r="B5" s="7" t="s">
        <v>9</v>
      </c>
      <c r="C5" s="1">
        <v>256</v>
      </c>
      <c r="D5" s="2">
        <v>303</v>
      </c>
      <c r="E5" s="3">
        <v>304</v>
      </c>
      <c r="F5" s="4">
        <v>303</v>
      </c>
      <c r="G5" s="5">
        <v>304</v>
      </c>
      <c r="H5" s="10">
        <v>304</v>
      </c>
      <c r="I5" s="19">
        <f>AVERAGE(D5:H5)</f>
        <v>303.60000000000002</v>
      </c>
      <c r="J5" s="11">
        <v>11445</v>
      </c>
      <c r="K5" s="3">
        <v>11453</v>
      </c>
      <c r="L5" s="4">
        <v>11448</v>
      </c>
      <c r="M5" s="5">
        <v>11456</v>
      </c>
      <c r="N5" s="6">
        <v>11453</v>
      </c>
      <c r="O5" s="19">
        <f>AVERAGE(J5:N5)</f>
        <v>11451</v>
      </c>
      <c r="P5" s="8">
        <v>1.4306000000000001</v>
      </c>
      <c r="Q5" s="3">
        <v>1.4316</v>
      </c>
      <c r="R5" s="9">
        <v>1.431</v>
      </c>
      <c r="S5" s="5">
        <v>1.4319999999999999</v>
      </c>
      <c r="T5" s="6">
        <v>1.4316</v>
      </c>
      <c r="U5" s="20">
        <f t="shared" ref="U5:U34" si="0">AVERAGE(P5:T5)</f>
        <v>1.4313600000000002</v>
      </c>
      <c r="V5">
        <f>ABS(I5-C5)</f>
        <v>47.600000000000023</v>
      </c>
      <c r="W5" s="24">
        <f>(V5/C5)*100%</f>
        <v>0.18593750000000009</v>
      </c>
      <c r="X5" s="22">
        <f>_xlfn.STDEV.P(D5:H5)</f>
        <v>0.48989794855663565</v>
      </c>
      <c r="Y5" s="23">
        <f>(1-V5/C5)*100%</f>
        <v>0.81406249999999991</v>
      </c>
      <c r="AD5" t="str">
        <f t="shared" ref="AD5:AD34" si="1">B5</f>
        <v>Sample 1</v>
      </c>
      <c r="AE5">
        <f t="shared" ref="AE5:AE34" si="2">C5</f>
        <v>256</v>
      </c>
      <c r="AF5">
        <f t="shared" ref="AF5:AF34" si="3">I5</f>
        <v>303.60000000000002</v>
      </c>
      <c r="AG5">
        <f t="shared" ref="AG5:AG34" si="4">O5</f>
        <v>11451</v>
      </c>
      <c r="AH5" s="21">
        <f t="shared" ref="AH5:AH34" si="5">U5</f>
        <v>1.4313600000000002</v>
      </c>
    </row>
    <row r="6" spans="1:34" x14ac:dyDescent="0.35">
      <c r="A6" s="1">
        <v>2</v>
      </c>
      <c r="B6" s="7" t="s">
        <v>10</v>
      </c>
      <c r="C6" s="1">
        <v>420</v>
      </c>
      <c r="D6" s="2">
        <v>430</v>
      </c>
      <c r="E6" s="3">
        <v>430</v>
      </c>
      <c r="F6" s="4">
        <v>430</v>
      </c>
      <c r="G6" s="5">
        <v>430</v>
      </c>
      <c r="H6" s="10">
        <v>430</v>
      </c>
      <c r="I6" s="19">
        <f t="shared" ref="I6:I34" si="6">AVERAGE(D6:H6)</f>
        <v>430</v>
      </c>
      <c r="J6" s="11">
        <v>16225</v>
      </c>
      <c r="K6" s="3">
        <v>16218</v>
      </c>
      <c r="L6" s="4" t="s">
        <v>41</v>
      </c>
      <c r="M6" s="5">
        <v>16224</v>
      </c>
      <c r="N6" s="6">
        <v>16242</v>
      </c>
      <c r="O6" s="19">
        <f t="shared" ref="O6:O34" si="7">AVERAGE(J6:N6)</f>
        <v>16227.25</v>
      </c>
      <c r="P6" s="8">
        <v>2.0280999999999998</v>
      </c>
      <c r="Q6" s="3">
        <v>2.0272999999999999</v>
      </c>
      <c r="R6" s="4">
        <v>2.0301</v>
      </c>
      <c r="S6" s="5">
        <v>2.028</v>
      </c>
      <c r="T6" s="6">
        <v>2.0303</v>
      </c>
      <c r="U6" s="20">
        <f t="shared" si="0"/>
        <v>2.0287600000000001</v>
      </c>
      <c r="V6">
        <f>ABS(I6-C6)</f>
        <v>10</v>
      </c>
      <c r="W6" s="24">
        <f t="shared" ref="W6:W34" si="8">(V6/C6)*100%</f>
        <v>2.3809523809523808E-2</v>
      </c>
      <c r="X6" s="22">
        <f t="shared" ref="X6:X34" si="9">_xlfn.STDEV.P(D6:H6)</f>
        <v>0</v>
      </c>
      <c r="Y6" s="23">
        <f>(1-V6/C6)*100%</f>
        <v>0.97619047619047616</v>
      </c>
      <c r="AD6" t="str">
        <f t="shared" si="1"/>
        <v>Sample 2</v>
      </c>
      <c r="AE6">
        <f t="shared" si="2"/>
        <v>420</v>
      </c>
      <c r="AF6">
        <f t="shared" si="3"/>
        <v>430</v>
      </c>
      <c r="AG6">
        <f t="shared" si="4"/>
        <v>16227.25</v>
      </c>
      <c r="AH6" s="21">
        <f t="shared" si="5"/>
        <v>2.0287600000000001</v>
      </c>
    </row>
    <row r="7" spans="1:34" x14ac:dyDescent="0.35">
      <c r="A7" s="1">
        <v>3</v>
      </c>
      <c r="B7" s="7" t="s">
        <v>11</v>
      </c>
      <c r="C7" s="1">
        <v>692</v>
      </c>
      <c r="D7" s="2" t="s">
        <v>42</v>
      </c>
      <c r="E7" s="3">
        <v>514</v>
      </c>
      <c r="F7" s="4">
        <v>516</v>
      </c>
      <c r="G7" s="5">
        <v>518</v>
      </c>
      <c r="H7" s="10">
        <v>518</v>
      </c>
      <c r="I7" s="19">
        <f t="shared" si="6"/>
        <v>516.5</v>
      </c>
      <c r="J7" s="11">
        <v>19042</v>
      </c>
      <c r="K7" s="3">
        <v>19384</v>
      </c>
      <c r="L7" s="4">
        <v>19480</v>
      </c>
      <c r="M7" s="5">
        <v>19536</v>
      </c>
      <c r="N7" s="6">
        <v>19560</v>
      </c>
      <c r="O7" s="19">
        <f t="shared" si="7"/>
        <v>19400.400000000001</v>
      </c>
      <c r="P7" s="8">
        <v>2.4253</v>
      </c>
      <c r="Q7" s="3">
        <v>2.423</v>
      </c>
      <c r="R7" s="4">
        <v>2.4350000000000001</v>
      </c>
      <c r="S7" s="5">
        <v>2.4420000000000002</v>
      </c>
      <c r="T7" s="6">
        <v>2.4449999999999998</v>
      </c>
      <c r="U7" s="20">
        <f t="shared" si="0"/>
        <v>2.4340600000000001</v>
      </c>
      <c r="V7">
        <f t="shared" ref="V7:V34" si="10">ABS(I7-C7)</f>
        <v>175.5</v>
      </c>
      <c r="W7" s="24">
        <f t="shared" si="8"/>
        <v>0.25361271676300579</v>
      </c>
      <c r="X7" s="22">
        <f t="shared" si="9"/>
        <v>1.6583123951776999</v>
      </c>
      <c r="Y7" s="23">
        <f t="shared" ref="Y7:Y34" si="11">(1-V7/C7)*100%</f>
        <v>0.74638728323699421</v>
      </c>
      <c r="AD7" t="str">
        <f t="shared" si="1"/>
        <v>Sample 3</v>
      </c>
      <c r="AE7">
        <f t="shared" si="2"/>
        <v>692</v>
      </c>
      <c r="AF7">
        <f t="shared" si="3"/>
        <v>516.5</v>
      </c>
      <c r="AG7">
        <f t="shared" si="4"/>
        <v>19400.400000000001</v>
      </c>
      <c r="AH7" s="21">
        <f t="shared" si="5"/>
        <v>2.4340600000000001</v>
      </c>
    </row>
    <row r="8" spans="1:34" x14ac:dyDescent="0.35">
      <c r="A8" s="1">
        <v>4</v>
      </c>
      <c r="B8" s="7" t="s">
        <v>12</v>
      </c>
      <c r="C8" s="1">
        <v>912</v>
      </c>
      <c r="D8" s="2">
        <v>561</v>
      </c>
      <c r="E8" s="3">
        <v>562</v>
      </c>
      <c r="F8" s="4">
        <v>561</v>
      </c>
      <c r="G8" s="5">
        <v>562</v>
      </c>
      <c r="H8" s="10">
        <v>562</v>
      </c>
      <c r="I8" s="19">
        <f t="shared" si="6"/>
        <v>561.6</v>
      </c>
      <c r="J8" s="11">
        <v>21184</v>
      </c>
      <c r="K8" s="3">
        <v>21189</v>
      </c>
      <c r="L8" s="4">
        <v>21169</v>
      </c>
      <c r="M8" s="5">
        <v>21199</v>
      </c>
      <c r="N8" s="6">
        <v>21202</v>
      </c>
      <c r="O8" s="19">
        <f t="shared" si="7"/>
        <v>21188.6</v>
      </c>
      <c r="P8" s="8">
        <v>2.6480000000000001</v>
      </c>
      <c r="Q8" s="3">
        <v>2.6486000000000001</v>
      </c>
      <c r="R8" s="4">
        <v>2.6461000000000001</v>
      </c>
      <c r="S8" s="5">
        <v>2.6499000000000001</v>
      </c>
      <c r="T8" s="6">
        <v>2.6501999999999999</v>
      </c>
      <c r="U8" s="20">
        <f t="shared" si="0"/>
        <v>2.6485600000000002</v>
      </c>
      <c r="V8">
        <f t="shared" si="10"/>
        <v>350.4</v>
      </c>
      <c r="W8" s="24">
        <f t="shared" si="8"/>
        <v>0.38421052631578945</v>
      </c>
      <c r="X8" s="22">
        <f t="shared" si="9"/>
        <v>0.48989794855663565</v>
      </c>
      <c r="Y8" s="23">
        <f t="shared" si="11"/>
        <v>0.61578947368421055</v>
      </c>
      <c r="AD8" t="str">
        <f t="shared" si="1"/>
        <v>Sample 4</v>
      </c>
      <c r="AE8">
        <f t="shared" si="2"/>
        <v>912</v>
      </c>
      <c r="AF8">
        <f t="shared" si="3"/>
        <v>561.6</v>
      </c>
      <c r="AG8">
        <f t="shared" si="4"/>
        <v>21188.6</v>
      </c>
      <c r="AH8" s="21">
        <f t="shared" si="5"/>
        <v>2.6485600000000002</v>
      </c>
    </row>
    <row r="9" spans="1:34" x14ac:dyDescent="0.35">
      <c r="A9" s="1">
        <v>5</v>
      </c>
      <c r="B9" s="7" t="s">
        <v>13</v>
      </c>
      <c r="C9" s="1">
        <v>920</v>
      </c>
      <c r="D9" s="2">
        <v>564</v>
      </c>
      <c r="E9" s="3">
        <v>564</v>
      </c>
      <c r="F9" s="4">
        <v>564</v>
      </c>
      <c r="G9" s="5">
        <v>564</v>
      </c>
      <c r="H9" s="10">
        <v>564</v>
      </c>
      <c r="I9" s="19">
        <f t="shared" si="6"/>
        <v>564</v>
      </c>
      <c r="J9" s="11">
        <v>21285</v>
      </c>
      <c r="K9" s="3">
        <v>21287</v>
      </c>
      <c r="L9" s="4">
        <v>21296</v>
      </c>
      <c r="M9" s="5">
        <v>21290</v>
      </c>
      <c r="N9" s="6">
        <v>21295</v>
      </c>
      <c r="O9" s="19">
        <f t="shared" si="7"/>
        <v>21290.6</v>
      </c>
      <c r="P9" s="8">
        <v>2.6606000000000001</v>
      </c>
      <c r="Q9" s="3">
        <v>2.6608999999999998</v>
      </c>
      <c r="R9" s="4">
        <v>2.6619999999999999</v>
      </c>
      <c r="S9" s="5">
        <v>2.6613000000000002</v>
      </c>
      <c r="T9" s="6">
        <v>2.6619000000000002</v>
      </c>
      <c r="U9" s="20">
        <f t="shared" si="0"/>
        <v>2.66134</v>
      </c>
      <c r="V9">
        <f t="shared" si="10"/>
        <v>356</v>
      </c>
      <c r="W9" s="24">
        <f t="shared" si="8"/>
        <v>0.38695652173913042</v>
      </c>
      <c r="X9" s="22">
        <f t="shared" si="9"/>
        <v>0</v>
      </c>
      <c r="Y9" s="23">
        <f t="shared" si="11"/>
        <v>0.61304347826086958</v>
      </c>
      <c r="AD9" t="str">
        <f t="shared" si="1"/>
        <v>Sample 5</v>
      </c>
      <c r="AE9">
        <f t="shared" si="2"/>
        <v>920</v>
      </c>
      <c r="AF9">
        <f t="shared" si="3"/>
        <v>564</v>
      </c>
      <c r="AG9">
        <f t="shared" si="4"/>
        <v>21290.6</v>
      </c>
      <c r="AH9" s="21">
        <f t="shared" si="5"/>
        <v>2.66134</v>
      </c>
    </row>
    <row r="10" spans="1:34" x14ac:dyDescent="0.35">
      <c r="A10" s="1">
        <v>6</v>
      </c>
      <c r="B10" s="7" t="s">
        <v>14</v>
      </c>
      <c r="C10" s="1">
        <v>967</v>
      </c>
      <c r="D10" s="2">
        <v>581</v>
      </c>
      <c r="E10" s="3">
        <v>581</v>
      </c>
      <c r="F10" s="4">
        <v>581</v>
      </c>
      <c r="G10" s="5">
        <v>581</v>
      </c>
      <c r="H10" s="10">
        <v>581</v>
      </c>
      <c r="I10" s="19">
        <f t="shared" si="6"/>
        <v>581</v>
      </c>
      <c r="J10" s="11">
        <v>21942</v>
      </c>
      <c r="K10" s="3">
        <v>21937</v>
      </c>
      <c r="L10" s="4">
        <v>21939</v>
      </c>
      <c r="M10" s="5">
        <v>21943</v>
      </c>
      <c r="N10" s="6">
        <v>21922</v>
      </c>
      <c r="O10" s="19">
        <f t="shared" si="7"/>
        <v>21936.6</v>
      </c>
      <c r="P10" s="8">
        <v>2.7427000000000001</v>
      </c>
      <c r="Q10" s="3">
        <v>2.7421000000000002</v>
      </c>
      <c r="R10" s="4">
        <v>2.7423999999999999</v>
      </c>
      <c r="S10" s="5">
        <v>2.7429000000000001</v>
      </c>
      <c r="T10" s="6">
        <v>2.7403</v>
      </c>
      <c r="U10" s="20">
        <f t="shared" si="0"/>
        <v>2.7420800000000001</v>
      </c>
      <c r="V10">
        <f t="shared" si="10"/>
        <v>386</v>
      </c>
      <c r="W10" s="24">
        <f t="shared" si="8"/>
        <v>0.39917269906928643</v>
      </c>
      <c r="X10" s="22">
        <f t="shared" si="9"/>
        <v>0</v>
      </c>
      <c r="Y10" s="23">
        <f t="shared" si="11"/>
        <v>0.60082730093071357</v>
      </c>
      <c r="AD10" t="str">
        <f t="shared" si="1"/>
        <v>Sample 6</v>
      </c>
      <c r="AE10">
        <f t="shared" si="2"/>
        <v>967</v>
      </c>
      <c r="AF10">
        <f t="shared" si="3"/>
        <v>581</v>
      </c>
      <c r="AG10">
        <f t="shared" si="4"/>
        <v>21936.6</v>
      </c>
      <c r="AH10" s="21">
        <f t="shared" si="5"/>
        <v>2.7420800000000001</v>
      </c>
    </row>
    <row r="11" spans="1:34" x14ac:dyDescent="0.35">
      <c r="A11" s="1">
        <v>7</v>
      </c>
      <c r="B11" s="7" t="s">
        <v>15</v>
      </c>
      <c r="C11" s="1">
        <v>1882</v>
      </c>
      <c r="D11" s="2">
        <v>613</v>
      </c>
      <c r="E11" s="3">
        <v>614</v>
      </c>
      <c r="F11" s="4">
        <v>613</v>
      </c>
      <c r="G11" s="5">
        <v>614</v>
      </c>
      <c r="H11" s="10">
        <v>614</v>
      </c>
      <c r="I11" s="19">
        <f t="shared" si="6"/>
        <v>613.6</v>
      </c>
      <c r="J11" s="11">
        <v>23144</v>
      </c>
      <c r="K11" s="3">
        <v>23157</v>
      </c>
      <c r="L11" s="4">
        <v>23150</v>
      </c>
      <c r="M11" s="5">
        <v>23156</v>
      </c>
      <c r="N11" s="6">
        <v>23166</v>
      </c>
      <c r="O11" s="19">
        <f t="shared" si="7"/>
        <v>23154.6</v>
      </c>
      <c r="P11" s="8">
        <v>2.8929999999999998</v>
      </c>
      <c r="Q11" s="3">
        <v>2.8946000000000001</v>
      </c>
      <c r="R11" s="4">
        <v>2.8936999999999999</v>
      </c>
      <c r="S11" s="5">
        <v>2.8944999999999999</v>
      </c>
      <c r="T11" s="6">
        <v>2.8957999999999999</v>
      </c>
      <c r="U11" s="20">
        <f t="shared" si="0"/>
        <v>2.89432</v>
      </c>
      <c r="V11">
        <f t="shared" si="10"/>
        <v>1268.4000000000001</v>
      </c>
      <c r="W11" s="24">
        <f t="shared" si="8"/>
        <v>0.67396386822529231</v>
      </c>
      <c r="X11" s="22">
        <f t="shared" si="9"/>
        <v>0.48989794855663565</v>
      </c>
      <c r="Y11" s="23">
        <f t="shared" si="11"/>
        <v>0.32603613177470769</v>
      </c>
      <c r="AD11" t="str">
        <f t="shared" si="1"/>
        <v>Sample 7</v>
      </c>
      <c r="AE11">
        <f t="shared" si="2"/>
        <v>1882</v>
      </c>
      <c r="AF11">
        <f t="shared" si="3"/>
        <v>613.6</v>
      </c>
      <c r="AG11">
        <f t="shared" si="4"/>
        <v>23154.6</v>
      </c>
      <c r="AH11" s="21">
        <f t="shared" si="5"/>
        <v>2.89432</v>
      </c>
    </row>
    <row r="12" spans="1:34" x14ac:dyDescent="0.35">
      <c r="A12" s="1">
        <v>8</v>
      </c>
      <c r="B12" s="7" t="s">
        <v>16</v>
      </c>
      <c r="C12" s="1">
        <v>2242</v>
      </c>
      <c r="D12" s="2">
        <v>647</v>
      </c>
      <c r="E12" s="3">
        <v>646</v>
      </c>
      <c r="F12" s="4">
        <v>647</v>
      </c>
      <c r="G12" s="5">
        <v>647</v>
      </c>
      <c r="H12" s="10">
        <v>647</v>
      </c>
      <c r="I12" s="19">
        <f t="shared" si="6"/>
        <v>646.79999999999995</v>
      </c>
      <c r="J12" s="11">
        <v>24403</v>
      </c>
      <c r="K12" s="3">
        <v>24389</v>
      </c>
      <c r="L12" s="4">
        <v>24404</v>
      </c>
      <c r="M12" s="5">
        <v>24397</v>
      </c>
      <c r="N12" s="6">
        <v>24408</v>
      </c>
      <c r="O12" s="19">
        <f t="shared" si="7"/>
        <v>24400.2</v>
      </c>
      <c r="P12" s="8">
        <v>3.0503999999999998</v>
      </c>
      <c r="Q12" s="3">
        <v>3.0486</v>
      </c>
      <c r="R12" s="4">
        <v>3.0505</v>
      </c>
      <c r="S12" s="5">
        <v>3.0495999999999999</v>
      </c>
      <c r="T12" s="6">
        <v>3.0510000000000002</v>
      </c>
      <c r="U12" s="20">
        <f t="shared" si="0"/>
        <v>3.05002</v>
      </c>
      <c r="V12">
        <f t="shared" si="10"/>
        <v>1595.2</v>
      </c>
      <c r="W12" s="24">
        <f t="shared" si="8"/>
        <v>0.71150758251561108</v>
      </c>
      <c r="X12" s="22">
        <f t="shared" si="9"/>
        <v>0.40000000000000008</v>
      </c>
      <c r="Y12" s="23">
        <f t="shared" si="11"/>
        <v>0.28849241748438892</v>
      </c>
      <c r="AD12" t="str">
        <f t="shared" si="1"/>
        <v>Sample 8</v>
      </c>
      <c r="AE12">
        <f t="shared" si="2"/>
        <v>2242</v>
      </c>
      <c r="AF12">
        <f t="shared" si="3"/>
        <v>646.79999999999995</v>
      </c>
      <c r="AG12">
        <f t="shared" si="4"/>
        <v>24400.2</v>
      </c>
      <c r="AH12" s="21">
        <f t="shared" si="5"/>
        <v>3.05002</v>
      </c>
    </row>
    <row r="13" spans="1:34" x14ac:dyDescent="0.35">
      <c r="A13" s="1">
        <v>9</v>
      </c>
      <c r="B13" s="7" t="s">
        <v>17</v>
      </c>
      <c r="C13" s="1">
        <v>2742</v>
      </c>
      <c r="D13" s="2">
        <v>655</v>
      </c>
      <c r="E13" s="3">
        <v>656</v>
      </c>
      <c r="F13" s="4">
        <v>656</v>
      </c>
      <c r="G13" s="5">
        <v>656</v>
      </c>
      <c r="H13" s="10">
        <v>656</v>
      </c>
      <c r="I13" s="19">
        <f t="shared" si="6"/>
        <v>655.8</v>
      </c>
      <c r="J13" s="11">
        <v>24730</v>
      </c>
      <c r="K13" s="3">
        <v>24738</v>
      </c>
      <c r="L13" s="4">
        <v>24739</v>
      </c>
      <c r="M13" s="5">
        <v>24745</v>
      </c>
      <c r="N13" s="6">
        <v>24738</v>
      </c>
      <c r="O13" s="19">
        <f t="shared" si="7"/>
        <v>24738</v>
      </c>
      <c r="P13" s="8">
        <v>3.0912000000000002</v>
      </c>
      <c r="Q13" s="3">
        <v>3.0922999999999998</v>
      </c>
      <c r="R13" s="4">
        <v>3.0924</v>
      </c>
      <c r="S13" s="5">
        <v>3.0931000000000002</v>
      </c>
      <c r="T13" s="6">
        <v>3.0922999999999998</v>
      </c>
      <c r="U13" s="20">
        <f t="shared" si="0"/>
        <v>3.09226</v>
      </c>
      <c r="V13">
        <f t="shared" si="10"/>
        <v>2086.1999999999998</v>
      </c>
      <c r="W13" s="24">
        <f t="shared" si="8"/>
        <v>0.76083150984682701</v>
      </c>
      <c r="X13" s="22">
        <f t="shared" si="9"/>
        <v>0.40000000000000008</v>
      </c>
      <c r="Y13" s="23">
        <f t="shared" si="11"/>
        <v>0.23916849015317299</v>
      </c>
      <c r="AD13" t="str">
        <f t="shared" si="1"/>
        <v>Sample 9</v>
      </c>
      <c r="AE13">
        <f t="shared" si="2"/>
        <v>2742</v>
      </c>
      <c r="AF13">
        <f t="shared" si="3"/>
        <v>655.8</v>
      </c>
      <c r="AG13">
        <f t="shared" si="4"/>
        <v>24738</v>
      </c>
      <c r="AH13" s="21">
        <f t="shared" si="5"/>
        <v>3.09226</v>
      </c>
    </row>
    <row r="14" spans="1:34" x14ac:dyDescent="0.35">
      <c r="A14" s="1">
        <v>10</v>
      </c>
      <c r="B14" s="7" t="s">
        <v>18</v>
      </c>
      <c r="C14" s="1">
        <v>3407</v>
      </c>
      <c r="D14" s="2">
        <v>682</v>
      </c>
      <c r="E14" s="3">
        <v>682</v>
      </c>
      <c r="F14" s="4">
        <v>682</v>
      </c>
      <c r="G14" s="5">
        <v>682</v>
      </c>
      <c r="H14" s="10">
        <v>682</v>
      </c>
      <c r="I14" s="19">
        <f t="shared" si="6"/>
        <v>682</v>
      </c>
      <c r="J14" s="11">
        <v>25722</v>
      </c>
      <c r="K14" s="3">
        <v>25720</v>
      </c>
      <c r="L14" s="4">
        <v>25723</v>
      </c>
      <c r="M14" s="5">
        <v>25732</v>
      </c>
      <c r="N14" s="6">
        <v>25746</v>
      </c>
      <c r="O14" s="19">
        <f t="shared" si="7"/>
        <v>25728.6</v>
      </c>
      <c r="P14" s="8">
        <v>3.2153</v>
      </c>
      <c r="Q14" s="3">
        <v>3.2149999999999999</v>
      </c>
      <c r="R14" s="4">
        <v>3.2153999999999998</v>
      </c>
      <c r="S14" s="5">
        <v>3.2164999999999999</v>
      </c>
      <c r="T14" s="6">
        <v>3.2183000000000002</v>
      </c>
      <c r="U14" s="20">
        <f t="shared" si="0"/>
        <v>3.2161</v>
      </c>
      <c r="V14">
        <f t="shared" si="10"/>
        <v>2725</v>
      </c>
      <c r="W14" s="24">
        <f t="shared" si="8"/>
        <v>0.79982389198708537</v>
      </c>
      <c r="X14" s="22">
        <f t="shared" si="9"/>
        <v>0</v>
      </c>
      <c r="Y14" s="23">
        <f t="shared" si="11"/>
        <v>0.20017610801291463</v>
      </c>
      <c r="AD14" t="str">
        <f t="shared" si="1"/>
        <v>Sample 10</v>
      </c>
      <c r="AE14">
        <f t="shared" si="2"/>
        <v>3407</v>
      </c>
      <c r="AF14">
        <f t="shared" si="3"/>
        <v>682</v>
      </c>
      <c r="AG14">
        <f t="shared" si="4"/>
        <v>25728.6</v>
      </c>
      <c r="AH14" s="21">
        <f t="shared" si="5"/>
        <v>3.2161</v>
      </c>
    </row>
    <row r="15" spans="1:34" x14ac:dyDescent="0.35">
      <c r="A15" s="1">
        <v>11</v>
      </c>
      <c r="B15" s="7" t="s">
        <v>19</v>
      </c>
      <c r="C15" s="1">
        <v>2628</v>
      </c>
      <c r="D15" s="2">
        <v>652</v>
      </c>
      <c r="E15" s="3">
        <v>652</v>
      </c>
      <c r="F15" s="4">
        <v>652</v>
      </c>
      <c r="G15" s="5">
        <v>653</v>
      </c>
      <c r="H15" s="10">
        <v>653</v>
      </c>
      <c r="I15" s="19">
        <f t="shared" si="6"/>
        <v>652.4</v>
      </c>
      <c r="J15" s="11">
        <v>24618</v>
      </c>
      <c r="K15" s="3">
        <v>24617</v>
      </c>
      <c r="L15" s="4">
        <v>24616</v>
      </c>
      <c r="M15" s="5">
        <v>24626</v>
      </c>
      <c r="N15" s="6">
        <v>24642</v>
      </c>
      <c r="O15" s="19">
        <f t="shared" si="7"/>
        <v>24623.8</v>
      </c>
      <c r="P15" s="8">
        <v>3.0773000000000001</v>
      </c>
      <c r="Q15" s="3">
        <v>3.0771000000000002</v>
      </c>
      <c r="R15" s="4">
        <v>3.077</v>
      </c>
      <c r="S15" s="5">
        <v>3.0781999999999998</v>
      </c>
      <c r="T15" s="6">
        <v>3.0802999999999998</v>
      </c>
      <c r="U15" s="20">
        <f t="shared" si="0"/>
        <v>3.0779799999999997</v>
      </c>
      <c r="V15">
        <f t="shared" si="10"/>
        <v>1975.6</v>
      </c>
      <c r="W15" s="24">
        <f t="shared" si="8"/>
        <v>0.75175038051750376</v>
      </c>
      <c r="X15" s="22">
        <f t="shared" si="9"/>
        <v>0.48989794855663565</v>
      </c>
      <c r="Y15" s="23">
        <f t="shared" si="11"/>
        <v>0.24824961948249624</v>
      </c>
      <c r="AD15" t="str">
        <f t="shared" si="1"/>
        <v>Sample 11</v>
      </c>
      <c r="AE15">
        <f t="shared" si="2"/>
        <v>2628</v>
      </c>
      <c r="AF15">
        <f t="shared" si="3"/>
        <v>652.4</v>
      </c>
      <c r="AG15">
        <f t="shared" si="4"/>
        <v>24623.8</v>
      </c>
      <c r="AH15" s="21">
        <f t="shared" si="5"/>
        <v>3.0779799999999997</v>
      </c>
    </row>
    <row r="16" spans="1:34" x14ac:dyDescent="0.35">
      <c r="A16" s="1">
        <v>12</v>
      </c>
      <c r="B16" s="7" t="s">
        <v>20</v>
      </c>
      <c r="C16" s="1">
        <v>3480</v>
      </c>
      <c r="D16" s="2">
        <v>688</v>
      </c>
      <c r="E16" s="3">
        <v>688</v>
      </c>
      <c r="F16" s="4">
        <v>688</v>
      </c>
      <c r="G16" s="5">
        <v>688</v>
      </c>
      <c r="H16" s="10">
        <v>688</v>
      </c>
      <c r="I16" s="19">
        <f t="shared" si="6"/>
        <v>688</v>
      </c>
      <c r="J16" s="11">
        <v>25971</v>
      </c>
      <c r="K16" s="3">
        <v>25981</v>
      </c>
      <c r="L16" s="4">
        <v>25963</v>
      </c>
      <c r="M16" s="5">
        <v>25974</v>
      </c>
      <c r="N16" s="6">
        <v>25946</v>
      </c>
      <c r="O16" s="19">
        <f t="shared" si="7"/>
        <v>25967</v>
      </c>
      <c r="P16" s="8">
        <v>3.2464</v>
      </c>
      <c r="Q16" s="3">
        <v>3.2475999999999998</v>
      </c>
      <c r="R16" s="4">
        <v>3.2454000000000001</v>
      </c>
      <c r="S16" s="5">
        <v>3.2467999999999999</v>
      </c>
      <c r="T16" s="6">
        <v>3.2431999999999999</v>
      </c>
      <c r="U16" s="20">
        <f t="shared" si="0"/>
        <v>3.2458799999999997</v>
      </c>
      <c r="V16">
        <f t="shared" si="10"/>
        <v>2792</v>
      </c>
      <c r="W16" s="24">
        <f t="shared" si="8"/>
        <v>0.80229885057471262</v>
      </c>
      <c r="X16" s="22">
        <f t="shared" si="9"/>
        <v>0</v>
      </c>
      <c r="Y16" s="23">
        <f t="shared" si="11"/>
        <v>0.19770114942528738</v>
      </c>
      <c r="AD16" t="str">
        <f t="shared" si="1"/>
        <v>Sample 12</v>
      </c>
      <c r="AE16">
        <f t="shared" si="2"/>
        <v>3480</v>
      </c>
      <c r="AF16">
        <f t="shared" si="3"/>
        <v>688</v>
      </c>
      <c r="AG16">
        <f t="shared" si="4"/>
        <v>25967</v>
      </c>
      <c r="AH16" s="21">
        <f t="shared" si="5"/>
        <v>3.2458799999999997</v>
      </c>
    </row>
    <row r="17" spans="1:34" x14ac:dyDescent="0.35">
      <c r="A17" s="1">
        <v>13</v>
      </c>
      <c r="B17" s="7" t="s">
        <v>21</v>
      </c>
      <c r="C17" s="1">
        <v>4357</v>
      </c>
      <c r="D17" s="2">
        <v>699</v>
      </c>
      <c r="E17" s="3">
        <v>700</v>
      </c>
      <c r="F17" s="4">
        <v>699</v>
      </c>
      <c r="G17" s="5">
        <v>700</v>
      </c>
      <c r="H17" s="10">
        <v>700</v>
      </c>
      <c r="I17" s="19">
        <f t="shared" si="6"/>
        <v>699.6</v>
      </c>
      <c r="J17" s="11">
        <v>26366</v>
      </c>
      <c r="K17" s="3">
        <v>26401</v>
      </c>
      <c r="L17" s="4">
        <v>26390</v>
      </c>
      <c r="M17" s="5">
        <v>26406</v>
      </c>
      <c r="N17" s="6">
        <v>26398</v>
      </c>
      <c r="O17" s="19">
        <f t="shared" si="7"/>
        <v>26392.2</v>
      </c>
      <c r="P17" s="8">
        <v>3.2957000000000001</v>
      </c>
      <c r="Q17" s="3">
        <v>3.3001</v>
      </c>
      <c r="R17" s="4">
        <v>3.2987000000000002</v>
      </c>
      <c r="S17" s="5">
        <v>3.3008000000000002</v>
      </c>
      <c r="T17" s="6">
        <v>3.2997999999999998</v>
      </c>
      <c r="U17" s="20">
        <f t="shared" si="0"/>
        <v>3.2990200000000001</v>
      </c>
      <c r="V17">
        <f t="shared" si="10"/>
        <v>3657.4</v>
      </c>
      <c r="W17" s="24">
        <f t="shared" si="8"/>
        <v>0.83943080100986922</v>
      </c>
      <c r="X17" s="22">
        <f t="shared" si="9"/>
        <v>0.48989794855663565</v>
      </c>
      <c r="Y17" s="23">
        <f t="shared" si="11"/>
        <v>0.16056919899013078</v>
      </c>
      <c r="AD17" t="str">
        <f t="shared" si="1"/>
        <v>Sample 13</v>
      </c>
      <c r="AE17">
        <f t="shared" si="2"/>
        <v>4357</v>
      </c>
      <c r="AF17">
        <f t="shared" si="3"/>
        <v>699.6</v>
      </c>
      <c r="AG17">
        <f t="shared" si="4"/>
        <v>26392.2</v>
      </c>
      <c r="AH17" s="21">
        <f t="shared" si="5"/>
        <v>3.2990200000000001</v>
      </c>
    </row>
    <row r="18" spans="1:34" x14ac:dyDescent="0.35">
      <c r="A18" s="1">
        <v>14</v>
      </c>
      <c r="B18" s="7" t="s">
        <v>22</v>
      </c>
      <c r="C18" s="1">
        <v>4452</v>
      </c>
      <c r="D18" s="2">
        <v>701</v>
      </c>
      <c r="E18" s="3">
        <v>700</v>
      </c>
      <c r="F18" s="4">
        <v>701</v>
      </c>
      <c r="G18" s="5">
        <v>701</v>
      </c>
      <c r="H18" s="10">
        <v>701</v>
      </c>
      <c r="I18" s="19">
        <f t="shared" si="6"/>
        <v>700.8</v>
      </c>
      <c r="J18" s="11">
        <v>26442</v>
      </c>
      <c r="K18" s="3">
        <v>26431</v>
      </c>
      <c r="L18" s="4">
        <v>26448</v>
      </c>
      <c r="M18" s="5">
        <v>26436</v>
      </c>
      <c r="N18" s="6">
        <v>26456</v>
      </c>
      <c r="O18" s="19">
        <f t="shared" si="7"/>
        <v>26442.6</v>
      </c>
      <c r="P18" s="8">
        <v>3.3052000000000001</v>
      </c>
      <c r="Q18" s="3">
        <v>3.3039000000000001</v>
      </c>
      <c r="R18" s="4">
        <v>3.306</v>
      </c>
      <c r="S18" s="5">
        <v>3.3045</v>
      </c>
      <c r="T18" s="6">
        <v>3.3069999999999999</v>
      </c>
      <c r="U18" s="20">
        <f t="shared" si="0"/>
        <v>3.3053199999999996</v>
      </c>
      <c r="V18">
        <f t="shared" si="10"/>
        <v>3751.2</v>
      </c>
      <c r="W18" s="24">
        <f t="shared" si="8"/>
        <v>0.8425876010781671</v>
      </c>
      <c r="X18" s="22">
        <f t="shared" si="9"/>
        <v>0.40000000000000008</v>
      </c>
      <c r="Y18" s="23">
        <f t="shared" si="11"/>
        <v>0.1574123989218329</v>
      </c>
      <c r="AD18" t="str">
        <f t="shared" si="1"/>
        <v>Sample 14</v>
      </c>
      <c r="AE18">
        <f t="shared" si="2"/>
        <v>4452</v>
      </c>
      <c r="AF18">
        <f t="shared" si="3"/>
        <v>700.8</v>
      </c>
      <c r="AG18">
        <f t="shared" si="4"/>
        <v>26442.6</v>
      </c>
      <c r="AH18" s="21">
        <f t="shared" si="5"/>
        <v>3.3053199999999996</v>
      </c>
    </row>
    <row r="19" spans="1:34" x14ac:dyDescent="0.35">
      <c r="A19" s="1">
        <v>15</v>
      </c>
      <c r="B19" s="7" t="s">
        <v>23</v>
      </c>
      <c r="C19" s="1">
        <v>5271</v>
      </c>
      <c r="D19" s="2">
        <v>714</v>
      </c>
      <c r="E19" s="3">
        <v>714</v>
      </c>
      <c r="F19" s="4">
        <v>714</v>
      </c>
      <c r="G19" s="5">
        <v>713</v>
      </c>
      <c r="H19" s="10">
        <v>713</v>
      </c>
      <c r="I19" s="19">
        <f t="shared" si="6"/>
        <v>713.6</v>
      </c>
      <c r="J19" s="11">
        <v>26957</v>
      </c>
      <c r="K19" s="3">
        <v>26925</v>
      </c>
      <c r="L19" s="4">
        <v>26947</v>
      </c>
      <c r="M19" s="5">
        <v>26910</v>
      </c>
      <c r="N19" s="6">
        <v>26908</v>
      </c>
      <c r="O19" s="19">
        <f t="shared" si="7"/>
        <v>26929.4</v>
      </c>
      <c r="P19" s="8">
        <v>3.3696000000000002</v>
      </c>
      <c r="Q19" s="3">
        <v>3.3656000000000001</v>
      </c>
      <c r="R19" s="4">
        <v>3.3683999999999998</v>
      </c>
      <c r="S19" s="5">
        <v>3.3637000000000001</v>
      </c>
      <c r="T19" s="6">
        <v>3.3635000000000002</v>
      </c>
      <c r="U19" s="20">
        <f t="shared" si="0"/>
        <v>3.3661599999999998</v>
      </c>
      <c r="V19">
        <f t="shared" si="10"/>
        <v>4557.3999999999996</v>
      </c>
      <c r="W19" s="24">
        <f t="shared" si="8"/>
        <v>0.86461771959779921</v>
      </c>
      <c r="X19" s="22">
        <f t="shared" si="9"/>
        <v>0.48989794855663565</v>
      </c>
      <c r="Y19" s="23">
        <f t="shared" si="11"/>
        <v>0.13538228040220079</v>
      </c>
      <c r="AD19" t="str">
        <f t="shared" si="1"/>
        <v>Sample 15</v>
      </c>
      <c r="AE19">
        <f t="shared" si="2"/>
        <v>5271</v>
      </c>
      <c r="AF19">
        <f t="shared" si="3"/>
        <v>713.6</v>
      </c>
      <c r="AG19">
        <f t="shared" si="4"/>
        <v>26929.4</v>
      </c>
      <c r="AH19" s="21">
        <f t="shared" si="5"/>
        <v>3.3661599999999998</v>
      </c>
    </row>
    <row r="20" spans="1:34" x14ac:dyDescent="0.35">
      <c r="A20" s="1">
        <v>16</v>
      </c>
      <c r="B20" s="7" t="s">
        <v>24</v>
      </c>
      <c r="C20" s="1">
        <v>7278</v>
      </c>
      <c r="D20" s="2">
        <v>731</v>
      </c>
      <c r="E20" s="3">
        <v>730</v>
      </c>
      <c r="F20" s="4">
        <v>731</v>
      </c>
      <c r="G20" s="5">
        <v>731</v>
      </c>
      <c r="H20" s="10">
        <v>731</v>
      </c>
      <c r="I20" s="19">
        <f>AVERAGE(D20:H20)</f>
        <v>730.8</v>
      </c>
      <c r="J20" s="11">
        <v>27596</v>
      </c>
      <c r="K20" s="3">
        <v>27558</v>
      </c>
      <c r="L20" s="4">
        <v>27597</v>
      </c>
      <c r="M20" s="5">
        <v>27594</v>
      </c>
      <c r="N20" s="6">
        <v>27587</v>
      </c>
      <c r="O20" s="19">
        <f>AVERAGE(J20:N20)</f>
        <v>27586.400000000001</v>
      </c>
      <c r="P20" s="8">
        <v>3.4495</v>
      </c>
      <c r="Q20" s="3">
        <v>3.4447999999999999</v>
      </c>
      <c r="R20" s="4">
        <v>3.4496000000000002</v>
      </c>
      <c r="S20" s="5">
        <v>3.4491999999999998</v>
      </c>
      <c r="T20" s="6">
        <v>3.4483999999999999</v>
      </c>
      <c r="U20" s="20">
        <f t="shared" si="0"/>
        <v>3.4482999999999997</v>
      </c>
      <c r="V20">
        <f t="shared" si="10"/>
        <v>6547.2</v>
      </c>
      <c r="W20" s="24">
        <f t="shared" si="8"/>
        <v>0.89958779884583673</v>
      </c>
      <c r="X20" s="22">
        <f t="shared" si="9"/>
        <v>0.40000000000000008</v>
      </c>
      <c r="Y20" s="23">
        <f t="shared" si="11"/>
        <v>0.10041220115416327</v>
      </c>
      <c r="AD20" t="str">
        <f t="shared" si="1"/>
        <v>Sample 16</v>
      </c>
      <c r="AE20">
        <f t="shared" si="2"/>
        <v>7278</v>
      </c>
      <c r="AF20">
        <f t="shared" si="3"/>
        <v>730.8</v>
      </c>
      <c r="AG20">
        <f t="shared" si="4"/>
        <v>27586.400000000001</v>
      </c>
      <c r="AH20" s="21">
        <f t="shared" si="5"/>
        <v>3.4482999999999997</v>
      </c>
    </row>
    <row r="21" spans="1:34" x14ac:dyDescent="0.35">
      <c r="A21" s="1">
        <v>17</v>
      </c>
      <c r="B21" s="7" t="s">
        <v>25</v>
      </c>
      <c r="C21" s="1">
        <v>7222</v>
      </c>
      <c r="D21" s="2">
        <v>730</v>
      </c>
      <c r="E21" s="3">
        <v>730</v>
      </c>
      <c r="F21" s="4">
        <v>730</v>
      </c>
      <c r="G21" s="5">
        <v>730</v>
      </c>
      <c r="H21" s="10">
        <v>731</v>
      </c>
      <c r="I21" s="19">
        <f t="shared" si="6"/>
        <v>730.2</v>
      </c>
      <c r="J21" s="11">
        <v>27542</v>
      </c>
      <c r="K21" s="3">
        <v>27542</v>
      </c>
      <c r="L21" s="4">
        <v>27530</v>
      </c>
      <c r="M21" s="5">
        <v>27543</v>
      </c>
      <c r="N21" s="6">
        <v>27585</v>
      </c>
      <c r="O21" s="19">
        <f t="shared" si="7"/>
        <v>27548.400000000001</v>
      </c>
      <c r="P21" s="8">
        <v>3.4426999999999999</v>
      </c>
      <c r="Q21" s="3">
        <v>3.4426999999999999</v>
      </c>
      <c r="R21" s="4">
        <v>3.4413</v>
      </c>
      <c r="S21" s="5">
        <v>3.4428999999999998</v>
      </c>
      <c r="T21" s="6">
        <v>3.4483999999999999</v>
      </c>
      <c r="U21" s="20">
        <f t="shared" si="0"/>
        <v>3.4436</v>
      </c>
      <c r="V21">
        <f t="shared" si="10"/>
        <v>6491.8</v>
      </c>
      <c r="W21" s="24">
        <f t="shared" si="8"/>
        <v>0.89889227360841872</v>
      </c>
      <c r="X21" s="22">
        <f t="shared" si="9"/>
        <v>0.4</v>
      </c>
      <c r="Y21" s="23">
        <f t="shared" si="11"/>
        <v>0.10110772639158128</v>
      </c>
      <c r="AD21" t="str">
        <f t="shared" si="1"/>
        <v>Sample 17</v>
      </c>
      <c r="AE21">
        <f t="shared" si="2"/>
        <v>7222</v>
      </c>
      <c r="AF21">
        <f t="shared" si="3"/>
        <v>730.2</v>
      </c>
      <c r="AG21">
        <f t="shared" si="4"/>
        <v>27548.400000000001</v>
      </c>
      <c r="AH21" s="21">
        <f t="shared" si="5"/>
        <v>3.4436</v>
      </c>
    </row>
    <row r="22" spans="1:34" x14ac:dyDescent="0.35">
      <c r="A22" s="1">
        <v>18</v>
      </c>
      <c r="B22" s="7" t="s">
        <v>26</v>
      </c>
      <c r="C22" s="1">
        <v>7111</v>
      </c>
      <c r="D22" s="2">
        <v>729</v>
      </c>
      <c r="E22" s="3">
        <v>729</v>
      </c>
      <c r="F22" s="4">
        <v>728</v>
      </c>
      <c r="G22" s="5">
        <v>729</v>
      </c>
      <c r="H22" s="10">
        <v>729</v>
      </c>
      <c r="I22" s="19">
        <f t="shared" si="6"/>
        <v>728.8</v>
      </c>
      <c r="J22" s="11">
        <v>27552</v>
      </c>
      <c r="K22" s="3">
        <v>27528</v>
      </c>
      <c r="L22" s="4">
        <v>27474</v>
      </c>
      <c r="M22" s="5">
        <v>27518</v>
      </c>
      <c r="N22" s="6">
        <v>27508</v>
      </c>
      <c r="O22" s="19">
        <f t="shared" si="7"/>
        <v>27516</v>
      </c>
      <c r="P22" s="8">
        <v>3.4401999999999999</v>
      </c>
      <c r="Q22" s="3">
        <v>3.4409999999999998</v>
      </c>
      <c r="R22" s="4">
        <v>3.4342999999999999</v>
      </c>
      <c r="S22" s="5">
        <v>3.4397000000000002</v>
      </c>
      <c r="T22" s="6">
        <v>3.4384999999999999</v>
      </c>
      <c r="U22" s="20">
        <f t="shared" si="0"/>
        <v>3.4387400000000001</v>
      </c>
      <c r="V22">
        <f t="shared" si="10"/>
        <v>6382.2</v>
      </c>
      <c r="W22" s="24">
        <f t="shared" si="8"/>
        <v>0.89751089860779076</v>
      </c>
      <c r="X22" s="22">
        <f t="shared" si="9"/>
        <v>0.4</v>
      </c>
      <c r="Y22" s="23">
        <f t="shared" si="11"/>
        <v>0.10248910139220924</v>
      </c>
      <c r="AD22" t="str">
        <f t="shared" si="1"/>
        <v>Sample 18</v>
      </c>
      <c r="AE22">
        <f t="shared" si="2"/>
        <v>7111</v>
      </c>
      <c r="AF22">
        <f t="shared" si="3"/>
        <v>728.8</v>
      </c>
      <c r="AG22">
        <f t="shared" si="4"/>
        <v>27516</v>
      </c>
      <c r="AH22" s="21">
        <f t="shared" si="5"/>
        <v>3.4387400000000001</v>
      </c>
    </row>
    <row r="23" spans="1:34" x14ac:dyDescent="0.35">
      <c r="A23" s="1">
        <v>19</v>
      </c>
      <c r="B23" s="7" t="s">
        <v>27</v>
      </c>
      <c r="C23" s="1">
        <v>7389</v>
      </c>
      <c r="D23" s="2">
        <v>733</v>
      </c>
      <c r="E23" s="3">
        <v>733</v>
      </c>
      <c r="F23" s="4">
        <v>733</v>
      </c>
      <c r="G23" s="5">
        <v>733</v>
      </c>
      <c r="H23" s="10">
        <v>733</v>
      </c>
      <c r="I23" s="19">
        <f t="shared" si="6"/>
        <v>733</v>
      </c>
      <c r="J23" s="11">
        <v>27666</v>
      </c>
      <c r="K23" s="3">
        <v>27665</v>
      </c>
      <c r="L23" s="4">
        <v>27656</v>
      </c>
      <c r="M23" s="5">
        <v>27663</v>
      </c>
      <c r="N23" s="6">
        <v>27679</v>
      </c>
      <c r="O23" s="19">
        <f t="shared" si="7"/>
        <v>27665.8</v>
      </c>
      <c r="P23" s="8">
        <v>3.4582999999999999</v>
      </c>
      <c r="Q23" s="3">
        <v>3.4581</v>
      </c>
      <c r="R23" s="4">
        <v>3.4569999999999999</v>
      </c>
      <c r="S23" s="5">
        <v>3.4579</v>
      </c>
      <c r="T23" s="6">
        <v>3.4599000000000002</v>
      </c>
      <c r="U23" s="20">
        <f t="shared" si="0"/>
        <v>3.45824</v>
      </c>
      <c r="V23">
        <f t="shared" si="10"/>
        <v>6656</v>
      </c>
      <c r="W23" s="24">
        <f t="shared" si="8"/>
        <v>0.90079848423331976</v>
      </c>
      <c r="X23" s="22">
        <f t="shared" si="9"/>
        <v>0</v>
      </c>
      <c r="Y23" s="23">
        <f t="shared" si="11"/>
        <v>9.9201515766680237E-2</v>
      </c>
      <c r="AD23" t="str">
        <f t="shared" si="1"/>
        <v>Sample 19</v>
      </c>
      <c r="AE23">
        <f t="shared" si="2"/>
        <v>7389</v>
      </c>
      <c r="AF23">
        <f t="shared" si="3"/>
        <v>733</v>
      </c>
      <c r="AG23">
        <f t="shared" si="4"/>
        <v>27665.8</v>
      </c>
      <c r="AH23" s="21">
        <f t="shared" si="5"/>
        <v>3.45824</v>
      </c>
    </row>
    <row r="24" spans="1:34" x14ac:dyDescent="0.35">
      <c r="A24" s="1">
        <v>20</v>
      </c>
      <c r="B24" s="7" t="s">
        <v>28</v>
      </c>
      <c r="C24" s="1">
        <v>6667</v>
      </c>
      <c r="D24" s="2">
        <v>721</v>
      </c>
      <c r="E24" s="3">
        <v>722</v>
      </c>
      <c r="F24" s="4">
        <v>723</v>
      </c>
      <c r="G24" s="5">
        <v>722</v>
      </c>
      <c r="H24" s="10">
        <v>723</v>
      </c>
      <c r="I24" s="19">
        <f t="shared" si="6"/>
        <v>722.2</v>
      </c>
      <c r="J24" s="11">
        <v>27213</v>
      </c>
      <c r="K24" s="3">
        <v>27260</v>
      </c>
      <c r="L24" s="4">
        <v>27267</v>
      </c>
      <c r="M24" s="5">
        <v>27256</v>
      </c>
      <c r="N24" s="6">
        <v>27294</v>
      </c>
      <c r="O24" s="19">
        <f t="shared" si="7"/>
        <v>27258</v>
      </c>
      <c r="P24" s="8">
        <v>3.4016000000000002</v>
      </c>
      <c r="Q24" s="3">
        <v>3.4075000000000002</v>
      </c>
      <c r="R24" s="4">
        <v>3.4083999999999999</v>
      </c>
      <c r="S24" s="5">
        <v>3.407</v>
      </c>
      <c r="T24" s="6">
        <v>3.4117999999999999</v>
      </c>
      <c r="U24" s="20">
        <f t="shared" si="0"/>
        <v>3.40726</v>
      </c>
      <c r="V24">
        <f t="shared" si="10"/>
        <v>5944.8</v>
      </c>
      <c r="W24" s="24">
        <f t="shared" si="8"/>
        <v>0.89167541622918856</v>
      </c>
      <c r="X24" s="22">
        <f t="shared" si="9"/>
        <v>0.74833147735478833</v>
      </c>
      <c r="Y24" s="23">
        <f t="shared" si="11"/>
        <v>0.10832458377081144</v>
      </c>
      <c r="AD24" t="str">
        <f t="shared" si="1"/>
        <v>Sample 20</v>
      </c>
      <c r="AE24">
        <f t="shared" si="2"/>
        <v>6667</v>
      </c>
      <c r="AF24">
        <f t="shared" si="3"/>
        <v>722.2</v>
      </c>
      <c r="AG24">
        <f t="shared" si="4"/>
        <v>27258</v>
      </c>
      <c r="AH24" s="21">
        <f t="shared" si="5"/>
        <v>3.40726</v>
      </c>
    </row>
    <row r="25" spans="1:34" x14ac:dyDescent="0.35">
      <c r="A25" s="1">
        <v>21</v>
      </c>
      <c r="B25" s="7" t="s">
        <v>29</v>
      </c>
      <c r="C25" s="1">
        <v>8688</v>
      </c>
      <c r="D25" s="2">
        <v>739</v>
      </c>
      <c r="E25" s="3">
        <v>738</v>
      </c>
      <c r="F25" s="4">
        <v>739</v>
      </c>
      <c r="G25" s="5">
        <v>739</v>
      </c>
      <c r="H25" s="10">
        <v>739</v>
      </c>
      <c r="I25" s="19">
        <f t="shared" si="6"/>
        <v>738.8</v>
      </c>
      <c r="J25" s="11">
        <v>27875</v>
      </c>
      <c r="K25" s="3">
        <v>27862</v>
      </c>
      <c r="L25" s="4">
        <v>27871</v>
      </c>
      <c r="M25" s="5">
        <v>27870</v>
      </c>
      <c r="N25" s="6">
        <v>27873</v>
      </c>
      <c r="O25" s="19">
        <f t="shared" si="7"/>
        <v>27870.2</v>
      </c>
      <c r="P25" s="8">
        <v>3.4843999999999999</v>
      </c>
      <c r="Q25" s="3">
        <v>3.4826999999999999</v>
      </c>
      <c r="R25" s="4">
        <v>3.4839000000000002</v>
      </c>
      <c r="S25" s="5">
        <v>3.4838</v>
      </c>
      <c r="T25" s="6">
        <v>3.4841000000000002</v>
      </c>
      <c r="U25" s="20">
        <f t="shared" si="0"/>
        <v>3.4837800000000003</v>
      </c>
      <c r="V25">
        <f t="shared" si="10"/>
        <v>7949.2</v>
      </c>
      <c r="W25" s="24">
        <f t="shared" si="8"/>
        <v>0.91496316758747698</v>
      </c>
      <c r="X25" s="22">
        <f t="shared" si="9"/>
        <v>0.40000000000000008</v>
      </c>
      <c r="Y25" s="23">
        <f t="shared" si="11"/>
        <v>8.5036832412523022E-2</v>
      </c>
      <c r="AD25" t="str">
        <f t="shared" si="1"/>
        <v>Sample 21</v>
      </c>
      <c r="AE25">
        <f t="shared" si="2"/>
        <v>8688</v>
      </c>
      <c r="AF25">
        <f t="shared" si="3"/>
        <v>738.8</v>
      </c>
      <c r="AG25">
        <f t="shared" si="4"/>
        <v>27870.2</v>
      </c>
      <c r="AH25" s="21">
        <f t="shared" si="5"/>
        <v>3.4837800000000003</v>
      </c>
    </row>
    <row r="26" spans="1:34" x14ac:dyDescent="0.35">
      <c r="A26" s="1">
        <v>22</v>
      </c>
      <c r="B26" s="7" t="s">
        <v>30</v>
      </c>
      <c r="C26" s="1">
        <v>9143</v>
      </c>
      <c r="D26" s="2">
        <v>742</v>
      </c>
      <c r="E26" s="3">
        <v>741</v>
      </c>
      <c r="F26" s="4">
        <v>741</v>
      </c>
      <c r="G26" s="5">
        <v>742</v>
      </c>
      <c r="H26" s="10">
        <v>741</v>
      </c>
      <c r="I26" s="19">
        <f t="shared" si="6"/>
        <v>741.4</v>
      </c>
      <c r="J26" s="11">
        <v>27982</v>
      </c>
      <c r="K26" s="3">
        <v>27980</v>
      </c>
      <c r="L26" s="4">
        <v>27981</v>
      </c>
      <c r="M26" s="5">
        <v>27982</v>
      </c>
      <c r="N26" s="6">
        <v>27954</v>
      </c>
      <c r="O26" s="19">
        <f t="shared" si="7"/>
        <v>27975.8</v>
      </c>
      <c r="P26" s="8">
        <v>3.4977999999999998</v>
      </c>
      <c r="Q26" s="3">
        <v>3.4975000000000001</v>
      </c>
      <c r="R26" s="4">
        <v>3.4975999999999998</v>
      </c>
      <c r="S26" s="5">
        <v>3.4977999999999998</v>
      </c>
      <c r="T26" s="6">
        <v>3.4943</v>
      </c>
      <c r="U26" s="20">
        <f t="shared" si="0"/>
        <v>3.4969999999999999</v>
      </c>
      <c r="V26">
        <f t="shared" si="10"/>
        <v>8401.6</v>
      </c>
      <c r="W26" s="24">
        <f t="shared" si="8"/>
        <v>0.91891064202121842</v>
      </c>
      <c r="X26" s="22">
        <f t="shared" si="9"/>
        <v>0.48989794855663565</v>
      </c>
      <c r="Y26" s="23">
        <f t="shared" si="11"/>
        <v>8.1089357978781584E-2</v>
      </c>
      <c r="AD26" t="str">
        <f t="shared" si="1"/>
        <v>Sample 22</v>
      </c>
      <c r="AE26">
        <f t="shared" si="2"/>
        <v>9143</v>
      </c>
      <c r="AF26">
        <f t="shared" si="3"/>
        <v>741.4</v>
      </c>
      <c r="AG26">
        <f t="shared" si="4"/>
        <v>27975.8</v>
      </c>
      <c r="AH26" s="21">
        <f t="shared" si="5"/>
        <v>3.4969999999999999</v>
      </c>
    </row>
    <row r="27" spans="1:34" x14ac:dyDescent="0.35">
      <c r="A27" s="1">
        <v>23</v>
      </c>
      <c r="B27" s="7" t="s">
        <v>31</v>
      </c>
      <c r="C27" s="1">
        <v>8875</v>
      </c>
      <c r="D27" s="2">
        <v>739</v>
      </c>
      <c r="E27" s="3">
        <v>739</v>
      </c>
      <c r="F27" s="4">
        <v>740</v>
      </c>
      <c r="G27" s="5">
        <v>739</v>
      </c>
      <c r="H27" s="10">
        <v>740</v>
      </c>
      <c r="I27" s="19">
        <f t="shared" si="6"/>
        <v>739.4</v>
      </c>
      <c r="J27" s="11">
        <v>27899</v>
      </c>
      <c r="K27" s="3">
        <v>27899</v>
      </c>
      <c r="L27" s="4">
        <v>27908</v>
      </c>
      <c r="M27" s="5">
        <v>27905</v>
      </c>
      <c r="N27" s="6">
        <v>27915</v>
      </c>
      <c r="O27" s="19">
        <f t="shared" si="7"/>
        <v>27905.200000000001</v>
      </c>
      <c r="P27" s="8">
        <v>3.4874000000000001</v>
      </c>
      <c r="Q27" s="3">
        <v>3.4874000000000001</v>
      </c>
      <c r="R27" s="4">
        <v>3.4885000000000002</v>
      </c>
      <c r="S27" s="5">
        <v>3.4881000000000002</v>
      </c>
      <c r="T27" s="6">
        <v>3.4893999999999998</v>
      </c>
      <c r="U27" s="20">
        <f t="shared" si="0"/>
        <v>3.4881599999999997</v>
      </c>
      <c r="V27">
        <f t="shared" si="10"/>
        <v>8135.6</v>
      </c>
      <c r="W27" s="24">
        <f t="shared" si="8"/>
        <v>0.91668732394366204</v>
      </c>
      <c r="X27" s="22">
        <f t="shared" si="9"/>
        <v>0.48989794855663565</v>
      </c>
      <c r="Y27" s="23">
        <f t="shared" si="11"/>
        <v>8.3312676056337964E-2</v>
      </c>
      <c r="AD27" t="str">
        <f t="shared" si="1"/>
        <v>Sample 23</v>
      </c>
      <c r="AE27">
        <f t="shared" si="2"/>
        <v>8875</v>
      </c>
      <c r="AF27">
        <f t="shared" si="3"/>
        <v>739.4</v>
      </c>
      <c r="AG27">
        <f t="shared" si="4"/>
        <v>27905.200000000001</v>
      </c>
      <c r="AH27" s="21">
        <f t="shared" si="5"/>
        <v>3.4881599999999997</v>
      </c>
    </row>
    <row r="28" spans="1:34" x14ac:dyDescent="0.35">
      <c r="A28" s="1">
        <v>24</v>
      </c>
      <c r="B28" s="7" t="s">
        <v>32</v>
      </c>
      <c r="C28" s="1">
        <v>9500</v>
      </c>
      <c r="D28" s="2">
        <v>742</v>
      </c>
      <c r="E28" s="3">
        <v>742</v>
      </c>
      <c r="F28" s="4">
        <v>743</v>
      </c>
      <c r="G28" s="5">
        <v>743</v>
      </c>
      <c r="H28" s="10">
        <v>743</v>
      </c>
      <c r="I28" s="19">
        <f t="shared" si="6"/>
        <v>742.6</v>
      </c>
      <c r="J28" s="11">
        <v>27985</v>
      </c>
      <c r="K28" s="3">
        <v>27999</v>
      </c>
      <c r="L28" s="4">
        <v>28031</v>
      </c>
      <c r="M28" s="5">
        <v>28036</v>
      </c>
      <c r="N28" s="6">
        <v>28034</v>
      </c>
      <c r="O28" s="19">
        <f t="shared" si="7"/>
        <v>28017</v>
      </c>
      <c r="P28" s="8">
        <v>3.4981</v>
      </c>
      <c r="Q28" s="3">
        <v>3.4998999999999998</v>
      </c>
      <c r="R28" s="4">
        <v>3.5038999999999998</v>
      </c>
      <c r="S28" s="5">
        <v>3.5045000000000002</v>
      </c>
      <c r="T28" s="6">
        <v>3.5043000000000002</v>
      </c>
      <c r="U28" s="20">
        <f t="shared" si="0"/>
        <v>3.5021399999999998</v>
      </c>
      <c r="V28">
        <f t="shared" si="10"/>
        <v>8757.4</v>
      </c>
      <c r="W28" s="24">
        <f t="shared" si="8"/>
        <v>0.92183157894736834</v>
      </c>
      <c r="X28" s="22">
        <f t="shared" si="9"/>
        <v>0.48989794855663565</v>
      </c>
      <c r="Y28" s="23">
        <f t="shared" si="11"/>
        <v>7.8168421052631665E-2</v>
      </c>
      <c r="AD28" t="str">
        <f t="shared" si="1"/>
        <v>Sample 24</v>
      </c>
      <c r="AE28">
        <f t="shared" si="2"/>
        <v>9500</v>
      </c>
      <c r="AF28">
        <f t="shared" si="3"/>
        <v>742.6</v>
      </c>
      <c r="AG28">
        <f t="shared" si="4"/>
        <v>28017</v>
      </c>
      <c r="AH28" s="21">
        <f t="shared" si="5"/>
        <v>3.5021399999999998</v>
      </c>
    </row>
    <row r="29" spans="1:34" x14ac:dyDescent="0.35">
      <c r="A29" s="1">
        <v>25</v>
      </c>
      <c r="B29" s="7" t="s">
        <v>33</v>
      </c>
      <c r="C29" s="1">
        <v>11200</v>
      </c>
      <c r="D29" s="2">
        <v>744</v>
      </c>
      <c r="E29" s="3">
        <v>745</v>
      </c>
      <c r="F29" s="4">
        <v>743</v>
      </c>
      <c r="G29" s="5">
        <v>745</v>
      </c>
      <c r="H29" s="10">
        <v>745</v>
      </c>
      <c r="I29" s="19">
        <f t="shared" si="6"/>
        <v>744.4</v>
      </c>
      <c r="J29" s="11">
        <v>28094</v>
      </c>
      <c r="K29" s="3">
        <v>28111</v>
      </c>
      <c r="L29" s="4">
        <v>28056</v>
      </c>
      <c r="M29" s="5">
        <v>28112</v>
      </c>
      <c r="N29" s="6">
        <v>28116</v>
      </c>
      <c r="O29" s="19">
        <f t="shared" si="7"/>
        <v>28097.8</v>
      </c>
      <c r="P29" s="8">
        <v>3.5116999999999998</v>
      </c>
      <c r="Q29" s="3">
        <v>3.5139</v>
      </c>
      <c r="R29" s="4">
        <v>3.5070000000000001</v>
      </c>
      <c r="S29" s="5">
        <v>3.5139999999999998</v>
      </c>
      <c r="T29" s="6">
        <v>3.5145</v>
      </c>
      <c r="U29" s="20">
        <f t="shared" si="0"/>
        <v>3.5122200000000001</v>
      </c>
      <c r="V29">
        <f t="shared" si="10"/>
        <v>10455.6</v>
      </c>
      <c r="W29" s="24">
        <f t="shared" si="8"/>
        <v>0.93353571428571436</v>
      </c>
      <c r="X29" s="22">
        <f t="shared" si="9"/>
        <v>0.8</v>
      </c>
      <c r="Y29" s="23">
        <f t="shared" si="11"/>
        <v>6.6464285714285642E-2</v>
      </c>
      <c r="AD29" t="str">
        <f t="shared" si="1"/>
        <v>Sample 25</v>
      </c>
      <c r="AE29">
        <f t="shared" si="2"/>
        <v>11200</v>
      </c>
      <c r="AF29">
        <f t="shared" si="3"/>
        <v>744.4</v>
      </c>
      <c r="AG29">
        <f t="shared" si="4"/>
        <v>28097.8</v>
      </c>
      <c r="AH29" s="21">
        <f t="shared" si="5"/>
        <v>3.5122200000000001</v>
      </c>
    </row>
    <row r="30" spans="1:34" x14ac:dyDescent="0.35">
      <c r="A30" s="1">
        <v>26</v>
      </c>
      <c r="B30" s="7" t="s">
        <v>34</v>
      </c>
      <c r="C30" s="1">
        <v>10200</v>
      </c>
      <c r="D30" s="2">
        <v>744</v>
      </c>
      <c r="E30" s="3">
        <v>744</v>
      </c>
      <c r="F30" s="4">
        <v>744</v>
      </c>
      <c r="G30" s="5">
        <v>744</v>
      </c>
      <c r="H30" s="10">
        <v>744</v>
      </c>
      <c r="I30" s="19">
        <f t="shared" si="6"/>
        <v>744</v>
      </c>
      <c r="J30" s="11">
        <v>28071</v>
      </c>
      <c r="K30" s="3">
        <v>28088</v>
      </c>
      <c r="L30" s="4">
        <v>28084</v>
      </c>
      <c r="M30" s="5">
        <v>28059</v>
      </c>
      <c r="N30" s="6">
        <v>28078</v>
      </c>
      <c r="O30" s="19">
        <f t="shared" si="7"/>
        <v>28076</v>
      </c>
      <c r="P30" s="8">
        <v>3.5089000000000001</v>
      </c>
      <c r="Q30" s="3">
        <v>3.5110000000000001</v>
      </c>
      <c r="R30" s="4">
        <v>3.5105</v>
      </c>
      <c r="S30" s="5">
        <v>3.5074000000000001</v>
      </c>
      <c r="T30" s="6">
        <v>3.5097</v>
      </c>
      <c r="U30" s="20">
        <f t="shared" si="0"/>
        <v>3.5095000000000001</v>
      </c>
      <c r="V30">
        <f t="shared" si="10"/>
        <v>9456</v>
      </c>
      <c r="W30" s="24">
        <f t="shared" si="8"/>
        <v>0.92705882352941171</v>
      </c>
      <c r="X30" s="22">
        <f t="shared" si="9"/>
        <v>0</v>
      </c>
      <c r="Y30" s="23">
        <f t="shared" si="11"/>
        <v>7.2941176470588287E-2</v>
      </c>
      <c r="AD30" t="str">
        <f t="shared" si="1"/>
        <v>Sample 26</v>
      </c>
      <c r="AE30">
        <f t="shared" si="2"/>
        <v>10200</v>
      </c>
      <c r="AF30">
        <f t="shared" si="3"/>
        <v>744</v>
      </c>
      <c r="AG30">
        <f t="shared" si="4"/>
        <v>28076</v>
      </c>
      <c r="AH30" s="21">
        <f t="shared" si="5"/>
        <v>3.5095000000000001</v>
      </c>
    </row>
    <row r="31" spans="1:34" x14ac:dyDescent="0.35">
      <c r="A31" s="1">
        <v>27</v>
      </c>
      <c r="B31" s="7" t="s">
        <v>35</v>
      </c>
      <c r="C31" s="1">
        <v>14000</v>
      </c>
      <c r="D31" s="2">
        <v>746</v>
      </c>
      <c r="E31" s="3">
        <v>746</v>
      </c>
      <c r="F31" s="4">
        <v>746</v>
      </c>
      <c r="G31" s="5">
        <v>746</v>
      </c>
      <c r="H31" s="10">
        <v>746</v>
      </c>
      <c r="I31" s="19">
        <f t="shared" si="6"/>
        <v>746</v>
      </c>
      <c r="J31" s="11">
        <v>28147</v>
      </c>
      <c r="K31" s="3">
        <v>28155</v>
      </c>
      <c r="L31" s="4">
        <v>28147</v>
      </c>
      <c r="M31" s="5">
        <v>28141</v>
      </c>
      <c r="N31" s="6">
        <v>28138</v>
      </c>
      <c r="O31" s="19">
        <f t="shared" si="7"/>
        <v>28145.599999999999</v>
      </c>
      <c r="P31" s="8">
        <v>3.5184000000000002</v>
      </c>
      <c r="Q31" s="3">
        <v>3.5194000000000001</v>
      </c>
      <c r="R31" s="4">
        <v>3.5184000000000002</v>
      </c>
      <c r="S31" s="5">
        <v>3.5175999999999998</v>
      </c>
      <c r="T31" s="6">
        <v>3.5173000000000001</v>
      </c>
      <c r="U31" s="20">
        <f t="shared" si="0"/>
        <v>3.5182200000000003</v>
      </c>
      <c r="V31">
        <f t="shared" si="10"/>
        <v>13254</v>
      </c>
      <c r="W31" s="24">
        <f t="shared" si="8"/>
        <v>0.94671428571428573</v>
      </c>
      <c r="X31" s="22">
        <f t="shared" si="9"/>
        <v>0</v>
      </c>
      <c r="Y31" s="23">
        <f t="shared" si="11"/>
        <v>5.328571428571427E-2</v>
      </c>
      <c r="AD31" t="str">
        <f t="shared" si="1"/>
        <v>Sample 27</v>
      </c>
      <c r="AE31">
        <f t="shared" si="2"/>
        <v>14000</v>
      </c>
      <c r="AF31">
        <f t="shared" si="3"/>
        <v>746</v>
      </c>
      <c r="AG31">
        <f t="shared" si="4"/>
        <v>28145.599999999999</v>
      </c>
      <c r="AH31" s="21">
        <f t="shared" si="5"/>
        <v>3.5182200000000003</v>
      </c>
    </row>
    <row r="32" spans="1:34" x14ac:dyDescent="0.35">
      <c r="A32" s="1">
        <v>28</v>
      </c>
      <c r="B32" s="7" t="s">
        <v>36</v>
      </c>
      <c r="C32" s="1">
        <v>16800</v>
      </c>
      <c r="D32" s="2">
        <v>747</v>
      </c>
      <c r="E32" s="3">
        <v>748</v>
      </c>
      <c r="F32" s="4">
        <v>748</v>
      </c>
      <c r="G32" s="5">
        <v>749</v>
      </c>
      <c r="H32" s="10">
        <v>748</v>
      </c>
      <c r="I32" s="19">
        <f t="shared" si="6"/>
        <v>748</v>
      </c>
      <c r="J32" s="11">
        <v>28197</v>
      </c>
      <c r="K32" s="3">
        <v>28222</v>
      </c>
      <c r="L32" s="4">
        <v>28225</v>
      </c>
      <c r="M32" s="5">
        <v>28248</v>
      </c>
      <c r="N32" s="6">
        <v>28234</v>
      </c>
      <c r="O32" s="19">
        <f t="shared" si="7"/>
        <v>28225.200000000001</v>
      </c>
      <c r="P32" s="8">
        <v>3.5246</v>
      </c>
      <c r="Q32" s="3">
        <v>3.5278</v>
      </c>
      <c r="R32" s="4">
        <v>3.5280999999999998</v>
      </c>
      <c r="S32" s="5">
        <v>3.5310000000000001</v>
      </c>
      <c r="T32" s="6">
        <v>3.5291999999999999</v>
      </c>
      <c r="U32" s="20">
        <f t="shared" si="0"/>
        <v>3.5281400000000005</v>
      </c>
      <c r="V32">
        <f t="shared" si="10"/>
        <v>16052</v>
      </c>
      <c r="W32" s="24">
        <f t="shared" si="8"/>
        <v>0.95547619047619048</v>
      </c>
      <c r="X32" s="22">
        <f t="shared" si="9"/>
        <v>0.63245553203367588</v>
      </c>
      <c r="Y32" s="23">
        <f t="shared" si="11"/>
        <v>4.4523809523809521E-2</v>
      </c>
      <c r="AD32" t="str">
        <f t="shared" si="1"/>
        <v>Sample 28</v>
      </c>
      <c r="AE32">
        <f t="shared" si="2"/>
        <v>16800</v>
      </c>
      <c r="AF32">
        <f t="shared" si="3"/>
        <v>748</v>
      </c>
      <c r="AG32">
        <f t="shared" si="4"/>
        <v>28225.200000000001</v>
      </c>
      <c r="AH32" s="21">
        <f t="shared" si="5"/>
        <v>3.5281400000000005</v>
      </c>
    </row>
    <row r="33" spans="1:34" x14ac:dyDescent="0.35">
      <c r="A33" s="1">
        <v>29</v>
      </c>
      <c r="B33" s="7" t="s">
        <v>37</v>
      </c>
      <c r="C33" s="1">
        <v>19800</v>
      </c>
      <c r="D33" s="2">
        <v>751</v>
      </c>
      <c r="E33" s="3">
        <v>751</v>
      </c>
      <c r="F33" s="4">
        <v>750</v>
      </c>
      <c r="G33" s="5">
        <v>752</v>
      </c>
      <c r="H33" s="10">
        <v>751</v>
      </c>
      <c r="I33" s="19">
        <f t="shared" si="6"/>
        <v>751</v>
      </c>
      <c r="J33" s="11">
        <v>28332</v>
      </c>
      <c r="K33" s="3">
        <v>28351</v>
      </c>
      <c r="L33" s="4">
        <v>28285</v>
      </c>
      <c r="M33" s="5">
        <v>28365</v>
      </c>
      <c r="N33" s="6">
        <v>28354</v>
      </c>
      <c r="O33" s="19">
        <f t="shared" si="7"/>
        <v>28337.4</v>
      </c>
      <c r="P33" s="8">
        <v>3.5415000000000001</v>
      </c>
      <c r="Q33" s="3">
        <v>3.5438999999999998</v>
      </c>
      <c r="R33" s="4">
        <v>3.5356000000000001</v>
      </c>
      <c r="S33" s="5">
        <v>3.5455999999999999</v>
      </c>
      <c r="T33" s="6">
        <v>3.5442999999999998</v>
      </c>
      <c r="U33" s="20">
        <f t="shared" si="0"/>
        <v>3.5421800000000006</v>
      </c>
      <c r="V33">
        <f t="shared" si="10"/>
        <v>19049</v>
      </c>
      <c r="W33" s="24">
        <f t="shared" si="8"/>
        <v>0.96207070707070708</v>
      </c>
      <c r="X33" s="22">
        <f t="shared" si="9"/>
        <v>0.63245553203367588</v>
      </c>
      <c r="Y33" s="23">
        <f t="shared" si="11"/>
        <v>3.7929292929292924E-2</v>
      </c>
      <c r="AD33" t="str">
        <f t="shared" si="1"/>
        <v>Sample 29</v>
      </c>
      <c r="AE33">
        <f t="shared" si="2"/>
        <v>19800</v>
      </c>
      <c r="AF33">
        <f t="shared" si="3"/>
        <v>751</v>
      </c>
      <c r="AG33">
        <f t="shared" si="4"/>
        <v>28337.4</v>
      </c>
      <c r="AH33" s="21">
        <f t="shared" si="5"/>
        <v>3.5421800000000006</v>
      </c>
    </row>
    <row r="34" spans="1:34" x14ac:dyDescent="0.35">
      <c r="A34" s="1">
        <v>30</v>
      </c>
      <c r="B34" s="7" t="s">
        <v>38</v>
      </c>
      <c r="C34" s="1">
        <v>21900</v>
      </c>
      <c r="D34" s="2">
        <v>760</v>
      </c>
      <c r="E34" s="3">
        <v>760</v>
      </c>
      <c r="F34" s="4">
        <v>758</v>
      </c>
      <c r="G34" s="5">
        <v>761</v>
      </c>
      <c r="H34" s="10">
        <v>761</v>
      </c>
      <c r="I34" s="19">
        <f t="shared" si="6"/>
        <v>760</v>
      </c>
      <c r="J34" s="11">
        <v>28685</v>
      </c>
      <c r="K34" s="3">
        <v>28686</v>
      </c>
      <c r="L34" s="4">
        <v>28619</v>
      </c>
      <c r="M34" s="5">
        <v>28705</v>
      </c>
      <c r="N34" s="6">
        <v>28708</v>
      </c>
      <c r="O34" s="19">
        <f t="shared" si="7"/>
        <v>28680.6</v>
      </c>
      <c r="P34" s="8">
        <v>3.5855999999999999</v>
      </c>
      <c r="Q34" s="3">
        <v>3.5857999999999999</v>
      </c>
      <c r="R34" s="4">
        <v>3.5773999999999999</v>
      </c>
      <c r="S34" s="5">
        <v>3.5880999999999998</v>
      </c>
      <c r="T34" s="6">
        <v>3.5884999999999998</v>
      </c>
      <c r="U34" s="20">
        <f t="shared" si="0"/>
        <v>3.58508</v>
      </c>
      <c r="V34">
        <f t="shared" si="10"/>
        <v>21140</v>
      </c>
      <c r="W34" s="24">
        <f t="shared" si="8"/>
        <v>0.96529680365296799</v>
      </c>
      <c r="X34" s="22">
        <f t="shared" si="9"/>
        <v>1.0954451150103321</v>
      </c>
      <c r="Y34" s="23">
        <f t="shared" si="11"/>
        <v>3.4703196347032006E-2</v>
      </c>
      <c r="AD34" t="str">
        <f t="shared" si="1"/>
        <v>Sample 30</v>
      </c>
      <c r="AE34">
        <f t="shared" si="2"/>
        <v>21900</v>
      </c>
      <c r="AF34">
        <f t="shared" si="3"/>
        <v>760</v>
      </c>
      <c r="AG34">
        <f t="shared" si="4"/>
        <v>28680.6</v>
      </c>
      <c r="AH34" s="21">
        <f t="shared" si="5"/>
        <v>3.58508</v>
      </c>
    </row>
    <row r="35" spans="1:34" x14ac:dyDescent="0.35">
      <c r="V35" s="21">
        <f>AVERAGE(V5:V34)</f>
        <v>6013.543333333334</v>
      </c>
      <c r="W35" s="30">
        <f>AVERAGE(W5:W34)</f>
        <v>0.75105072672677209</v>
      </c>
      <c r="X35" s="22">
        <f>AVERAGE(X5:X34)</f>
        <v>0.42586938628732973</v>
      </c>
      <c r="Y35" s="31">
        <f>AVERAGE(Y5:Y34)</f>
        <v>0.24894927327322802</v>
      </c>
    </row>
    <row r="37" spans="1:34" x14ac:dyDescent="0.35">
      <c r="A37" s="34" t="s">
        <v>0</v>
      </c>
      <c r="B37" s="36" t="s">
        <v>1</v>
      </c>
      <c r="C37" s="38" t="s">
        <v>2</v>
      </c>
      <c r="D37" s="40" t="s">
        <v>3</v>
      </c>
      <c r="E37" s="41"/>
      <c r="F37" s="41"/>
      <c r="G37" s="41"/>
      <c r="H37" s="41"/>
      <c r="I37" s="42"/>
      <c r="J37" s="43" t="s">
        <v>40</v>
      </c>
      <c r="K37" s="44"/>
      <c r="L37" s="44"/>
      <c r="M37" s="44"/>
      <c r="N37" s="44"/>
      <c r="O37" s="45"/>
      <c r="P37" s="40" t="s">
        <v>39</v>
      </c>
      <c r="Q37" s="41"/>
      <c r="R37" s="41"/>
      <c r="S37" s="41"/>
      <c r="T37" s="41"/>
      <c r="U37" s="42"/>
    </row>
    <row r="38" spans="1:34" x14ac:dyDescent="0.35">
      <c r="A38" s="35"/>
      <c r="B38" s="37"/>
      <c r="C38" s="39"/>
      <c r="D38" s="2" t="s">
        <v>4</v>
      </c>
      <c r="E38" s="3" t="s">
        <v>5</v>
      </c>
      <c r="F38" s="4" t="s">
        <v>6</v>
      </c>
      <c r="G38" s="5" t="s">
        <v>7</v>
      </c>
      <c r="H38" s="10" t="s">
        <v>8</v>
      </c>
      <c r="I38" s="18" t="s">
        <v>44</v>
      </c>
      <c r="J38" s="17" t="s">
        <v>4</v>
      </c>
      <c r="K38" s="13" t="s">
        <v>5</v>
      </c>
      <c r="L38" s="14" t="s">
        <v>6</v>
      </c>
      <c r="M38" s="15" t="s">
        <v>7</v>
      </c>
      <c r="N38" s="16" t="s">
        <v>8</v>
      </c>
      <c r="O38" s="18" t="s">
        <v>44</v>
      </c>
      <c r="P38" s="12" t="s">
        <v>4</v>
      </c>
      <c r="Q38" s="13" t="s">
        <v>5</v>
      </c>
      <c r="R38" s="14" t="s">
        <v>6</v>
      </c>
      <c r="S38" s="15" t="s">
        <v>7</v>
      </c>
      <c r="T38" s="16" t="s">
        <v>8</v>
      </c>
      <c r="U38" s="18" t="s">
        <v>44</v>
      </c>
      <c r="V38" t="s">
        <v>51</v>
      </c>
      <c r="W38" t="s">
        <v>52</v>
      </c>
      <c r="X38" t="s">
        <v>54</v>
      </c>
      <c r="Y38" t="s">
        <v>53</v>
      </c>
    </row>
    <row r="39" spans="1:34" x14ac:dyDescent="0.35">
      <c r="A39" s="1">
        <v>1</v>
      </c>
      <c r="B39" s="7" t="s">
        <v>9</v>
      </c>
      <c r="C39" s="1">
        <v>765</v>
      </c>
      <c r="D39" s="2">
        <v>757</v>
      </c>
      <c r="E39" s="3">
        <v>756</v>
      </c>
      <c r="F39" s="4">
        <v>762</v>
      </c>
      <c r="G39" s="5">
        <v>767</v>
      </c>
      <c r="H39" s="10">
        <v>759</v>
      </c>
      <c r="I39" s="19">
        <f>AVERAGE(D39:H39)</f>
        <v>760.2</v>
      </c>
      <c r="J39" s="11">
        <v>19326</v>
      </c>
      <c r="K39" s="3">
        <v>19324</v>
      </c>
      <c r="L39" s="4">
        <v>19347</v>
      </c>
      <c r="M39" s="5">
        <v>19370</v>
      </c>
      <c r="N39" s="6">
        <v>19335</v>
      </c>
      <c r="O39" s="19">
        <f>AVERAGE(J39:N39)</f>
        <v>19340.400000000001</v>
      </c>
      <c r="P39" s="8">
        <v>2.4158200000000001</v>
      </c>
      <c r="Q39" s="26">
        <v>2.4155700000000002</v>
      </c>
      <c r="R39" s="27">
        <v>2.41845</v>
      </c>
      <c r="S39" s="28">
        <v>2.4213200000000001</v>
      </c>
      <c r="T39" s="29">
        <v>2.4169499999999999</v>
      </c>
      <c r="U39" s="20">
        <f t="shared" ref="U39:U68" si="12">AVERAGE(P39:T39)</f>
        <v>2.4176220000000002</v>
      </c>
      <c r="V39">
        <f>ABS(I39-C39)</f>
        <v>4.7999999999999545</v>
      </c>
      <c r="W39" s="24">
        <f>(V39/C39)*100%</f>
        <v>6.2745098039215094E-3</v>
      </c>
      <c r="X39" s="22">
        <f>_xlfn.STDEV.P(D39:H39)</f>
        <v>3.9698866482558417</v>
      </c>
      <c r="Y39" s="23">
        <f>(1-V39/C39)*100%</f>
        <v>0.99372549019607848</v>
      </c>
    </row>
    <row r="40" spans="1:34" x14ac:dyDescent="0.35">
      <c r="A40" s="1">
        <v>2</v>
      </c>
      <c r="B40" s="7" t="s">
        <v>10</v>
      </c>
      <c r="C40" s="1">
        <v>446</v>
      </c>
      <c r="D40" s="2">
        <v>311</v>
      </c>
      <c r="E40" s="3">
        <v>310</v>
      </c>
      <c r="F40" s="4">
        <v>311</v>
      </c>
      <c r="G40" s="5">
        <v>312</v>
      </c>
      <c r="H40" s="10">
        <v>312</v>
      </c>
      <c r="I40" s="19">
        <f t="shared" ref="I40:I53" si="13">AVERAGE(D40:H40)</f>
        <v>311.2</v>
      </c>
      <c r="J40" s="11">
        <v>16405</v>
      </c>
      <c r="K40" s="3">
        <v>16394</v>
      </c>
      <c r="L40" s="4">
        <v>16403</v>
      </c>
      <c r="M40" s="5">
        <v>16412</v>
      </c>
      <c r="N40" s="6">
        <v>16415</v>
      </c>
      <c r="O40" s="19">
        <f t="shared" ref="O40:O53" si="14">AVERAGE(J40:N40)</f>
        <v>16405.8</v>
      </c>
      <c r="P40" s="8">
        <v>2.0506899999999999</v>
      </c>
      <c r="Q40" s="26">
        <v>2.0493100000000002</v>
      </c>
      <c r="R40" s="27">
        <v>2.05044</v>
      </c>
      <c r="S40" s="28">
        <v>2.0515599999999998</v>
      </c>
      <c r="T40" s="29">
        <v>2.0519400000000001</v>
      </c>
      <c r="U40" s="20">
        <f t="shared" si="12"/>
        <v>2.0507879999999998</v>
      </c>
      <c r="V40">
        <f>ABS(I40-C40)</f>
        <v>134.80000000000001</v>
      </c>
      <c r="W40" s="24">
        <f t="shared" ref="W40:W68" si="15">(V40/C40)*100%</f>
        <v>0.30224215246636776</v>
      </c>
      <c r="X40" s="22">
        <f t="shared" ref="X40:X68" si="16">_xlfn.STDEV.P(D40:H40)</f>
        <v>0.74833147735478822</v>
      </c>
      <c r="Y40" s="23">
        <f>(1-V40/C40)*100%</f>
        <v>0.69775784753363224</v>
      </c>
    </row>
    <row r="41" spans="1:34" x14ac:dyDescent="0.35">
      <c r="A41" s="1">
        <v>3</v>
      </c>
      <c r="B41" s="7" t="s">
        <v>11</v>
      </c>
      <c r="C41" s="1">
        <v>732</v>
      </c>
      <c r="D41" s="2">
        <v>717</v>
      </c>
      <c r="E41" s="3">
        <v>724</v>
      </c>
      <c r="F41" s="4">
        <v>722</v>
      </c>
      <c r="G41" s="5">
        <v>725</v>
      </c>
      <c r="H41" s="10">
        <v>721</v>
      </c>
      <c r="I41" s="19">
        <f t="shared" si="13"/>
        <v>721.8</v>
      </c>
      <c r="J41" s="11">
        <v>19148</v>
      </c>
      <c r="K41" s="3">
        <v>19181</v>
      </c>
      <c r="L41" s="4">
        <v>19172</v>
      </c>
      <c r="M41" s="5">
        <v>19186</v>
      </c>
      <c r="N41" s="6">
        <v>19165</v>
      </c>
      <c r="O41" s="19">
        <f t="shared" si="14"/>
        <v>19170.400000000001</v>
      </c>
      <c r="P41" s="8">
        <v>2.39357</v>
      </c>
      <c r="Q41" s="26">
        <v>2.3976999999999999</v>
      </c>
      <c r="R41" s="27">
        <v>2.3965700000000001</v>
      </c>
      <c r="S41" s="28">
        <v>2.39832</v>
      </c>
      <c r="T41" s="29">
        <v>2.3967000000000001</v>
      </c>
      <c r="U41" s="20">
        <f t="shared" si="12"/>
        <v>2.3965719999999999</v>
      </c>
      <c r="V41">
        <f t="shared" ref="V41:V68" si="17">ABS(I41-C41)</f>
        <v>10.200000000000045</v>
      </c>
      <c r="W41" s="24">
        <f t="shared" si="15"/>
        <v>1.3934426229508259E-2</v>
      </c>
      <c r="X41" s="22">
        <f t="shared" si="16"/>
        <v>2.7856776554368237</v>
      </c>
      <c r="Y41" s="23">
        <f t="shared" ref="Y41:Y68" si="18">(1-V41/C41)*100%</f>
        <v>0.98606557377049175</v>
      </c>
    </row>
    <row r="42" spans="1:34" x14ac:dyDescent="0.35">
      <c r="A42" s="1">
        <v>4</v>
      </c>
      <c r="B42" s="7" t="s">
        <v>12</v>
      </c>
      <c r="C42" s="1">
        <v>924</v>
      </c>
      <c r="D42" s="2">
        <v>1314</v>
      </c>
      <c r="E42" s="3">
        <v>1322</v>
      </c>
      <c r="F42" s="4">
        <v>1334</v>
      </c>
      <c r="G42" s="5">
        <v>1327</v>
      </c>
      <c r="H42" s="10">
        <v>1345</v>
      </c>
      <c r="I42" s="19">
        <f t="shared" si="13"/>
        <v>1328.4</v>
      </c>
      <c r="J42" s="11">
        <v>21141</v>
      </c>
      <c r="K42" s="3">
        <v>21162</v>
      </c>
      <c r="L42" s="4">
        <v>21192</v>
      </c>
      <c r="M42" s="5">
        <v>21174</v>
      </c>
      <c r="N42" s="6">
        <v>21219</v>
      </c>
      <c r="O42" s="19">
        <f t="shared" si="14"/>
        <v>21177.599999999999</v>
      </c>
      <c r="P42" s="8">
        <v>2.6427100000000001</v>
      </c>
      <c r="Q42" s="26">
        <v>2.64533</v>
      </c>
      <c r="R42" s="27">
        <v>2.6490800000000001</v>
      </c>
      <c r="S42" s="28">
        <v>2.64683</v>
      </c>
      <c r="T42" s="29">
        <v>2.65246</v>
      </c>
      <c r="U42" s="20">
        <f t="shared" si="12"/>
        <v>2.6472819999999997</v>
      </c>
      <c r="V42">
        <f t="shared" si="17"/>
        <v>404.40000000000009</v>
      </c>
      <c r="W42" s="24">
        <f t="shared" si="15"/>
        <v>0.43766233766233775</v>
      </c>
      <c r="X42" s="22">
        <f t="shared" si="16"/>
        <v>10.556514576317319</v>
      </c>
      <c r="Y42" s="23">
        <f t="shared" si="18"/>
        <v>0.56233766233766225</v>
      </c>
    </row>
    <row r="43" spans="1:34" x14ac:dyDescent="0.35">
      <c r="A43" s="1">
        <v>5</v>
      </c>
      <c r="B43" s="7" t="s">
        <v>13</v>
      </c>
      <c r="C43" s="1">
        <v>938</v>
      </c>
      <c r="D43" s="2">
        <v>1322</v>
      </c>
      <c r="E43" s="3">
        <v>1342</v>
      </c>
      <c r="F43" s="4">
        <v>1337</v>
      </c>
      <c r="G43" s="5">
        <v>1349</v>
      </c>
      <c r="H43" s="10">
        <v>1335</v>
      </c>
      <c r="I43" s="19">
        <f t="shared" si="13"/>
        <v>1337</v>
      </c>
      <c r="J43" s="11">
        <v>21285</v>
      </c>
      <c r="K43" s="3">
        <v>21287</v>
      </c>
      <c r="L43" s="4">
        <v>21296</v>
      </c>
      <c r="M43" s="5">
        <v>21290</v>
      </c>
      <c r="N43" s="6">
        <v>21295</v>
      </c>
      <c r="O43" s="19">
        <f t="shared" si="14"/>
        <v>21290.6</v>
      </c>
      <c r="P43" s="8">
        <v>2.64533</v>
      </c>
      <c r="Q43" s="26">
        <v>2.6513300000000002</v>
      </c>
      <c r="R43" s="27">
        <v>2.6498300000000001</v>
      </c>
      <c r="S43" s="28">
        <v>2.6534599999999999</v>
      </c>
      <c r="T43" s="29">
        <v>2.64933</v>
      </c>
      <c r="U43" s="20">
        <f t="shared" si="12"/>
        <v>2.6498559999999998</v>
      </c>
      <c r="V43">
        <f t="shared" si="17"/>
        <v>399</v>
      </c>
      <c r="W43" s="24">
        <f t="shared" si="15"/>
        <v>0.42537313432835822</v>
      </c>
      <c r="X43" s="22">
        <f t="shared" si="16"/>
        <v>8.9218832092781852</v>
      </c>
      <c r="Y43" s="23">
        <f t="shared" si="18"/>
        <v>0.57462686567164178</v>
      </c>
    </row>
    <row r="44" spans="1:34" x14ac:dyDescent="0.35">
      <c r="A44" s="1">
        <v>6</v>
      </c>
      <c r="B44" s="7" t="s">
        <v>14</v>
      </c>
      <c r="C44" s="1">
        <v>983</v>
      </c>
      <c r="D44" s="2">
        <v>1534</v>
      </c>
      <c r="E44" s="3">
        <v>1573</v>
      </c>
      <c r="F44" s="4">
        <v>1557</v>
      </c>
      <c r="G44" s="5">
        <v>186</v>
      </c>
      <c r="H44" s="10">
        <v>1628</v>
      </c>
      <c r="I44" s="19">
        <f t="shared" si="13"/>
        <v>1295.5999999999999</v>
      </c>
      <c r="J44" s="11">
        <v>21651</v>
      </c>
      <c r="K44" s="3">
        <v>21734</v>
      </c>
      <c r="L44" s="4">
        <v>21699</v>
      </c>
      <c r="M44" s="5">
        <v>21761</v>
      </c>
      <c r="N44" s="6">
        <v>21847</v>
      </c>
      <c r="O44" s="19">
        <f t="shared" si="14"/>
        <v>21738.400000000001</v>
      </c>
      <c r="P44" s="8">
        <v>2.7064599999999999</v>
      </c>
      <c r="Q44" s="26">
        <v>2.7168299999999999</v>
      </c>
      <c r="R44" s="27">
        <v>2.7124600000000001</v>
      </c>
      <c r="S44" s="28">
        <v>2.7202099999999998</v>
      </c>
      <c r="T44" s="29">
        <v>2.7309600000000001</v>
      </c>
      <c r="U44" s="20">
        <f t="shared" si="12"/>
        <v>2.717384</v>
      </c>
      <c r="V44">
        <f t="shared" si="17"/>
        <v>312.59999999999991</v>
      </c>
      <c r="W44" s="24">
        <f t="shared" si="15"/>
        <v>0.31800610376398769</v>
      </c>
      <c r="X44" s="22">
        <f t="shared" si="16"/>
        <v>555.66486302446731</v>
      </c>
      <c r="Y44" s="23">
        <f t="shared" si="18"/>
        <v>0.68199389623601236</v>
      </c>
    </row>
    <row r="45" spans="1:34" x14ac:dyDescent="0.35">
      <c r="A45" s="1">
        <v>7</v>
      </c>
      <c r="B45" s="7" t="s">
        <v>15</v>
      </c>
      <c r="C45" s="1">
        <v>2161</v>
      </c>
      <c r="D45" s="2">
        <v>1916</v>
      </c>
      <c r="E45" s="3">
        <v>1933</v>
      </c>
      <c r="F45" s="4">
        <v>1963</v>
      </c>
      <c r="G45" s="5">
        <v>2014</v>
      </c>
      <c r="H45" s="10">
        <v>1999</v>
      </c>
      <c r="I45" s="19">
        <f t="shared" si="13"/>
        <v>1965</v>
      </c>
      <c r="J45" s="11">
        <v>22382</v>
      </c>
      <c r="K45" s="3">
        <v>22412</v>
      </c>
      <c r="L45" s="4">
        <v>22462</v>
      </c>
      <c r="M45" s="5">
        <v>22547</v>
      </c>
      <c r="N45" s="6">
        <v>22521</v>
      </c>
      <c r="O45" s="19">
        <f t="shared" si="14"/>
        <v>22464.799999999999</v>
      </c>
      <c r="P45" s="8">
        <v>2.7978399999999999</v>
      </c>
      <c r="Q45" s="26">
        <v>2.80159</v>
      </c>
      <c r="R45" s="27">
        <v>2.8078400000000001</v>
      </c>
      <c r="S45" s="28">
        <v>2.81846</v>
      </c>
      <c r="T45" s="29">
        <v>2.81521</v>
      </c>
      <c r="U45" s="20">
        <f t="shared" si="12"/>
        <v>2.8081880000000004</v>
      </c>
      <c r="V45">
        <f t="shared" si="17"/>
        <v>196</v>
      </c>
      <c r="W45" s="24">
        <f t="shared" si="15"/>
        <v>9.0698750578435905E-2</v>
      </c>
      <c r="X45" s="22">
        <f t="shared" si="16"/>
        <v>37.379138566853037</v>
      </c>
      <c r="Y45" s="23">
        <f t="shared" si="18"/>
        <v>0.9093012494215641</v>
      </c>
    </row>
    <row r="46" spans="1:34" x14ac:dyDescent="0.35">
      <c r="A46" s="1">
        <v>8</v>
      </c>
      <c r="B46" s="7" t="s">
        <v>16</v>
      </c>
      <c r="C46" s="1">
        <v>2377</v>
      </c>
      <c r="D46" s="2">
        <v>2332</v>
      </c>
      <c r="E46" s="3">
        <v>2415</v>
      </c>
      <c r="F46" s="4">
        <v>2484</v>
      </c>
      <c r="G46" s="5">
        <v>2532</v>
      </c>
      <c r="H46" s="10">
        <v>2591</v>
      </c>
      <c r="I46" s="19">
        <f t="shared" si="13"/>
        <v>2470.8000000000002</v>
      </c>
      <c r="J46" s="11">
        <v>23028</v>
      </c>
      <c r="K46" s="3">
        <v>23144</v>
      </c>
      <c r="L46" s="4">
        <v>23236</v>
      </c>
      <c r="M46" s="5">
        <v>23299</v>
      </c>
      <c r="N46" s="6">
        <v>23375</v>
      </c>
      <c r="O46" s="19">
        <f t="shared" si="14"/>
        <v>23216.400000000001</v>
      </c>
      <c r="P46" s="8">
        <v>2.87859</v>
      </c>
      <c r="Q46" s="26">
        <v>2.8930899999999999</v>
      </c>
      <c r="R46" s="27">
        <v>2.9045899999999998</v>
      </c>
      <c r="S46" s="28">
        <v>2.9124599999999998</v>
      </c>
      <c r="T46" s="29">
        <v>2.9219599999999999</v>
      </c>
      <c r="U46" s="20">
        <f t="shared" si="12"/>
        <v>2.9021379999999999</v>
      </c>
      <c r="V46">
        <f t="shared" si="17"/>
        <v>93.800000000000182</v>
      </c>
      <c r="W46" s="24">
        <f t="shared" si="15"/>
        <v>3.9461506100126283E-2</v>
      </c>
      <c r="X46" s="22">
        <f t="shared" si="16"/>
        <v>90.273805724584349</v>
      </c>
      <c r="Y46" s="23">
        <f>(1-V46/C46)*100%</f>
        <v>0.96053849389987367</v>
      </c>
    </row>
    <row r="47" spans="1:34" x14ac:dyDescent="0.35">
      <c r="A47" s="1">
        <v>9</v>
      </c>
      <c r="B47" s="7" t="s">
        <v>17</v>
      </c>
      <c r="C47" s="1">
        <v>2869</v>
      </c>
      <c r="D47" s="2">
        <v>2749</v>
      </c>
      <c r="E47" s="3">
        <v>2808</v>
      </c>
      <c r="F47" s="4">
        <v>2865</v>
      </c>
      <c r="G47" s="5">
        <v>2910</v>
      </c>
      <c r="H47" s="10">
        <v>3012</v>
      </c>
      <c r="I47" s="19">
        <f t="shared" si="13"/>
        <v>2868.8</v>
      </c>
      <c r="J47" s="11">
        <v>23569</v>
      </c>
      <c r="K47" s="3">
        <v>23639</v>
      </c>
      <c r="L47" s="4">
        <v>23705</v>
      </c>
      <c r="M47" s="5">
        <v>23757</v>
      </c>
      <c r="N47" s="6">
        <v>23870</v>
      </c>
      <c r="O47" s="19">
        <f t="shared" si="14"/>
        <v>23708</v>
      </c>
      <c r="P47" s="8">
        <v>2.9462100000000002</v>
      </c>
      <c r="Q47" s="26">
        <v>2.9549699999999999</v>
      </c>
      <c r="R47" s="27">
        <v>2.9632200000000002</v>
      </c>
      <c r="S47" s="28">
        <v>2.9697200000000001</v>
      </c>
      <c r="T47" s="29">
        <v>2.9838399999999998</v>
      </c>
      <c r="U47" s="20">
        <f t="shared" si="12"/>
        <v>2.9635919999999998</v>
      </c>
      <c r="V47">
        <f t="shared" si="17"/>
        <v>0.1999999999998181</v>
      </c>
      <c r="W47" s="24">
        <f t="shared" si="15"/>
        <v>6.9710700592477554E-5</v>
      </c>
      <c r="X47" s="22">
        <f t="shared" si="16"/>
        <v>89.740514819116129</v>
      </c>
      <c r="Y47" s="23">
        <f t="shared" si="18"/>
        <v>0.99993028929940753</v>
      </c>
    </row>
    <row r="48" spans="1:34" x14ac:dyDescent="0.35">
      <c r="A48" s="1">
        <v>10</v>
      </c>
      <c r="B48" s="7" t="s">
        <v>18</v>
      </c>
      <c r="C48" s="1">
        <v>3580</v>
      </c>
      <c r="D48" s="2">
        <v>3219</v>
      </c>
      <c r="E48" s="3">
        <v>3734</v>
      </c>
      <c r="F48" s="4">
        <v>3867</v>
      </c>
      <c r="G48" s="5">
        <v>3967</v>
      </c>
      <c r="H48" s="10">
        <v>4073</v>
      </c>
      <c r="I48" s="19">
        <f t="shared" si="13"/>
        <v>3772</v>
      </c>
      <c r="J48" s="11">
        <v>24089</v>
      </c>
      <c r="K48" s="3">
        <v>24577</v>
      </c>
      <c r="L48" s="4">
        <v>24692</v>
      </c>
      <c r="M48" s="5">
        <v>24776</v>
      </c>
      <c r="N48" s="6">
        <v>24863</v>
      </c>
      <c r="O48" s="19">
        <f t="shared" si="14"/>
        <v>24599.4</v>
      </c>
      <c r="P48" s="8">
        <v>3.0112199999999998</v>
      </c>
      <c r="Q48" s="26">
        <v>3.0722200000000002</v>
      </c>
      <c r="R48" s="27">
        <v>3.0865900000000002</v>
      </c>
      <c r="S48" s="28">
        <v>3.0970900000000001</v>
      </c>
      <c r="T48" s="29">
        <v>3.1079699999999999</v>
      </c>
      <c r="U48" s="20">
        <f t="shared" si="12"/>
        <v>3.075018</v>
      </c>
      <c r="V48">
        <f t="shared" si="17"/>
        <v>192</v>
      </c>
      <c r="W48" s="24">
        <f t="shared" si="15"/>
        <v>5.3631284916201116E-2</v>
      </c>
      <c r="X48" s="22">
        <f t="shared" si="16"/>
        <v>298.29649679471601</v>
      </c>
      <c r="Y48" s="23">
        <f t="shared" si="18"/>
        <v>0.94636871508379894</v>
      </c>
    </row>
    <row r="49" spans="1:25" x14ac:dyDescent="0.35">
      <c r="A49" s="1">
        <v>11</v>
      </c>
      <c r="B49" s="7" t="s">
        <v>19</v>
      </c>
      <c r="C49" s="1">
        <v>2725</v>
      </c>
      <c r="D49" s="2">
        <v>2380</v>
      </c>
      <c r="E49" s="3">
        <v>2673</v>
      </c>
      <c r="F49" s="4">
        <v>2686</v>
      </c>
      <c r="G49" s="5">
        <v>2797</v>
      </c>
      <c r="H49" s="10">
        <v>2865</v>
      </c>
      <c r="I49" s="19">
        <f t="shared" si="13"/>
        <v>2680.2</v>
      </c>
      <c r="J49" s="11">
        <v>23096</v>
      </c>
      <c r="K49" s="3">
        <v>23477</v>
      </c>
      <c r="L49" s="4">
        <v>23493</v>
      </c>
      <c r="M49" s="5">
        <v>23627</v>
      </c>
      <c r="N49" s="6">
        <v>23705</v>
      </c>
      <c r="O49" s="19">
        <f t="shared" si="14"/>
        <v>23479.599999999999</v>
      </c>
      <c r="P49" s="8">
        <v>2.8870900000000002</v>
      </c>
      <c r="Q49" s="26">
        <v>2.9347099999999999</v>
      </c>
      <c r="R49" s="27">
        <v>2.9367100000000002</v>
      </c>
      <c r="S49" s="28">
        <v>2.9534699999999998</v>
      </c>
      <c r="T49" s="29">
        <v>2.9632200000000002</v>
      </c>
      <c r="U49" s="20">
        <f t="shared" si="12"/>
        <v>2.9350399999999999</v>
      </c>
      <c r="V49">
        <f t="shared" si="17"/>
        <v>44.800000000000182</v>
      </c>
      <c r="W49" s="24">
        <f t="shared" si="15"/>
        <v>1.6440366972477131E-2</v>
      </c>
      <c r="X49" s="22">
        <f t="shared" si="16"/>
        <v>166.13175494167271</v>
      </c>
      <c r="Y49" s="23">
        <f t="shared" si="18"/>
        <v>0.98355963302752292</v>
      </c>
    </row>
    <row r="50" spans="1:25" x14ac:dyDescent="0.35">
      <c r="A50" s="1">
        <v>12</v>
      </c>
      <c r="B50" s="7" t="s">
        <v>20</v>
      </c>
      <c r="C50" s="1">
        <v>3567</v>
      </c>
      <c r="D50" s="2">
        <v>4440</v>
      </c>
      <c r="E50" s="3">
        <v>4624</v>
      </c>
      <c r="F50" s="4">
        <v>4732</v>
      </c>
      <c r="G50" s="5">
        <v>4807</v>
      </c>
      <c r="H50" s="10">
        <v>4831</v>
      </c>
      <c r="I50" s="19">
        <f t="shared" si="13"/>
        <v>4686.8</v>
      </c>
      <c r="J50" s="11">
        <v>25147</v>
      </c>
      <c r="K50" s="3">
        <v>25280</v>
      </c>
      <c r="L50" s="4">
        <v>25350</v>
      </c>
      <c r="M50" s="5">
        <v>254408</v>
      </c>
      <c r="N50" s="6">
        <v>25424</v>
      </c>
      <c r="O50" s="19">
        <f t="shared" si="14"/>
        <v>71121.8</v>
      </c>
      <c r="P50" s="8">
        <v>3.1434700000000002</v>
      </c>
      <c r="Q50" s="26">
        <v>3.1600999999999999</v>
      </c>
      <c r="R50" s="27">
        <v>3.1688499999999999</v>
      </c>
      <c r="S50" s="28">
        <v>3.1760999999999999</v>
      </c>
      <c r="T50" s="29">
        <v>3.1781000000000001</v>
      </c>
      <c r="U50" s="20">
        <f t="shared" si="12"/>
        <v>3.165324</v>
      </c>
      <c r="V50">
        <f t="shared" si="17"/>
        <v>1119.8000000000002</v>
      </c>
      <c r="W50" s="24">
        <f t="shared" si="15"/>
        <v>0.31393327726380715</v>
      </c>
      <c r="X50" s="22">
        <f t="shared" si="16"/>
        <v>142.92571497109958</v>
      </c>
      <c r="Y50" s="23">
        <f t="shared" si="18"/>
        <v>0.68606672273619285</v>
      </c>
    </row>
    <row r="51" spans="1:25" x14ac:dyDescent="0.35">
      <c r="A51" s="1">
        <v>13</v>
      </c>
      <c r="B51" s="7" t="s">
        <v>21</v>
      </c>
      <c r="C51" s="1">
        <v>4452</v>
      </c>
      <c r="D51" s="2">
        <v>4343</v>
      </c>
      <c r="E51" s="3">
        <v>4703</v>
      </c>
      <c r="F51" s="4">
        <v>4785</v>
      </c>
      <c r="G51" s="5">
        <v>4956</v>
      </c>
      <c r="H51" s="10">
        <v>5061</v>
      </c>
      <c r="I51" s="19">
        <f t="shared" si="13"/>
        <v>4769.6000000000004</v>
      </c>
      <c r="J51" s="11">
        <v>25074</v>
      </c>
      <c r="K51" s="3">
        <v>25336</v>
      </c>
      <c r="L51" s="4">
        <v>25393</v>
      </c>
      <c r="M51" s="5">
        <v>25508</v>
      </c>
      <c r="N51" s="6">
        <v>25577</v>
      </c>
      <c r="O51" s="19">
        <f t="shared" si="14"/>
        <v>25377.599999999999</v>
      </c>
      <c r="P51" s="8">
        <v>3.13435</v>
      </c>
      <c r="Q51" s="26">
        <v>3.1671</v>
      </c>
      <c r="R51" s="27">
        <v>3.17422</v>
      </c>
      <c r="S51" s="28">
        <v>3.1886000000000001</v>
      </c>
      <c r="T51" s="29">
        <v>3.1972200000000002</v>
      </c>
      <c r="U51" s="20">
        <f t="shared" si="12"/>
        <v>3.1722980000000005</v>
      </c>
      <c r="V51">
        <f t="shared" si="17"/>
        <v>317.60000000000036</v>
      </c>
      <c r="W51" s="24">
        <f t="shared" si="15"/>
        <v>7.1338724168912931E-2</v>
      </c>
      <c r="X51" s="22">
        <f t="shared" si="16"/>
        <v>247.51533285839082</v>
      </c>
      <c r="Y51" s="23">
        <f t="shared" si="18"/>
        <v>0.92866127583108704</v>
      </c>
    </row>
    <row r="52" spans="1:25" x14ac:dyDescent="0.35">
      <c r="A52" s="1">
        <v>14</v>
      </c>
      <c r="B52" s="7" t="s">
        <v>22</v>
      </c>
      <c r="C52" s="1">
        <v>4595</v>
      </c>
      <c r="D52" s="2">
        <v>4665</v>
      </c>
      <c r="E52" s="3">
        <v>4924</v>
      </c>
      <c r="F52" s="4">
        <v>5093</v>
      </c>
      <c r="G52" s="5">
        <v>5231</v>
      </c>
      <c r="H52" s="10">
        <v>5306</v>
      </c>
      <c r="I52" s="19">
        <f t="shared" si="13"/>
        <v>5043.8</v>
      </c>
      <c r="J52" s="11">
        <v>25309</v>
      </c>
      <c r="K52" s="3">
        <v>25487</v>
      </c>
      <c r="L52" s="4">
        <v>25598</v>
      </c>
      <c r="M52" s="5">
        <v>25686</v>
      </c>
      <c r="N52" s="6">
        <v>25733</v>
      </c>
      <c r="O52" s="19">
        <f t="shared" si="14"/>
        <v>25562.6</v>
      </c>
      <c r="P52" s="8">
        <v>3.1637200000000001</v>
      </c>
      <c r="Q52" s="26">
        <v>3.1859700000000002</v>
      </c>
      <c r="R52" s="27">
        <v>3.1998500000000001</v>
      </c>
      <c r="S52" s="28">
        <v>3.2108500000000002</v>
      </c>
      <c r="T52" s="29">
        <v>3.21672</v>
      </c>
      <c r="U52" s="20">
        <f t="shared" si="12"/>
        <v>3.1954220000000002</v>
      </c>
      <c r="V52">
        <f t="shared" si="17"/>
        <v>448.80000000000018</v>
      </c>
      <c r="W52" s="24">
        <f t="shared" si="15"/>
        <v>9.7671381936887958E-2</v>
      </c>
      <c r="X52" s="22">
        <f t="shared" si="16"/>
        <v>229.80635326291571</v>
      </c>
      <c r="Y52" s="23">
        <f t="shared" si="18"/>
        <v>0.90232861806311204</v>
      </c>
    </row>
    <row r="53" spans="1:25" x14ac:dyDescent="0.35">
      <c r="A53" s="1">
        <v>15</v>
      </c>
      <c r="B53" s="7" t="s">
        <v>23</v>
      </c>
      <c r="C53" s="1">
        <v>5458</v>
      </c>
      <c r="D53" s="2">
        <v>5022</v>
      </c>
      <c r="E53" s="3">
        <v>5293</v>
      </c>
      <c r="F53" s="4">
        <v>5450</v>
      </c>
      <c r="G53" s="5">
        <v>5554</v>
      </c>
      <c r="H53" s="10">
        <v>5699</v>
      </c>
      <c r="I53" s="19">
        <f t="shared" si="13"/>
        <v>5403.6</v>
      </c>
      <c r="J53" s="11">
        <v>25552</v>
      </c>
      <c r="K53" s="3">
        <v>25725</v>
      </c>
      <c r="L53" s="4">
        <v>25821</v>
      </c>
      <c r="M53" s="5">
        <v>25883</v>
      </c>
      <c r="N53" s="6">
        <v>25968</v>
      </c>
      <c r="O53" s="19">
        <f t="shared" si="14"/>
        <v>25789.8</v>
      </c>
      <c r="P53" s="8">
        <v>3.1941000000000002</v>
      </c>
      <c r="Q53" s="26">
        <v>3.2157200000000001</v>
      </c>
      <c r="R53" s="27">
        <v>3.2277200000000001</v>
      </c>
      <c r="S53" s="28">
        <v>3.2354699999999998</v>
      </c>
      <c r="T53" s="29">
        <v>3.2461000000000002</v>
      </c>
      <c r="U53" s="20">
        <f t="shared" si="12"/>
        <v>3.2238219999999997</v>
      </c>
      <c r="V53">
        <f t="shared" si="17"/>
        <v>54.399999999999636</v>
      </c>
      <c r="W53" s="24">
        <f t="shared" si="15"/>
        <v>9.967020886771644E-3</v>
      </c>
      <c r="X53" s="22">
        <f t="shared" si="16"/>
        <v>232.32959346583465</v>
      </c>
      <c r="Y53" s="23">
        <f t="shared" si="18"/>
        <v>0.99003297911322841</v>
      </c>
    </row>
    <row r="54" spans="1:25" x14ac:dyDescent="0.35">
      <c r="A54" s="1">
        <v>16</v>
      </c>
      <c r="B54" s="7" t="s">
        <v>24</v>
      </c>
      <c r="C54" s="1">
        <v>7722</v>
      </c>
      <c r="D54" s="2">
        <v>6573</v>
      </c>
      <c r="E54" s="3">
        <v>6737</v>
      </c>
      <c r="F54" s="4">
        <v>7025</v>
      </c>
      <c r="G54" s="5">
        <v>7178</v>
      </c>
      <c r="H54" s="10">
        <v>7260</v>
      </c>
      <c r="I54" s="19">
        <f>AVERAGE(D54:H54)</f>
        <v>6954.6</v>
      </c>
      <c r="J54" s="11">
        <v>26437</v>
      </c>
      <c r="K54" s="3">
        <v>26518</v>
      </c>
      <c r="L54" s="4">
        <v>26656</v>
      </c>
      <c r="M54" s="5">
        <v>26727</v>
      </c>
      <c r="N54" s="6">
        <v>26764</v>
      </c>
      <c r="O54" s="19">
        <f>AVERAGE(J54:N54)</f>
        <v>26620.400000000001</v>
      </c>
      <c r="P54" s="8"/>
      <c r="Q54" s="26"/>
      <c r="R54" s="27"/>
      <c r="S54" s="28"/>
      <c r="T54" s="29"/>
      <c r="U54" s="20" t="e">
        <f t="shared" si="12"/>
        <v>#DIV/0!</v>
      </c>
      <c r="V54">
        <f t="shared" si="17"/>
        <v>767.39999999999964</v>
      </c>
      <c r="W54" s="24">
        <f t="shared" si="15"/>
        <v>9.9378399378399332E-2</v>
      </c>
      <c r="X54" s="22">
        <f t="shared" si="16"/>
        <v>261.19004575213046</v>
      </c>
      <c r="Y54" s="23">
        <f t="shared" si="18"/>
        <v>0.90062160062160068</v>
      </c>
    </row>
    <row r="55" spans="1:25" x14ac:dyDescent="0.35">
      <c r="A55" s="1">
        <v>17</v>
      </c>
      <c r="B55" s="7" t="s">
        <v>25</v>
      </c>
      <c r="C55" s="1"/>
      <c r="D55" s="2"/>
      <c r="E55" s="3"/>
      <c r="F55" s="4"/>
      <c r="G55" s="5"/>
      <c r="H55" s="10"/>
      <c r="I55" s="19" t="e">
        <f t="shared" ref="I55:I68" si="19">AVERAGE(D55:H55)</f>
        <v>#DIV/0!</v>
      </c>
      <c r="J55" s="11"/>
      <c r="K55" s="3"/>
      <c r="L55" s="4"/>
      <c r="M55" s="5"/>
      <c r="N55" s="6"/>
      <c r="O55" s="19" t="e">
        <f t="shared" ref="O55:O68" si="20">AVERAGE(J55:N55)</f>
        <v>#DIV/0!</v>
      </c>
      <c r="P55" s="8"/>
      <c r="Q55" s="26"/>
      <c r="R55" s="27"/>
      <c r="S55" s="28"/>
      <c r="T55" s="29"/>
      <c r="U55" s="20" t="e">
        <f t="shared" si="12"/>
        <v>#DIV/0!</v>
      </c>
      <c r="V55" t="e">
        <f t="shared" si="17"/>
        <v>#DIV/0!</v>
      </c>
      <c r="W55" s="24" t="e">
        <f t="shared" si="15"/>
        <v>#DIV/0!</v>
      </c>
      <c r="X55" s="22" t="e">
        <f t="shared" si="16"/>
        <v>#DIV/0!</v>
      </c>
      <c r="Y55" s="23" t="e">
        <f t="shared" si="18"/>
        <v>#DIV/0!</v>
      </c>
    </row>
    <row r="56" spans="1:25" x14ac:dyDescent="0.35">
      <c r="A56" s="1">
        <v>18</v>
      </c>
      <c r="B56" s="7" t="s">
        <v>26</v>
      </c>
      <c r="C56" s="1"/>
      <c r="D56" s="2"/>
      <c r="E56" s="3"/>
      <c r="F56" s="4"/>
      <c r="G56" s="5"/>
      <c r="H56" s="10"/>
      <c r="I56" s="19" t="e">
        <f t="shared" si="19"/>
        <v>#DIV/0!</v>
      </c>
      <c r="J56" s="11"/>
      <c r="K56" s="3"/>
      <c r="L56" s="4"/>
      <c r="M56" s="5"/>
      <c r="N56" s="6"/>
      <c r="O56" s="19" t="e">
        <f t="shared" si="20"/>
        <v>#DIV/0!</v>
      </c>
      <c r="P56" s="8"/>
      <c r="Q56" s="26"/>
      <c r="R56" s="27"/>
      <c r="S56" s="28"/>
      <c r="T56" s="29"/>
      <c r="U56" s="20" t="e">
        <f t="shared" si="12"/>
        <v>#DIV/0!</v>
      </c>
      <c r="V56" t="e">
        <f t="shared" si="17"/>
        <v>#DIV/0!</v>
      </c>
      <c r="W56" s="24" t="e">
        <f t="shared" si="15"/>
        <v>#DIV/0!</v>
      </c>
      <c r="X56" s="22" t="e">
        <f t="shared" si="16"/>
        <v>#DIV/0!</v>
      </c>
      <c r="Y56" s="23" t="e">
        <f t="shared" si="18"/>
        <v>#DIV/0!</v>
      </c>
    </row>
    <row r="57" spans="1:25" x14ac:dyDescent="0.35">
      <c r="A57" s="1">
        <v>19</v>
      </c>
      <c r="B57" s="7" t="s">
        <v>27</v>
      </c>
      <c r="C57" s="1"/>
      <c r="D57" s="2"/>
      <c r="E57" s="3"/>
      <c r="F57" s="4"/>
      <c r="G57" s="5"/>
      <c r="H57" s="10"/>
      <c r="I57" s="19" t="e">
        <f t="shared" si="19"/>
        <v>#DIV/0!</v>
      </c>
      <c r="J57" s="11"/>
      <c r="K57" s="3"/>
      <c r="L57" s="4"/>
      <c r="M57" s="5"/>
      <c r="N57" s="6"/>
      <c r="O57" s="19" t="e">
        <f t="shared" si="20"/>
        <v>#DIV/0!</v>
      </c>
      <c r="P57" s="8"/>
      <c r="Q57" s="26"/>
      <c r="R57" s="27"/>
      <c r="S57" s="28"/>
      <c r="T57" s="29"/>
      <c r="U57" s="20" t="e">
        <f t="shared" si="12"/>
        <v>#DIV/0!</v>
      </c>
      <c r="V57" t="e">
        <f t="shared" si="17"/>
        <v>#DIV/0!</v>
      </c>
      <c r="W57" s="24" t="e">
        <f t="shared" si="15"/>
        <v>#DIV/0!</v>
      </c>
      <c r="X57" s="22" t="e">
        <f t="shared" si="16"/>
        <v>#DIV/0!</v>
      </c>
      <c r="Y57" s="23" t="e">
        <f t="shared" si="18"/>
        <v>#DIV/0!</v>
      </c>
    </row>
    <row r="58" spans="1:25" x14ac:dyDescent="0.35">
      <c r="A58" s="1">
        <v>20</v>
      </c>
      <c r="B58" s="7" t="s">
        <v>28</v>
      </c>
      <c r="C58" s="1"/>
      <c r="D58" s="2"/>
      <c r="E58" s="3"/>
      <c r="F58" s="4"/>
      <c r="G58" s="5"/>
      <c r="H58" s="10"/>
      <c r="I58" s="19" t="e">
        <f t="shared" si="19"/>
        <v>#DIV/0!</v>
      </c>
      <c r="J58" s="11"/>
      <c r="K58" s="3"/>
      <c r="L58" s="4"/>
      <c r="M58" s="5"/>
      <c r="N58" s="6"/>
      <c r="O58" s="19" t="e">
        <f t="shared" si="20"/>
        <v>#DIV/0!</v>
      </c>
      <c r="P58" s="8"/>
      <c r="Q58" s="26"/>
      <c r="R58" s="27"/>
      <c r="S58" s="28"/>
      <c r="T58" s="29"/>
      <c r="U58" s="20" t="e">
        <f t="shared" si="12"/>
        <v>#DIV/0!</v>
      </c>
      <c r="V58" t="e">
        <f t="shared" si="17"/>
        <v>#DIV/0!</v>
      </c>
      <c r="W58" s="24" t="e">
        <f t="shared" si="15"/>
        <v>#DIV/0!</v>
      </c>
      <c r="X58" s="22" t="e">
        <f t="shared" si="16"/>
        <v>#DIV/0!</v>
      </c>
      <c r="Y58" s="23" t="e">
        <f t="shared" si="18"/>
        <v>#DIV/0!</v>
      </c>
    </row>
    <row r="59" spans="1:25" x14ac:dyDescent="0.35">
      <c r="A59" s="1">
        <v>21</v>
      </c>
      <c r="B59" s="7" t="s">
        <v>29</v>
      </c>
      <c r="C59" s="1"/>
      <c r="D59" s="2"/>
      <c r="E59" s="3"/>
      <c r="F59" s="4"/>
      <c r="G59" s="5"/>
      <c r="H59" s="10"/>
      <c r="I59" s="19" t="e">
        <f t="shared" si="19"/>
        <v>#DIV/0!</v>
      </c>
      <c r="J59" s="11"/>
      <c r="K59" s="3"/>
      <c r="L59" s="4"/>
      <c r="M59" s="5"/>
      <c r="N59" s="6"/>
      <c r="O59" s="19" t="e">
        <f t="shared" si="20"/>
        <v>#DIV/0!</v>
      </c>
      <c r="P59" s="8"/>
      <c r="Q59" s="26"/>
      <c r="R59" s="27"/>
      <c r="S59" s="28"/>
      <c r="T59" s="29"/>
      <c r="U59" s="20" t="e">
        <f t="shared" si="12"/>
        <v>#DIV/0!</v>
      </c>
      <c r="V59" t="e">
        <f t="shared" si="17"/>
        <v>#DIV/0!</v>
      </c>
      <c r="W59" s="24" t="e">
        <f t="shared" si="15"/>
        <v>#DIV/0!</v>
      </c>
      <c r="X59" s="22" t="e">
        <f t="shared" si="16"/>
        <v>#DIV/0!</v>
      </c>
      <c r="Y59" s="23" t="e">
        <f t="shared" si="18"/>
        <v>#DIV/0!</v>
      </c>
    </row>
    <row r="60" spans="1:25" x14ac:dyDescent="0.35">
      <c r="A60" s="1">
        <v>22</v>
      </c>
      <c r="B60" s="7" t="s">
        <v>30</v>
      </c>
      <c r="C60" s="1"/>
      <c r="D60" s="2"/>
      <c r="E60" s="3"/>
      <c r="F60" s="4"/>
      <c r="G60" s="5"/>
      <c r="H60" s="10"/>
      <c r="I60" s="19" t="e">
        <f t="shared" si="19"/>
        <v>#DIV/0!</v>
      </c>
      <c r="J60" s="11"/>
      <c r="K60" s="3"/>
      <c r="L60" s="4"/>
      <c r="M60" s="5"/>
      <c r="N60" s="6"/>
      <c r="O60" s="19" t="e">
        <f t="shared" si="20"/>
        <v>#DIV/0!</v>
      </c>
      <c r="P60" s="8"/>
      <c r="Q60" s="26"/>
      <c r="R60" s="27"/>
      <c r="S60" s="28"/>
      <c r="T60" s="29"/>
      <c r="U60" s="20" t="e">
        <f t="shared" si="12"/>
        <v>#DIV/0!</v>
      </c>
      <c r="V60" t="e">
        <f t="shared" si="17"/>
        <v>#DIV/0!</v>
      </c>
      <c r="W60" s="24" t="e">
        <f t="shared" si="15"/>
        <v>#DIV/0!</v>
      </c>
      <c r="X60" s="22" t="e">
        <f t="shared" si="16"/>
        <v>#DIV/0!</v>
      </c>
      <c r="Y60" s="23" t="e">
        <f t="shared" si="18"/>
        <v>#DIV/0!</v>
      </c>
    </row>
    <row r="61" spans="1:25" x14ac:dyDescent="0.35">
      <c r="A61" s="1">
        <v>23</v>
      </c>
      <c r="B61" s="7" t="s">
        <v>31</v>
      </c>
      <c r="C61" s="1"/>
      <c r="D61" s="2"/>
      <c r="E61" s="3"/>
      <c r="F61" s="4"/>
      <c r="G61" s="5"/>
      <c r="H61" s="10"/>
      <c r="I61" s="19" t="e">
        <f t="shared" si="19"/>
        <v>#DIV/0!</v>
      </c>
      <c r="J61" s="11"/>
      <c r="K61" s="3"/>
      <c r="L61" s="4"/>
      <c r="M61" s="5"/>
      <c r="N61" s="6"/>
      <c r="O61" s="19" t="e">
        <f t="shared" si="20"/>
        <v>#DIV/0!</v>
      </c>
      <c r="P61" s="8"/>
      <c r="Q61" s="26"/>
      <c r="R61" s="27"/>
      <c r="S61" s="28"/>
      <c r="T61" s="29"/>
      <c r="U61" s="20" t="e">
        <f t="shared" si="12"/>
        <v>#DIV/0!</v>
      </c>
      <c r="V61" t="e">
        <f t="shared" si="17"/>
        <v>#DIV/0!</v>
      </c>
      <c r="W61" s="24" t="e">
        <f t="shared" si="15"/>
        <v>#DIV/0!</v>
      </c>
      <c r="X61" s="22" t="e">
        <f t="shared" si="16"/>
        <v>#DIV/0!</v>
      </c>
      <c r="Y61" s="23" t="e">
        <f t="shared" si="18"/>
        <v>#DIV/0!</v>
      </c>
    </row>
    <row r="62" spans="1:25" x14ac:dyDescent="0.35">
      <c r="A62" s="1">
        <v>24</v>
      </c>
      <c r="B62" s="7" t="s">
        <v>32</v>
      </c>
      <c r="C62" s="1"/>
      <c r="D62" s="2"/>
      <c r="E62" s="3"/>
      <c r="F62" s="4"/>
      <c r="G62" s="5"/>
      <c r="H62" s="10"/>
      <c r="I62" s="19" t="e">
        <f t="shared" si="19"/>
        <v>#DIV/0!</v>
      </c>
      <c r="J62" s="11"/>
      <c r="K62" s="3"/>
      <c r="L62" s="4"/>
      <c r="M62" s="5"/>
      <c r="N62" s="6"/>
      <c r="O62" s="19" t="e">
        <f t="shared" si="20"/>
        <v>#DIV/0!</v>
      </c>
      <c r="P62" s="8"/>
      <c r="Q62" s="26"/>
      <c r="R62" s="27"/>
      <c r="S62" s="28"/>
      <c r="T62" s="29"/>
      <c r="U62" s="20" t="e">
        <f t="shared" si="12"/>
        <v>#DIV/0!</v>
      </c>
      <c r="V62" t="e">
        <f t="shared" si="17"/>
        <v>#DIV/0!</v>
      </c>
      <c r="W62" s="24" t="e">
        <f t="shared" si="15"/>
        <v>#DIV/0!</v>
      </c>
      <c r="X62" s="22" t="e">
        <f t="shared" si="16"/>
        <v>#DIV/0!</v>
      </c>
      <c r="Y62" s="23" t="e">
        <f t="shared" si="18"/>
        <v>#DIV/0!</v>
      </c>
    </row>
    <row r="63" spans="1:25" x14ac:dyDescent="0.35">
      <c r="A63" s="1">
        <v>25</v>
      </c>
      <c r="B63" s="7" t="s">
        <v>33</v>
      </c>
      <c r="C63" s="1"/>
      <c r="D63" s="2"/>
      <c r="E63" s="3"/>
      <c r="F63" s="4"/>
      <c r="G63" s="5"/>
      <c r="H63" s="10"/>
      <c r="I63" s="19" t="e">
        <f t="shared" si="19"/>
        <v>#DIV/0!</v>
      </c>
      <c r="J63" s="11"/>
      <c r="K63" s="3"/>
      <c r="L63" s="4"/>
      <c r="M63" s="5"/>
      <c r="N63" s="6"/>
      <c r="O63" s="19" t="e">
        <f t="shared" si="20"/>
        <v>#DIV/0!</v>
      </c>
      <c r="P63" s="8"/>
      <c r="Q63" s="26"/>
      <c r="R63" s="27"/>
      <c r="S63" s="28"/>
      <c r="T63" s="29"/>
      <c r="U63" s="20" t="e">
        <f t="shared" si="12"/>
        <v>#DIV/0!</v>
      </c>
      <c r="V63" t="e">
        <f t="shared" si="17"/>
        <v>#DIV/0!</v>
      </c>
      <c r="W63" s="24" t="e">
        <f t="shared" si="15"/>
        <v>#DIV/0!</v>
      </c>
      <c r="X63" s="22" t="e">
        <f t="shared" si="16"/>
        <v>#DIV/0!</v>
      </c>
      <c r="Y63" s="23" t="e">
        <f t="shared" si="18"/>
        <v>#DIV/0!</v>
      </c>
    </row>
    <row r="64" spans="1:25" x14ac:dyDescent="0.35">
      <c r="A64" s="1">
        <v>26</v>
      </c>
      <c r="B64" s="7" t="s">
        <v>34</v>
      </c>
      <c r="C64" s="1"/>
      <c r="D64" s="2"/>
      <c r="E64" s="3"/>
      <c r="F64" s="4"/>
      <c r="G64" s="5"/>
      <c r="H64" s="10"/>
      <c r="I64" s="19" t="e">
        <f t="shared" si="19"/>
        <v>#DIV/0!</v>
      </c>
      <c r="J64" s="11"/>
      <c r="K64" s="3"/>
      <c r="L64" s="4"/>
      <c r="M64" s="5"/>
      <c r="N64" s="6"/>
      <c r="O64" s="19" t="e">
        <f t="shared" si="20"/>
        <v>#DIV/0!</v>
      </c>
      <c r="P64" s="8"/>
      <c r="Q64" s="26"/>
      <c r="R64" s="27"/>
      <c r="S64" s="28"/>
      <c r="T64" s="29"/>
      <c r="U64" s="20" t="e">
        <f t="shared" si="12"/>
        <v>#DIV/0!</v>
      </c>
      <c r="V64" t="e">
        <f t="shared" si="17"/>
        <v>#DIV/0!</v>
      </c>
      <c r="W64" s="24" t="e">
        <f t="shared" si="15"/>
        <v>#DIV/0!</v>
      </c>
      <c r="X64" s="22" t="e">
        <f t="shared" si="16"/>
        <v>#DIV/0!</v>
      </c>
      <c r="Y64" s="23" t="e">
        <f t="shared" si="18"/>
        <v>#DIV/0!</v>
      </c>
    </row>
    <row r="65" spans="1:25" x14ac:dyDescent="0.35">
      <c r="A65" s="1">
        <v>27</v>
      </c>
      <c r="B65" s="7" t="s">
        <v>35</v>
      </c>
      <c r="C65" s="1"/>
      <c r="D65" s="2"/>
      <c r="E65" s="3"/>
      <c r="F65" s="4"/>
      <c r="G65" s="5"/>
      <c r="H65" s="10"/>
      <c r="I65" s="19" t="e">
        <f t="shared" si="19"/>
        <v>#DIV/0!</v>
      </c>
      <c r="J65" s="11"/>
      <c r="K65" s="3"/>
      <c r="L65" s="4"/>
      <c r="M65" s="5"/>
      <c r="N65" s="6"/>
      <c r="O65" s="19" t="e">
        <f t="shared" si="20"/>
        <v>#DIV/0!</v>
      </c>
      <c r="P65" s="8"/>
      <c r="Q65" s="26"/>
      <c r="R65" s="27"/>
      <c r="S65" s="28"/>
      <c r="T65" s="29"/>
      <c r="U65" s="20" t="e">
        <f t="shared" si="12"/>
        <v>#DIV/0!</v>
      </c>
      <c r="V65" t="e">
        <f t="shared" si="17"/>
        <v>#DIV/0!</v>
      </c>
      <c r="W65" s="24" t="e">
        <f t="shared" si="15"/>
        <v>#DIV/0!</v>
      </c>
      <c r="X65" s="22" t="e">
        <f t="shared" si="16"/>
        <v>#DIV/0!</v>
      </c>
      <c r="Y65" s="23" t="e">
        <f t="shared" si="18"/>
        <v>#DIV/0!</v>
      </c>
    </row>
    <row r="66" spans="1:25" x14ac:dyDescent="0.35">
      <c r="A66" s="1">
        <v>28</v>
      </c>
      <c r="B66" s="7" t="s">
        <v>36</v>
      </c>
      <c r="C66" s="1"/>
      <c r="D66" s="2"/>
      <c r="E66" s="3"/>
      <c r="F66" s="4"/>
      <c r="G66" s="5"/>
      <c r="H66" s="10"/>
      <c r="I66" s="19" t="e">
        <f t="shared" si="19"/>
        <v>#DIV/0!</v>
      </c>
      <c r="J66" s="11"/>
      <c r="K66" s="3"/>
      <c r="L66" s="4"/>
      <c r="M66" s="5"/>
      <c r="N66" s="6"/>
      <c r="O66" s="19" t="e">
        <f t="shared" si="20"/>
        <v>#DIV/0!</v>
      </c>
      <c r="P66" s="8"/>
      <c r="Q66" s="26"/>
      <c r="R66" s="27"/>
      <c r="S66" s="28"/>
      <c r="T66" s="29"/>
      <c r="U66" s="20" t="e">
        <f t="shared" si="12"/>
        <v>#DIV/0!</v>
      </c>
      <c r="V66" t="e">
        <f t="shared" si="17"/>
        <v>#DIV/0!</v>
      </c>
      <c r="W66" s="24" t="e">
        <f t="shared" si="15"/>
        <v>#DIV/0!</v>
      </c>
      <c r="X66" s="22" t="e">
        <f t="shared" si="16"/>
        <v>#DIV/0!</v>
      </c>
      <c r="Y66" s="23" t="e">
        <f t="shared" si="18"/>
        <v>#DIV/0!</v>
      </c>
    </row>
    <row r="67" spans="1:25" x14ac:dyDescent="0.35">
      <c r="A67" s="1">
        <v>29</v>
      </c>
      <c r="B67" s="7" t="s">
        <v>37</v>
      </c>
      <c r="C67" s="1"/>
      <c r="D67" s="2"/>
      <c r="E67" s="3"/>
      <c r="F67" s="4"/>
      <c r="G67" s="5"/>
      <c r="H67" s="10"/>
      <c r="I67" s="19" t="e">
        <f t="shared" si="19"/>
        <v>#DIV/0!</v>
      </c>
      <c r="J67" s="11"/>
      <c r="K67" s="3"/>
      <c r="L67" s="4"/>
      <c r="M67" s="5"/>
      <c r="N67" s="6"/>
      <c r="O67" s="19" t="e">
        <f t="shared" si="20"/>
        <v>#DIV/0!</v>
      </c>
      <c r="P67" s="8"/>
      <c r="Q67" s="26"/>
      <c r="R67" s="27"/>
      <c r="S67" s="28"/>
      <c r="T67" s="29"/>
      <c r="U67" s="20" t="e">
        <f t="shared" si="12"/>
        <v>#DIV/0!</v>
      </c>
      <c r="V67" t="e">
        <f t="shared" si="17"/>
        <v>#DIV/0!</v>
      </c>
      <c r="W67" s="24" t="e">
        <f t="shared" si="15"/>
        <v>#DIV/0!</v>
      </c>
      <c r="X67" s="22" t="e">
        <f t="shared" si="16"/>
        <v>#DIV/0!</v>
      </c>
      <c r="Y67" s="23" t="e">
        <f t="shared" si="18"/>
        <v>#DIV/0!</v>
      </c>
    </row>
    <row r="68" spans="1:25" x14ac:dyDescent="0.35">
      <c r="A68" s="1">
        <v>30</v>
      </c>
      <c r="B68" s="7" t="s">
        <v>38</v>
      </c>
      <c r="C68" s="1"/>
      <c r="D68" s="2"/>
      <c r="E68" s="3"/>
      <c r="F68" s="4"/>
      <c r="G68" s="5"/>
      <c r="H68" s="10"/>
      <c r="I68" s="19" t="e">
        <f t="shared" si="19"/>
        <v>#DIV/0!</v>
      </c>
      <c r="J68" s="11"/>
      <c r="K68" s="3"/>
      <c r="L68" s="4"/>
      <c r="M68" s="5"/>
      <c r="N68" s="6"/>
      <c r="O68" s="19" t="e">
        <f t="shared" si="20"/>
        <v>#DIV/0!</v>
      </c>
      <c r="P68" s="8"/>
      <c r="Q68" s="26"/>
      <c r="R68" s="27"/>
      <c r="S68" s="28"/>
      <c r="T68" s="29"/>
      <c r="U68" s="20" t="e">
        <f t="shared" si="12"/>
        <v>#DIV/0!</v>
      </c>
      <c r="V68" t="e">
        <f t="shared" si="17"/>
        <v>#DIV/0!</v>
      </c>
      <c r="W68" s="24" t="e">
        <f t="shared" si="15"/>
        <v>#DIV/0!</v>
      </c>
      <c r="X68" s="22" t="e">
        <f t="shared" si="16"/>
        <v>#DIV/0!</v>
      </c>
      <c r="Y68" s="23" t="e">
        <f t="shared" si="18"/>
        <v>#DIV/0!</v>
      </c>
    </row>
    <row r="69" spans="1:25" x14ac:dyDescent="0.35">
      <c r="G69" s="1"/>
      <c r="V69" t="e">
        <f>AVERAGE(V39:V68)</f>
        <v>#DIV/0!</v>
      </c>
      <c r="W69" t="e">
        <f>AVERAGE(W39:W68)</f>
        <v>#DIV/0!</v>
      </c>
      <c r="X69" t="e">
        <f>AVERAGE(X39:X68)</f>
        <v>#DIV/0!</v>
      </c>
      <c r="Y69" t="e">
        <f>AVERAGE(Y39:Y68)</f>
        <v>#DIV/0!</v>
      </c>
    </row>
    <row r="70" spans="1:25" x14ac:dyDescent="0.35">
      <c r="G70" s="1"/>
    </row>
    <row r="71" spans="1:25" x14ac:dyDescent="0.35">
      <c r="G71" s="1"/>
    </row>
    <row r="72" spans="1:25" x14ac:dyDescent="0.35">
      <c r="G72" s="1"/>
    </row>
    <row r="73" spans="1:25" x14ac:dyDescent="0.35">
      <c r="G73" s="1"/>
    </row>
  </sheetData>
  <sortState xmlns:xlrd2="http://schemas.microsoft.com/office/spreadsheetml/2017/richdata2" ref="G44:G73">
    <sortCondition ref="G44:G73"/>
  </sortState>
  <mergeCells count="14">
    <mergeCell ref="A1:Z2"/>
    <mergeCell ref="AD3:AH3"/>
    <mergeCell ref="A37:A38"/>
    <mergeCell ref="B37:B38"/>
    <mergeCell ref="C37:C38"/>
    <mergeCell ref="D37:I37"/>
    <mergeCell ref="J37:O37"/>
    <mergeCell ref="P37:U37"/>
    <mergeCell ref="D3:I3"/>
    <mergeCell ref="J3:O3"/>
    <mergeCell ref="P3:U3"/>
    <mergeCell ref="A3:A4"/>
    <mergeCell ref="B3:B4"/>
    <mergeCell ref="C3:C4"/>
  </mergeCells>
  <phoneticPr fontId="3" type="noConversion"/>
  <pageMargins left="0.70866141732283472" right="0.70866141732283472" top="0.74803149606299213" bottom="0.74803149606299213" header="0.31496062992125984" footer="0.31496062992125984"/>
  <pageSetup paperSize="3" scale="165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74CE-A2B8-4135-9C74-415E26B0B039}">
  <dimension ref="A1"/>
  <sheetViews>
    <sheetView workbookViewId="0">
      <selection activeCell="A13" sqref="A1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25BF-F8C6-407E-A790-5CAFB38406B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327B-0A73-440A-A60B-1D35C8657B37}">
  <dimension ref="A2:H32"/>
  <sheetViews>
    <sheetView workbookViewId="0">
      <selection activeCell="B33" sqref="B33"/>
    </sheetView>
  </sheetViews>
  <sheetFormatPr defaultRowHeight="14.5" x14ac:dyDescent="0.35"/>
  <cols>
    <col min="2" max="8" width="15.6328125" customWidth="1"/>
  </cols>
  <sheetData>
    <row r="2" spans="1:8" x14ac:dyDescent="0.35">
      <c r="B2" t="s">
        <v>61</v>
      </c>
      <c r="C2" s="25" t="s">
        <v>55</v>
      </c>
      <c r="D2" s="25" t="s">
        <v>56</v>
      </c>
      <c r="E2" s="25" t="s">
        <v>57</v>
      </c>
      <c r="F2" s="25" t="s">
        <v>58</v>
      </c>
      <c r="G2" s="25" t="s">
        <v>59</v>
      </c>
      <c r="H2" s="25" t="s">
        <v>60</v>
      </c>
    </row>
    <row r="3" spans="1:8" x14ac:dyDescent="0.35">
      <c r="A3">
        <v>1</v>
      </c>
      <c r="B3">
        <v>0.1</v>
      </c>
    </row>
    <row r="4" spans="1:8" x14ac:dyDescent="0.35">
      <c r="A4">
        <v>2</v>
      </c>
      <c r="B4">
        <v>0.44</v>
      </c>
    </row>
    <row r="5" spans="1:8" x14ac:dyDescent="0.35">
      <c r="A5">
        <v>3</v>
      </c>
      <c r="B5">
        <v>0.78</v>
      </c>
    </row>
    <row r="6" spans="1:8" x14ac:dyDescent="0.35">
      <c r="A6">
        <v>4</v>
      </c>
      <c r="B6">
        <v>1.1200000000000001</v>
      </c>
    </row>
    <row r="7" spans="1:8" x14ac:dyDescent="0.35">
      <c r="A7">
        <v>5</v>
      </c>
      <c r="B7">
        <v>1.46</v>
      </c>
    </row>
    <row r="8" spans="1:8" x14ac:dyDescent="0.35">
      <c r="A8">
        <v>6</v>
      </c>
      <c r="B8">
        <v>1.8</v>
      </c>
    </row>
    <row r="9" spans="1:8" x14ac:dyDescent="0.35">
      <c r="A9">
        <v>7</v>
      </c>
      <c r="B9">
        <v>2.14</v>
      </c>
    </row>
    <row r="10" spans="1:8" x14ac:dyDescent="0.35">
      <c r="A10">
        <v>8</v>
      </c>
      <c r="B10">
        <v>2.48</v>
      </c>
    </row>
    <row r="11" spans="1:8" x14ac:dyDescent="0.35">
      <c r="A11">
        <v>9</v>
      </c>
      <c r="B11">
        <v>2.82</v>
      </c>
    </row>
    <row r="12" spans="1:8" x14ac:dyDescent="0.35">
      <c r="A12">
        <v>10</v>
      </c>
      <c r="B12">
        <v>3.16</v>
      </c>
    </row>
    <row r="13" spans="1:8" x14ac:dyDescent="0.35">
      <c r="A13">
        <v>11</v>
      </c>
      <c r="B13">
        <v>3.5</v>
      </c>
    </row>
    <row r="14" spans="1:8" x14ac:dyDescent="0.35">
      <c r="A14">
        <v>12</v>
      </c>
      <c r="B14">
        <v>3.84</v>
      </c>
    </row>
    <row r="15" spans="1:8" x14ac:dyDescent="0.35">
      <c r="A15">
        <v>13</v>
      </c>
      <c r="B15">
        <v>4.18</v>
      </c>
    </row>
    <row r="16" spans="1:8" x14ac:dyDescent="0.35">
      <c r="A16">
        <v>14</v>
      </c>
      <c r="B16">
        <v>4.5199999999999996</v>
      </c>
    </row>
    <row r="17" spans="1:2" x14ac:dyDescent="0.35">
      <c r="A17">
        <v>15</v>
      </c>
      <c r="B17">
        <v>4.8600000000000003</v>
      </c>
    </row>
    <row r="18" spans="1:2" x14ac:dyDescent="0.35">
      <c r="A18">
        <v>16</v>
      </c>
      <c r="B18">
        <v>5.2</v>
      </c>
    </row>
    <row r="19" spans="1:2" x14ac:dyDescent="0.35">
      <c r="A19">
        <v>17</v>
      </c>
      <c r="B19">
        <v>5.54</v>
      </c>
    </row>
    <row r="20" spans="1:2" x14ac:dyDescent="0.35">
      <c r="A20">
        <v>18</v>
      </c>
      <c r="B20">
        <v>5.88</v>
      </c>
    </row>
    <row r="21" spans="1:2" x14ac:dyDescent="0.35">
      <c r="A21">
        <v>19</v>
      </c>
      <c r="B21">
        <v>6.22</v>
      </c>
    </row>
    <row r="22" spans="1:2" x14ac:dyDescent="0.35">
      <c r="A22">
        <v>20</v>
      </c>
      <c r="B22">
        <v>6.56</v>
      </c>
    </row>
    <row r="23" spans="1:2" x14ac:dyDescent="0.35">
      <c r="A23">
        <v>21</v>
      </c>
      <c r="B23">
        <v>6.9</v>
      </c>
    </row>
    <row r="24" spans="1:2" x14ac:dyDescent="0.35">
      <c r="A24">
        <v>22</v>
      </c>
      <c r="B24">
        <v>7.24</v>
      </c>
    </row>
    <row r="25" spans="1:2" x14ac:dyDescent="0.35">
      <c r="A25">
        <v>23</v>
      </c>
      <c r="B25">
        <v>7.58</v>
      </c>
    </row>
    <row r="26" spans="1:2" x14ac:dyDescent="0.35">
      <c r="A26">
        <v>24</v>
      </c>
      <c r="B26">
        <v>7.92</v>
      </c>
    </row>
    <row r="27" spans="1:2" x14ac:dyDescent="0.35">
      <c r="A27">
        <v>25</v>
      </c>
      <c r="B27">
        <v>8.26</v>
      </c>
    </row>
    <row r="28" spans="1:2" x14ac:dyDescent="0.35">
      <c r="A28">
        <v>26</v>
      </c>
      <c r="B28">
        <v>8.6</v>
      </c>
    </row>
    <row r="29" spans="1:2" x14ac:dyDescent="0.35">
      <c r="A29">
        <v>27</v>
      </c>
      <c r="B29">
        <v>8.94</v>
      </c>
    </row>
    <row r="30" spans="1:2" x14ac:dyDescent="0.35">
      <c r="A30">
        <v>28</v>
      </c>
      <c r="B30">
        <v>9.2799999999999994</v>
      </c>
    </row>
    <row r="31" spans="1:2" x14ac:dyDescent="0.35">
      <c r="A31">
        <v>29</v>
      </c>
      <c r="B31">
        <v>9.6199999999999992</v>
      </c>
    </row>
    <row r="32" spans="1:2" x14ac:dyDescent="0.35">
      <c r="A32">
        <v>30</v>
      </c>
      <c r="B32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Salinitas</vt:lpstr>
      <vt:lpstr>pH</vt:lpstr>
      <vt:lpstr>Suhu</vt:lpstr>
      <vt:lpstr>LoRa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cp:lastPrinted>2025-06-11T09:10:01Z</cp:lastPrinted>
  <dcterms:created xsi:type="dcterms:W3CDTF">2025-06-02T12:35:16Z</dcterms:created>
  <dcterms:modified xsi:type="dcterms:W3CDTF">2025-06-13T08:50:05Z</dcterms:modified>
</cp:coreProperties>
</file>