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style2.xml" ContentType="application/vnd.ms-office.chart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conometria_Aplicada-UFPR_MestrProf-2023/"/>
    </mc:Choice>
  </mc:AlternateContent>
  <xr:revisionPtr revIDLastSave="23" documentId="13_ncr:1_{CAB1C996-9A33-41FC-813F-F11382863529}" xr6:coauthVersionLast="47" xr6:coauthVersionMax="47" xr10:uidLastSave="{AF32A280-81EC-4C20-ABD4-CD2E09137C58}"/>
  <bookViews>
    <workbookView xWindow="-108" yWindow="-108" windowWidth="23256" windowHeight="12720" xr2:uid="{A58B4F35-E654-4F02-89FD-377ADB908CBE}"/>
  </bookViews>
  <sheets>
    <sheet name="exemplo1" sheetId="1" r:id="rId1"/>
    <sheet name="exemplo2" sheetId="2" r:id="rId2"/>
    <sheet name="exemplo1-res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" l="1"/>
  <c r="D16" i="3"/>
  <c r="E16" i="3" s="1"/>
  <c r="E14" i="3"/>
  <c r="G11" i="3" s="1"/>
  <c r="E13" i="3"/>
  <c r="D13" i="3"/>
  <c r="D14" i="3" s="1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3" i="3"/>
  <c r="M3" i="3"/>
  <c r="F11" i="3" l="1"/>
  <c r="H11" i="3" s="1"/>
  <c r="F9" i="3"/>
  <c r="H9" i="3" s="1"/>
  <c r="F7" i="3"/>
  <c r="H7" i="3" s="1"/>
  <c r="F5" i="3"/>
  <c r="H5" i="3" s="1"/>
  <c r="F3" i="3"/>
  <c r="H3" i="3" s="1"/>
  <c r="F12" i="3"/>
  <c r="H12" i="3" s="1"/>
  <c r="F10" i="3"/>
  <c r="H10" i="3" s="1"/>
  <c r="F8" i="3"/>
  <c r="H8" i="3" s="1"/>
  <c r="F6" i="3"/>
  <c r="H6" i="3" s="1"/>
  <c r="F4" i="3"/>
  <c r="H4" i="3" s="1"/>
  <c r="J11" i="3"/>
  <c r="I11" i="3"/>
  <c r="K11" i="3"/>
  <c r="G4" i="3"/>
  <c r="G6" i="3"/>
  <c r="G8" i="3"/>
  <c r="G10" i="3"/>
  <c r="G12" i="3"/>
  <c r="G3" i="3"/>
  <c r="G5" i="3"/>
  <c r="G7" i="3"/>
  <c r="G9" i="3"/>
  <c r="K8" i="3" l="1"/>
  <c r="J8" i="3"/>
  <c r="I8" i="3"/>
  <c r="H13" i="3"/>
  <c r="H14" i="3" s="1"/>
  <c r="K10" i="3"/>
  <c r="J10" i="3"/>
  <c r="I10" i="3"/>
  <c r="K6" i="3"/>
  <c r="J6" i="3"/>
  <c r="I6" i="3"/>
  <c r="I7" i="3"/>
  <c r="J7" i="3"/>
  <c r="K7" i="3"/>
  <c r="K4" i="3"/>
  <c r="J4" i="3"/>
  <c r="I4" i="3"/>
  <c r="I5" i="3"/>
  <c r="J5" i="3"/>
  <c r="K5" i="3"/>
  <c r="I3" i="3"/>
  <c r="J3" i="3"/>
  <c r="K3" i="3"/>
  <c r="K13" i="3" s="1"/>
  <c r="K14" i="3" s="1"/>
  <c r="I9" i="3"/>
  <c r="K9" i="3"/>
  <c r="J9" i="3"/>
  <c r="K12" i="3"/>
  <c r="J12" i="3"/>
  <c r="I12" i="3"/>
  <c r="J13" i="3" l="1"/>
  <c r="J14" i="3" s="1"/>
  <c r="I13" i="3"/>
  <c r="I14" i="3" l="1"/>
  <c r="G16" i="3"/>
  <c r="G17" i="3" s="1"/>
  <c r="N10" i="3" l="1"/>
  <c r="P10" i="3" s="1"/>
  <c r="N4" i="3"/>
  <c r="P4" i="3" s="1"/>
  <c r="N11" i="3"/>
  <c r="P11" i="3" s="1"/>
  <c r="N9" i="3"/>
  <c r="P9" i="3" s="1"/>
  <c r="N7" i="3"/>
  <c r="P7" i="3" s="1"/>
  <c r="N5" i="3"/>
  <c r="P5" i="3" s="1"/>
  <c r="N3" i="3"/>
  <c r="P3" i="3" s="1"/>
  <c r="N8" i="3"/>
  <c r="P8" i="3" s="1"/>
  <c r="N6" i="3"/>
  <c r="P6" i="3" s="1"/>
  <c r="N12" i="3"/>
  <c r="P12" i="3" s="1"/>
  <c r="Q8" i="3" l="1"/>
  <c r="R8" i="3"/>
  <c r="Q7" i="3"/>
  <c r="R7" i="3"/>
  <c r="R9" i="3"/>
  <c r="Q9" i="3"/>
  <c r="R11" i="3"/>
  <c r="Q11" i="3"/>
  <c r="R5" i="3"/>
  <c r="Q5" i="3"/>
  <c r="Q4" i="3"/>
  <c r="R4" i="3"/>
  <c r="Q3" i="3"/>
  <c r="P13" i="3"/>
  <c r="P14" i="3" s="1"/>
  <c r="R3" i="3"/>
  <c r="Q12" i="3"/>
  <c r="R12" i="3"/>
  <c r="Q6" i="3"/>
  <c r="R6" i="3"/>
  <c r="Q10" i="3"/>
  <c r="R10" i="3"/>
  <c r="R13" i="3" l="1"/>
  <c r="Q13" i="3"/>
</calcChain>
</file>

<file path=xl/sharedStrings.xml><?xml version="1.0" encoding="utf-8"?>
<sst xmlns="http://schemas.openxmlformats.org/spreadsheetml/2006/main" count="36" uniqueCount="26">
  <si>
    <r>
      <t>Indivíduo “</t>
    </r>
    <r>
      <rPr>
        <b/>
        <i/>
        <sz val="18"/>
        <color rgb="FFFFFFFF"/>
        <rFont val="Calibri"/>
        <family val="2"/>
      </rPr>
      <t>i</t>
    </r>
    <r>
      <rPr>
        <b/>
        <sz val="18"/>
        <color rgb="FFFFFFFF"/>
        <rFont val="Calibri"/>
        <family val="2"/>
      </rPr>
      <t>“</t>
    </r>
  </si>
  <si>
    <t>Consumo</t>
  </si>
  <si>
    <t>Renda</t>
  </si>
  <si>
    <t>media</t>
  </si>
  <si>
    <t>x</t>
  </si>
  <si>
    <t>y</t>
  </si>
  <si>
    <t>(yi-y)</t>
  </si>
  <si>
    <t>(xi-x)</t>
  </si>
  <si>
    <t>(yi-y)xi</t>
  </si>
  <si>
    <t>(yi-y)(xi-x)</t>
  </si>
  <si>
    <t>(xi-x)xi</t>
  </si>
  <si>
    <t>(xi-x)(xi-x)</t>
  </si>
  <si>
    <t>covar/var</t>
  </si>
  <si>
    <t>Beta 1</t>
  </si>
  <si>
    <t>Beta 0</t>
  </si>
  <si>
    <t>estimativa</t>
  </si>
  <si>
    <t>Consumo Observado</t>
  </si>
  <si>
    <t>erro</t>
  </si>
  <si>
    <t>erro2</t>
  </si>
  <si>
    <t>Var X</t>
  </si>
  <si>
    <t>Cov XY</t>
  </si>
  <si>
    <t>Juros</t>
  </si>
  <si>
    <t>x1</t>
  </si>
  <si>
    <t>x2</t>
  </si>
  <si>
    <t>^y</t>
  </si>
  <si>
    <t>X.erro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</si>
</sst>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_-;\-* #,##0.000000_-;_-* &quot;-&quot;??_-;_-@_-"/>
    <numFmt numFmtId="165" formatCode="_-* #,##0.0000000_-;\-* #,##0.0000000_-;_-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b/>
      <i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6" fontId="4" fillId="3" borderId="0" xfId="0" applyNumberFormat="1" applyFont="1" applyFill="1" applyAlignment="1">
      <alignment horizontal="center" vertical="center" wrapText="1" readingOrder="1"/>
    </xf>
    <xf numFmtId="166" fontId="4" fillId="4" borderId="0" xfId="2" applyNumberFormat="1" applyFont="1" applyFill="1" applyBorder="1" applyAlignment="1">
      <alignment horizontal="center" vertical="center" wrapText="1" readingOrder="1"/>
    </xf>
    <xf numFmtId="166" fontId="4" fillId="3" borderId="0" xfId="2" applyNumberFormat="1" applyFont="1" applyFill="1" applyBorder="1" applyAlignment="1">
      <alignment horizontal="center" vertical="center" wrapText="1" readingOrder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exemplo1!$E$2</c:f>
              <c:strCache>
                <c:ptCount val="1"/>
                <c:pt idx="0">
                  <c:v>Renda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exemplo1!$E$3:$E$12</c:f>
              <c:numCache>
                <c:formatCode>General</c:formatCode>
                <c:ptCount val="10"/>
                <c:pt idx="0">
                  <c:v>139</c:v>
                </c:pt>
                <c:pt idx="1">
                  <c:v>126</c:v>
                </c:pt>
                <c:pt idx="2">
                  <c:v>90</c:v>
                </c:pt>
                <c:pt idx="3">
                  <c:v>144</c:v>
                </c:pt>
                <c:pt idx="4">
                  <c:v>163</c:v>
                </c:pt>
                <c:pt idx="5">
                  <c:v>136</c:v>
                </c:pt>
                <c:pt idx="6">
                  <c:v>61</c:v>
                </c:pt>
                <c:pt idx="7">
                  <c:v>62</c:v>
                </c:pt>
                <c:pt idx="8">
                  <c:v>41</c:v>
                </c:pt>
                <c:pt idx="9">
                  <c:v>120</c:v>
                </c:pt>
              </c:numCache>
            </c:numRef>
          </c:xVal>
          <c:yVal>
            <c:numRef>
              <c:f>exemplo1!$D$3:$D$12</c:f>
              <c:numCache>
                <c:formatCode>General</c:formatCode>
                <c:ptCount val="10"/>
                <c:pt idx="0">
                  <c:v>122</c:v>
                </c:pt>
                <c:pt idx="1">
                  <c:v>114</c:v>
                </c:pt>
                <c:pt idx="2">
                  <c:v>86</c:v>
                </c:pt>
                <c:pt idx="3">
                  <c:v>134</c:v>
                </c:pt>
                <c:pt idx="4">
                  <c:v>146</c:v>
                </c:pt>
                <c:pt idx="5">
                  <c:v>107</c:v>
                </c:pt>
                <c:pt idx="6">
                  <c:v>68</c:v>
                </c:pt>
                <c:pt idx="7">
                  <c:v>117</c:v>
                </c:pt>
                <c:pt idx="8">
                  <c:v>71</c:v>
                </c:pt>
                <c:pt idx="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8-43AB-B0C6-F4F473A5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41407"/>
        <c:axId val="1584226975"/>
      </c:scatterChart>
      <c:valAx>
        <c:axId val="18711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226975"/>
        <c:crosses val="autoZero"/>
        <c:crossBetween val="midCat"/>
      </c:valAx>
      <c:valAx>
        <c:axId val="15842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1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'exemplo1-resp'!$E$2</c:f>
              <c:strCache>
                <c:ptCount val="1"/>
                <c:pt idx="0">
                  <c:v>Renda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'exemplo1-resp'!$E$3:$E$12</c:f>
              <c:numCache>
                <c:formatCode>General</c:formatCode>
                <c:ptCount val="10"/>
                <c:pt idx="0">
                  <c:v>139</c:v>
                </c:pt>
                <c:pt idx="1">
                  <c:v>126</c:v>
                </c:pt>
                <c:pt idx="2">
                  <c:v>90</c:v>
                </c:pt>
                <c:pt idx="3">
                  <c:v>144</c:v>
                </c:pt>
                <c:pt idx="4">
                  <c:v>163</c:v>
                </c:pt>
                <c:pt idx="5">
                  <c:v>136</c:v>
                </c:pt>
                <c:pt idx="6">
                  <c:v>61</c:v>
                </c:pt>
                <c:pt idx="7">
                  <c:v>62</c:v>
                </c:pt>
                <c:pt idx="8">
                  <c:v>41</c:v>
                </c:pt>
                <c:pt idx="9">
                  <c:v>120</c:v>
                </c:pt>
              </c:numCache>
            </c:numRef>
          </c:xVal>
          <c:yVal>
            <c:numRef>
              <c:f>'exemplo1-resp'!$D$3:$D$12</c:f>
              <c:numCache>
                <c:formatCode>General</c:formatCode>
                <c:ptCount val="10"/>
                <c:pt idx="0">
                  <c:v>122</c:v>
                </c:pt>
                <c:pt idx="1">
                  <c:v>114</c:v>
                </c:pt>
                <c:pt idx="2">
                  <c:v>86</c:v>
                </c:pt>
                <c:pt idx="3">
                  <c:v>134</c:v>
                </c:pt>
                <c:pt idx="4">
                  <c:v>146</c:v>
                </c:pt>
                <c:pt idx="5">
                  <c:v>107</c:v>
                </c:pt>
                <c:pt idx="6">
                  <c:v>68</c:v>
                </c:pt>
                <c:pt idx="7">
                  <c:v>117</c:v>
                </c:pt>
                <c:pt idx="8">
                  <c:v>71</c:v>
                </c:pt>
                <c:pt idx="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C-42FC-BC5A-BDBCB8BA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41407"/>
        <c:axId val="1584226975"/>
      </c:scatterChart>
      <c:valAx>
        <c:axId val="18711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226975"/>
        <c:crosses val="autoZero"/>
        <c:crossBetween val="midCat"/>
      </c:valAx>
      <c:valAx>
        <c:axId val="15842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1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'exemplo1-resp'!$N$2</c:f>
              <c:strCache>
                <c:ptCount val="1"/>
                <c:pt idx="0">
                  <c:v>^y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'exemplo1-resp'!$M$3:$M$12</c:f>
              <c:numCache>
                <c:formatCode>General</c:formatCode>
                <c:ptCount val="10"/>
                <c:pt idx="0">
                  <c:v>41</c:v>
                </c:pt>
                <c:pt idx="1">
                  <c:v>61</c:v>
                </c:pt>
                <c:pt idx="2">
                  <c:v>62</c:v>
                </c:pt>
                <c:pt idx="3">
                  <c:v>90</c:v>
                </c:pt>
                <c:pt idx="4">
                  <c:v>120</c:v>
                </c:pt>
                <c:pt idx="5">
                  <c:v>126</c:v>
                </c:pt>
                <c:pt idx="6">
                  <c:v>136</c:v>
                </c:pt>
                <c:pt idx="7">
                  <c:v>139</c:v>
                </c:pt>
                <c:pt idx="8">
                  <c:v>144</c:v>
                </c:pt>
                <c:pt idx="9">
                  <c:v>163</c:v>
                </c:pt>
              </c:numCache>
            </c:numRef>
          </c:xVal>
          <c:yVal>
            <c:numRef>
              <c:f>'exemplo1-resp'!$N$3:$N$12</c:f>
              <c:numCache>
                <c:formatCode>General</c:formatCode>
                <c:ptCount val="10"/>
                <c:pt idx="0">
                  <c:v>73.006164016437367</c:v>
                </c:pt>
                <c:pt idx="1">
                  <c:v>82.915043773450066</c:v>
                </c:pt>
                <c:pt idx="2">
                  <c:v>83.410487761300686</c:v>
                </c:pt>
                <c:pt idx="3">
                  <c:v>97.28291942111845</c:v>
                </c:pt>
                <c:pt idx="4">
                  <c:v>112.14623905663748</c:v>
                </c:pt>
                <c:pt idx="5">
                  <c:v>115.11890298374129</c:v>
                </c:pt>
                <c:pt idx="6">
                  <c:v>120.07334286224763</c:v>
                </c:pt>
                <c:pt idx="7">
                  <c:v>121.55967482579953</c:v>
                </c:pt>
                <c:pt idx="8">
                  <c:v>124.03689476505271</c:v>
                </c:pt>
                <c:pt idx="9">
                  <c:v>133.45033053421474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3-43C7-BBB4-582579B83530}"/>
            </c:ext>
          </c:extLst>
        </c:ser>
        <c:ser>
          <c:idx val="1"/>
          <c:order val="1"/>
          <c:tx>
            <c:strRef>
              <c:f>'exemplo1-resp'!$D$2</c:f>
              <c:strCache>
                <c:ptCount val="1"/>
                <c:pt idx="0">
                  <c:v>Consumo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'exemplo1-resp'!$M$3:$M$12</c:f>
              <c:numCache>
                <c:formatCode>General</c:formatCode>
                <c:ptCount val="10"/>
                <c:pt idx="0">
                  <c:v>41</c:v>
                </c:pt>
                <c:pt idx="1">
                  <c:v>61</c:v>
                </c:pt>
                <c:pt idx="2">
                  <c:v>62</c:v>
                </c:pt>
                <c:pt idx="3">
                  <c:v>90</c:v>
                </c:pt>
                <c:pt idx="4">
                  <c:v>120</c:v>
                </c:pt>
                <c:pt idx="5">
                  <c:v>126</c:v>
                </c:pt>
                <c:pt idx="6">
                  <c:v>136</c:v>
                </c:pt>
                <c:pt idx="7">
                  <c:v>139</c:v>
                </c:pt>
                <c:pt idx="8">
                  <c:v>144</c:v>
                </c:pt>
                <c:pt idx="9">
                  <c:v>163</c:v>
                </c:pt>
              </c:numCache>
            </c:numRef>
          </c:xVal>
          <c:yVal>
            <c:numRef>
              <c:f>'exemplo1-resp'!$O$3:$O$12</c:f>
              <c:numCache>
                <c:formatCode>General</c:formatCode>
                <c:ptCount val="10"/>
                <c:pt idx="0">
                  <c:v>71</c:v>
                </c:pt>
                <c:pt idx="1">
                  <c:v>68</c:v>
                </c:pt>
                <c:pt idx="2">
                  <c:v>117</c:v>
                </c:pt>
                <c:pt idx="3">
                  <c:v>86</c:v>
                </c:pt>
                <c:pt idx="4">
                  <c:v>98</c:v>
                </c:pt>
                <c:pt idx="5">
                  <c:v>114</c:v>
                </c:pt>
                <c:pt idx="6">
                  <c:v>107</c:v>
                </c:pt>
                <c:pt idx="7">
                  <c:v>122</c:v>
                </c:pt>
                <c:pt idx="8">
                  <c:v>134</c:v>
                </c:pt>
                <c:pt idx="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3-43C7-BBB4-582579B8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42783"/>
        <c:axId val="1681991391"/>
      </c:scatterChart>
      <c:valAx>
        <c:axId val="183184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991391"/>
        <c:crosses val="autoZero"/>
        <c:crossBetween val="midCat"/>
      </c:valAx>
      <c:valAx>
        <c:axId val="16819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8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12</xdr:row>
      <xdr:rowOff>0</xdr:rowOff>
    </xdr:from>
    <xdr:to>
      <xdr:col>5</xdr:col>
      <xdr:colOff>0</xdr:colOff>
      <xdr:row>12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F37223-88F0-4C82-ADDE-D66D730EE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54428</xdr:colOff>
      <xdr:row>17</xdr:row>
      <xdr:rowOff>68035</xdr:rowOff>
    </xdr:from>
    <xdr:to>
      <xdr:col>8</xdr:col>
      <xdr:colOff>501287</xdr:colOff>
      <xdr:row>18</xdr:row>
      <xdr:rowOff>189955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2AC7077-7450-4931-968A-E27BC3D3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8" y="4830535"/>
          <a:ext cx="5712823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1171364</xdr:colOff>
      <xdr:row>16</xdr:row>
      <xdr:rowOff>148167</xdr:rowOff>
    </xdr:from>
    <xdr:to>
      <xdr:col>19</xdr:col>
      <xdr:colOff>9737</xdr:colOff>
      <xdr:row>18</xdr:row>
      <xdr:rowOff>79587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AC7EE7-7008-4FC8-B124-E86E85F7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0197" y="5471584"/>
          <a:ext cx="99085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17</xdr:row>
      <xdr:rowOff>57150</xdr:rowOff>
    </xdr:from>
    <xdr:to>
      <xdr:col>6</xdr:col>
      <xdr:colOff>106680</xdr:colOff>
      <xdr:row>32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FDB07-625E-4CD7-B811-787346902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429578</xdr:colOff>
      <xdr:row>14</xdr:row>
      <xdr:rowOff>131445</xdr:rowOff>
    </xdr:from>
    <xdr:to>
      <xdr:col>15</xdr:col>
      <xdr:colOff>536258</xdr:colOff>
      <xdr:row>16</xdr:row>
      <xdr:rowOff>62865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CE2F5A-A2E8-4428-9F6C-524CCA10B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628" y="4370070"/>
          <a:ext cx="5716905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563880</xdr:colOff>
      <xdr:row>17</xdr:row>
      <xdr:rowOff>3810</xdr:rowOff>
    </xdr:from>
    <xdr:to>
      <xdr:col>14</xdr:col>
      <xdr:colOff>220980</xdr:colOff>
      <xdr:row>32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4BA54E-5E79-442E-B5AB-66624B369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4EEB-65CF-47D8-B140-CE851D70A52B}">
  <dimension ref="C1:E12"/>
  <sheetViews>
    <sheetView tabSelected="1" zoomScale="70" zoomScaleNormal="70" workbookViewId="0">
      <selection activeCell="D21" sqref="D21"/>
    </sheetView>
  </sheetViews>
  <sheetFormatPr defaultRowHeight="14.4" x14ac:dyDescent="0.3"/>
  <cols>
    <col min="1" max="1" width="2.88671875" customWidth="1"/>
    <col min="2" max="2" width="5.6640625" customWidth="1"/>
    <col min="3" max="3" width="19.44140625" customWidth="1"/>
    <col min="4" max="4" width="17.6640625" customWidth="1"/>
    <col min="5" max="5" width="14.33203125" customWidth="1"/>
  </cols>
  <sheetData>
    <row r="1" spans="3:5" ht="15" thickBot="1" x14ac:dyDescent="0.35">
      <c r="D1" s="6" t="s">
        <v>5</v>
      </c>
      <c r="E1" s="6" t="s">
        <v>4</v>
      </c>
    </row>
    <row r="2" spans="3:5" ht="24" thickBot="1" x14ac:dyDescent="0.35">
      <c r="C2" s="1" t="s">
        <v>0</v>
      </c>
      <c r="D2" s="1" t="s">
        <v>1</v>
      </c>
      <c r="E2" s="1" t="s">
        <v>2</v>
      </c>
    </row>
    <row r="3" spans="3:5" ht="24.6" thickTop="1" thickBot="1" x14ac:dyDescent="0.35">
      <c r="C3" s="2">
        <v>1</v>
      </c>
      <c r="D3" s="2">
        <v>122</v>
      </c>
      <c r="E3" s="2">
        <v>139</v>
      </c>
    </row>
    <row r="4" spans="3:5" ht="24" thickBot="1" x14ac:dyDescent="0.35">
      <c r="C4" s="3">
        <v>2</v>
      </c>
      <c r="D4" s="3">
        <v>114</v>
      </c>
      <c r="E4" s="3">
        <v>126</v>
      </c>
    </row>
    <row r="5" spans="3:5" ht="24" thickBot="1" x14ac:dyDescent="0.35">
      <c r="C5" s="4">
        <v>3</v>
      </c>
      <c r="D5" s="4">
        <v>86</v>
      </c>
      <c r="E5" s="4">
        <v>90</v>
      </c>
    </row>
    <row r="6" spans="3:5" ht="24" thickBot="1" x14ac:dyDescent="0.35">
      <c r="C6" s="3">
        <v>4</v>
      </c>
      <c r="D6" s="3">
        <v>134</v>
      </c>
      <c r="E6" s="3">
        <v>144</v>
      </c>
    </row>
    <row r="7" spans="3:5" ht="24" thickBot="1" x14ac:dyDescent="0.35">
      <c r="C7" s="4">
        <v>5</v>
      </c>
      <c r="D7" s="4">
        <v>146</v>
      </c>
      <c r="E7" s="4">
        <v>163</v>
      </c>
    </row>
    <row r="8" spans="3:5" ht="24" thickBot="1" x14ac:dyDescent="0.35">
      <c r="C8" s="3">
        <v>6</v>
      </c>
      <c r="D8" s="3">
        <v>107</v>
      </c>
      <c r="E8" s="3">
        <v>136</v>
      </c>
    </row>
    <row r="9" spans="3:5" ht="24" thickBot="1" x14ac:dyDescent="0.35">
      <c r="C9" s="4">
        <v>7</v>
      </c>
      <c r="D9" s="4">
        <v>68</v>
      </c>
      <c r="E9" s="4">
        <v>61</v>
      </c>
    </row>
    <row r="10" spans="3:5" ht="24" thickBot="1" x14ac:dyDescent="0.35">
      <c r="C10" s="3">
        <v>8</v>
      </c>
      <c r="D10" s="3">
        <v>117</v>
      </c>
      <c r="E10" s="3">
        <v>62</v>
      </c>
    </row>
    <row r="11" spans="3:5" ht="24" thickBot="1" x14ac:dyDescent="0.35">
      <c r="C11" s="4">
        <v>9</v>
      </c>
      <c r="D11" s="4">
        <v>71</v>
      </c>
      <c r="E11" s="4">
        <v>41</v>
      </c>
    </row>
    <row r="12" spans="3:5" ht="24" thickBot="1" x14ac:dyDescent="0.35">
      <c r="C12" s="3">
        <v>10</v>
      </c>
      <c r="D12" s="3">
        <v>98</v>
      </c>
      <c r="E12" s="3"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80A5-4FF4-4E34-9DD4-578D50A95C76}">
  <dimension ref="C1:F12"/>
  <sheetViews>
    <sheetView zoomScale="90" zoomScaleNormal="90" workbookViewId="0">
      <selection activeCell="F2" sqref="F2"/>
    </sheetView>
  </sheetViews>
  <sheetFormatPr defaultRowHeight="14.4" x14ac:dyDescent="0.3"/>
  <cols>
    <col min="3" max="3" width="19.44140625" customWidth="1"/>
    <col min="4" max="4" width="17.6640625" customWidth="1"/>
    <col min="5" max="6" width="14.33203125" customWidth="1"/>
  </cols>
  <sheetData>
    <row r="1" spans="3:6" ht="15" thickBot="1" x14ac:dyDescent="0.35">
      <c r="D1" s="6" t="s">
        <v>5</v>
      </c>
      <c r="E1" s="6" t="s">
        <v>22</v>
      </c>
      <c r="F1" s="6" t="s">
        <v>23</v>
      </c>
    </row>
    <row r="2" spans="3:6" ht="24" thickBot="1" x14ac:dyDescent="0.35">
      <c r="C2" s="1" t="s">
        <v>0</v>
      </c>
      <c r="D2" s="1" t="s">
        <v>1</v>
      </c>
      <c r="E2" s="1" t="s">
        <v>2</v>
      </c>
      <c r="F2" s="5" t="s">
        <v>21</v>
      </c>
    </row>
    <row r="3" spans="3:6" ht="24.6" thickTop="1" thickBot="1" x14ac:dyDescent="0.35">
      <c r="C3" s="2">
        <v>1</v>
      </c>
      <c r="D3" s="2">
        <v>122</v>
      </c>
      <c r="E3" s="2">
        <v>139</v>
      </c>
      <c r="F3" s="9">
        <v>0.115</v>
      </c>
    </row>
    <row r="4" spans="3:6" ht="24" thickBot="1" x14ac:dyDescent="0.35">
      <c r="C4" s="3">
        <v>2</v>
      </c>
      <c r="D4" s="3">
        <v>114</v>
      </c>
      <c r="E4" s="3">
        <v>126</v>
      </c>
      <c r="F4" s="10">
        <v>0.12</v>
      </c>
    </row>
    <row r="5" spans="3:6" ht="24" thickBot="1" x14ac:dyDescent="0.35">
      <c r="C5" s="4">
        <v>3</v>
      </c>
      <c r="D5" s="4">
        <v>86</v>
      </c>
      <c r="E5" s="4">
        <v>90</v>
      </c>
      <c r="F5" s="11">
        <v>0.105</v>
      </c>
    </row>
    <row r="6" spans="3:6" ht="24" thickBot="1" x14ac:dyDescent="0.35">
      <c r="C6" s="3">
        <v>4</v>
      </c>
      <c r="D6" s="3">
        <v>134</v>
      </c>
      <c r="E6" s="3">
        <v>144</v>
      </c>
      <c r="F6" s="10">
        <v>0.09</v>
      </c>
    </row>
    <row r="7" spans="3:6" ht="24" thickBot="1" x14ac:dyDescent="0.35">
      <c r="C7" s="4">
        <v>5</v>
      </c>
      <c r="D7" s="4">
        <v>146</v>
      </c>
      <c r="E7" s="4">
        <v>163</v>
      </c>
      <c r="F7" s="11">
        <v>0.1</v>
      </c>
    </row>
    <row r="8" spans="3:6" ht="24" thickBot="1" x14ac:dyDescent="0.35">
      <c r="C8" s="3">
        <v>6</v>
      </c>
      <c r="D8" s="3">
        <v>107</v>
      </c>
      <c r="E8" s="3">
        <v>136</v>
      </c>
      <c r="F8" s="10">
        <v>0.12</v>
      </c>
    </row>
    <row r="9" spans="3:6" ht="24" thickBot="1" x14ac:dyDescent="0.35">
      <c r="C9" s="4">
        <v>7</v>
      </c>
      <c r="D9" s="4">
        <v>68</v>
      </c>
      <c r="E9" s="4">
        <v>61</v>
      </c>
      <c r="F9" s="11">
        <v>0.105</v>
      </c>
    </row>
    <row r="10" spans="3:6" ht="24" thickBot="1" x14ac:dyDescent="0.35">
      <c r="C10" s="3">
        <v>8</v>
      </c>
      <c r="D10" s="3">
        <v>117</v>
      </c>
      <c r="E10" s="3">
        <v>62</v>
      </c>
      <c r="F10" s="10">
        <v>0.08</v>
      </c>
    </row>
    <row r="11" spans="3:6" ht="24" thickBot="1" x14ac:dyDescent="0.35">
      <c r="C11" s="4">
        <v>9</v>
      </c>
      <c r="D11" s="4">
        <v>71</v>
      </c>
      <c r="E11" s="4">
        <v>41</v>
      </c>
      <c r="F11" s="11">
        <v>0.1</v>
      </c>
    </row>
    <row r="12" spans="3:6" ht="24" thickBot="1" x14ac:dyDescent="0.35">
      <c r="C12" s="3">
        <v>10</v>
      </c>
      <c r="D12" s="3">
        <v>98</v>
      </c>
      <c r="E12" s="3">
        <v>120</v>
      </c>
      <c r="F12" s="10">
        <v>0.115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DFE5-9B3B-4BFC-84AF-9D102C6F566D}">
  <dimension ref="C1:R17"/>
  <sheetViews>
    <sheetView zoomScale="70" zoomScaleNormal="70" workbookViewId="0">
      <selection activeCell="Q21" sqref="Q21"/>
    </sheetView>
  </sheetViews>
  <sheetFormatPr defaultRowHeight="14.4" x14ac:dyDescent="0.3"/>
  <cols>
    <col min="1" max="1" width="2.88671875" customWidth="1"/>
    <col min="2" max="2" width="5.6640625" customWidth="1"/>
    <col min="3" max="3" width="19.44140625" customWidth="1"/>
    <col min="4" max="4" width="17.6640625" customWidth="1"/>
    <col min="5" max="5" width="14.33203125" customWidth="1"/>
    <col min="6" max="6" width="11.88671875" customWidth="1"/>
    <col min="7" max="7" width="12.33203125" customWidth="1"/>
    <col min="8" max="8" width="13.33203125" customWidth="1"/>
    <col min="9" max="9" width="17.44140625" customWidth="1"/>
    <col min="10" max="10" width="11.33203125" customWidth="1"/>
    <col min="11" max="11" width="16.5546875" customWidth="1"/>
    <col min="12" max="12" width="1.6640625" customWidth="1"/>
    <col min="13" max="13" width="10.6640625" customWidth="1"/>
    <col min="15" max="15" width="17.33203125" customWidth="1"/>
    <col min="16" max="16" width="13.5546875" customWidth="1"/>
    <col min="17" max="17" width="14.88671875" bestFit="1" customWidth="1"/>
    <col min="18" max="18" width="13.33203125" customWidth="1"/>
  </cols>
  <sheetData>
    <row r="1" spans="3:18" ht="15" thickBot="1" x14ac:dyDescent="0.35">
      <c r="D1" s="6" t="s">
        <v>5</v>
      </c>
      <c r="E1" s="6" t="s">
        <v>4</v>
      </c>
      <c r="N1" s="6" t="s">
        <v>15</v>
      </c>
    </row>
    <row r="2" spans="3:18" ht="47.4" thickBot="1" x14ac:dyDescent="0.35">
      <c r="C2" s="1" t="s">
        <v>0</v>
      </c>
      <c r="D2" s="1" t="s">
        <v>1</v>
      </c>
      <c r="E2" s="1" t="s">
        <v>2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5" t="s">
        <v>2</v>
      </c>
      <c r="N2" s="5" t="s">
        <v>24</v>
      </c>
      <c r="O2" s="5" t="s">
        <v>16</v>
      </c>
      <c r="P2" s="5" t="s">
        <v>17</v>
      </c>
      <c r="Q2" s="5" t="s">
        <v>18</v>
      </c>
      <c r="R2" s="5" t="s">
        <v>25</v>
      </c>
    </row>
    <row r="3" spans="3:18" ht="24.6" thickTop="1" thickBot="1" x14ac:dyDescent="0.35">
      <c r="C3" s="2">
        <v>1</v>
      </c>
      <c r="D3" s="2">
        <v>122</v>
      </c>
      <c r="E3" s="2">
        <v>139</v>
      </c>
      <c r="F3">
        <f>(D3-$D$14)</f>
        <v>15.700000000000003</v>
      </c>
      <c r="G3">
        <f>(E3-$E$14)</f>
        <v>30.799999999999997</v>
      </c>
      <c r="H3">
        <f>F3*E3</f>
        <v>2182.3000000000002</v>
      </c>
      <c r="I3">
        <f>G3*F3</f>
        <v>483.56000000000006</v>
      </c>
      <c r="J3">
        <f>G3*E3</f>
        <v>4281.2</v>
      </c>
      <c r="K3">
        <f>G3*G3</f>
        <v>948.63999999999987</v>
      </c>
      <c r="M3">
        <f>$E$11</f>
        <v>41</v>
      </c>
      <c r="N3">
        <f t="shared" ref="N3:N12" si="0">$G$17+($G$16*M3)</f>
        <v>73.006164016437367</v>
      </c>
      <c r="O3">
        <f>$D$11</f>
        <v>71</v>
      </c>
      <c r="P3">
        <f t="shared" ref="P3:P12" si="1">O3-N3</f>
        <v>-2.0061640164373671</v>
      </c>
      <c r="Q3">
        <f t="shared" ref="Q3:Q12" si="2">P3*P3</f>
        <v>4.0246940608481081</v>
      </c>
      <c r="R3">
        <f>M3*P3</f>
        <v>-82.25272467393205</v>
      </c>
    </row>
    <row r="4" spans="3:18" ht="24" thickBot="1" x14ac:dyDescent="0.35">
      <c r="C4" s="3">
        <v>2</v>
      </c>
      <c r="D4" s="3">
        <v>114</v>
      </c>
      <c r="E4" s="3">
        <v>126</v>
      </c>
      <c r="F4">
        <f t="shared" ref="F4:F12" si="3">(D4-$D$14)</f>
        <v>7.7000000000000028</v>
      </c>
      <c r="G4">
        <f t="shared" ref="G4:G12" si="4">(E4-$E$14)</f>
        <v>17.799999999999997</v>
      </c>
      <c r="H4">
        <f t="shared" ref="H4:I12" si="5">F4*E4</f>
        <v>970.20000000000039</v>
      </c>
      <c r="I4">
        <f t="shared" si="5"/>
        <v>137.06000000000003</v>
      </c>
      <c r="J4">
        <f t="shared" ref="J4:J12" si="6">G4*E4</f>
        <v>2242.7999999999997</v>
      </c>
      <c r="K4">
        <f t="shared" ref="K4:K12" si="7">G4*G4</f>
        <v>316.83999999999992</v>
      </c>
      <c r="M4">
        <f>$E$9</f>
        <v>61</v>
      </c>
      <c r="N4">
        <f t="shared" si="0"/>
        <v>82.915043773450066</v>
      </c>
      <c r="O4">
        <f>$D$9</f>
        <v>68</v>
      </c>
      <c r="P4">
        <f t="shared" si="1"/>
        <v>-14.915043773450066</v>
      </c>
      <c r="Q4">
        <f t="shared" si="2"/>
        <v>222.45853076393158</v>
      </c>
      <c r="R4">
        <f t="shared" ref="R4:R12" si="8">M4*P4</f>
        <v>-909.817670180454</v>
      </c>
    </row>
    <row r="5" spans="3:18" ht="24" thickBot="1" x14ac:dyDescent="0.35">
      <c r="C5" s="4">
        <v>3</v>
      </c>
      <c r="D5" s="4">
        <v>86</v>
      </c>
      <c r="E5" s="4">
        <v>90</v>
      </c>
      <c r="F5">
        <f t="shared" si="3"/>
        <v>-20.299999999999997</v>
      </c>
      <c r="G5">
        <f t="shared" si="4"/>
        <v>-18.200000000000003</v>
      </c>
      <c r="H5">
        <f t="shared" si="5"/>
        <v>-1826.9999999999998</v>
      </c>
      <c r="I5">
        <f t="shared" si="5"/>
        <v>369.46</v>
      </c>
      <c r="J5">
        <f t="shared" si="6"/>
        <v>-1638.0000000000002</v>
      </c>
      <c r="K5">
        <f t="shared" si="7"/>
        <v>331.24000000000012</v>
      </c>
      <c r="M5">
        <f>$E$10</f>
        <v>62</v>
      </c>
      <c r="N5">
        <f t="shared" si="0"/>
        <v>83.410487761300686</v>
      </c>
      <c r="O5">
        <f>$D$10</f>
        <v>117</v>
      </c>
      <c r="P5">
        <f t="shared" si="1"/>
        <v>33.589512238699314</v>
      </c>
      <c r="Q5">
        <f t="shared" si="2"/>
        <v>1128.2553324337309</v>
      </c>
      <c r="R5">
        <f t="shared" si="8"/>
        <v>2082.5497587993573</v>
      </c>
    </row>
    <row r="6" spans="3:18" ht="24" thickBot="1" x14ac:dyDescent="0.35">
      <c r="C6" s="3">
        <v>4</v>
      </c>
      <c r="D6" s="3">
        <v>134</v>
      </c>
      <c r="E6" s="3">
        <v>144</v>
      </c>
      <c r="F6">
        <f t="shared" si="3"/>
        <v>27.700000000000003</v>
      </c>
      <c r="G6">
        <f t="shared" si="4"/>
        <v>35.799999999999997</v>
      </c>
      <c r="H6">
        <f t="shared" si="5"/>
        <v>3988.8</v>
      </c>
      <c r="I6">
        <f t="shared" si="5"/>
        <v>991.66</v>
      </c>
      <c r="J6">
        <f t="shared" si="6"/>
        <v>5155.2</v>
      </c>
      <c r="K6">
        <f t="shared" si="7"/>
        <v>1281.6399999999999</v>
      </c>
      <c r="M6">
        <f>$E$5</f>
        <v>90</v>
      </c>
      <c r="N6">
        <f t="shared" si="0"/>
        <v>97.28291942111845</v>
      </c>
      <c r="O6">
        <f>$D$5</f>
        <v>86</v>
      </c>
      <c r="P6">
        <f t="shared" si="1"/>
        <v>-11.28291942111845</v>
      </c>
      <c r="Q6">
        <f t="shared" si="2"/>
        <v>127.3042706634519</v>
      </c>
      <c r="R6">
        <f t="shared" si="8"/>
        <v>-1015.4627479006605</v>
      </c>
    </row>
    <row r="7" spans="3:18" ht="24" thickBot="1" x14ac:dyDescent="0.35">
      <c r="C7" s="4">
        <v>5</v>
      </c>
      <c r="D7" s="4">
        <v>146</v>
      </c>
      <c r="E7" s="4">
        <v>163</v>
      </c>
      <c r="F7">
        <f t="shared" si="3"/>
        <v>39.700000000000003</v>
      </c>
      <c r="G7">
        <f t="shared" si="4"/>
        <v>54.8</v>
      </c>
      <c r="H7">
        <f t="shared" si="5"/>
        <v>6471.1</v>
      </c>
      <c r="I7">
        <f t="shared" si="5"/>
        <v>2175.56</v>
      </c>
      <c r="J7">
        <f t="shared" si="6"/>
        <v>8932.4</v>
      </c>
      <c r="K7">
        <f t="shared" si="7"/>
        <v>3003.0399999999995</v>
      </c>
      <c r="M7">
        <f>$E$12</f>
        <v>120</v>
      </c>
      <c r="N7">
        <f t="shared" si="0"/>
        <v>112.14623905663748</v>
      </c>
      <c r="O7">
        <f>$D$12</f>
        <v>98</v>
      </c>
      <c r="P7">
        <f t="shared" si="1"/>
        <v>-14.146239056637484</v>
      </c>
      <c r="Q7">
        <f t="shared" si="2"/>
        <v>200.11607944753575</v>
      </c>
      <c r="R7">
        <f t="shared" si="8"/>
        <v>-1697.548686796498</v>
      </c>
    </row>
    <row r="8" spans="3:18" ht="24" thickBot="1" x14ac:dyDescent="0.35">
      <c r="C8" s="3">
        <v>6</v>
      </c>
      <c r="D8" s="3">
        <v>107</v>
      </c>
      <c r="E8" s="3">
        <v>136</v>
      </c>
      <c r="F8">
        <f t="shared" si="3"/>
        <v>0.70000000000000284</v>
      </c>
      <c r="G8">
        <f t="shared" si="4"/>
        <v>27.799999999999997</v>
      </c>
      <c r="H8">
        <f t="shared" si="5"/>
        <v>95.200000000000387</v>
      </c>
      <c r="I8">
        <f t="shared" si="5"/>
        <v>19.460000000000075</v>
      </c>
      <c r="J8">
        <f t="shared" si="6"/>
        <v>3780.7999999999997</v>
      </c>
      <c r="K8">
        <f t="shared" si="7"/>
        <v>772.8399999999998</v>
      </c>
      <c r="M8">
        <f>$E$4</f>
        <v>126</v>
      </c>
      <c r="N8">
        <f t="shared" si="0"/>
        <v>115.11890298374129</v>
      </c>
      <c r="O8">
        <f>$D$4</f>
        <v>114</v>
      </c>
      <c r="P8">
        <f t="shared" si="1"/>
        <v>-1.1189029837412932</v>
      </c>
      <c r="Q8">
        <f t="shared" si="2"/>
        <v>1.2519438870251685</v>
      </c>
      <c r="R8">
        <f t="shared" si="8"/>
        <v>-140.98177595140294</v>
      </c>
    </row>
    <row r="9" spans="3:18" ht="24" thickBot="1" x14ac:dyDescent="0.35">
      <c r="C9" s="4">
        <v>7</v>
      </c>
      <c r="D9" s="4">
        <v>68</v>
      </c>
      <c r="E9" s="4">
        <v>61</v>
      </c>
      <c r="F9">
        <f t="shared" si="3"/>
        <v>-38.299999999999997</v>
      </c>
      <c r="G9">
        <f t="shared" si="4"/>
        <v>-47.2</v>
      </c>
      <c r="H9">
        <f t="shared" si="5"/>
        <v>-2336.2999999999997</v>
      </c>
      <c r="I9">
        <f t="shared" si="5"/>
        <v>1807.76</v>
      </c>
      <c r="J9">
        <f t="shared" si="6"/>
        <v>-2879.2000000000003</v>
      </c>
      <c r="K9">
        <f t="shared" si="7"/>
        <v>2227.84</v>
      </c>
      <c r="M9">
        <f>$E$8</f>
        <v>136</v>
      </c>
      <c r="N9">
        <f t="shared" si="0"/>
        <v>120.07334286224763</v>
      </c>
      <c r="O9">
        <f>$D$8</f>
        <v>107</v>
      </c>
      <c r="P9">
        <f t="shared" si="1"/>
        <v>-13.073342862247628</v>
      </c>
      <c r="Q9">
        <f t="shared" si="2"/>
        <v>170.912293593881</v>
      </c>
      <c r="R9">
        <f t="shared" si="8"/>
        <v>-1777.9746292656773</v>
      </c>
    </row>
    <row r="10" spans="3:18" ht="24" thickBot="1" x14ac:dyDescent="0.35">
      <c r="C10" s="3">
        <v>8</v>
      </c>
      <c r="D10" s="3">
        <v>117</v>
      </c>
      <c r="E10" s="3">
        <v>62</v>
      </c>
      <c r="F10">
        <f t="shared" si="3"/>
        <v>10.700000000000003</v>
      </c>
      <c r="G10">
        <f t="shared" si="4"/>
        <v>-46.2</v>
      </c>
      <c r="H10">
        <f t="shared" si="5"/>
        <v>663.4000000000002</v>
      </c>
      <c r="I10">
        <f t="shared" si="5"/>
        <v>-494.34000000000015</v>
      </c>
      <c r="J10">
        <f t="shared" si="6"/>
        <v>-2864.4</v>
      </c>
      <c r="K10">
        <f t="shared" si="7"/>
        <v>2134.44</v>
      </c>
      <c r="M10">
        <f>$E$3</f>
        <v>139</v>
      </c>
      <c r="N10">
        <f t="shared" si="0"/>
        <v>121.55967482579953</v>
      </c>
      <c r="O10">
        <f>$D$3</f>
        <v>122</v>
      </c>
      <c r="P10">
        <f t="shared" si="1"/>
        <v>0.44032517420046702</v>
      </c>
      <c r="Q10">
        <f t="shared" si="2"/>
        <v>0.19388625903467163</v>
      </c>
      <c r="R10">
        <f t="shared" si="8"/>
        <v>61.205199213864915</v>
      </c>
    </row>
    <row r="11" spans="3:18" ht="24" thickBot="1" x14ac:dyDescent="0.35">
      <c r="C11" s="4">
        <v>9</v>
      </c>
      <c r="D11" s="4">
        <v>71</v>
      </c>
      <c r="E11" s="4">
        <v>41</v>
      </c>
      <c r="F11">
        <f t="shared" si="3"/>
        <v>-35.299999999999997</v>
      </c>
      <c r="G11">
        <f t="shared" si="4"/>
        <v>-67.2</v>
      </c>
      <c r="H11">
        <f t="shared" si="5"/>
        <v>-1447.3</v>
      </c>
      <c r="I11">
        <f t="shared" si="5"/>
        <v>2372.16</v>
      </c>
      <c r="J11">
        <f t="shared" si="6"/>
        <v>-2755.2000000000003</v>
      </c>
      <c r="K11">
        <f t="shared" si="7"/>
        <v>4515.84</v>
      </c>
      <c r="M11">
        <f>$E$6</f>
        <v>144</v>
      </c>
      <c r="N11">
        <f t="shared" si="0"/>
        <v>124.03689476505271</v>
      </c>
      <c r="O11">
        <f>$D$6</f>
        <v>134</v>
      </c>
      <c r="P11">
        <f t="shared" si="1"/>
        <v>9.9631052349472924</v>
      </c>
      <c r="Q11">
        <f t="shared" si="2"/>
        <v>99.26346592263414</v>
      </c>
      <c r="R11">
        <f t="shared" si="8"/>
        <v>1434.6871538324101</v>
      </c>
    </row>
    <row r="12" spans="3:18" ht="24" thickBot="1" x14ac:dyDescent="0.35">
      <c r="C12" s="3">
        <v>10</v>
      </c>
      <c r="D12" s="3">
        <v>98</v>
      </c>
      <c r="E12" s="3">
        <v>120</v>
      </c>
      <c r="F12">
        <f t="shared" si="3"/>
        <v>-8.2999999999999972</v>
      </c>
      <c r="G12">
        <f t="shared" si="4"/>
        <v>11.799999999999997</v>
      </c>
      <c r="H12">
        <f t="shared" si="5"/>
        <v>-995.99999999999966</v>
      </c>
      <c r="I12">
        <f t="shared" si="5"/>
        <v>-97.939999999999941</v>
      </c>
      <c r="J12">
        <f t="shared" si="6"/>
        <v>1415.9999999999995</v>
      </c>
      <c r="K12">
        <f t="shared" si="7"/>
        <v>139.23999999999992</v>
      </c>
      <c r="M12">
        <f>$E$7</f>
        <v>163</v>
      </c>
      <c r="N12">
        <f t="shared" si="0"/>
        <v>133.45033053421474</v>
      </c>
      <c r="O12">
        <f>$D$7</f>
        <v>146</v>
      </c>
      <c r="P12">
        <f t="shared" si="1"/>
        <v>12.549669465785257</v>
      </c>
      <c r="Q12">
        <f t="shared" si="2"/>
        <v>157.49420370046283</v>
      </c>
      <c r="R12">
        <f t="shared" si="8"/>
        <v>2045.596122922997</v>
      </c>
    </row>
    <row r="13" spans="3:18" x14ac:dyDescent="0.3">
      <c r="D13">
        <f>SUM(D3:D12)</f>
        <v>1063</v>
      </c>
      <c r="E13">
        <f>SUM(E3:E12)</f>
        <v>1082</v>
      </c>
      <c r="H13">
        <f>SUM(H3:H12)</f>
        <v>7764.4000000000033</v>
      </c>
      <c r="I13">
        <f>SUM(I3:I12)</f>
        <v>7764.4000000000005</v>
      </c>
      <c r="J13">
        <f t="shared" ref="J13:K13" si="9">SUM(J3:J12)</f>
        <v>15671.599999999995</v>
      </c>
      <c r="K13">
        <f t="shared" si="9"/>
        <v>15671.6</v>
      </c>
      <c r="P13" s="7">
        <f>SUM(P3:P12)</f>
        <v>4.2632564145606011E-14</v>
      </c>
      <c r="Q13">
        <f>SUM(Q3:Q12)</f>
        <v>2111.2747007325361</v>
      </c>
      <c r="R13" s="7">
        <f>SUM(R3:R12)</f>
        <v>4.3200998334214091E-12</v>
      </c>
    </row>
    <row r="14" spans="3:18" x14ac:dyDescent="0.3">
      <c r="C14" t="s">
        <v>3</v>
      </c>
      <c r="D14">
        <f>D13/$C$12</f>
        <v>106.3</v>
      </c>
      <c r="E14">
        <f>E13/$C$12</f>
        <v>108.2</v>
      </c>
      <c r="G14" t="s">
        <v>12</v>
      </c>
      <c r="H14">
        <f>H13/$C$12</f>
        <v>776.44000000000028</v>
      </c>
      <c r="I14">
        <f>I13/$C$12</f>
        <v>776.44</v>
      </c>
      <c r="J14">
        <f t="shared" ref="J14:K14" si="10">J13/$C$12</f>
        <v>1567.1599999999994</v>
      </c>
      <c r="K14">
        <f t="shared" si="10"/>
        <v>1567.16</v>
      </c>
      <c r="P14" s="8">
        <f t="shared" ref="P14" si="11">P13/$C$12</f>
        <v>4.263256414560601E-15</v>
      </c>
    </row>
    <row r="16" spans="3:18" x14ac:dyDescent="0.3">
      <c r="C16" t="s">
        <v>20</v>
      </c>
      <c r="D16">
        <f>_xlfn.COVARIANCE.P(E3:E12,D3:D12)</f>
        <v>776.44</v>
      </c>
      <c r="E16">
        <f>D16/D17</f>
        <v>0.49544398785063426</v>
      </c>
      <c r="F16" t="s">
        <v>13</v>
      </c>
      <c r="G16">
        <f>I13/K13</f>
        <v>0.49544398785063432</v>
      </c>
    </row>
    <row r="17" spans="3:7" x14ac:dyDescent="0.3">
      <c r="C17" t="s">
        <v>19</v>
      </c>
      <c r="D17">
        <f>_xlfn.VAR.P(E3:E12)</f>
        <v>1567.16</v>
      </c>
      <c r="F17" t="s">
        <v>14</v>
      </c>
      <c r="G17">
        <f>D14-(G16*E14)</f>
        <v>52.692960514561364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16FD1452E6942B60687620E837E4A" ma:contentTypeVersion="0" ma:contentTypeDescription="Crie um novo documento." ma:contentTypeScope="" ma:versionID="5dacd1c885e26b80a6635cbe6c7ea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631694-CF3E-4988-B48B-2B8B796FCB1B}"/>
</file>

<file path=customXml/itemProps2.xml><?xml version="1.0" encoding="utf-8"?>
<ds:datastoreItem xmlns:ds="http://schemas.openxmlformats.org/officeDocument/2006/customXml" ds:itemID="{03F3CDFE-E52D-47A5-819E-AEB02139A94E}"/>
</file>

<file path=customXml/itemProps3.xml><?xml version="1.0" encoding="utf-8"?>
<ds:datastoreItem xmlns:ds="http://schemas.openxmlformats.org/officeDocument/2006/customXml" ds:itemID="{58F219DC-9385-418B-B047-4C5A92BFB1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exemplo1</vt:lpstr>
      <vt:lpstr>exemplo2</vt:lpstr>
      <vt:lpstr>exemplo1-resp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Adalto Althaus Jux</dc:creator>
  <cp:lastModifiedBy>AdaltoJL Adalto Acir Althaus Junior oe</cp:lastModifiedBy>
  <dcterms:created xsi:type="dcterms:W3CDTF">2019-05-11T21:07:03Z</dcterms:created>
  <dcterms:modified xsi:type="dcterms:W3CDTF">2023-05-17T15:58:57Z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0x0101007E616FD1452E6942B60687620E837E4A</vt:lpwstr>
  </property>
</Properties>
</file>