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ARLY\Desktop\2023-02-128V EXCEL365B\Archivos de Trabajo\Capitulo 5\"/>
    </mc:Choice>
  </mc:AlternateContent>
  <xr:revisionPtr revIDLastSave="0" documentId="13_ncr:1_{9B412096-C554-42F2-8421-36A76883A088}" xr6:coauthVersionLast="47" xr6:coauthVersionMax="47" xr10:uidLastSave="{00000000-0000-0000-0000-000000000000}"/>
  <bookViews>
    <workbookView xWindow="135" yWindow="2010" windowWidth="23880" windowHeight="13500" activeTab="1" xr2:uid="{00000000-000D-0000-FFFF-FFFF00000000}"/>
  </bookViews>
  <sheets>
    <sheet name="Hoja1" sheetId="1" r:id="rId1"/>
    <sheet name="Hoja2" sheetId="2" r:id="rId2"/>
  </sheets>
  <externalReferences>
    <externalReference r:id="rId3"/>
  </externalReferences>
  <definedNames>
    <definedName name="A_impresión_IM">#REF!</definedName>
    <definedName name="aa" hidden="1">1</definedName>
    <definedName name="anscount" hidden="1">1</definedName>
    <definedName name="_xlnm.Print_Area" localSheetId="0">Hoja1!$A$1:$L$79</definedName>
    <definedName name="CAMBIO">[1]Hoja2!$B$20</definedName>
    <definedName name="_xlnm.Criteria">#REF!</definedName>
    <definedName name="DATOS">#REF!</definedName>
    <definedName name="GUIA">#REF!</definedName>
    <definedName name="limcount" hidden="1">1</definedName>
    <definedName name="RUCS">#REF!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9" i="2"/>
  <c r="J7" i="2"/>
  <c r="J5" i="2"/>
  <c r="J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4" i="2"/>
  <c r="D22" i="2"/>
  <c r="E22" i="2"/>
  <c r="F22" i="2"/>
  <c r="C22" i="2"/>
  <c r="B26" i="1"/>
  <c r="B25" i="1"/>
  <c r="C20" i="1"/>
  <c r="D20" i="1"/>
  <c r="E20" i="1"/>
  <c r="F20" i="1"/>
  <c r="G20" i="1"/>
  <c r="C22" i="1"/>
  <c r="D22" i="1"/>
  <c r="E22" i="1"/>
  <c r="F22" i="1"/>
  <c r="G22" i="1"/>
  <c r="B22" i="1"/>
  <c r="B20" i="1"/>
  <c r="C18" i="1"/>
  <c r="D18" i="1"/>
  <c r="E18" i="1"/>
  <c r="F18" i="1"/>
  <c r="G18" i="1"/>
  <c r="B18" i="1"/>
  <c r="G16" i="1"/>
  <c r="G5" i="1"/>
  <c r="G6" i="1"/>
  <c r="G7" i="1"/>
  <c r="G8" i="1"/>
  <c r="G9" i="1"/>
  <c r="G10" i="1"/>
  <c r="G11" i="1"/>
  <c r="G12" i="1"/>
  <c r="G13" i="1"/>
  <c r="G14" i="1"/>
  <c r="G15" i="1"/>
  <c r="G4" i="1"/>
  <c r="C16" i="1"/>
  <c r="D16" i="1"/>
  <c r="E16" i="1"/>
  <c r="F16" i="1"/>
  <c r="B16" i="1"/>
  <c r="G22" i="2" l="1"/>
</calcChain>
</file>

<file path=xl/sharedStrings.xml><?xml version="1.0" encoding="utf-8"?>
<sst xmlns="http://schemas.openxmlformats.org/spreadsheetml/2006/main" count="78" uniqueCount="77">
  <si>
    <t>VENTAS DE COMBUSTIBLE - ESTACIÓN DE SERVICIO CENTRAL</t>
  </si>
  <si>
    <t>MESES</t>
  </si>
  <si>
    <t>GASOLINA 97</t>
  </si>
  <si>
    <t>GASOLINA 90</t>
  </si>
  <si>
    <t>GASOLINA 84</t>
  </si>
  <si>
    <t>KEROSENE</t>
  </si>
  <si>
    <t>DIESEL PRO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</si>
  <si>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</si>
  <si>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</si>
  <si>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</si>
  <si>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</si>
  <si>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</si>
  <si>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</si>
  <si>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</si>
  <si>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</si>
  <si>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</si>
  <si>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</si>
  <si>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</si>
  <si>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</si>
  <si>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</si>
  <si>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Promedio</t>
  </si>
  <si>
    <t>Venta Máxima</t>
  </si>
  <si>
    <t>Venta Mínima</t>
  </si>
  <si>
    <t>TOTAL DE VENTAS MAQUINARIA CATERPILLAR: AÑO 2010</t>
  </si>
  <si>
    <t>DATOS ESTADÍSTICOS</t>
  </si>
  <si>
    <t>MAQUINA</t>
  </si>
  <si>
    <t>MODELO</t>
  </si>
  <si>
    <t>TRIM. 1</t>
  </si>
  <si>
    <t>TRIM. 2</t>
  </si>
  <si>
    <t>TRIM. 3</t>
  </si>
  <si>
    <t>TRIM. 4</t>
  </si>
  <si>
    <t>TOTALES</t>
  </si>
  <si>
    <t>Nº Modelos Vendidos</t>
  </si>
  <si>
    <t>Tractor</t>
  </si>
  <si>
    <t>D6R</t>
  </si>
  <si>
    <t>D8R</t>
  </si>
  <si>
    <t>Venta Total de Cargadores</t>
  </si>
  <si>
    <t>Cargador</t>
  </si>
  <si>
    <t>938G</t>
  </si>
  <si>
    <t>950G</t>
  </si>
  <si>
    <t>Promedio Venta Trimestral</t>
  </si>
  <si>
    <t>962G</t>
  </si>
  <si>
    <t>966G</t>
  </si>
  <si>
    <t>Máxima Venta de Excavadoras</t>
  </si>
  <si>
    <t>Excavadora</t>
  </si>
  <si>
    <t>322CL</t>
  </si>
  <si>
    <t>325CL</t>
  </si>
  <si>
    <t>330CL</t>
  </si>
  <si>
    <t>345CL</t>
  </si>
  <si>
    <t>Retroexcavadora</t>
  </si>
  <si>
    <t>416D</t>
  </si>
  <si>
    <t>420D</t>
  </si>
  <si>
    <t>Rodillo</t>
  </si>
  <si>
    <t>CS533E</t>
  </si>
  <si>
    <t>Motoniveladora</t>
  </si>
  <si>
    <t>120H</t>
  </si>
  <si>
    <t>135H</t>
  </si>
  <si>
    <t>140H</t>
  </si>
  <si>
    <t>Scopps</t>
  </si>
  <si>
    <t>R1300</t>
  </si>
  <si>
    <t>R1600</t>
  </si>
  <si>
    <t>TOTAL VENTA</t>
  </si>
  <si>
    <t>Fecha Actual:</t>
  </si>
  <si>
    <t>Fecha y Hora actual:</t>
  </si>
  <si>
    <t>MínimA Venta de Motoniveladoras</t>
  </si>
  <si>
    <t xml:space="preserve"> =SUMA(B4:B15)</t>
  </si>
  <si>
    <t xml:space="preserve"> =SUMA(B4:F4)</t>
  </si>
  <si>
    <t xml:space="preserve"> =PROMEDIO(B4:B15)</t>
  </si>
  <si>
    <t xml:space="preserve"> =MAX(B4:B15)</t>
  </si>
  <si>
    <t xml:space="preserve"> =MIN(B4:B15)</t>
  </si>
  <si>
    <t xml:space="preserve"> =HOY()</t>
  </si>
  <si>
    <t xml:space="preserve"> =AHORA()</t>
  </si>
  <si>
    <t xml:space="preserve"> =CONTARA(B4:B21)</t>
  </si>
  <si>
    <t xml:space="preserve"> =SUMA(G6:G9)</t>
  </si>
  <si>
    <t xml:space="preserve"> =PROMEDIO(C4:F21)</t>
  </si>
  <si>
    <t xml:space="preserve"> =MAX(C10:F13)</t>
  </si>
  <si>
    <t xml:space="preserve"> =MIN(C17:F19)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</si>
</sst>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sz val="12"/>
      <color theme="4"/>
      <name val="Tahoma"/>
      <family val="2"/>
    </font>
    <font>
      <b/>
      <sz val="10"/>
      <name val="Arial"/>
      <family val="2"/>
    </font>
    <font>
      <b/>
      <sz val="9"/>
      <color theme="4" tint="-0.249977111117893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u/>
      <sz val="12"/>
      <color indexed="17"/>
      <name val="Britannic Bold"/>
      <family val="2"/>
    </font>
    <font>
      <b/>
      <sz val="16"/>
      <color indexed="17"/>
      <name val="Arial Black"/>
      <family val="2"/>
    </font>
    <font>
      <b/>
      <sz val="10"/>
      <color indexed="12"/>
      <name val="Arial Narrow"/>
      <family val="2"/>
    </font>
    <font>
      <b/>
      <sz val="10"/>
      <name val="Arial Narrow"/>
      <family val="2"/>
    </font>
    <font>
      <b/>
      <sz val="10"/>
      <color indexed="62"/>
      <name val="Arial Narrow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6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/>
      <bottom style="thin">
        <color indexed="5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/>
    <xf numFmtId="3" fontId="4" fillId="0" borderId="1" xfId="0" applyNumberFormat="1" applyFont="1" applyBorder="1"/>
    <xf numFmtId="0" fontId="3" fillId="2" borderId="1" xfId="0" applyFont="1" applyFill="1" applyBorder="1"/>
    <xf numFmtId="0" fontId="6" fillId="0" borderId="0" xfId="0" applyFont="1"/>
    <xf numFmtId="0" fontId="7" fillId="0" borderId="0" xfId="0" applyFont="1"/>
    <xf numFmtId="0" fontId="8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0" fillId="3" borderId="3" xfId="0" applyFill="1" applyBorder="1"/>
    <xf numFmtId="0" fontId="11" fillId="0" borderId="2" xfId="0" applyFont="1" applyBorder="1"/>
    <xf numFmtId="3" fontId="11" fillId="0" borderId="2" xfId="0" applyNumberFormat="1" applyFont="1" applyBorder="1"/>
    <xf numFmtId="3" fontId="10" fillId="3" borderId="2" xfId="0" applyNumberFormat="1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4" xfId="0" applyFont="1" applyBorder="1" applyAlignment="1">
      <alignment horizontal="centerContinuous" vertical="center"/>
    </xf>
    <xf numFmtId="0" fontId="11" fillId="0" borderId="5" xfId="0" applyFont="1" applyBorder="1" applyAlignment="1">
      <alignment horizontal="centerContinuous" vertical="center"/>
    </xf>
    <xf numFmtId="3" fontId="0" fillId="0" borderId="0" xfId="0" applyNumberFormat="1"/>
    <xf numFmtId="0" fontId="12" fillId="0" borderId="0" xfId="0" applyFont="1"/>
    <xf numFmtId="3" fontId="0" fillId="3" borderId="3" xfId="0" applyNumberFormat="1" applyFill="1" applyBorder="1"/>
    <xf numFmtId="0" fontId="1" fillId="0" borderId="0" xfId="0" applyFont="1" applyAlignment="1">
      <alignment horizont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/>
    <xf numFmtId="3" fontId="5" fillId="4" borderId="1" xfId="0" applyNumberFormat="1" applyFont="1" applyFill="1" applyBorder="1"/>
    <xf numFmtId="4" fontId="5" fillId="4" borderId="1" xfId="0" applyNumberFormat="1" applyFont="1" applyFill="1" applyBorder="1"/>
    <xf numFmtId="14" fontId="12" fillId="4" borderId="0" xfId="0" applyNumberFormat="1" applyFont="1" applyFill="1"/>
    <xf numFmtId="22" fontId="12" fillId="4" borderId="0" xfId="0" applyNumberFormat="1" applyFont="1" applyFill="1"/>
    <xf numFmtId="3" fontId="14" fillId="0" borderId="0" xfId="0" applyNumberFormat="1" applyFont="1"/>
    <xf numFmtId="0" fontId="15" fillId="0" borderId="0" xfId="0" applyFont="1"/>
    <xf numFmtId="0" fontId="13" fillId="0" borderId="0" xfId="0" applyFont="1"/>
    <xf numFmtId="0" fontId="14" fillId="0" borderId="0" xfId="0" applyFont="1"/>
    <xf numFmtId="3" fontId="11" fillId="4" borderId="2" xfId="0" applyNumberFormat="1" applyFont="1" applyFill="1" applyBorder="1"/>
    <xf numFmtId="3" fontId="10" fillId="4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ES"/>
              <a:t>MIX DE VENTAS</a:t>
            </a:r>
          </a:p>
        </c:rich>
      </c:tx>
      <c:layout>
        <c:manualLayout>
          <c:xMode val="edge"/>
          <c:yMode val="edge"/>
          <c:x val="0.49224430233057231"/>
          <c:y val="3.09278350515463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7943587581387"/>
          <c:y val="0.32577319587628895"/>
          <c:w val="0.43226495456760355"/>
          <c:h val="0.342268041237113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097-4DC1-A0F4-8770092E0675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097-4DC1-A0F4-8770092E067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097-4DC1-A0F4-8770092E067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097-4DC1-A0F4-8770092E0675}"/>
              </c:ext>
            </c:extLst>
          </c:dPt>
          <c:dPt>
            <c:idx val="4"/>
            <c:bubble3D val="0"/>
            <c:explosion val="26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097-4DC1-A0F4-8770092E0675}"/>
              </c:ext>
            </c:extLst>
          </c:dPt>
          <c:dLbls>
            <c:dLbl>
              <c:idx val="5"/>
              <c:layout>
                <c:manualLayout>
                  <c:x val="-5.8520635797116277E-2"/>
                  <c:y val="-0.1031228725275321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97-4DC1-A0F4-8770092E067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Hoja1!$B$3:$F$3</c:f>
              <c:strCache>
                <c:ptCount val="5"/>
                <c:pt idx="0">
                  <c:v>GASOLINA 97</c:v>
                </c:pt>
                <c:pt idx="1">
                  <c:v>GASOLINA 90</c:v>
                </c:pt>
                <c:pt idx="2">
                  <c:v>GASOLINA 84</c:v>
                </c:pt>
                <c:pt idx="3">
                  <c:v>KEROSENE</c:v>
                </c:pt>
                <c:pt idx="4">
                  <c:v>DIESEL PRO</c:v>
                </c:pt>
              </c:strCache>
            </c:strRef>
          </c:cat>
          <c:val>
            <c:numRef>
              <c:f>Hoja1!$B$18:$F$18</c:f>
              <c:numCache>
                <c:formatCode>#,##0.00</c:formatCode>
                <c:ptCount val="5"/>
                <c:pt idx="0">
                  <c:v>1114.7166666666667</c:v>
                </c:pt>
                <c:pt idx="1">
                  <c:v>23367.067500000001</c:v>
                </c:pt>
                <c:pt idx="2">
                  <c:v>6471.0733333333337</c:v>
                </c:pt>
                <c:pt idx="3">
                  <c:v>3346.0983333333334</c:v>
                </c:pt>
                <c:pt idx="4">
                  <c:v>68121.597499999989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7-4DC1-A0F4-8770092E0675}"/>
            </c:ext>
          </c:extLst>
        </c:ser>
        <c:dLbls>
          <c:showLegendKey val="1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val="99CC00"/>
        </a:gs>
        <a:gs pos="100000">
          <a:srgbClr val="FFFF99"/>
        </a:gs>
      </a:gsLst>
      <a:path path="rect">
        <a:fillToRect r="100000" b="100000"/>
      </a:path>
    </a:gra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PE"/>
    </a:p>
  </c:txPr>
  <c:printSettings>
    <c:headerFooter alignWithMargins="0"/>
    <c:pageMargins b="1" l="0.75000000000000056" r="0.75000000000000056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19050</xdr:rowOff>
    </xdr:from>
    <xdr:to>
      <xdr:col>10</xdr:col>
      <xdr:colOff>619125</xdr:colOff>
      <xdr:row>75</xdr:row>
      <xdr:rowOff>104775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257175</xdr:colOff>
      <xdr:row>71</xdr:row>
      <xdr:rowOff>123825</xdr:rowOff>
    </xdr:from>
    <xdr:to>
      <xdr:col>5</xdr:col>
      <xdr:colOff>57150</xdr:colOff>
      <xdr:row>73</xdr:row>
      <xdr:rowOff>57150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19400" y="11610975"/>
          <a:ext cx="13620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0.50025</cdr:x>
      <cdr:y>0.5</cdr:y>
    </cdr:from>
    <cdr:to>
      <cdr:x>0.52697</cdr:x>
      <cdr:y>0.5475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5556" y="2317750"/>
          <a:ext cx="246374" cy="219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Arial Narrow"/>
            </a:rPr>
            <a:t>EE</a:t>
          </a:r>
        </a:p>
      </cdr:txBody>
    </cdr:sp>
  </cdr:relSizeAnchor>
  <cdr:relSizeAnchor xmlns:cdr="http://schemas.openxmlformats.org/drawingml/2006/chartDrawing">
    <cdr:from>
      <cdr:x>0.35328</cdr:x>
      <cdr:y>0.85186</cdr:y>
    </cdr:from>
    <cdr:to>
      <cdr:x>0.51757</cdr:x>
      <cdr:y>0.93413</cdr:y>
    </cdr:to>
    <cdr:sp macro="" textlink="">
      <cdr:nvSpPr>
        <cdr:cNvPr id="112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60501" y="3946554"/>
          <a:ext cx="1514742" cy="380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strike="noStrike">
              <a:solidFill>
                <a:srgbClr val="000080"/>
              </a:solidFill>
              <a:latin typeface="Arial Narrow"/>
            </a:rPr>
            <a:t>E.S.COLONIAL 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/Desktop/Archivos%20de%20trabajo%20Manual%20-%20Excel%202013%20B&#225;sico/Excel%20Proficient%202013/CAP6/FUNCIONES%20EJEMP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  <sheetName val="Hoja4"/>
    </sheetNames>
    <sheetDataSet>
      <sheetData sheetId="0" refreshError="1"/>
      <sheetData sheetId="1">
        <row r="20">
          <cell r="B20">
            <v>2.82</v>
          </cell>
        </row>
      </sheetData>
      <sheetData sheetId="2">
        <row r="3">
          <cell r="B3" t="str">
            <v>GASOLINA 97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="130" zoomScaleNormal="130" workbookViewId="0">
      <selection activeCell="D26" sqref="D26"/>
    </sheetView>
  </sheetViews>
  <sheetFormatPr baseColWidth="10" defaultRowHeight="12.75" x14ac:dyDescent="0.2"/>
  <cols>
    <col min="1" max="1" width="22.28515625" customWidth="1"/>
    <col min="2" max="2" width="17.85546875" customWidth="1"/>
    <col min="3" max="6" width="11.7109375" customWidth="1"/>
    <col min="7" max="7" width="11.85546875" customWidth="1"/>
    <col min="8" max="8" width="15.42578125" customWidth="1"/>
  </cols>
  <sheetData>
    <row r="1" spans="1:9" ht="15" customHeight="1" x14ac:dyDescent="0.2">
      <c r="A1" s="22" t="s">
        <v>0</v>
      </c>
      <c r="B1" s="22"/>
      <c r="C1" s="22"/>
      <c r="D1" s="22"/>
      <c r="E1" s="22"/>
      <c r="F1" s="22"/>
      <c r="G1" s="22"/>
      <c r="H1" s="1"/>
      <c r="I1" s="1"/>
    </row>
    <row r="2" spans="1:9" ht="6" customHeight="1" x14ac:dyDescent="0.2">
      <c r="A2" s="2"/>
      <c r="B2" s="2"/>
      <c r="C2" s="2"/>
      <c r="D2" s="2"/>
      <c r="E2" s="2"/>
      <c r="F2" s="2"/>
      <c r="G2" s="2"/>
    </row>
    <row r="3" spans="1:9" ht="22.5" x14ac:dyDescent="0.2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9" x14ac:dyDescent="0.2">
      <c r="A4" s="5" t="s">
        <v>8</v>
      </c>
      <c r="B4" s="6">
        <v>1739.94</v>
      </c>
      <c r="C4" s="6">
        <v>24089.48</v>
      </c>
      <c r="D4" s="6">
        <v>7023.92</v>
      </c>
      <c r="E4" s="6">
        <v>4031.98</v>
      </c>
      <c r="F4" s="6">
        <v>71149.19</v>
      </c>
      <c r="G4" s="25">
        <f>SUM(B4:F4)</f>
        <v>108034.51000000001</v>
      </c>
      <c r="H4" s="29" t="s">
        <v>66</v>
      </c>
    </row>
    <row r="5" spans="1:9" x14ac:dyDescent="0.2">
      <c r="A5" s="5" t="s">
        <v>9</v>
      </c>
      <c r="B5" s="6">
        <v>1797.2</v>
      </c>
      <c r="C5" s="6">
        <v>23803.360000000001</v>
      </c>
      <c r="D5" s="6">
        <v>6679.39</v>
      </c>
      <c r="E5" s="6">
        <v>3949.61</v>
      </c>
      <c r="F5" s="6">
        <v>68174.38</v>
      </c>
      <c r="G5" s="25">
        <f t="shared" ref="G5:G15" si="0">SUM(B5:F5)</f>
        <v>104403.94</v>
      </c>
      <c r="H5" s="19"/>
    </row>
    <row r="6" spans="1:9" x14ac:dyDescent="0.2">
      <c r="A6" s="5" t="s">
        <v>10</v>
      </c>
      <c r="B6" s="6">
        <v>1683.22</v>
      </c>
      <c r="C6" s="6">
        <v>24471.41</v>
      </c>
      <c r="D6" s="6">
        <v>6870.14</v>
      </c>
      <c r="E6" s="6">
        <v>3467.44</v>
      </c>
      <c r="F6" s="6">
        <v>68338.78</v>
      </c>
      <c r="G6" s="25">
        <f t="shared" si="0"/>
        <v>104830.99</v>
      </c>
      <c r="H6" s="19"/>
    </row>
    <row r="7" spans="1:9" x14ac:dyDescent="0.2">
      <c r="A7" s="5" t="s">
        <v>11</v>
      </c>
      <c r="B7" s="6">
        <v>954.21</v>
      </c>
      <c r="C7" s="6">
        <v>23967.9</v>
      </c>
      <c r="D7" s="6">
        <v>7133.75</v>
      </c>
      <c r="E7" s="6">
        <v>3913.55</v>
      </c>
      <c r="F7" s="6">
        <v>66668.429999999993</v>
      </c>
      <c r="G7" s="25">
        <f t="shared" si="0"/>
        <v>102637.84</v>
      </c>
      <c r="H7" s="19"/>
    </row>
    <row r="8" spans="1:9" x14ac:dyDescent="0.2">
      <c r="A8" s="5" t="s">
        <v>12</v>
      </c>
      <c r="B8" s="6">
        <v>732.55</v>
      </c>
      <c r="C8" s="6">
        <v>22284.33</v>
      </c>
      <c r="D8" s="6">
        <v>6946.05</v>
      </c>
      <c r="E8" s="6">
        <v>3427.09</v>
      </c>
      <c r="F8" s="6">
        <v>73376.429999999993</v>
      </c>
      <c r="G8" s="25">
        <f t="shared" si="0"/>
        <v>106766.45</v>
      </c>
      <c r="H8" s="19"/>
    </row>
    <row r="9" spans="1:9" x14ac:dyDescent="0.2">
      <c r="A9" s="5" t="s">
        <v>13</v>
      </c>
      <c r="B9" s="6">
        <v>902.16</v>
      </c>
      <c r="C9" s="6">
        <v>24494.84</v>
      </c>
      <c r="D9" s="6">
        <v>7157.43</v>
      </c>
      <c r="E9" s="6">
        <v>3222.73</v>
      </c>
      <c r="F9" s="6">
        <v>73415.899999999994</v>
      </c>
      <c r="G9" s="25">
        <f t="shared" si="0"/>
        <v>109193.06</v>
      </c>
      <c r="H9" s="19"/>
    </row>
    <row r="10" spans="1:9" x14ac:dyDescent="0.2">
      <c r="A10" s="5" t="s">
        <v>14</v>
      </c>
      <c r="B10" s="6">
        <v>812.85</v>
      </c>
      <c r="C10" s="6">
        <v>21788.5</v>
      </c>
      <c r="D10" s="6">
        <v>6137.57</v>
      </c>
      <c r="E10" s="6">
        <v>3028.93</v>
      </c>
      <c r="F10" s="6">
        <v>68242.11</v>
      </c>
      <c r="G10" s="25">
        <f t="shared" si="0"/>
        <v>100009.95999999999</v>
      </c>
      <c r="H10" s="19"/>
    </row>
    <row r="11" spans="1:9" x14ac:dyDescent="0.2">
      <c r="A11" s="5" t="s">
        <v>15</v>
      </c>
      <c r="B11" s="6">
        <v>804.74</v>
      </c>
      <c r="C11" s="6">
        <v>20418.11</v>
      </c>
      <c r="D11" s="6">
        <v>5843.23</v>
      </c>
      <c r="E11" s="6">
        <v>2914.27</v>
      </c>
      <c r="F11" s="6">
        <v>59427.19</v>
      </c>
      <c r="G11" s="25">
        <f t="shared" si="0"/>
        <v>89407.540000000008</v>
      </c>
      <c r="H11" s="19"/>
    </row>
    <row r="12" spans="1:9" x14ac:dyDescent="0.2">
      <c r="A12" s="5" t="s">
        <v>16</v>
      </c>
      <c r="B12" s="6">
        <v>901.73</v>
      </c>
      <c r="C12" s="6">
        <v>23866.04</v>
      </c>
      <c r="D12" s="6">
        <v>6637.23</v>
      </c>
      <c r="E12" s="6">
        <v>2879.19</v>
      </c>
      <c r="F12" s="6">
        <v>63923.82</v>
      </c>
      <c r="G12" s="25">
        <f t="shared" si="0"/>
        <v>98208.010000000009</v>
      </c>
      <c r="H12" s="19"/>
    </row>
    <row r="13" spans="1:9" x14ac:dyDescent="0.2">
      <c r="A13" s="5" t="s">
        <v>17</v>
      </c>
      <c r="B13" s="6">
        <v>1025</v>
      </c>
      <c r="C13" s="6">
        <v>23209.279999999999</v>
      </c>
      <c r="D13" s="6">
        <v>6272.07</v>
      </c>
      <c r="E13" s="6">
        <v>2994.43</v>
      </c>
      <c r="F13" s="6">
        <v>61806.91</v>
      </c>
      <c r="G13" s="25">
        <f t="shared" si="0"/>
        <v>95307.69</v>
      </c>
      <c r="H13" s="19"/>
    </row>
    <row r="14" spans="1:9" x14ac:dyDescent="0.2">
      <c r="A14" s="5" t="s">
        <v>18</v>
      </c>
      <c r="B14" s="6">
        <v>987</v>
      </c>
      <c r="C14" s="6">
        <v>24590.880000000001</v>
      </c>
      <c r="D14" s="6">
        <v>5705.99</v>
      </c>
      <c r="E14" s="6">
        <v>3097.59</v>
      </c>
      <c r="F14" s="6">
        <v>67825.460000000006</v>
      </c>
      <c r="G14" s="25">
        <f t="shared" si="0"/>
        <v>102206.92000000001</v>
      </c>
      <c r="H14" s="19"/>
    </row>
    <row r="15" spans="1:9" x14ac:dyDescent="0.2">
      <c r="A15" s="5" t="s">
        <v>19</v>
      </c>
      <c r="B15" s="6">
        <v>1036</v>
      </c>
      <c r="C15" s="6">
        <v>23420.68</v>
      </c>
      <c r="D15" s="6">
        <v>5246.11</v>
      </c>
      <c r="E15" s="6">
        <v>3226.37</v>
      </c>
      <c r="F15" s="6">
        <v>75110.570000000007</v>
      </c>
      <c r="G15" s="25">
        <f t="shared" si="0"/>
        <v>108039.73000000001</v>
      </c>
      <c r="H15" s="19"/>
    </row>
    <row r="16" spans="1:9" x14ac:dyDescent="0.2">
      <c r="A16" s="7" t="s">
        <v>7</v>
      </c>
      <c r="B16" s="25">
        <f>SUM(B4:B15)</f>
        <v>13376.6</v>
      </c>
      <c r="C16" s="25">
        <f t="shared" ref="C16:G16" si="1">SUM(C4:C15)</f>
        <v>280404.81</v>
      </c>
      <c r="D16" s="25">
        <f t="shared" si="1"/>
        <v>77652.88</v>
      </c>
      <c r="E16" s="25">
        <f t="shared" si="1"/>
        <v>40153.18</v>
      </c>
      <c r="F16" s="25">
        <f t="shared" si="1"/>
        <v>817459.16999999993</v>
      </c>
      <c r="G16" s="25">
        <f t="shared" si="1"/>
        <v>1229046.6399999999</v>
      </c>
      <c r="H16" s="29" t="s">
        <v>65</v>
      </c>
    </row>
    <row r="17" spans="1:8" ht="6.75" customHeight="1" x14ac:dyDescent="0.2"/>
    <row r="18" spans="1:8" x14ac:dyDescent="0.2">
      <c r="A18" s="7" t="s">
        <v>20</v>
      </c>
      <c r="B18" s="26">
        <f>AVERAGE(B4:B15)</f>
        <v>1114.7166666666667</v>
      </c>
      <c r="C18" s="26">
        <f t="shared" ref="C18:G18" si="2">AVERAGE(C4:C15)</f>
        <v>23367.067500000001</v>
      </c>
      <c r="D18" s="26">
        <f t="shared" si="2"/>
        <v>6471.0733333333337</v>
      </c>
      <c r="E18" s="26">
        <f t="shared" si="2"/>
        <v>3346.0983333333334</v>
      </c>
      <c r="F18" s="26">
        <f t="shared" si="2"/>
        <v>68121.597499999989</v>
      </c>
      <c r="G18" s="26">
        <f t="shared" si="2"/>
        <v>102420.55333333333</v>
      </c>
      <c r="H18" s="29" t="s">
        <v>67</v>
      </c>
    </row>
    <row r="19" spans="1:8" x14ac:dyDescent="0.2">
      <c r="H19" s="29"/>
    </row>
    <row r="20" spans="1:8" x14ac:dyDescent="0.2">
      <c r="A20" s="7" t="s">
        <v>21</v>
      </c>
      <c r="B20" s="25">
        <f>MAX(B4:B15)</f>
        <v>1797.2</v>
      </c>
      <c r="C20" s="25">
        <f t="shared" ref="C20:G20" si="3">MAX(C4:C15)</f>
        <v>24590.880000000001</v>
      </c>
      <c r="D20" s="25">
        <f t="shared" si="3"/>
        <v>7157.43</v>
      </c>
      <c r="E20" s="25">
        <f t="shared" si="3"/>
        <v>4031.98</v>
      </c>
      <c r="F20" s="25">
        <f t="shared" si="3"/>
        <v>75110.570000000007</v>
      </c>
      <c r="G20" s="25">
        <f t="shared" si="3"/>
        <v>109193.06</v>
      </c>
      <c r="H20" s="29" t="s">
        <v>68</v>
      </c>
    </row>
    <row r="21" spans="1:8" x14ac:dyDescent="0.2">
      <c r="H21" s="29"/>
    </row>
    <row r="22" spans="1:8" x14ac:dyDescent="0.2">
      <c r="A22" s="7" t="s">
        <v>22</v>
      </c>
      <c r="B22" s="25">
        <f>MIN(B4:B15)</f>
        <v>732.55</v>
      </c>
      <c r="C22" s="25">
        <f t="shared" ref="C22:G22" si="4">MIN(C4:C15)</f>
        <v>20418.11</v>
      </c>
      <c r="D22" s="25">
        <f t="shared" si="4"/>
        <v>5246.11</v>
      </c>
      <c r="E22" s="25">
        <f t="shared" si="4"/>
        <v>2879.19</v>
      </c>
      <c r="F22" s="25">
        <f t="shared" si="4"/>
        <v>59427.19</v>
      </c>
      <c r="G22" s="25">
        <f t="shared" si="4"/>
        <v>89407.540000000008</v>
      </c>
      <c r="H22" s="29" t="s">
        <v>69</v>
      </c>
    </row>
    <row r="25" spans="1:8" ht="15" x14ac:dyDescent="0.25">
      <c r="A25" s="20" t="s">
        <v>62</v>
      </c>
      <c r="B25" s="27">
        <f ca="1">TODAY()</f>
        <v>45051</v>
      </c>
      <c r="C25" s="29" t="s">
        <v>70</v>
      </c>
    </row>
    <row r="26" spans="1:8" ht="15" x14ac:dyDescent="0.25">
      <c r="A26" s="20" t="s">
        <v>63</v>
      </c>
      <c r="B26" s="28">
        <f ca="1">NOW()</f>
        <v>45051.891300810188</v>
      </c>
      <c r="C26" s="29" t="s">
        <v>71</v>
      </c>
    </row>
  </sheetData>
  <mergeCells count="1">
    <mergeCell ref="A1:G1"/>
  </mergeCells>
  <pageMargins left="0.75" right="0.75" top="1" bottom="1" header="0" footer="0"/>
  <pageSetup scale="72" orientation="portrait" horizontalDpi="120" verticalDpi="14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tabSelected="1" zoomScale="130" zoomScaleNormal="130" workbookViewId="0">
      <selection activeCell="J17" sqref="J17"/>
    </sheetView>
  </sheetViews>
  <sheetFormatPr baseColWidth="10" defaultRowHeight="12.75" x14ac:dyDescent="0.2"/>
  <cols>
    <col min="1" max="1" width="13.42578125" customWidth="1"/>
    <col min="2" max="2" width="8" customWidth="1"/>
    <col min="3" max="6" width="10.7109375" customWidth="1"/>
    <col min="7" max="7" width="12.28515625" customWidth="1"/>
    <col min="8" max="8" width="7.42578125" customWidth="1"/>
    <col min="9" max="9" width="27.5703125" customWidth="1"/>
    <col min="10" max="10" width="9.7109375" customWidth="1"/>
    <col min="11" max="11" width="9.7109375" style="31" customWidth="1"/>
    <col min="12" max="17" width="9.7109375" customWidth="1"/>
  </cols>
  <sheetData>
    <row r="1" spans="1:18" ht="24.75" x14ac:dyDescent="0.5">
      <c r="A1" s="8" t="s">
        <v>23</v>
      </c>
      <c r="B1" s="9"/>
      <c r="C1" s="9"/>
      <c r="D1" s="9"/>
      <c r="E1" s="9"/>
      <c r="F1" s="9"/>
      <c r="G1" s="9"/>
      <c r="H1" s="9"/>
      <c r="I1" s="8" t="s">
        <v>24</v>
      </c>
      <c r="J1" s="9"/>
      <c r="K1" s="30"/>
      <c r="L1" s="9"/>
      <c r="M1" s="9"/>
      <c r="N1" s="9"/>
      <c r="O1" s="9"/>
      <c r="P1" s="9"/>
      <c r="Q1" s="9"/>
      <c r="R1" s="9"/>
    </row>
    <row r="3" spans="1:18" x14ac:dyDescent="0.2">
      <c r="A3" s="10" t="s">
        <v>25</v>
      </c>
      <c r="B3" s="10" t="s">
        <v>26</v>
      </c>
      <c r="C3" s="10" t="s">
        <v>27</v>
      </c>
      <c r="D3" s="10" t="s">
        <v>28</v>
      </c>
      <c r="E3" s="10" t="s">
        <v>29</v>
      </c>
      <c r="F3" s="10" t="s">
        <v>30</v>
      </c>
      <c r="G3" s="10" t="s">
        <v>31</v>
      </c>
      <c r="I3" s="11" t="s">
        <v>32</v>
      </c>
      <c r="J3" s="12">
        <f>COUNTA(B4:B21)</f>
        <v>18</v>
      </c>
      <c r="K3" s="32" t="s">
        <v>72</v>
      </c>
    </row>
    <row r="4" spans="1:18" x14ac:dyDescent="0.2">
      <c r="A4" s="23" t="s">
        <v>33</v>
      </c>
      <c r="B4" s="13" t="s">
        <v>34</v>
      </c>
      <c r="C4" s="14">
        <v>1280000</v>
      </c>
      <c r="D4" s="14">
        <v>645000</v>
      </c>
      <c r="E4" s="14">
        <v>1050000</v>
      </c>
      <c r="F4" s="14">
        <v>630000</v>
      </c>
      <c r="G4" s="15">
        <f>SUM(C4:F4)</f>
        <v>3605000</v>
      </c>
      <c r="K4" s="32"/>
    </row>
    <row r="5" spans="1:18" x14ac:dyDescent="0.2">
      <c r="A5" s="23"/>
      <c r="B5" s="13" t="s">
        <v>35</v>
      </c>
      <c r="C5" s="14">
        <v>2430000</v>
      </c>
      <c r="D5" s="14">
        <v>415000</v>
      </c>
      <c r="E5" s="14">
        <v>1220000</v>
      </c>
      <c r="F5" s="14">
        <v>833000</v>
      </c>
      <c r="G5" s="15">
        <f t="shared" ref="G5:G21" si="0">SUM(C5:F5)</f>
        <v>4898000</v>
      </c>
      <c r="I5" s="11" t="s">
        <v>36</v>
      </c>
      <c r="J5" s="21">
        <f>SUM(G6:G9)</f>
        <v>6385000</v>
      </c>
      <c r="K5" s="32" t="s">
        <v>73</v>
      </c>
    </row>
    <row r="6" spans="1:18" x14ac:dyDescent="0.2">
      <c r="A6" s="23" t="s">
        <v>37</v>
      </c>
      <c r="B6" s="13" t="s">
        <v>38</v>
      </c>
      <c r="C6" s="14">
        <v>145000</v>
      </c>
      <c r="D6" s="14">
        <v>140000</v>
      </c>
      <c r="E6" s="14">
        <v>0</v>
      </c>
      <c r="F6" s="14">
        <v>290000</v>
      </c>
      <c r="G6" s="34">
        <f t="shared" si="0"/>
        <v>575000</v>
      </c>
      <c r="K6" s="32"/>
    </row>
    <row r="7" spans="1:18" x14ac:dyDescent="0.2">
      <c r="A7" s="23"/>
      <c r="B7" s="13" t="s">
        <v>39</v>
      </c>
      <c r="C7" s="14">
        <v>760000</v>
      </c>
      <c r="D7" s="14">
        <v>390000</v>
      </c>
      <c r="E7" s="14">
        <v>390000</v>
      </c>
      <c r="F7" s="14">
        <v>195000</v>
      </c>
      <c r="G7" s="34">
        <f t="shared" si="0"/>
        <v>1735000</v>
      </c>
      <c r="I7" s="11" t="s">
        <v>40</v>
      </c>
      <c r="J7" s="21">
        <f>AVERAGE(C4:F21)</f>
        <v>509138.88888888888</v>
      </c>
      <c r="K7" s="29" t="s">
        <v>74</v>
      </c>
    </row>
    <row r="8" spans="1:18" x14ac:dyDescent="0.2">
      <c r="A8" s="23"/>
      <c r="B8" s="13" t="s">
        <v>41</v>
      </c>
      <c r="C8" s="14">
        <v>0</v>
      </c>
      <c r="D8" s="14">
        <v>205000</v>
      </c>
      <c r="E8" s="14">
        <v>1025000</v>
      </c>
      <c r="F8" s="14">
        <v>205000</v>
      </c>
      <c r="G8" s="34">
        <f t="shared" si="0"/>
        <v>1435000</v>
      </c>
      <c r="K8" s="32"/>
    </row>
    <row r="9" spans="1:18" x14ac:dyDescent="0.2">
      <c r="A9" s="23"/>
      <c r="B9" s="13" t="s">
        <v>42</v>
      </c>
      <c r="C9" s="14">
        <v>1165000</v>
      </c>
      <c r="D9" s="14">
        <v>0</v>
      </c>
      <c r="E9" s="14">
        <v>585000</v>
      </c>
      <c r="F9" s="14">
        <v>890000</v>
      </c>
      <c r="G9" s="34">
        <f t="shared" si="0"/>
        <v>2640000</v>
      </c>
      <c r="I9" s="11" t="s">
        <v>43</v>
      </c>
      <c r="J9" s="21">
        <f>MAX(C10:F13)</f>
        <v>1525000</v>
      </c>
      <c r="K9" s="32" t="s">
        <v>75</v>
      </c>
    </row>
    <row r="10" spans="1:18" x14ac:dyDescent="0.2">
      <c r="A10" s="23" t="s">
        <v>44</v>
      </c>
      <c r="B10" s="13" t="s">
        <v>45</v>
      </c>
      <c r="C10" s="33">
        <v>400000</v>
      </c>
      <c r="D10" s="33">
        <v>205000</v>
      </c>
      <c r="E10" s="33">
        <v>205000</v>
      </c>
      <c r="F10" s="33">
        <v>595000</v>
      </c>
      <c r="G10" s="15">
        <f t="shared" si="0"/>
        <v>1405000</v>
      </c>
      <c r="K10" s="32"/>
    </row>
    <row r="11" spans="1:18" x14ac:dyDescent="0.2">
      <c r="A11" s="23"/>
      <c r="B11" s="13" t="s">
        <v>46</v>
      </c>
      <c r="C11" s="33">
        <v>755000</v>
      </c>
      <c r="D11" s="33">
        <v>0</v>
      </c>
      <c r="E11" s="33">
        <v>265000</v>
      </c>
      <c r="F11" s="33">
        <v>255000</v>
      </c>
      <c r="G11" s="15">
        <f t="shared" si="0"/>
        <v>1275000</v>
      </c>
      <c r="I11" s="11" t="s">
        <v>64</v>
      </c>
      <c r="J11" s="21">
        <f>MIN(C17:F19)</f>
        <v>193000</v>
      </c>
      <c r="K11" s="32" t="s">
        <v>76</v>
      </c>
    </row>
    <row r="12" spans="1:18" x14ac:dyDescent="0.2">
      <c r="A12" s="23"/>
      <c r="B12" s="13" t="s">
        <v>47</v>
      </c>
      <c r="C12" s="33">
        <v>295000</v>
      </c>
      <c r="D12" s="33">
        <v>1160000</v>
      </c>
      <c r="E12" s="33">
        <v>590000</v>
      </c>
      <c r="F12" s="33">
        <v>580000</v>
      </c>
      <c r="G12" s="15">
        <f t="shared" si="0"/>
        <v>2625000</v>
      </c>
    </row>
    <row r="13" spans="1:18" x14ac:dyDescent="0.2">
      <c r="A13" s="23"/>
      <c r="B13" s="13" t="s">
        <v>48</v>
      </c>
      <c r="C13" s="33">
        <v>385000</v>
      </c>
      <c r="D13" s="33">
        <v>1525000</v>
      </c>
      <c r="E13" s="33">
        <v>1135000</v>
      </c>
      <c r="F13" s="33">
        <v>780000</v>
      </c>
      <c r="G13" s="15">
        <f t="shared" si="0"/>
        <v>3825000</v>
      </c>
    </row>
    <row r="14" spans="1:18" x14ac:dyDescent="0.2">
      <c r="A14" s="23" t="s">
        <v>49</v>
      </c>
      <c r="B14" s="13" t="s">
        <v>50</v>
      </c>
      <c r="C14" s="14">
        <v>150000</v>
      </c>
      <c r="D14" s="14">
        <v>150000</v>
      </c>
      <c r="E14" s="14">
        <v>230000</v>
      </c>
      <c r="F14" s="14">
        <v>155000</v>
      </c>
      <c r="G14" s="15">
        <f t="shared" si="0"/>
        <v>685000</v>
      </c>
    </row>
    <row r="15" spans="1:18" x14ac:dyDescent="0.2">
      <c r="A15" s="23"/>
      <c r="B15" s="13" t="s">
        <v>51</v>
      </c>
      <c r="C15" s="14">
        <v>170000</v>
      </c>
      <c r="D15" s="14">
        <v>170000</v>
      </c>
      <c r="E15" s="14">
        <v>85000</v>
      </c>
      <c r="F15" s="14">
        <v>170000</v>
      </c>
      <c r="G15" s="15">
        <f t="shared" si="0"/>
        <v>595000</v>
      </c>
    </row>
    <row r="16" spans="1:18" x14ac:dyDescent="0.2">
      <c r="A16" s="16" t="s">
        <v>52</v>
      </c>
      <c r="B16" s="13" t="s">
        <v>53</v>
      </c>
      <c r="C16" s="14">
        <v>95000</v>
      </c>
      <c r="D16" s="14">
        <v>190000</v>
      </c>
      <c r="E16" s="14">
        <v>180000</v>
      </c>
      <c r="F16" s="14">
        <v>185000</v>
      </c>
      <c r="G16" s="15">
        <f t="shared" si="0"/>
        <v>650000</v>
      </c>
    </row>
    <row r="17" spans="1:7" x14ac:dyDescent="0.2">
      <c r="A17" s="23" t="s">
        <v>54</v>
      </c>
      <c r="B17" s="13" t="s">
        <v>55</v>
      </c>
      <c r="C17" s="14">
        <v>450000</v>
      </c>
      <c r="D17" s="14">
        <v>305000</v>
      </c>
      <c r="E17" s="14">
        <v>314000</v>
      </c>
      <c r="F17" s="14">
        <v>320000</v>
      </c>
      <c r="G17" s="15">
        <f t="shared" si="0"/>
        <v>1389000</v>
      </c>
    </row>
    <row r="18" spans="1:7" x14ac:dyDescent="0.2">
      <c r="A18" s="24"/>
      <c r="B18" s="13" t="s">
        <v>56</v>
      </c>
      <c r="C18" s="14">
        <v>583000</v>
      </c>
      <c r="D18" s="14">
        <v>193000</v>
      </c>
      <c r="E18" s="14">
        <v>583000</v>
      </c>
      <c r="F18" s="14">
        <v>195000</v>
      </c>
      <c r="G18" s="15">
        <f t="shared" si="0"/>
        <v>1554000</v>
      </c>
    </row>
    <row r="19" spans="1:7" x14ac:dyDescent="0.2">
      <c r="A19" s="24"/>
      <c r="B19" s="13" t="s">
        <v>57</v>
      </c>
      <c r="C19" s="14">
        <v>235000</v>
      </c>
      <c r="D19" s="14">
        <v>720000</v>
      </c>
      <c r="E19" s="14">
        <v>245000</v>
      </c>
      <c r="F19" s="14">
        <v>663000</v>
      </c>
      <c r="G19" s="15">
        <f t="shared" si="0"/>
        <v>1863000</v>
      </c>
    </row>
    <row r="20" spans="1:7" x14ac:dyDescent="0.2">
      <c r="A20" s="23" t="s">
        <v>58</v>
      </c>
      <c r="B20" s="13" t="s">
        <v>59</v>
      </c>
      <c r="C20" s="14">
        <v>841000</v>
      </c>
      <c r="D20" s="14">
        <v>415000</v>
      </c>
      <c r="E20" s="14">
        <v>831000</v>
      </c>
      <c r="F20" s="14">
        <v>424000</v>
      </c>
      <c r="G20" s="15">
        <f t="shared" si="0"/>
        <v>2511000</v>
      </c>
    </row>
    <row r="21" spans="1:7" x14ac:dyDescent="0.2">
      <c r="A21" s="23"/>
      <c r="B21" s="13" t="s">
        <v>60</v>
      </c>
      <c r="C21" s="14">
        <v>960000</v>
      </c>
      <c r="D21" s="14">
        <v>975000</v>
      </c>
      <c r="E21" s="14">
        <v>483000</v>
      </c>
      <c r="F21" s="14">
        <v>975000</v>
      </c>
      <c r="G21" s="15">
        <f t="shared" si="0"/>
        <v>3393000</v>
      </c>
    </row>
    <row r="22" spans="1:7" ht="14.25" customHeight="1" x14ac:dyDescent="0.2">
      <c r="A22" s="17" t="s">
        <v>61</v>
      </c>
      <c r="B22" s="18"/>
      <c r="C22" s="15">
        <f>SUM(C4:C21)</f>
        <v>11099000</v>
      </c>
      <c r="D22" s="15">
        <f t="shared" ref="D22:G22" si="1">SUM(D4:D21)</f>
        <v>7803000</v>
      </c>
      <c r="E22" s="15">
        <f t="shared" si="1"/>
        <v>9416000</v>
      </c>
      <c r="F22" s="15">
        <f t="shared" si="1"/>
        <v>8340000</v>
      </c>
      <c r="G22" s="15">
        <f t="shared" si="1"/>
        <v>36658000</v>
      </c>
    </row>
  </sheetData>
  <mergeCells count="6">
    <mergeCell ref="A20:A21"/>
    <mergeCell ref="A4:A5"/>
    <mergeCell ref="A6:A9"/>
    <mergeCell ref="A10:A13"/>
    <mergeCell ref="A14:A15"/>
    <mergeCell ref="A17:A19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3E4E54-E80F-47E8-9960-16DBDDB392B9}"/>
</file>

<file path=customXml/itemProps2.xml><?xml version="1.0" encoding="utf-8"?>
<ds:datastoreItem xmlns:ds="http://schemas.openxmlformats.org/officeDocument/2006/customXml" ds:itemID="{45CCAE31-7534-4597-B7E4-93581903A540}"/>
</file>

<file path=customXml/itemProps3.xml><?xml version="1.0" encoding="utf-8"?>
<ds:datastoreItem xmlns:ds="http://schemas.openxmlformats.org/officeDocument/2006/customXml" ds:itemID="{84D8C64D-D08B-46DB-AE46-F41CFC0CBC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Barly Daymo Aguilar Quesquén</cp:lastModifiedBy>
  <dcterms:created xsi:type="dcterms:W3CDTF">2017-02-01T20:49:47Z</dcterms:created>
  <dcterms:modified xsi:type="dcterms:W3CDTF">2023-05-06T02:25:07Z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