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oft_04\Desktop\"/>
    </mc:Choice>
  </mc:AlternateContent>
  <xr:revisionPtr revIDLastSave="0" documentId="13_ncr:1_{F4986F61-88E5-44D6-801A-3FEB26BBBA83}" xr6:coauthVersionLast="47" xr6:coauthVersionMax="47" xr10:uidLastSave="{00000000-0000-0000-0000-000000000000}"/>
  <bookViews>
    <workbookView xWindow="-120" yWindow="-120" windowWidth="29040" windowHeight="15720" xr2:uid="{D6129A20-1F81-494B-BF6B-C0ED5DF90618}"/>
  </bookViews>
  <sheets>
    <sheet name="Data" sheetId="1" r:id="rId1"/>
    <sheet name="Entrop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3" l="1"/>
  <c r="Q4" i="3"/>
  <c r="Q3" i="3"/>
  <c r="D8" i="3"/>
  <c r="K5" i="3" s="1"/>
  <c r="E8" i="3"/>
  <c r="F8" i="3"/>
  <c r="G8" i="3"/>
  <c r="H8" i="3"/>
  <c r="D7" i="3"/>
  <c r="E7" i="3"/>
  <c r="F7" i="3"/>
  <c r="G7" i="3"/>
  <c r="H7" i="3"/>
  <c r="C8" i="3"/>
  <c r="C7" i="3"/>
  <c r="J5" i="3" s="1"/>
  <c r="M5" i="3" l="1"/>
  <c r="L4" i="3"/>
  <c r="O5" i="3"/>
  <c r="N5" i="3"/>
  <c r="O3" i="3"/>
  <c r="O4" i="3"/>
  <c r="J3" i="3"/>
  <c r="J4" i="3"/>
  <c r="K3" i="3"/>
  <c r="K4" i="3"/>
  <c r="L3" i="3"/>
  <c r="L5" i="3"/>
  <c r="M3" i="3"/>
  <c r="M4" i="3"/>
  <c r="N3" i="3"/>
  <c r="N4" i="3"/>
  <c r="AB1" i="3" l="1"/>
  <c r="AA13" i="1" l="1"/>
  <c r="AB13" i="1"/>
  <c r="AC13" i="1"/>
  <c r="C13" i="1"/>
  <c r="D13" i="1"/>
  <c r="G13" i="1"/>
  <c r="H13" i="1"/>
  <c r="I13" i="1"/>
  <c r="L13" i="1"/>
  <c r="M13" i="1"/>
  <c r="N13" i="1"/>
  <c r="Q13" i="1"/>
  <c r="R13" i="1"/>
  <c r="S13" i="1"/>
  <c r="V13" i="1"/>
  <c r="W13" i="1"/>
  <c r="X13" i="1"/>
  <c r="B13" i="1"/>
  <c r="D6" i="3" l="1"/>
  <c r="E6" i="3"/>
  <c r="F6" i="3"/>
  <c r="G6" i="3"/>
  <c r="H6" i="3"/>
  <c r="C6" i="3"/>
  <c r="X5" i="3" l="1"/>
  <c r="AE5" i="3" s="1"/>
  <c r="X3" i="3"/>
  <c r="AE3" i="3" s="1"/>
  <c r="X4" i="3"/>
  <c r="AE4" i="3" s="1"/>
  <c r="W4" i="3"/>
  <c r="AD4" i="3" s="1"/>
  <c r="W5" i="3"/>
  <c r="AD5" i="3" s="1"/>
  <c r="W3" i="3"/>
  <c r="AD3" i="3" s="1"/>
  <c r="V5" i="3"/>
  <c r="AC5" i="3" s="1"/>
  <c r="V3" i="3"/>
  <c r="AC3" i="3" s="1"/>
  <c r="V4" i="3"/>
  <c r="AC4" i="3" s="1"/>
  <c r="U4" i="3"/>
  <c r="AB4" i="3" s="1"/>
  <c r="U5" i="3"/>
  <c r="AB5" i="3" s="1"/>
  <c r="U3" i="3"/>
  <c r="AB3" i="3" s="1"/>
  <c r="Y4" i="3"/>
  <c r="AF4" i="3" s="1"/>
  <c r="Y5" i="3"/>
  <c r="AF5" i="3" s="1"/>
  <c r="Y3" i="3"/>
  <c r="AF3" i="3" s="1"/>
  <c r="T5" i="3"/>
  <c r="AA5" i="3" s="1"/>
  <c r="T3" i="3"/>
  <c r="AA3" i="3" s="1"/>
  <c r="T4" i="3"/>
  <c r="AA4" i="3" s="1"/>
  <c r="AA6" i="3" l="1"/>
  <c r="AA7" i="3" s="1"/>
  <c r="AA8" i="3" s="1"/>
  <c r="AA9" i="3" s="1"/>
  <c r="AE6" i="3"/>
  <c r="AE7" i="3" s="1"/>
  <c r="AE8" i="3" s="1"/>
  <c r="AE9" i="3" s="1"/>
  <c r="AC6" i="3"/>
  <c r="AC7" i="3" s="1"/>
  <c r="AC8" i="3" s="1"/>
  <c r="AC9" i="3" s="1"/>
  <c r="AD6" i="3"/>
  <c r="AD7" i="3" s="1"/>
  <c r="AD8" i="3" s="1"/>
  <c r="AD9" i="3" s="1"/>
  <c r="AF6" i="3"/>
  <c r="AF7" i="3" s="1"/>
  <c r="AF8" i="3" s="1"/>
  <c r="AF9" i="3" s="1"/>
  <c r="AB6" i="3"/>
  <c r="AB7" i="3" s="1"/>
  <c r="AB8" i="3" s="1"/>
  <c r="AB9" i="3" s="1"/>
  <c r="AG8" i="3" l="1"/>
</calcChain>
</file>

<file path=xl/sharedStrings.xml><?xml version="1.0" encoding="utf-8"?>
<sst xmlns="http://schemas.openxmlformats.org/spreadsheetml/2006/main" count="64" uniqueCount="23">
  <si>
    <t>NSGA-II</t>
  </si>
  <si>
    <t>Hybrid</t>
  </si>
  <si>
    <t>MOEA/D</t>
  </si>
  <si>
    <t>MID</t>
  </si>
  <si>
    <t>DM</t>
  </si>
  <si>
    <t>NPS</t>
  </si>
  <si>
    <t>SNS</t>
  </si>
  <si>
    <t>RAS</t>
  </si>
  <si>
    <t>PESA-II</t>
  </si>
  <si>
    <t>SPEA-II</t>
  </si>
  <si>
    <t>QM</t>
  </si>
  <si>
    <t>+</t>
  </si>
  <si>
    <t>-</t>
  </si>
  <si>
    <t>Sum</t>
  </si>
  <si>
    <t>r_ij</t>
  </si>
  <si>
    <t>h=</t>
  </si>
  <si>
    <t>e_j=</t>
  </si>
  <si>
    <t>1-e_j=</t>
  </si>
  <si>
    <t>w_j=</t>
  </si>
  <si>
    <t>sum</t>
  </si>
  <si>
    <t>min</t>
  </si>
  <si>
    <t>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</si>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</sst>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 vertical="center"/>
    </xf>
    <xf numFmtId="0" fontId="1" fillId="0" borderId="1" xfId="0" applyFont="1" applyBorder="1"/>
    <xf numFmtId="0" fontId="0" fillId="2" borderId="0" xfId="0" applyFill="1" applyAlignment="1">
      <alignment horizontal="right" vertical="center"/>
    </xf>
    <xf numFmtId="0" fontId="0" fillId="2" borderId="0" xfId="0" applyFill="1"/>
    <xf numFmtId="0" fontId="1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0" fillId="0" borderId="0" xfId="0" applyAlignment="1">
      <alignment horizontal="right"/>
    </xf>
    <xf numFmtId="0" fontId="0" fillId="6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2E70-FE4C-4668-AB26-ACA18349451D}">
  <dimension ref="A1:AC13"/>
  <sheetViews>
    <sheetView tabSelected="1" zoomScale="90" zoomScaleNormal="90" workbookViewId="0">
      <selection activeCell="Z20" sqref="Z20"/>
    </sheetView>
  </sheetViews>
  <sheetFormatPr defaultRowHeight="15" x14ac:dyDescent="0.25"/>
  <cols>
    <col min="1" max="1" width="3" style="2" bestFit="1" customWidth="1"/>
    <col min="2" max="2" width="8" style="1" bestFit="1" customWidth="1"/>
    <col min="3" max="3" width="6.85546875" style="1" bestFit="1" customWidth="1"/>
    <col min="4" max="4" width="6.85546875" style="1" customWidth="1"/>
    <col min="5" max="5" width="2.28515625" style="1" customWidth="1"/>
    <col min="6" max="6" width="3" style="2" bestFit="1" customWidth="1"/>
    <col min="7" max="7" width="8" style="1" bestFit="1" customWidth="1"/>
    <col min="8" max="8" width="6.85546875" style="1" bestFit="1" customWidth="1"/>
    <col min="9" max="9" width="6.85546875" style="1" customWidth="1"/>
    <col min="10" max="10" width="2.28515625" style="1" customWidth="1"/>
    <col min="11" max="11" width="3" style="2" bestFit="1" customWidth="1"/>
    <col min="12" max="12" width="8" style="1" bestFit="1" customWidth="1"/>
    <col min="13" max="13" width="6.85546875" style="1" bestFit="1" customWidth="1"/>
    <col min="14" max="14" width="6.85546875" style="1" customWidth="1"/>
    <col min="15" max="15" width="2" style="1" customWidth="1"/>
    <col min="16" max="16" width="3" style="2" bestFit="1" customWidth="1"/>
    <col min="17" max="17" width="8" style="1" bestFit="1" customWidth="1"/>
    <col min="18" max="19" width="8" style="1" customWidth="1"/>
    <col min="20" max="20" width="2.7109375" style="1" customWidth="1"/>
    <col min="21" max="21" width="3" style="2" bestFit="1" customWidth="1"/>
    <col min="22" max="22" width="8" style="1" bestFit="1" customWidth="1"/>
    <col min="23" max="24" width="8" style="1" customWidth="1"/>
    <col min="25" max="25" width="2.7109375" style="1" customWidth="1"/>
    <col min="26" max="26" width="3" style="2" bestFit="1" customWidth="1"/>
    <col min="27" max="16384" width="9.140625" style="1"/>
  </cols>
  <sheetData>
    <row r="1" spans="1:29" x14ac:dyDescent="0.25">
      <c r="B1" s="18" t="s">
        <v>5</v>
      </c>
      <c r="C1" s="18"/>
      <c r="D1" s="18"/>
      <c r="G1" s="19" t="s">
        <v>3</v>
      </c>
      <c r="H1" s="19"/>
      <c r="I1" s="19"/>
      <c r="L1" s="18" t="s">
        <v>4</v>
      </c>
      <c r="M1" s="18"/>
      <c r="N1" s="18"/>
      <c r="Q1" s="18" t="s">
        <v>6</v>
      </c>
      <c r="R1" s="18"/>
      <c r="S1" s="18"/>
      <c r="V1" s="19" t="s">
        <v>7</v>
      </c>
      <c r="W1" s="19"/>
      <c r="X1" s="19"/>
      <c r="AA1" s="18" t="s">
        <v>10</v>
      </c>
      <c r="AB1" s="18"/>
      <c r="AC1" s="18"/>
    </row>
    <row r="2" spans="1:29" x14ac:dyDescent="0.25">
      <c r="B2" s="2" t="s">
        <v>9</v>
      </c>
      <c r="C2" s="2" t="s">
        <v>0</v>
      </c>
      <c r="D2" s="2" t="s">
        <v>1</v>
      </c>
      <c r="E2" s="2"/>
      <c r="G2" s="2" t="s">
        <v>9</v>
      </c>
      <c r="H2" s="2" t="s">
        <v>0</v>
      </c>
      <c r="I2" s="2" t="s">
        <v>1</v>
      </c>
      <c r="J2" s="2"/>
      <c r="L2" s="2" t="s">
        <v>9</v>
      </c>
      <c r="M2" s="2" t="s">
        <v>0</v>
      </c>
      <c r="N2" s="2" t="s">
        <v>1</v>
      </c>
      <c r="Q2" s="2" t="s">
        <v>9</v>
      </c>
      <c r="R2" s="2" t="s">
        <v>0</v>
      </c>
      <c r="S2" s="2" t="s">
        <v>1</v>
      </c>
      <c r="V2" s="2" t="s">
        <v>9</v>
      </c>
      <c r="W2" s="2" t="s">
        <v>0</v>
      </c>
      <c r="X2" s="2" t="s">
        <v>1</v>
      </c>
      <c r="AA2" s="2" t="s">
        <v>9</v>
      </c>
      <c r="AB2" s="2" t="s">
        <v>0</v>
      </c>
      <c r="AC2" s="2" t="s">
        <v>1</v>
      </c>
    </row>
    <row r="3" spans="1:29" x14ac:dyDescent="0.25">
      <c r="A3" s="2">
        <v>1</v>
      </c>
      <c r="B3" s="1">
        <v>48</v>
      </c>
      <c r="C3" s="1">
        <v>21</v>
      </c>
      <c r="D3" s="1">
        <v>25</v>
      </c>
      <c r="F3" s="2">
        <v>1</v>
      </c>
      <c r="G3" s="1">
        <v>0.54520000000000002</v>
      </c>
      <c r="H3" s="1">
        <v>0.68330000000000002</v>
      </c>
      <c r="I3" s="1">
        <v>0.70450000000000002</v>
      </c>
      <c r="K3" s="2">
        <v>1</v>
      </c>
      <c r="L3" s="1">
        <v>357.87389999999999</v>
      </c>
      <c r="M3" s="1">
        <v>260.97219999999999</v>
      </c>
      <c r="N3" s="1">
        <v>278.49979999999999</v>
      </c>
      <c r="P3" s="2">
        <v>1</v>
      </c>
      <c r="Q3" s="1">
        <v>0.28460000000000002</v>
      </c>
      <c r="R3" s="1">
        <v>0.28589999999999999</v>
      </c>
      <c r="S3" s="1">
        <v>0.31950000000000001</v>
      </c>
      <c r="U3" s="2">
        <v>1</v>
      </c>
      <c r="V3" s="1">
        <v>49.8598</v>
      </c>
      <c r="W3" s="1">
        <v>49.1783</v>
      </c>
      <c r="X3" s="1">
        <v>49.284999999999997</v>
      </c>
      <c r="Z3" s="2">
        <v>1</v>
      </c>
      <c r="AA3" s="1">
        <v>8.3333000000000004E-2</v>
      </c>
      <c r="AB3" s="1">
        <v>0</v>
      </c>
      <c r="AC3" s="1">
        <v>1</v>
      </c>
    </row>
    <row r="4" spans="1:29" x14ac:dyDescent="0.25">
      <c r="A4" s="2">
        <v>2</v>
      </c>
      <c r="B4" s="1">
        <v>26</v>
      </c>
      <c r="C4" s="1">
        <v>25</v>
      </c>
      <c r="D4" s="1">
        <v>19</v>
      </c>
      <c r="F4" s="2">
        <v>2</v>
      </c>
      <c r="G4" s="1">
        <v>0.63292000000000004</v>
      </c>
      <c r="H4" s="1">
        <v>0.91674</v>
      </c>
      <c r="I4" s="1">
        <v>0.83047000000000004</v>
      </c>
      <c r="K4" s="2">
        <v>2</v>
      </c>
      <c r="L4" s="1">
        <v>296.68290000000002</v>
      </c>
      <c r="M4" s="1">
        <v>170.6378</v>
      </c>
      <c r="N4" s="1">
        <v>186.81270000000001</v>
      </c>
      <c r="P4" s="2">
        <v>2</v>
      </c>
      <c r="Q4" s="1">
        <v>0.23241000000000001</v>
      </c>
      <c r="R4" s="1">
        <v>0.18221999999999999</v>
      </c>
      <c r="S4" s="1">
        <v>0.22511999999999999</v>
      </c>
      <c r="U4" s="2">
        <v>2</v>
      </c>
      <c r="V4" s="1">
        <v>49.712000000000003</v>
      </c>
      <c r="W4" s="1">
        <v>50.363399999999999</v>
      </c>
      <c r="X4" s="1">
        <v>48.695999999999998</v>
      </c>
      <c r="Z4" s="2">
        <v>2</v>
      </c>
      <c r="AA4" s="1">
        <v>0.11538</v>
      </c>
      <c r="AB4" s="1">
        <v>0.2</v>
      </c>
      <c r="AC4" s="1">
        <v>1</v>
      </c>
    </row>
    <row r="5" spans="1:29" x14ac:dyDescent="0.25">
      <c r="A5" s="2">
        <v>3</v>
      </c>
      <c r="B5" s="1">
        <v>42</v>
      </c>
      <c r="C5" s="1">
        <v>13</v>
      </c>
      <c r="D5" s="1">
        <v>28</v>
      </c>
      <c r="F5" s="2">
        <v>3</v>
      </c>
      <c r="G5" s="1">
        <v>0.69694</v>
      </c>
      <c r="H5" s="1">
        <v>0.63314999999999999</v>
      </c>
      <c r="I5" s="1">
        <v>0.66100999999999999</v>
      </c>
      <c r="K5" s="2">
        <v>3</v>
      </c>
      <c r="L5" s="1">
        <v>353.03629999999998</v>
      </c>
      <c r="M5" s="1">
        <v>270.0224</v>
      </c>
      <c r="N5" s="1">
        <v>278.0872</v>
      </c>
      <c r="P5" s="2">
        <v>3</v>
      </c>
      <c r="Q5" s="1">
        <v>0.26506999999999997</v>
      </c>
      <c r="R5" s="1">
        <v>0.35541</v>
      </c>
      <c r="S5" s="1">
        <v>0.2979</v>
      </c>
      <c r="U5" s="2">
        <v>3</v>
      </c>
      <c r="V5" s="1">
        <v>49.721800000000002</v>
      </c>
      <c r="W5" s="1">
        <v>49.287199999999999</v>
      </c>
      <c r="X5" s="1">
        <v>49.039499999999997</v>
      </c>
      <c r="Z5" s="2">
        <v>3</v>
      </c>
      <c r="AA5" s="1">
        <v>0.35714000000000001</v>
      </c>
      <c r="AB5" s="1">
        <v>0</v>
      </c>
      <c r="AC5" s="1">
        <v>0.92857000000000001</v>
      </c>
    </row>
    <row r="6" spans="1:29" x14ac:dyDescent="0.25">
      <c r="A6" s="2">
        <v>4</v>
      </c>
      <c r="B6" s="1">
        <v>59</v>
      </c>
      <c r="C6" s="1">
        <v>25</v>
      </c>
      <c r="D6" s="1">
        <v>29</v>
      </c>
      <c r="F6" s="2">
        <v>4</v>
      </c>
      <c r="G6" s="1">
        <v>0.69923000000000002</v>
      </c>
      <c r="H6" s="1">
        <v>0.75938000000000005</v>
      </c>
      <c r="I6" s="1">
        <v>0.87848999999999999</v>
      </c>
      <c r="K6" s="2">
        <v>4</v>
      </c>
      <c r="L6" s="1">
        <v>425.92899999999997</v>
      </c>
      <c r="M6" s="1">
        <v>398.27839999999998</v>
      </c>
      <c r="N6" s="1">
        <v>165.64779999999999</v>
      </c>
      <c r="P6" s="2">
        <v>4</v>
      </c>
      <c r="Q6" s="1">
        <v>0.19159999999999999</v>
      </c>
      <c r="R6" s="1">
        <v>0.26623999999999998</v>
      </c>
      <c r="S6" s="1">
        <v>0.27926000000000001</v>
      </c>
      <c r="U6" s="2">
        <v>4</v>
      </c>
      <c r="V6" s="1">
        <v>52.749499999999998</v>
      </c>
      <c r="W6" s="1">
        <v>49.6051</v>
      </c>
      <c r="X6" s="1">
        <v>50.8855</v>
      </c>
      <c r="Z6" s="2">
        <v>4</v>
      </c>
      <c r="AA6" s="1">
        <v>0.72880999999999996</v>
      </c>
      <c r="AB6" s="1">
        <v>0.48</v>
      </c>
      <c r="AC6" s="1">
        <v>0.86207</v>
      </c>
    </row>
    <row r="7" spans="1:29" x14ac:dyDescent="0.25">
      <c r="A7" s="2">
        <v>5</v>
      </c>
      <c r="B7" s="1">
        <v>31</v>
      </c>
      <c r="C7" s="1">
        <v>24</v>
      </c>
      <c r="D7" s="1">
        <v>28</v>
      </c>
      <c r="F7" s="2">
        <v>5</v>
      </c>
      <c r="G7" s="1">
        <v>0.63034000000000001</v>
      </c>
      <c r="H7" s="1">
        <v>0.72021000000000002</v>
      </c>
      <c r="I7" s="1">
        <v>0.71687000000000001</v>
      </c>
      <c r="K7" s="2">
        <v>5</v>
      </c>
      <c r="L7" s="1">
        <v>310.50319999999999</v>
      </c>
      <c r="M7" s="1">
        <v>279.95269999999999</v>
      </c>
      <c r="N7" s="1">
        <v>179.0224</v>
      </c>
      <c r="P7" s="2">
        <v>5</v>
      </c>
      <c r="Q7" s="1">
        <v>0.23846000000000001</v>
      </c>
      <c r="R7" s="1">
        <v>0.20824000000000001</v>
      </c>
      <c r="S7" s="1">
        <v>0.22639000000000001</v>
      </c>
      <c r="U7" s="2">
        <v>5</v>
      </c>
      <c r="V7" s="1">
        <v>49.499200000000002</v>
      </c>
      <c r="W7" s="1">
        <v>48.168399999999998</v>
      </c>
      <c r="X7" s="1">
        <v>49.003999999999998</v>
      </c>
      <c r="Z7" s="2">
        <v>5</v>
      </c>
      <c r="AA7" s="1">
        <v>0.51612999999999998</v>
      </c>
      <c r="AB7" s="1">
        <v>0</v>
      </c>
      <c r="AC7" s="1">
        <v>0.96428999999999998</v>
      </c>
    </row>
    <row r="8" spans="1:29" x14ac:dyDescent="0.25">
      <c r="A8" s="2">
        <v>6</v>
      </c>
      <c r="B8" s="1">
        <v>35</v>
      </c>
      <c r="C8" s="1">
        <v>16</v>
      </c>
      <c r="D8" s="1">
        <v>17</v>
      </c>
      <c r="F8" s="2">
        <v>6</v>
      </c>
      <c r="G8" s="1">
        <v>0.65820999999999996</v>
      </c>
      <c r="H8" s="1">
        <v>0.85985</v>
      </c>
      <c r="I8" s="1">
        <v>0.57877000000000001</v>
      </c>
      <c r="K8" s="2">
        <v>6</v>
      </c>
      <c r="L8" s="1">
        <v>281.43209999999999</v>
      </c>
      <c r="M8" s="1">
        <v>230.71700000000001</v>
      </c>
      <c r="N8" s="1">
        <v>276.6891</v>
      </c>
      <c r="P8" s="2">
        <v>6</v>
      </c>
      <c r="Q8" s="1">
        <v>0.24732999999999999</v>
      </c>
      <c r="R8" s="1">
        <v>0.25963000000000003</v>
      </c>
      <c r="S8" s="1">
        <v>0.33728000000000002</v>
      </c>
      <c r="U8" s="2">
        <v>6</v>
      </c>
      <c r="V8" s="1">
        <v>49.553699999999999</v>
      </c>
      <c r="W8" s="1">
        <v>48.852499999999999</v>
      </c>
      <c r="X8" s="1">
        <v>48.867100000000001</v>
      </c>
      <c r="Z8" s="2">
        <v>6</v>
      </c>
      <c r="AA8" s="1">
        <v>0.34286</v>
      </c>
      <c r="AB8" s="1">
        <v>6.25E-2</v>
      </c>
      <c r="AC8" s="1">
        <v>0.88234999999999997</v>
      </c>
    </row>
    <row r="9" spans="1:29" x14ac:dyDescent="0.25">
      <c r="A9" s="2">
        <v>7</v>
      </c>
      <c r="B9" s="1">
        <v>49</v>
      </c>
      <c r="C9" s="1">
        <v>24</v>
      </c>
      <c r="D9" s="1">
        <v>19</v>
      </c>
      <c r="F9" s="2">
        <v>7</v>
      </c>
      <c r="G9" s="1">
        <v>0.52861000000000002</v>
      </c>
      <c r="H9" s="1">
        <v>0.86802999999999997</v>
      </c>
      <c r="I9" s="1">
        <v>0.75582000000000005</v>
      </c>
      <c r="K9" s="2">
        <v>7</v>
      </c>
      <c r="L9" s="1">
        <v>317.70139999999998</v>
      </c>
      <c r="M9" s="1">
        <v>212.54140000000001</v>
      </c>
      <c r="N9" s="1">
        <v>237.93729999999999</v>
      </c>
      <c r="P9" s="2">
        <v>7</v>
      </c>
      <c r="Q9" s="1">
        <v>0.25051000000000001</v>
      </c>
      <c r="R9" s="1">
        <v>0.22228999999999999</v>
      </c>
      <c r="S9" s="1">
        <v>0.28353</v>
      </c>
      <c r="U9" s="2">
        <v>7</v>
      </c>
      <c r="V9" s="1">
        <v>49.191600000000001</v>
      </c>
      <c r="W9" s="1">
        <v>49.805399999999999</v>
      </c>
      <c r="X9" s="1">
        <v>51.144799999999996</v>
      </c>
      <c r="Z9" s="2">
        <v>7</v>
      </c>
      <c r="AA9" s="1">
        <v>0.79591999999999996</v>
      </c>
      <c r="AB9" s="1">
        <v>0.33333000000000002</v>
      </c>
      <c r="AC9" s="1">
        <v>0.47367999999999999</v>
      </c>
    </row>
    <row r="10" spans="1:29" x14ac:dyDescent="0.25">
      <c r="A10" s="2">
        <v>8</v>
      </c>
      <c r="B10" s="1">
        <v>33</v>
      </c>
      <c r="C10" s="1">
        <v>13</v>
      </c>
      <c r="D10" s="1">
        <v>21</v>
      </c>
      <c r="F10" s="2">
        <v>8</v>
      </c>
      <c r="G10" s="1">
        <v>0.66939000000000004</v>
      </c>
      <c r="H10" s="1">
        <v>0.76636000000000004</v>
      </c>
      <c r="I10" s="1">
        <v>0.69008999999999998</v>
      </c>
      <c r="K10" s="2">
        <v>8</v>
      </c>
      <c r="L10" s="1">
        <v>263.52510000000001</v>
      </c>
      <c r="M10" s="1">
        <v>156.62610000000001</v>
      </c>
      <c r="N10" s="1">
        <v>320.84410000000003</v>
      </c>
      <c r="P10" s="2">
        <v>8</v>
      </c>
      <c r="Q10" s="1">
        <v>0.25702999999999998</v>
      </c>
      <c r="R10" s="1">
        <v>0.38640000000000002</v>
      </c>
      <c r="S10" s="1">
        <v>0.30584</v>
      </c>
      <c r="U10" s="2">
        <v>8</v>
      </c>
      <c r="V10" s="1">
        <v>49.291800000000002</v>
      </c>
      <c r="W10" s="1">
        <v>48.915300000000002</v>
      </c>
      <c r="X10" s="1">
        <v>49.851900000000001</v>
      </c>
      <c r="Z10" s="2">
        <v>8</v>
      </c>
      <c r="AA10" s="1">
        <v>0.45455000000000001</v>
      </c>
      <c r="AB10" s="1">
        <v>0</v>
      </c>
      <c r="AC10" s="1">
        <v>1</v>
      </c>
    </row>
    <row r="11" spans="1:29" x14ac:dyDescent="0.25">
      <c r="A11" s="2">
        <v>9</v>
      </c>
      <c r="B11" s="1">
        <v>42</v>
      </c>
      <c r="C11" s="1">
        <v>20</v>
      </c>
      <c r="D11" s="1">
        <v>36</v>
      </c>
      <c r="F11" s="2">
        <v>9</v>
      </c>
      <c r="G11" s="1">
        <v>0.77817999999999998</v>
      </c>
      <c r="H11" s="1">
        <v>0.89575000000000005</v>
      </c>
      <c r="I11" s="1">
        <v>0.74822999999999995</v>
      </c>
      <c r="K11" s="2">
        <v>9</v>
      </c>
      <c r="L11" s="1">
        <v>267.46429999999998</v>
      </c>
      <c r="M11" s="1">
        <v>161.8184</v>
      </c>
      <c r="N11" s="1">
        <v>239.70009999999999</v>
      </c>
      <c r="P11" s="2">
        <v>9</v>
      </c>
      <c r="Q11" s="1">
        <v>0.19395999999999999</v>
      </c>
      <c r="R11" s="1">
        <v>0.17585999999999999</v>
      </c>
      <c r="S11" s="1">
        <v>0.23402999999999999</v>
      </c>
      <c r="U11" s="2">
        <v>9</v>
      </c>
      <c r="V11" s="1">
        <v>48.344900000000003</v>
      </c>
      <c r="W11" s="1">
        <v>49.9373</v>
      </c>
      <c r="X11" s="1">
        <v>49.410400000000003</v>
      </c>
      <c r="Z11" s="2">
        <v>9</v>
      </c>
      <c r="AA11" s="1">
        <v>1</v>
      </c>
      <c r="AB11" s="1">
        <v>0</v>
      </c>
      <c r="AC11" s="1">
        <v>0</v>
      </c>
    </row>
    <row r="12" spans="1:29" x14ac:dyDescent="0.25">
      <c r="A12" s="2">
        <v>10</v>
      </c>
      <c r="B12" s="1">
        <v>22</v>
      </c>
      <c r="C12" s="1">
        <v>27</v>
      </c>
      <c r="D12" s="1">
        <v>16</v>
      </c>
      <c r="F12" s="2">
        <v>10</v>
      </c>
      <c r="G12" s="1">
        <v>0.73726999999999998</v>
      </c>
      <c r="H12" s="1">
        <v>0.68323999999999996</v>
      </c>
      <c r="I12" s="1">
        <v>0.89500999999999997</v>
      </c>
      <c r="K12" s="2">
        <v>10</v>
      </c>
      <c r="L12" s="1">
        <v>284.31700000000001</v>
      </c>
      <c r="M12" s="1">
        <v>409.98829999999998</v>
      </c>
      <c r="N12" s="1">
        <v>203.04859999999999</v>
      </c>
      <c r="P12" s="2">
        <v>10</v>
      </c>
      <c r="Q12" s="1">
        <v>0.31975999999999999</v>
      </c>
      <c r="R12" s="1">
        <v>0.24088000000000001</v>
      </c>
      <c r="S12" s="1">
        <v>0.27778999999999998</v>
      </c>
      <c r="U12" s="2">
        <v>10</v>
      </c>
      <c r="V12" s="1">
        <v>50.044800000000002</v>
      </c>
      <c r="W12" s="1">
        <v>49.220599999999997</v>
      </c>
      <c r="X12" s="1">
        <v>47.6999</v>
      </c>
      <c r="Z12" s="2">
        <v>10</v>
      </c>
      <c r="AA12" s="1">
        <v>0.36364000000000002</v>
      </c>
      <c r="AB12" s="1">
        <v>0.11111</v>
      </c>
      <c r="AC12" s="1">
        <v>0.875</v>
      </c>
    </row>
    <row r="13" spans="1:29" x14ac:dyDescent="0.25">
      <c r="B13" s="17">
        <f>SUM(B3:B12)/10</f>
        <v>38.700000000000003</v>
      </c>
      <c r="C13" s="17">
        <f t="shared" ref="C13:X13" si="0">SUM(C3:C12)/10</f>
        <v>20.8</v>
      </c>
      <c r="D13" s="17">
        <f t="shared" si="0"/>
        <v>23.8</v>
      </c>
      <c r="F13" s="1"/>
      <c r="G13" s="17">
        <f t="shared" si="0"/>
        <v>0.65762899999999991</v>
      </c>
      <c r="H13" s="17">
        <f t="shared" si="0"/>
        <v>0.77860099999999988</v>
      </c>
      <c r="I13" s="17">
        <f t="shared" si="0"/>
        <v>0.74592599999999998</v>
      </c>
      <c r="K13" s="1"/>
      <c r="L13" s="17">
        <f t="shared" si="0"/>
        <v>315.84652</v>
      </c>
      <c r="M13" s="17">
        <f t="shared" si="0"/>
        <v>255.15547000000001</v>
      </c>
      <c r="N13" s="17">
        <f t="shared" si="0"/>
        <v>236.62890999999999</v>
      </c>
      <c r="P13" s="1"/>
      <c r="Q13" s="17">
        <f t="shared" si="0"/>
        <v>0.24807299999999999</v>
      </c>
      <c r="R13" s="17">
        <f t="shared" si="0"/>
        <v>0.25830700000000001</v>
      </c>
      <c r="S13" s="17">
        <f t="shared" si="0"/>
        <v>0.27866400000000002</v>
      </c>
      <c r="U13" s="1"/>
      <c r="V13" s="17">
        <f t="shared" si="0"/>
        <v>49.796910000000004</v>
      </c>
      <c r="W13" s="17">
        <f t="shared" si="0"/>
        <v>49.333349999999996</v>
      </c>
      <c r="X13" s="17">
        <f t="shared" si="0"/>
        <v>49.38841</v>
      </c>
      <c r="Z13" s="1"/>
      <c r="AA13" s="17">
        <f t="shared" ref="AA13" si="1">SUM(AA3:AA12)/10</f>
        <v>0.47577630000000004</v>
      </c>
      <c r="AB13" s="17">
        <f t="shared" ref="AB13" si="2">SUM(AB3:AB12)/10</f>
        <v>0.11869399999999999</v>
      </c>
      <c r="AC13" s="17">
        <f t="shared" ref="AC13" si="3">SUM(AC3:AC12)/10</f>
        <v>0.79859599999999997</v>
      </c>
    </row>
  </sheetData>
  <mergeCells count="6">
    <mergeCell ref="AA1:AC1"/>
    <mergeCell ref="B1:D1"/>
    <mergeCell ref="G1:I1"/>
    <mergeCell ref="L1:N1"/>
    <mergeCell ref="Q1:S1"/>
    <mergeCell ref="V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A0FC-DBA9-4B44-8E5C-722A81CC8EDB}">
  <dimension ref="B1:AH10"/>
  <sheetViews>
    <sheetView workbookViewId="0">
      <selection activeCell="B2" sqref="B2"/>
    </sheetView>
  </sheetViews>
  <sheetFormatPr defaultRowHeight="15" x14ac:dyDescent="0.25"/>
  <cols>
    <col min="1" max="1" width="2" customWidth="1"/>
    <col min="2" max="8" width="8.28515625" customWidth="1"/>
    <col min="9" max="9" width="2.85546875" customWidth="1"/>
    <col min="10" max="15" width="8.28515625" customWidth="1"/>
    <col min="16" max="16" width="2.7109375" customWidth="1"/>
    <col min="17" max="17" width="8.28515625" customWidth="1"/>
    <col min="18" max="18" width="2.5703125" customWidth="1"/>
    <col min="19" max="19" width="8.28515625" customWidth="1"/>
    <col min="20" max="20" width="9.5703125" bestFit="1" customWidth="1"/>
  </cols>
  <sheetData>
    <row r="1" spans="2:34" x14ac:dyDescent="0.25">
      <c r="C1" s="3" t="s">
        <v>11</v>
      </c>
      <c r="D1" s="4" t="s">
        <v>12</v>
      </c>
      <c r="E1" s="3" t="s">
        <v>11</v>
      </c>
      <c r="F1" s="3" t="s">
        <v>11</v>
      </c>
      <c r="G1" s="4" t="s">
        <v>12</v>
      </c>
      <c r="H1" s="3" t="s">
        <v>11</v>
      </c>
      <c r="S1" s="8" t="s">
        <v>14</v>
      </c>
      <c r="AA1" s="11" t="s">
        <v>15</v>
      </c>
      <c r="AB1" s="12">
        <f>1/LN(3)</f>
        <v>0.91023922662683732</v>
      </c>
      <c r="AD1">
        <v>1</v>
      </c>
    </row>
    <row r="2" spans="2:34" x14ac:dyDescent="0.25">
      <c r="B2" s="1" t="s">
        <v>22</v>
      </c>
      <c r="C2" s="1" t="s">
        <v>5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10</v>
      </c>
      <c r="I2" s="1"/>
      <c r="J2" s="1" t="s">
        <v>5</v>
      </c>
      <c r="K2" s="1" t="s">
        <v>3</v>
      </c>
      <c r="L2" s="1" t="s">
        <v>4</v>
      </c>
      <c r="M2" s="1" t="s">
        <v>6</v>
      </c>
      <c r="N2" s="1" t="s">
        <v>7</v>
      </c>
      <c r="O2" s="1" t="s">
        <v>10</v>
      </c>
      <c r="P2" s="1"/>
      <c r="Q2" s="1"/>
      <c r="T2" s="1" t="s">
        <v>5</v>
      </c>
      <c r="U2" s="1" t="s">
        <v>3</v>
      </c>
      <c r="V2" s="1" t="s">
        <v>4</v>
      </c>
      <c r="W2" s="1" t="s">
        <v>6</v>
      </c>
      <c r="X2" s="1" t="s">
        <v>7</v>
      </c>
      <c r="Y2" s="1" t="s">
        <v>10</v>
      </c>
    </row>
    <row r="3" spans="2:34" x14ac:dyDescent="0.25">
      <c r="B3" s="1" t="s">
        <v>9</v>
      </c>
      <c r="C3" s="1">
        <v>38.700000000000003</v>
      </c>
      <c r="D3" s="1">
        <v>0.65762899999999991</v>
      </c>
      <c r="E3" s="1">
        <v>315.84652</v>
      </c>
      <c r="F3" s="1">
        <v>0.24807299999999999</v>
      </c>
      <c r="G3" s="1">
        <v>49.796910000000004</v>
      </c>
      <c r="H3" s="1">
        <v>0.47577630000000004</v>
      </c>
      <c r="I3" s="1"/>
      <c r="J3" s="1">
        <f>(C3-C$7)/(C$8-C$7)</f>
        <v>1</v>
      </c>
      <c r="K3" s="1">
        <f>(D$8-D3)/(D$8-D$7)</f>
        <v>1</v>
      </c>
      <c r="L3" s="1">
        <f>(E3-E$7)/(E$8-E$7)</f>
        <v>1</v>
      </c>
      <c r="M3" s="1">
        <f>(F3-F$7)/(F$8-F$7)</f>
        <v>0</v>
      </c>
      <c r="N3" s="1">
        <f>(G$8-G3)/(G$8-G$7)</f>
        <v>0</v>
      </c>
      <c r="O3" s="1">
        <f>(H3-H$7)/(H$8-H$7)</f>
        <v>0.52519671952722613</v>
      </c>
      <c r="P3" s="1"/>
      <c r="Q3" s="1">
        <f>SQRT(J3+K3^2+L3+M3+N3^2+O3^2)</f>
        <v>1.8099258532332643</v>
      </c>
      <c r="S3" s="1" t="s">
        <v>2</v>
      </c>
      <c r="T3" s="5">
        <f>C3/$C$6</f>
        <v>0.46458583433373352</v>
      </c>
      <c r="U3" s="5">
        <f>D3/$D$6</f>
        <v>0.301366630066778</v>
      </c>
      <c r="V3" s="5">
        <f>E3/$E$6</f>
        <v>0.39107780546781951</v>
      </c>
      <c r="W3" s="5">
        <f>F3/$F$6</f>
        <v>0.31599884847218751</v>
      </c>
      <c r="X3" s="5">
        <f>G3/$G$6</f>
        <v>0.33529057323230815</v>
      </c>
      <c r="Y3" s="5">
        <f>H3/$H$6</f>
        <v>0.34153169881433498</v>
      </c>
      <c r="AA3">
        <f>T3*LN(T3)</f>
        <v>-0.35615565824254808</v>
      </c>
      <c r="AB3">
        <f t="shared" ref="AB3:AF3" si="0">U3*LN(U3)</f>
        <v>-0.36146748858472066</v>
      </c>
      <c r="AC3">
        <f t="shared" si="0"/>
        <v>-0.36716290796622031</v>
      </c>
      <c r="AD3">
        <f t="shared" si="0"/>
        <v>-0.36403595361552032</v>
      </c>
      <c r="AE3">
        <f t="shared" si="0"/>
        <v>-0.36639136916033449</v>
      </c>
      <c r="AF3">
        <f t="shared" si="0"/>
        <v>-0.36691255255176008</v>
      </c>
    </row>
    <row r="4" spans="2:34" x14ac:dyDescent="0.25">
      <c r="B4" s="1" t="s">
        <v>0</v>
      </c>
      <c r="C4" s="1">
        <v>20.8</v>
      </c>
      <c r="D4" s="1">
        <v>0.77860099999999988</v>
      </c>
      <c r="E4" s="1">
        <v>255.15547000000001</v>
      </c>
      <c r="F4" s="1">
        <v>0.25830700000000001</v>
      </c>
      <c r="G4" s="1">
        <v>49.333349999999996</v>
      </c>
      <c r="H4" s="1">
        <v>0.11869399999999999</v>
      </c>
      <c r="I4" s="1"/>
      <c r="J4" s="1">
        <f t="shared" ref="J4:J5" si="1">(C4-C$7)/(C$8-C$7)</f>
        <v>0</v>
      </c>
      <c r="K4" s="1">
        <f t="shared" ref="K4:K5" si="2">(D$8-D4)/(D$8-D$7)</f>
        <v>0</v>
      </c>
      <c r="L4" s="1">
        <f t="shared" ref="L4:M5" si="3">(E4-E$7)/(E$8-E$7)</f>
        <v>0.23386921165634783</v>
      </c>
      <c r="M4" s="1">
        <f t="shared" si="3"/>
        <v>0.33454283939720864</v>
      </c>
      <c r="N4" s="1">
        <f t="shared" ref="N4:N5" si="4">(G$8-G4)/(G$8-G$7)</f>
        <v>1</v>
      </c>
      <c r="O4" s="1">
        <f t="shared" ref="O4:O5" si="5">(H4-H$7)/(H$8-H$7)</f>
        <v>0</v>
      </c>
      <c r="P4" s="1"/>
      <c r="Q4" s="1">
        <f t="shared" ref="Q4:Q5" si="6">SQRT(J4+K4^2+L4+M4+N4^2+O4^2)</f>
        <v>1.2523625876931794</v>
      </c>
      <c r="S4" s="1" t="s">
        <v>0</v>
      </c>
      <c r="T4" s="5">
        <f t="shared" ref="T4:T5" si="7">C4/$C$6</f>
        <v>0.24969987995198081</v>
      </c>
      <c r="U4" s="5">
        <f t="shared" ref="U4:U5" si="8">D4/$D$6</f>
        <v>0.35680354658420388</v>
      </c>
      <c r="V4" s="5">
        <f t="shared" ref="V4:V5" si="9">E4/$E$6</f>
        <v>0.31593079214774966</v>
      </c>
      <c r="W4" s="5">
        <f t="shared" ref="W4:W5" si="10">F4/$F$6</f>
        <v>0.32903506045521014</v>
      </c>
      <c r="X4" s="5">
        <f t="shared" ref="X4:X5" si="11">G4/$G$6</f>
        <v>0.33216934948313231</v>
      </c>
      <c r="Y4" s="5">
        <f t="shared" ref="Y4:Y5" si="12">H4/$H$6</f>
        <v>8.5203410634511784E-2</v>
      </c>
      <c r="AA4">
        <f t="shared" ref="AA4:AA5" si="13">T4*LN(T4)</f>
        <v>-0.34645747538154759</v>
      </c>
      <c r="AB4">
        <f t="shared" ref="AB4:AB5" si="14">U4*LN(U4)</f>
        <v>-0.36771100900546455</v>
      </c>
      <c r="AC4">
        <f t="shared" ref="AC4:AC5" si="15">V4*LN(V4)</f>
        <v>-0.36402560058788608</v>
      </c>
      <c r="AD4">
        <f t="shared" ref="AD4:AD5" si="16">W4*LN(W4)</f>
        <v>-0.36575240108142815</v>
      </c>
      <c r="AE4">
        <f t="shared" ref="AE4:AE5" si="17">X4*LN(X4)</f>
        <v>-0.3660872784539681</v>
      </c>
      <c r="AF4">
        <f t="shared" ref="AF4:AF5" si="18">Y4*LN(Y4)</f>
        <v>-0.20983161645699505</v>
      </c>
    </row>
    <row r="5" spans="2:34" x14ac:dyDescent="0.25">
      <c r="B5" s="1" t="s">
        <v>1</v>
      </c>
      <c r="C5" s="1">
        <v>23.8</v>
      </c>
      <c r="D5" s="1">
        <v>0.74592599999999998</v>
      </c>
      <c r="E5" s="1">
        <v>236.62890999999999</v>
      </c>
      <c r="F5" s="1">
        <v>0.27866400000000002</v>
      </c>
      <c r="G5" s="1">
        <v>49.38841</v>
      </c>
      <c r="H5" s="1">
        <v>0.79859599999999997</v>
      </c>
      <c r="I5" s="1"/>
      <c r="J5" s="1">
        <f t="shared" si="1"/>
        <v>0.16759776536312848</v>
      </c>
      <c r="K5" s="1">
        <f t="shared" si="2"/>
        <v>0.2701038256786687</v>
      </c>
      <c r="L5" s="1">
        <f t="shared" si="3"/>
        <v>0</v>
      </c>
      <c r="M5" s="1">
        <f t="shared" si="3"/>
        <v>1</v>
      </c>
      <c r="N5" s="1">
        <f t="shared" si="4"/>
        <v>0.88122357407886021</v>
      </c>
      <c r="O5" s="1">
        <f t="shared" si="5"/>
        <v>1</v>
      </c>
      <c r="P5" s="1"/>
      <c r="Q5" s="1">
        <f t="shared" si="6"/>
        <v>1.7369826796838539</v>
      </c>
      <c r="S5" s="1" t="s">
        <v>8</v>
      </c>
      <c r="T5" s="5">
        <f t="shared" si="7"/>
        <v>0.28571428571428575</v>
      </c>
      <c r="U5" s="5">
        <f t="shared" si="8"/>
        <v>0.34182982334901818</v>
      </c>
      <c r="V5" s="5">
        <f t="shared" si="9"/>
        <v>0.29299140238443078</v>
      </c>
      <c r="W5" s="5">
        <f t="shared" si="10"/>
        <v>0.3549660910726023</v>
      </c>
      <c r="X5" s="5">
        <f t="shared" si="11"/>
        <v>0.33254007728455959</v>
      </c>
      <c r="Y5" s="5">
        <f t="shared" si="12"/>
        <v>0.57326489055115315</v>
      </c>
      <c r="AA5">
        <f t="shared" si="13"/>
        <v>-0.35793227671296229</v>
      </c>
      <c r="AB5">
        <f t="shared" si="14"/>
        <v>-0.3669345775322877</v>
      </c>
      <c r="AC5">
        <f t="shared" si="15"/>
        <v>-0.359679765505316</v>
      </c>
      <c r="AD5">
        <f t="shared" si="16"/>
        <v>-0.36765009872633192</v>
      </c>
      <c r="AE5">
        <f t="shared" si="17"/>
        <v>-0.36612492679586256</v>
      </c>
      <c r="AF5">
        <f t="shared" si="18"/>
        <v>-0.31896881689501555</v>
      </c>
    </row>
    <row r="6" spans="2:34" x14ac:dyDescent="0.25">
      <c r="B6" s="6" t="s">
        <v>13</v>
      </c>
      <c r="C6" s="6">
        <f t="shared" ref="C6:H6" si="19">SUM(C3:C5)</f>
        <v>83.3</v>
      </c>
      <c r="D6" s="6">
        <f t="shared" si="19"/>
        <v>2.1821559999999995</v>
      </c>
      <c r="E6" s="6">
        <f t="shared" si="19"/>
        <v>807.6309</v>
      </c>
      <c r="F6" s="6">
        <f t="shared" si="19"/>
        <v>0.78504400000000008</v>
      </c>
      <c r="G6" s="6">
        <f t="shared" si="19"/>
        <v>148.51866999999999</v>
      </c>
      <c r="H6" s="6">
        <f t="shared" si="19"/>
        <v>1.3930663000000001</v>
      </c>
      <c r="I6" s="2"/>
      <c r="J6" s="2"/>
      <c r="K6" s="2"/>
      <c r="L6" s="2"/>
      <c r="M6" s="2"/>
      <c r="N6" s="2"/>
      <c r="O6" s="2"/>
      <c r="P6" s="2"/>
      <c r="Q6" s="2"/>
      <c r="Z6" s="16" t="s">
        <v>19</v>
      </c>
      <c r="AA6" s="10">
        <f t="shared" ref="AA6:AF6" si="20">SUM(AA3:AA5)</f>
        <v>-1.060545410337058</v>
      </c>
      <c r="AB6" s="10">
        <f t="shared" si="20"/>
        <v>-1.0961130751224728</v>
      </c>
      <c r="AC6" s="10">
        <f t="shared" si="20"/>
        <v>-1.0908682740594222</v>
      </c>
      <c r="AD6" s="10">
        <f t="shared" si="20"/>
        <v>-1.0974384534232804</v>
      </c>
      <c r="AE6" s="10">
        <f t="shared" si="20"/>
        <v>-1.0986035744101652</v>
      </c>
      <c r="AF6" s="10">
        <f t="shared" si="20"/>
        <v>-0.89571298590377069</v>
      </c>
    </row>
    <row r="7" spans="2:34" x14ac:dyDescent="0.25">
      <c r="B7" s="1" t="s">
        <v>20</v>
      </c>
      <c r="C7" s="1">
        <f>MIN(C3:C5)</f>
        <v>20.8</v>
      </c>
      <c r="D7" s="1">
        <f t="shared" ref="D7:H7" si="21">MIN(D3:D5)</f>
        <v>0.65762899999999991</v>
      </c>
      <c r="E7" s="1">
        <f t="shared" si="21"/>
        <v>236.62890999999999</v>
      </c>
      <c r="F7" s="1">
        <f t="shared" si="21"/>
        <v>0.24807299999999999</v>
      </c>
      <c r="G7" s="1">
        <f t="shared" si="21"/>
        <v>49.333349999999996</v>
      </c>
      <c r="H7" s="1">
        <f t="shared" si="21"/>
        <v>0.11869399999999999</v>
      </c>
      <c r="I7" s="1"/>
      <c r="J7" s="1"/>
      <c r="K7" s="1"/>
      <c r="L7" s="1"/>
      <c r="M7" s="1"/>
      <c r="N7" s="1"/>
      <c r="O7" s="1"/>
      <c r="P7" s="1"/>
      <c r="Q7" s="1"/>
      <c r="Z7" s="13" t="s">
        <v>16</v>
      </c>
      <c r="AA7" s="7">
        <f>AA6*(-$AB$1)</f>
        <v>0.96535003410784548</v>
      </c>
      <c r="AB7" s="7">
        <f t="shared" ref="AB7:AF7" si="22">AB6*(-$AB$1)</f>
        <v>0.99772511779504403</v>
      </c>
      <c r="AC7" s="7">
        <f t="shared" si="22"/>
        <v>0.99295109413160132</v>
      </c>
      <c r="AD7" s="7">
        <f t="shared" si="22"/>
        <v>0.99893152911455918</v>
      </c>
      <c r="AE7" s="7">
        <f t="shared" si="22"/>
        <v>0.99999206794058793</v>
      </c>
      <c r="AF7" s="7">
        <f t="shared" si="22"/>
        <v>0.81531309556866349</v>
      </c>
    </row>
    <row r="8" spans="2:34" x14ac:dyDescent="0.25">
      <c r="B8" s="1" t="s">
        <v>21</v>
      </c>
      <c r="C8" s="1">
        <f>MAX(C3:C5)</f>
        <v>38.700000000000003</v>
      </c>
      <c r="D8" s="1">
        <f t="shared" ref="D8:H8" si="23">MAX(D3:D5)</f>
        <v>0.77860099999999988</v>
      </c>
      <c r="E8" s="1">
        <f t="shared" si="23"/>
        <v>315.84652</v>
      </c>
      <c r="F8" s="1">
        <f t="shared" si="23"/>
        <v>0.27866400000000002</v>
      </c>
      <c r="G8" s="1">
        <f t="shared" si="23"/>
        <v>49.796910000000004</v>
      </c>
      <c r="H8" s="1">
        <f t="shared" si="23"/>
        <v>0.79859599999999997</v>
      </c>
      <c r="I8" s="1"/>
      <c r="J8" s="1"/>
      <c r="K8" s="1"/>
      <c r="L8" s="1"/>
      <c r="M8" s="1"/>
      <c r="N8" s="1"/>
      <c r="O8" s="1"/>
      <c r="P8" s="1"/>
      <c r="Q8" s="1"/>
      <c r="Z8" s="9" t="s">
        <v>17</v>
      </c>
      <c r="AA8">
        <f>$AD$1-AA7</f>
        <v>3.4649965892154522E-2</v>
      </c>
      <c r="AB8">
        <f t="shared" ref="AB8:AF8" si="24">$AD$1-AB7</f>
        <v>2.2748822049559747E-3</v>
      </c>
      <c r="AC8">
        <f t="shared" si="24"/>
        <v>7.0489058683986805E-3</v>
      </c>
      <c r="AD8">
        <f t="shared" si="24"/>
        <v>1.0684708854408198E-3</v>
      </c>
      <c r="AE8">
        <f t="shared" si="24"/>
        <v>7.9320594120746435E-6</v>
      </c>
      <c r="AF8">
        <f t="shared" si="24"/>
        <v>0.18468690443133651</v>
      </c>
      <c r="AG8" s="7">
        <f>SUM(AA8:AF8)</f>
        <v>0.22973706134169858</v>
      </c>
      <c r="AH8">
        <v>0.22973706134169858</v>
      </c>
    </row>
    <row r="9" spans="2:34" x14ac:dyDescent="0.25">
      <c r="Z9" s="14" t="s">
        <v>18</v>
      </c>
      <c r="AA9" s="15">
        <f>AA8/$AH$8</f>
        <v>0.15082444987236091</v>
      </c>
      <c r="AB9" s="15">
        <f t="shared" ref="AB9:AF9" si="25">AB8/$AH$8</f>
        <v>9.9021124048088906E-3</v>
      </c>
      <c r="AC9" s="15">
        <f t="shared" si="25"/>
        <v>3.0682493400202921E-2</v>
      </c>
      <c r="AD9" s="15">
        <f t="shared" si="25"/>
        <v>4.6508424857565041E-3</v>
      </c>
      <c r="AE9" s="15">
        <f t="shared" si="25"/>
        <v>3.4526686141758049E-5</v>
      </c>
      <c r="AF9" s="15">
        <f t="shared" si="25"/>
        <v>0.80390557515072902</v>
      </c>
      <c r="AG9" s="7"/>
    </row>
    <row r="10" spans="2:34" x14ac:dyDescent="0.25">
      <c r="AG10" s="7"/>
    </row>
  </sheetData>
  <pageMargins left="0.7" right="0.7" top="0.75" bottom="0.75" header="0.3" footer="0.3"/>
  <pageSetup orientation="portrait" r:id="rId1"/>
  <ignoredErrors>
    <ignoredError sqref="N3:N5 K3: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hassan</cp:lastModifiedBy>
  <dcterms:created xsi:type="dcterms:W3CDTF">2023-04-07T10:03:07Z</dcterms:created>
  <dcterms:modified xsi:type="dcterms:W3CDTF">2023-04-25T11:26:06Z</dcterms:modified>
</cp:coreProperties>
</file>