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PAPER\MATLAB\CASE STUDY\"/>
    </mc:Choice>
  </mc:AlternateContent>
  <xr:revisionPtr revIDLastSave="0" documentId="13_ncr:1_{A574467B-492E-4CC1-B6FF-64A98D85AD4C}" xr6:coauthVersionLast="47" xr6:coauthVersionMax="47" xr10:uidLastSave="{00000000-0000-0000-0000-000000000000}"/>
  <bookViews>
    <workbookView xWindow="14295" yWindow="0" windowWidth="14610" windowHeight="15585" xr2:uid="{D6129A20-1F81-494B-BF6B-C0ED5DF90618}"/>
  </bookViews>
  <sheets>
    <sheet name="Data" sheetId="1" r:id="rId1"/>
    <sheet name="Entr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2" l="1"/>
  <c r="AE5" i="2"/>
  <c r="AD5" i="2"/>
  <c r="AC5" i="2"/>
  <c r="AB5" i="2"/>
  <c r="AA5" i="2"/>
  <c r="AF4" i="2"/>
  <c r="AE4" i="2"/>
  <c r="AD4" i="2"/>
  <c r="AC4" i="2"/>
  <c r="AB4" i="2"/>
  <c r="AA4" i="2"/>
  <c r="AF3" i="2"/>
  <c r="AF6" i="2" s="1"/>
  <c r="AF7" i="2" s="1"/>
  <c r="AF8" i="2" s="1"/>
  <c r="AF9" i="2" s="1"/>
  <c r="AE3" i="2"/>
  <c r="AE6" i="2" s="1"/>
  <c r="AE7" i="2" s="1"/>
  <c r="AE8" i="2" s="1"/>
  <c r="AE9" i="2" s="1"/>
  <c r="AD3" i="2"/>
  <c r="AD6" i="2" s="1"/>
  <c r="AD7" i="2" s="1"/>
  <c r="AD8" i="2" s="1"/>
  <c r="AD9" i="2" s="1"/>
  <c r="AC3" i="2"/>
  <c r="AC6" i="2" s="1"/>
  <c r="AC7" i="2" s="1"/>
  <c r="AC8" i="2" s="1"/>
  <c r="AB3" i="2"/>
  <c r="AB6" i="2" s="1"/>
  <c r="AB7" i="2" s="1"/>
  <c r="AB8" i="2" s="1"/>
  <c r="AA3" i="2"/>
  <c r="AA6" i="2" s="1"/>
  <c r="AA7" i="2" s="1"/>
  <c r="AA8" i="2" s="1"/>
  <c r="AB1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Q5" i="2"/>
  <c r="Q4" i="2"/>
  <c r="Q3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AB9" i="2" l="1"/>
  <c r="AC9" i="2"/>
  <c r="AG8" i="2"/>
  <c r="AA9" i="2"/>
  <c r="C12" i="1" l="1"/>
  <c r="D12" i="1"/>
  <c r="G12" i="1"/>
  <c r="H12" i="1"/>
  <c r="I12" i="1"/>
  <c r="L12" i="1"/>
  <c r="M12" i="1"/>
  <c r="N12" i="1"/>
  <c r="Q12" i="1"/>
  <c r="R12" i="1"/>
  <c r="S12" i="1"/>
  <c r="V12" i="1"/>
  <c r="W12" i="1"/>
  <c r="X12" i="1"/>
  <c r="AA12" i="1"/>
  <c r="AB12" i="1"/>
  <c r="AC12" i="1"/>
  <c r="B12" i="1"/>
</calcChain>
</file>

<file path=xl/sharedStrings.xml><?xml version="1.0" encoding="utf-8"?>
<sst xmlns="http://schemas.openxmlformats.org/spreadsheetml/2006/main" count="47" uniqueCount="24">
  <si>
    <t>NSGA-II</t>
  </si>
  <si>
    <t>Hybrid</t>
  </si>
  <si>
    <t>MID</t>
  </si>
  <si>
    <t>DM</t>
  </si>
  <si>
    <t>NPS</t>
  </si>
  <si>
    <t>SNS</t>
  </si>
  <si>
    <t>RAS</t>
  </si>
  <si>
    <t>SPEA-II</t>
  </si>
  <si>
    <t>QM</t>
  </si>
  <si>
    <t>npop=50</t>
  </si>
  <si>
    <t>+</t>
  </si>
  <si>
    <t>-</t>
  </si>
  <si>
    <t xml:space="preserve"> </t>
  </si>
  <si>
    <t>Sum</t>
  </si>
  <si>
    <t>min</t>
  </si>
  <si>
    <t>max</t>
  </si>
  <si>
    <t>r_ij</t>
  </si>
  <si>
    <t>MOEA/D</t>
  </si>
  <si>
    <t>PESA-II</t>
  </si>
  <si>
    <t>h=</t>
  </si>
  <si>
    <t>sum</t>
  </si>
  <si>
    <t>e_j=</t>
  </si>
  <si>
    <t>1-e_j=</t>
  </si>
  <si>
    <t>w_j=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</si>
</sst>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/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 vertical="center"/>
    </xf>
    <xf numFmtId="0" fontId="3" fillId="6" borderId="0" xfId="0" applyFont="1" applyFill="1" applyAlignment="1">
      <alignment horizontal="right"/>
    </xf>
    <xf numFmtId="0" fontId="3" fillId="6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E12"/>
  <sheetViews>
    <sheetView tabSelected="1" zoomScale="90" zoomScaleNormal="90" workbookViewId="0">
      <selection activeCell="J8" sqref="J8"/>
    </sheetView>
  </sheetViews>
  <sheetFormatPr defaultRowHeight="15" x14ac:dyDescent="0.25"/>
  <cols>
    <col min="1" max="1" width="3" style="2" bestFit="1" customWidth="1"/>
    <col min="2" max="2" width="8" style="1" bestFit="1" customWidth="1"/>
    <col min="3" max="3" width="6.85546875" style="1" bestFit="1" customWidth="1"/>
    <col min="4" max="4" width="6.85546875" style="1" customWidth="1"/>
    <col min="5" max="5" width="2.28515625" style="1" customWidth="1"/>
    <col min="6" max="6" width="3" style="2" bestFit="1" customWidth="1"/>
    <col min="7" max="7" width="8" style="1" bestFit="1" customWidth="1"/>
    <col min="8" max="8" width="6.85546875" style="1" bestFit="1" customWidth="1"/>
    <col min="9" max="9" width="6.85546875" style="1" customWidth="1"/>
    <col min="10" max="10" width="2.28515625" style="1" customWidth="1"/>
    <col min="11" max="11" width="3" style="2" bestFit="1" customWidth="1"/>
    <col min="12" max="12" width="8" style="1" bestFit="1" customWidth="1"/>
    <col min="13" max="13" width="6.85546875" style="1" bestFit="1" customWidth="1"/>
    <col min="14" max="14" width="7.85546875" style="1" customWidth="1"/>
    <col min="15" max="15" width="2" style="1" customWidth="1"/>
    <col min="16" max="16" width="3" style="2" bestFit="1" customWidth="1"/>
    <col min="17" max="17" width="8" style="1" bestFit="1" customWidth="1"/>
    <col min="18" max="18" width="8" style="1" customWidth="1"/>
    <col min="19" max="19" width="7.140625" style="1" customWidth="1"/>
    <col min="20" max="20" width="2.7109375" style="1" customWidth="1"/>
    <col min="21" max="21" width="3" style="2" bestFit="1" customWidth="1"/>
    <col min="22" max="22" width="8" style="1" bestFit="1" customWidth="1"/>
    <col min="23" max="24" width="8" style="1" customWidth="1"/>
    <col min="25" max="25" width="2.7109375" style="1" customWidth="1"/>
    <col min="26" max="26" width="3" style="2" bestFit="1" customWidth="1"/>
    <col min="27" max="16384" width="9.140625" style="1"/>
  </cols>
  <sheetData>
    <row r="1" spans="1:31" x14ac:dyDescent="0.25">
      <c r="B1" s="19" t="s">
        <v>4</v>
      </c>
      <c r="C1" s="19"/>
      <c r="D1" s="19"/>
      <c r="G1" s="20" t="s">
        <v>2</v>
      </c>
      <c r="H1" s="20"/>
      <c r="I1" s="20"/>
      <c r="L1" s="19" t="s">
        <v>3</v>
      </c>
      <c r="M1" s="19"/>
      <c r="N1" s="19"/>
      <c r="Q1" s="19" t="s">
        <v>5</v>
      </c>
      <c r="R1" s="19"/>
      <c r="S1" s="19"/>
      <c r="V1" s="20" t="s">
        <v>6</v>
      </c>
      <c r="W1" s="20"/>
      <c r="X1" s="20"/>
      <c r="AA1" s="19" t="s">
        <v>8</v>
      </c>
      <c r="AB1" s="19"/>
      <c r="AC1" s="19"/>
      <c r="AE1" s="18" t="s">
        <v>9</v>
      </c>
    </row>
    <row r="2" spans="1:31" x14ac:dyDescent="0.25">
      <c r="A2" s="2">
        <v>1</v>
      </c>
      <c r="B2" s="1">
        <v>83</v>
      </c>
      <c r="C2" s="1">
        <v>29</v>
      </c>
      <c r="D2" s="1">
        <v>93</v>
      </c>
      <c r="G2" s="1">
        <v>0.71531</v>
      </c>
      <c r="H2" s="1">
        <v>0.84175999999999995</v>
      </c>
      <c r="I2" s="1">
        <v>0.57889999999999997</v>
      </c>
      <c r="L2" s="1">
        <v>2159.0895</v>
      </c>
      <c r="M2" s="1">
        <v>1865.8181</v>
      </c>
      <c r="N2" s="1">
        <v>5449.2502999999997</v>
      </c>
      <c r="Q2" s="1">
        <v>0.25280000000000002</v>
      </c>
      <c r="R2" s="1">
        <v>0.25081999999999999</v>
      </c>
      <c r="S2" s="1">
        <v>0.20899999999999999</v>
      </c>
      <c r="V2" s="1">
        <v>133.7747</v>
      </c>
      <c r="W2" s="1">
        <v>114.0697</v>
      </c>
      <c r="X2" s="1">
        <v>107.1152</v>
      </c>
      <c r="AA2" s="1">
        <v>1.2E-2</v>
      </c>
      <c r="AB2" s="1">
        <v>0</v>
      </c>
      <c r="AC2" s="1">
        <v>1</v>
      </c>
      <c r="AE2" s="18"/>
    </row>
    <row r="3" spans="1:31" x14ac:dyDescent="0.25">
      <c r="A3" s="2">
        <v>2</v>
      </c>
      <c r="B3" s="1">
        <v>78</v>
      </c>
      <c r="C3" s="1">
        <v>25</v>
      </c>
      <c r="D3" s="1">
        <v>93</v>
      </c>
      <c r="G3" s="1">
        <v>0.68645</v>
      </c>
      <c r="H3" s="1">
        <v>0.89222000000000001</v>
      </c>
      <c r="I3" s="1">
        <v>0.57889999999999997</v>
      </c>
      <c r="L3" s="1">
        <v>4421.0258000000003</v>
      </c>
      <c r="M3" s="1">
        <v>2024.6110000000001</v>
      </c>
      <c r="N3" s="1">
        <v>5449.2502999999997</v>
      </c>
      <c r="Q3" s="1">
        <v>0.22799</v>
      </c>
      <c r="R3" s="1">
        <v>0.27528000000000002</v>
      </c>
      <c r="S3" s="1">
        <v>0.20899999999999999</v>
      </c>
      <c r="V3" s="1">
        <v>124.8781</v>
      </c>
      <c r="W3" s="1">
        <v>94.115499999999997</v>
      </c>
      <c r="X3" s="1">
        <v>107.1152</v>
      </c>
      <c r="AA3" s="1">
        <v>1.2800000000000001E-2</v>
      </c>
      <c r="AB3" s="1">
        <v>0</v>
      </c>
      <c r="AC3" s="1">
        <v>1</v>
      </c>
      <c r="AE3" s="18"/>
    </row>
    <row r="4" spans="1:31" x14ac:dyDescent="0.25">
      <c r="A4" s="2">
        <v>3</v>
      </c>
      <c r="B4" s="1">
        <v>91</v>
      </c>
      <c r="C4" s="1">
        <v>30</v>
      </c>
      <c r="D4" s="1">
        <v>68</v>
      </c>
      <c r="G4" s="1">
        <v>0.79224000000000006</v>
      </c>
      <c r="H4" s="1">
        <v>0.90185999999999999</v>
      </c>
      <c r="I4" s="1">
        <v>0.90349999999999997</v>
      </c>
      <c r="L4" s="1">
        <v>3005.2703000000001</v>
      </c>
      <c r="M4" s="1">
        <v>1784.9319</v>
      </c>
      <c r="N4" s="1">
        <v>3799.5549999999998</v>
      </c>
      <c r="Q4" s="1">
        <v>0.30785000000000001</v>
      </c>
      <c r="R4" s="1">
        <v>0.15060000000000001</v>
      </c>
      <c r="S4" s="1">
        <v>0.16400000000000001</v>
      </c>
      <c r="V4" s="1">
        <v>130.99449999999999</v>
      </c>
      <c r="W4" s="1">
        <v>112.4606</v>
      </c>
      <c r="X4" s="1">
        <v>140.5213</v>
      </c>
      <c r="AA4" s="1">
        <v>0</v>
      </c>
      <c r="AB4" s="1">
        <v>0</v>
      </c>
      <c r="AC4" s="1">
        <v>1</v>
      </c>
      <c r="AE4" s="18"/>
    </row>
    <row r="5" spans="1:31" x14ac:dyDescent="0.25">
      <c r="A5" s="2">
        <v>4</v>
      </c>
      <c r="B5" s="1">
        <v>95</v>
      </c>
      <c r="C5" s="1">
        <v>30</v>
      </c>
      <c r="D5" s="1">
        <v>93</v>
      </c>
      <c r="G5" s="1">
        <v>0.87977000000000005</v>
      </c>
      <c r="H5" s="1">
        <v>0.84211999999999998</v>
      </c>
      <c r="I5" s="1">
        <v>0.57889999999999997</v>
      </c>
      <c r="L5" s="1">
        <v>2428.1095</v>
      </c>
      <c r="M5" s="1">
        <v>1967.7083</v>
      </c>
      <c r="N5" s="1">
        <v>5449.2502999999997</v>
      </c>
      <c r="Q5" s="1">
        <v>0.2422</v>
      </c>
      <c r="R5" s="1">
        <v>0.25535999999999998</v>
      </c>
      <c r="S5" s="1">
        <v>0.20899999999999999</v>
      </c>
      <c r="V5" s="1">
        <v>118.30500000000001</v>
      </c>
      <c r="W5" s="1">
        <v>118.8655</v>
      </c>
      <c r="X5" s="1">
        <v>107.1152</v>
      </c>
      <c r="AA5" s="1">
        <v>0</v>
      </c>
      <c r="AB5" s="1">
        <v>0</v>
      </c>
      <c r="AC5" s="1">
        <v>1</v>
      </c>
      <c r="AE5" s="18"/>
    </row>
    <row r="6" spans="1:31" x14ac:dyDescent="0.25">
      <c r="A6" s="2">
        <v>5</v>
      </c>
      <c r="B6" s="1">
        <v>101</v>
      </c>
      <c r="C6" s="1">
        <v>30</v>
      </c>
      <c r="D6" s="1">
        <v>68</v>
      </c>
      <c r="G6" s="1">
        <v>0.97928000000000004</v>
      </c>
      <c r="H6" s="1">
        <v>0.82143999999999995</v>
      </c>
      <c r="I6" s="1">
        <v>0.90349999999999997</v>
      </c>
      <c r="L6" s="1">
        <v>2438.5095999999999</v>
      </c>
      <c r="M6" s="1">
        <v>1829.2913000000001</v>
      </c>
      <c r="N6" s="1">
        <v>3799.5549999999998</v>
      </c>
      <c r="Q6" s="1">
        <v>0.22864999999999999</v>
      </c>
      <c r="R6" s="1">
        <v>0.26228000000000001</v>
      </c>
      <c r="S6" s="1">
        <v>0.16400000000000001</v>
      </c>
      <c r="V6" s="1">
        <v>155.76070000000001</v>
      </c>
      <c r="W6" s="1">
        <v>116.3004</v>
      </c>
      <c r="X6" s="1">
        <v>140.5213</v>
      </c>
      <c r="AA6" s="1">
        <v>0</v>
      </c>
      <c r="AB6" s="1">
        <v>0</v>
      </c>
      <c r="AC6" s="1">
        <v>1</v>
      </c>
      <c r="AE6" s="18"/>
    </row>
    <row r="7" spans="1:31" x14ac:dyDescent="0.25">
      <c r="A7" s="2">
        <v>6</v>
      </c>
      <c r="B7" s="1">
        <v>97</v>
      </c>
      <c r="C7" s="1">
        <v>27</v>
      </c>
      <c r="D7" s="1">
        <v>135</v>
      </c>
      <c r="G7" s="1">
        <v>0.72148000000000001</v>
      </c>
      <c r="H7" s="1">
        <v>0.92752000000000001</v>
      </c>
      <c r="I7" s="1">
        <v>0.86160000000000003</v>
      </c>
      <c r="L7" s="1">
        <v>5587.2249000000002</v>
      </c>
      <c r="M7" s="1">
        <v>1909.9447</v>
      </c>
      <c r="N7" s="1">
        <v>3186.0774999999999</v>
      </c>
      <c r="Q7" s="1">
        <v>0.36359000000000002</v>
      </c>
      <c r="R7" s="1">
        <v>0.20702000000000001</v>
      </c>
      <c r="S7" s="1">
        <v>0.26440000000000002</v>
      </c>
      <c r="V7" s="1">
        <v>153.21899999999999</v>
      </c>
      <c r="W7" s="1">
        <v>116.6992</v>
      </c>
      <c r="X7" s="1">
        <v>175.23570000000001</v>
      </c>
      <c r="AA7" s="1">
        <v>2.06E-2</v>
      </c>
      <c r="AB7" s="1">
        <v>0</v>
      </c>
      <c r="AC7" s="1">
        <v>1</v>
      </c>
      <c r="AE7" s="18"/>
    </row>
    <row r="8" spans="1:31" x14ac:dyDescent="0.25">
      <c r="A8" s="2">
        <v>7</v>
      </c>
      <c r="B8" s="1">
        <v>53</v>
      </c>
      <c r="C8" s="1">
        <v>25</v>
      </c>
      <c r="D8" s="1">
        <v>123</v>
      </c>
      <c r="G8" s="1">
        <v>0.64549999999999996</v>
      </c>
      <c r="H8" s="1">
        <v>0.75000999999999995</v>
      </c>
      <c r="I8" s="1">
        <v>0.65590000000000004</v>
      </c>
      <c r="L8" s="1">
        <v>2237.9157</v>
      </c>
      <c r="M8" s="1">
        <v>1829.1008999999999</v>
      </c>
      <c r="N8" s="1">
        <v>6499.6724999999997</v>
      </c>
      <c r="Q8" s="1">
        <v>0.17332</v>
      </c>
      <c r="R8" s="1">
        <v>0.31789000000000001</v>
      </c>
      <c r="S8" s="1">
        <v>0.2359</v>
      </c>
      <c r="V8" s="1">
        <v>122.5583</v>
      </c>
      <c r="W8" s="1">
        <v>125.7059</v>
      </c>
      <c r="X8" s="1">
        <v>134.2903</v>
      </c>
      <c r="AA8" s="1">
        <v>0</v>
      </c>
      <c r="AB8" s="1">
        <v>0</v>
      </c>
      <c r="AC8" s="1">
        <v>1</v>
      </c>
      <c r="AE8" s="18"/>
    </row>
    <row r="9" spans="1:31" x14ac:dyDescent="0.25">
      <c r="A9" s="2">
        <v>8</v>
      </c>
      <c r="B9" s="1">
        <v>77</v>
      </c>
      <c r="C9" s="1">
        <v>26</v>
      </c>
      <c r="G9" s="1">
        <v>0.82174000000000003</v>
      </c>
      <c r="H9" s="1">
        <v>0.77508999999999995</v>
      </c>
      <c r="L9" s="1">
        <v>1839.3648000000001</v>
      </c>
      <c r="M9" s="1">
        <v>1632.8586</v>
      </c>
      <c r="Q9" s="1">
        <v>0.31225999999999998</v>
      </c>
      <c r="R9" s="1">
        <v>0.28226000000000001</v>
      </c>
      <c r="V9" s="1">
        <v>136.57220000000001</v>
      </c>
      <c r="W9" s="1">
        <v>128.9699</v>
      </c>
      <c r="AE9" s="18"/>
    </row>
    <row r="10" spans="1:31" x14ac:dyDescent="0.25">
      <c r="A10" s="2">
        <v>9</v>
      </c>
      <c r="B10" s="1">
        <v>34</v>
      </c>
      <c r="C10" s="1">
        <v>26</v>
      </c>
      <c r="G10" s="1">
        <v>0.84157000000000004</v>
      </c>
      <c r="H10" s="1">
        <v>0.91464999999999996</v>
      </c>
      <c r="L10" s="1">
        <v>2460.1030000000001</v>
      </c>
      <c r="M10" s="1">
        <v>1801.0408</v>
      </c>
      <c r="Q10" s="1">
        <v>0.28037000000000001</v>
      </c>
      <c r="R10" s="1">
        <v>0.17019999999999999</v>
      </c>
      <c r="V10" s="1">
        <v>134.86019999999999</v>
      </c>
      <c r="W10" s="1">
        <v>121.7064</v>
      </c>
      <c r="AE10" s="18"/>
    </row>
    <row r="11" spans="1:31" x14ac:dyDescent="0.25">
      <c r="A11" s="2">
        <v>10</v>
      </c>
      <c r="B11" s="1">
        <v>60</v>
      </c>
      <c r="C11" s="1">
        <v>29</v>
      </c>
      <c r="G11" s="1">
        <v>0.82396999999999998</v>
      </c>
      <c r="H11" s="1">
        <v>0.88934999999999997</v>
      </c>
      <c r="L11" s="1">
        <v>2191.8798999999999</v>
      </c>
      <c r="M11" s="1">
        <v>3154.1939000000002</v>
      </c>
      <c r="Q11" s="1">
        <v>0.19599</v>
      </c>
      <c r="R11" s="1">
        <v>0.24364</v>
      </c>
      <c r="V11" s="1">
        <v>134.6978</v>
      </c>
      <c r="W11" s="1">
        <v>119.35169999999999</v>
      </c>
      <c r="AE11" s="18"/>
    </row>
    <row r="12" spans="1:31" x14ac:dyDescent="0.25">
      <c r="B12" s="5">
        <f>SUM(B2:B11)/10</f>
        <v>76.900000000000006</v>
      </c>
      <c r="C12" s="5">
        <f t="shared" ref="C12:AC12" si="0">SUM(C2:C11)/10</f>
        <v>27.7</v>
      </c>
      <c r="D12" s="5">
        <f t="shared" si="0"/>
        <v>67.3</v>
      </c>
      <c r="F12" s="1"/>
      <c r="G12" s="5">
        <f t="shared" si="0"/>
        <v>0.79073099999999996</v>
      </c>
      <c r="H12" s="5">
        <f t="shared" si="0"/>
        <v>0.85560199999999997</v>
      </c>
      <c r="I12" s="5">
        <f t="shared" si="0"/>
        <v>0.50612000000000001</v>
      </c>
      <c r="K12" s="1"/>
      <c r="L12" s="5">
        <f t="shared" si="0"/>
        <v>2876.8493000000003</v>
      </c>
      <c r="M12" s="5">
        <f t="shared" si="0"/>
        <v>1979.9499499999997</v>
      </c>
      <c r="N12" s="5">
        <f t="shared" si="0"/>
        <v>3363.26109</v>
      </c>
      <c r="P12" s="1"/>
      <c r="Q12" s="5">
        <f t="shared" si="0"/>
        <v>0.25850200000000001</v>
      </c>
      <c r="R12" s="5">
        <f t="shared" si="0"/>
        <v>0.241535</v>
      </c>
      <c r="S12" s="5">
        <f t="shared" si="0"/>
        <v>0.14552999999999999</v>
      </c>
      <c r="U12" s="1"/>
      <c r="V12" s="5">
        <f t="shared" si="0"/>
        <v>134.56205</v>
      </c>
      <c r="W12" s="5">
        <f t="shared" si="0"/>
        <v>116.82447999999999</v>
      </c>
      <c r="X12" s="5">
        <f t="shared" si="0"/>
        <v>91.191420000000008</v>
      </c>
      <c r="Z12" s="1"/>
      <c r="AA12" s="5">
        <f t="shared" si="0"/>
        <v>4.5400000000000006E-3</v>
      </c>
      <c r="AB12" s="5">
        <f t="shared" si="0"/>
        <v>0</v>
      </c>
      <c r="AC12" s="5">
        <f t="shared" si="0"/>
        <v>0.7</v>
      </c>
    </row>
  </sheetData>
  <mergeCells count="7">
    <mergeCell ref="AA1:AC1"/>
    <mergeCell ref="AE1:AE11"/>
    <mergeCell ref="B1:D1"/>
    <mergeCell ref="G1:I1"/>
    <mergeCell ref="L1:N1"/>
    <mergeCell ref="Q1:S1"/>
    <mergeCell ref="V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218F-2606-4969-8B7B-6617CAB0479F}">
  <dimension ref="B1:AH9"/>
  <sheetViews>
    <sheetView topLeftCell="U1" workbookViewId="0">
      <selection activeCell="AE11" sqref="AE11"/>
    </sheetView>
  </sheetViews>
  <sheetFormatPr defaultRowHeight="15" x14ac:dyDescent="0.25"/>
  <cols>
    <col min="1" max="1" width="2.140625" customWidth="1"/>
    <col min="9" max="9" width="2.140625" customWidth="1"/>
    <col min="16" max="16" width="2.85546875" customWidth="1"/>
    <col min="18" max="18" width="2.7109375" customWidth="1"/>
  </cols>
  <sheetData>
    <row r="1" spans="2:34" x14ac:dyDescent="0.25">
      <c r="C1" s="3" t="s">
        <v>10</v>
      </c>
      <c r="D1" s="4" t="s">
        <v>11</v>
      </c>
      <c r="E1" s="3" t="s">
        <v>10</v>
      </c>
      <c r="F1" s="3" t="s">
        <v>10</v>
      </c>
      <c r="G1" s="4" t="s">
        <v>11</v>
      </c>
      <c r="H1" s="3" t="s">
        <v>10</v>
      </c>
      <c r="S1" s="7" t="s">
        <v>16</v>
      </c>
      <c r="AA1" s="9" t="s">
        <v>19</v>
      </c>
      <c r="AB1" s="10">
        <f>1/LN(3)</f>
        <v>0.91023922662683732</v>
      </c>
      <c r="AD1">
        <v>1</v>
      </c>
    </row>
    <row r="2" spans="2:34" x14ac:dyDescent="0.25">
      <c r="B2" s="1" t="s">
        <v>12</v>
      </c>
      <c r="C2" s="1" t="s">
        <v>4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8</v>
      </c>
      <c r="J2" s="1" t="s">
        <v>4</v>
      </c>
      <c r="K2" s="1" t="s">
        <v>2</v>
      </c>
      <c r="L2" s="1" t="s">
        <v>3</v>
      </c>
      <c r="M2" s="1" t="s">
        <v>5</v>
      </c>
      <c r="N2" s="1" t="s">
        <v>6</v>
      </c>
      <c r="O2" s="1" t="s">
        <v>8</v>
      </c>
      <c r="T2" s="1" t="s">
        <v>4</v>
      </c>
      <c r="U2" s="1" t="s">
        <v>2</v>
      </c>
      <c r="V2" s="1" t="s">
        <v>3</v>
      </c>
      <c r="W2" s="1" t="s">
        <v>5</v>
      </c>
      <c r="X2" s="1" t="s">
        <v>6</v>
      </c>
      <c r="Y2" s="1" t="s">
        <v>8</v>
      </c>
    </row>
    <row r="3" spans="2:34" x14ac:dyDescent="0.25">
      <c r="B3" s="1" t="s">
        <v>7</v>
      </c>
      <c r="C3" s="1">
        <v>76.900000000000006</v>
      </c>
      <c r="D3" s="1">
        <v>0.79073099999999996</v>
      </c>
      <c r="E3" s="1">
        <v>2876.8493000000003</v>
      </c>
      <c r="F3" s="1">
        <v>0.25850200000000001</v>
      </c>
      <c r="G3" s="1">
        <v>134.56205</v>
      </c>
      <c r="H3" s="1">
        <v>0.40576000000000001</v>
      </c>
      <c r="J3" s="1">
        <f>(C3-C$7)/(C$8-C$7)</f>
        <v>1</v>
      </c>
      <c r="K3" s="1">
        <f>(D$8-D3)/(D$8-D$7)</f>
        <v>1</v>
      </c>
      <c r="L3" s="1">
        <f>(E3-E$7)/(E$8-E$7)</f>
        <v>1</v>
      </c>
      <c r="M3" s="1">
        <f>(F3-F$7)/(F$8-F$7)</f>
        <v>1</v>
      </c>
      <c r="N3" s="1">
        <f>(G$8-G3)/(G$8-G$7)</f>
        <v>5.4895502092942035E-2</v>
      </c>
      <c r="O3" s="1">
        <f>(H3-H$7)/(H$8-H$7)</f>
        <v>0.38417978546119375</v>
      </c>
      <c r="Q3" s="1">
        <f>SQRT(J3+K3^2+L3+M3+N3^2+O3^2)</f>
        <v>2.0373040086612124</v>
      </c>
      <c r="S3" s="1" t="s">
        <v>17</v>
      </c>
      <c r="T3" s="8">
        <f>C3/$C$6</f>
        <v>0.43495475113122173</v>
      </c>
      <c r="U3" s="8">
        <f>D3/$D$6</f>
        <v>0.31536522623486951</v>
      </c>
      <c r="V3" s="8">
        <f>E3/$E$6</f>
        <v>0.38195335930461033</v>
      </c>
      <c r="W3" s="8">
        <f>F3/$F$6</f>
        <v>0.35816300516526633</v>
      </c>
      <c r="X3" s="8">
        <f>G3/$G$6</f>
        <v>0.34772455910704164</v>
      </c>
      <c r="Y3" s="8">
        <f>H3/$H$6</f>
        <v>0.29825425410709688</v>
      </c>
      <c r="AA3">
        <f>T3*LN(T3)</f>
        <v>-0.36210560377211848</v>
      </c>
      <c r="AB3">
        <f t="shared" ref="AB3:AF5" si="0">U3*LN(U3)</f>
        <v>-0.36393899677198266</v>
      </c>
      <c r="AC3">
        <f t="shared" si="0"/>
        <v>-0.36761359797319193</v>
      </c>
      <c r="AD3">
        <f t="shared" si="0"/>
        <v>-0.36774998101419282</v>
      </c>
      <c r="AE3">
        <f t="shared" si="0"/>
        <v>-0.36731696357758076</v>
      </c>
      <c r="AF3">
        <f t="shared" si="0"/>
        <v>-0.36083066734982788</v>
      </c>
    </row>
    <row r="4" spans="2:34" x14ac:dyDescent="0.25">
      <c r="B4" s="1" t="s">
        <v>0</v>
      </c>
      <c r="C4" s="1">
        <v>27.7</v>
      </c>
      <c r="D4" s="1">
        <v>0.85560199999999997</v>
      </c>
      <c r="E4" s="1">
        <v>1979.9499499999997</v>
      </c>
      <c r="F4" s="1">
        <v>0.241535</v>
      </c>
      <c r="G4" s="1">
        <v>116.82447999999999</v>
      </c>
      <c r="H4" s="1">
        <v>0.16831000000000002</v>
      </c>
      <c r="J4" s="1">
        <f t="shared" ref="J4:J5" si="1">(C4-C$7)/(C$8-C$7)</f>
        <v>0</v>
      </c>
      <c r="K4" s="1">
        <f t="shared" ref="K4:K5" si="2">(D$8-D4)/(D$8-D$7)</f>
        <v>7.7042369746465209E-2</v>
      </c>
      <c r="L4" s="1">
        <f t="shared" ref="L4:M5" si="3">(E4-E$7)/(E$8-E$7)</f>
        <v>0</v>
      </c>
      <c r="M4" s="1">
        <f t="shared" si="3"/>
        <v>0.53887756488653316</v>
      </c>
      <c r="N4" s="1">
        <f t="shared" ref="N4:N5" si="4">(G$8-G4)/(G$8-G$7)</f>
        <v>1</v>
      </c>
      <c r="O4" s="1">
        <f t="shared" ref="O4:O5" si="5">(H4-H$7)/(H$8-H$7)</f>
        <v>0</v>
      </c>
      <c r="Q4" s="1">
        <f t="shared" ref="Q4:Q5" si="6">SQRT(J4+K4^2+L4+M4+N4^2+O4^2)</f>
        <v>1.242905101615841</v>
      </c>
      <c r="S4" s="1" t="s">
        <v>0</v>
      </c>
      <c r="T4" s="8">
        <f t="shared" ref="T4:T5" si="7">C4/$C$6</f>
        <v>0.15667420814479638</v>
      </c>
      <c r="U4" s="8">
        <f t="shared" ref="U4:U5" si="8">D4/$D$6</f>
        <v>0.34123756156898721</v>
      </c>
      <c r="V4" s="8">
        <f t="shared" ref="V4:V5" si="9">E4/$E$6</f>
        <v>0.26287387895413744</v>
      </c>
      <c r="W4" s="8">
        <f t="shared" ref="W4:W5" si="10">F4/$F$6</f>
        <v>0.33465466979981817</v>
      </c>
      <c r="X4" s="8">
        <f t="shared" ref="X4:X5" si="11">G4/$G$6</f>
        <v>0.30188853990340819</v>
      </c>
      <c r="Y4" s="8">
        <f t="shared" ref="Y4:Y5" si="12">H4/$H$6</f>
        <v>0.12371641736190231</v>
      </c>
      <c r="AA4">
        <f t="shared" ref="AA4:AA5" si="13">T4*LN(T4)</f>
        <v>-0.2904092342487779</v>
      </c>
      <c r="AB4">
        <f t="shared" si="0"/>
        <v>-0.36689056711025547</v>
      </c>
      <c r="AC4">
        <f t="shared" si="0"/>
        <v>-0.35122077128394619</v>
      </c>
      <c r="AD4">
        <f t="shared" si="0"/>
        <v>-0.3663317807942767</v>
      </c>
      <c r="AE4">
        <f t="shared" si="0"/>
        <v>-0.36157112020729937</v>
      </c>
      <c r="AF4">
        <f t="shared" si="0"/>
        <v>-0.25853802727616293</v>
      </c>
    </row>
    <row r="5" spans="2:34" x14ac:dyDescent="0.25">
      <c r="B5" s="1" t="s">
        <v>1</v>
      </c>
      <c r="C5" s="1">
        <v>72.2</v>
      </c>
      <c r="D5" s="1">
        <v>0.86101700000000003</v>
      </c>
      <c r="E5" s="1">
        <v>2675.1394799999998</v>
      </c>
      <c r="F5" s="1">
        <v>0.22170700000000002</v>
      </c>
      <c r="G5" s="1">
        <v>135.59232</v>
      </c>
      <c r="H5" s="1">
        <v>0.78637999999999997</v>
      </c>
      <c r="J5" s="1">
        <f t="shared" si="1"/>
        <v>0.90447154471544711</v>
      </c>
      <c r="K5" s="1">
        <f t="shared" si="2"/>
        <v>0</v>
      </c>
      <c r="L5" s="1">
        <f t="shared" si="3"/>
        <v>0.77510317071809631</v>
      </c>
      <c r="M5" s="1">
        <f t="shared" si="3"/>
        <v>0</v>
      </c>
      <c r="N5" s="1">
        <f t="shared" si="4"/>
        <v>0</v>
      </c>
      <c r="O5" s="1">
        <f t="shared" si="5"/>
        <v>1</v>
      </c>
      <c r="Q5" s="1">
        <f t="shared" si="6"/>
        <v>1.6369406572730556</v>
      </c>
      <c r="S5" s="1" t="s">
        <v>18</v>
      </c>
      <c r="T5" s="8">
        <f t="shared" si="7"/>
        <v>0.40837104072398189</v>
      </c>
      <c r="U5" s="8">
        <f t="shared" si="8"/>
        <v>0.34339721219614339</v>
      </c>
      <c r="V5" s="8">
        <f t="shared" si="9"/>
        <v>0.35517276174125223</v>
      </c>
      <c r="W5" s="8">
        <f t="shared" si="10"/>
        <v>0.30718232503491544</v>
      </c>
      <c r="X5" s="8">
        <f t="shared" si="11"/>
        <v>0.35038690098955022</v>
      </c>
      <c r="Y5" s="8">
        <f t="shared" si="12"/>
        <v>0.57802932853100064</v>
      </c>
      <c r="AA5">
        <f t="shared" si="13"/>
        <v>-0.36572857087558741</v>
      </c>
      <c r="AB5">
        <f t="shared" si="0"/>
        <v>-0.36704610212251959</v>
      </c>
      <c r="AC5">
        <f t="shared" si="0"/>
        <v>-0.36765742353895275</v>
      </c>
      <c r="AD5">
        <f t="shared" si="0"/>
        <v>-0.36257154198019281</v>
      </c>
      <c r="AE5">
        <f t="shared" si="0"/>
        <v>-0.36745680603631009</v>
      </c>
      <c r="AF5">
        <f t="shared" si="0"/>
        <v>-0.31683560323945381</v>
      </c>
    </row>
    <row r="6" spans="2:34" x14ac:dyDescent="0.25">
      <c r="B6" s="6" t="s">
        <v>13</v>
      </c>
      <c r="C6" s="6">
        <f t="shared" ref="C6:H6" si="14">SUM(C3:C5)</f>
        <v>176.8</v>
      </c>
      <c r="D6" s="6">
        <f t="shared" si="14"/>
        <v>2.5073499999999997</v>
      </c>
      <c r="E6" s="6">
        <f t="shared" si="14"/>
        <v>7531.9387299999999</v>
      </c>
      <c r="F6" s="6">
        <f t="shared" si="14"/>
        <v>0.72174400000000005</v>
      </c>
      <c r="G6" s="6">
        <f t="shared" si="14"/>
        <v>386.97884999999997</v>
      </c>
      <c r="H6" s="6">
        <f t="shared" si="14"/>
        <v>1.3604500000000002</v>
      </c>
      <c r="Z6" s="11" t="s">
        <v>20</v>
      </c>
      <c r="AA6" s="12">
        <f t="shared" ref="AA6:AF6" si="15">SUM(AA3:AA5)</f>
        <v>-1.0182434088964838</v>
      </c>
      <c r="AB6" s="12">
        <f t="shared" si="15"/>
        <v>-1.0978756660047577</v>
      </c>
      <c r="AC6" s="12">
        <f t="shared" si="15"/>
        <v>-1.0864917927960909</v>
      </c>
      <c r="AD6" s="12">
        <f t="shared" si="15"/>
        <v>-1.0966533037886623</v>
      </c>
      <c r="AE6" s="12">
        <f t="shared" si="15"/>
        <v>-1.0963448898211903</v>
      </c>
      <c r="AF6" s="12">
        <f t="shared" si="15"/>
        <v>-0.93620429786544468</v>
      </c>
    </row>
    <row r="7" spans="2:34" x14ac:dyDescent="0.25">
      <c r="B7" s="1" t="s">
        <v>14</v>
      </c>
      <c r="C7" s="1">
        <f t="shared" ref="C7:H7" si="16">MIN(C3:C5)</f>
        <v>27.7</v>
      </c>
      <c r="D7" s="1">
        <f t="shared" si="16"/>
        <v>0.79073099999999996</v>
      </c>
      <c r="E7" s="1">
        <f t="shared" si="16"/>
        <v>1979.9499499999997</v>
      </c>
      <c r="F7" s="1">
        <f t="shared" si="16"/>
        <v>0.22170700000000002</v>
      </c>
      <c r="G7" s="1">
        <f t="shared" si="16"/>
        <v>116.82447999999999</v>
      </c>
      <c r="H7" s="1">
        <f t="shared" si="16"/>
        <v>0.16831000000000002</v>
      </c>
      <c r="Z7" s="13" t="s">
        <v>21</v>
      </c>
      <c r="AA7" s="14">
        <f>AA6*(-$AB$1)</f>
        <v>0.92684509303180984</v>
      </c>
      <c r="AB7" s="14">
        <f t="shared" ref="AB7:AF7" si="17">AB6*(-$AB$1)</f>
        <v>0.99932949715659458</v>
      </c>
      <c r="AC7" s="14">
        <f t="shared" si="17"/>
        <v>0.98896744921111968</v>
      </c>
      <c r="AD7" s="14">
        <f t="shared" si="17"/>
        <v>0.99821685511835812</v>
      </c>
      <c r="AE7" s="14">
        <f t="shared" si="17"/>
        <v>0.99793612462712544</v>
      </c>
      <c r="AF7" s="14">
        <f t="shared" si="17"/>
        <v>0.8521698760537636</v>
      </c>
    </row>
    <row r="8" spans="2:34" x14ac:dyDescent="0.25">
      <c r="B8" s="1" t="s">
        <v>15</v>
      </c>
      <c r="C8" s="1">
        <f t="shared" ref="C8:H8" si="18">MAX(C3:C5)</f>
        <v>76.900000000000006</v>
      </c>
      <c r="D8" s="1">
        <f t="shared" si="18"/>
        <v>0.86101700000000003</v>
      </c>
      <c r="E8" s="1">
        <f t="shared" si="18"/>
        <v>2876.8493000000003</v>
      </c>
      <c r="F8" s="1">
        <f t="shared" si="18"/>
        <v>0.25850200000000001</v>
      </c>
      <c r="G8" s="1">
        <f t="shared" si="18"/>
        <v>135.59232</v>
      </c>
      <c r="H8" s="1">
        <f t="shared" si="18"/>
        <v>0.78637999999999997</v>
      </c>
      <c r="Z8" s="15" t="s">
        <v>22</v>
      </c>
      <c r="AA8">
        <f>$AD$1-AA7</f>
        <v>7.3154906968190159E-2</v>
      </c>
      <c r="AB8">
        <f t="shared" ref="AB8:AF8" si="19">$AD$1-AB7</f>
        <v>6.7050284340541833E-4</v>
      </c>
      <c r="AC8">
        <f t="shared" si="19"/>
        <v>1.1032550788880324E-2</v>
      </c>
      <c r="AD8">
        <f t="shared" si="19"/>
        <v>1.7831448816418849E-3</v>
      </c>
      <c r="AE8">
        <f t="shared" si="19"/>
        <v>2.0638753728745574E-3</v>
      </c>
      <c r="AF8">
        <f t="shared" si="19"/>
        <v>0.1478301239462364</v>
      </c>
      <c r="AG8" s="14">
        <f>SUM(AA8:AF8)</f>
        <v>0.23653510480122875</v>
      </c>
      <c r="AH8">
        <v>0.23653510480122875</v>
      </c>
    </row>
    <row r="9" spans="2:34" x14ac:dyDescent="0.25">
      <c r="Z9" s="16" t="s">
        <v>23</v>
      </c>
      <c r="AA9" s="17">
        <f>AA8/$AH$8</f>
        <v>0.30927716640481578</v>
      </c>
      <c r="AB9" s="17">
        <f t="shared" ref="AB9:AF9" si="20">AB8/$AH$8</f>
        <v>2.8346863945158266E-3</v>
      </c>
      <c r="AC9" s="17">
        <f t="shared" si="20"/>
        <v>4.6642340037228218E-2</v>
      </c>
      <c r="AD9" s="17">
        <f t="shared" si="20"/>
        <v>7.5386056676041511E-3</v>
      </c>
      <c r="AE9" s="17">
        <f t="shared" si="20"/>
        <v>8.7254506032367844E-3</v>
      </c>
      <c r="AF9" s="17">
        <f t="shared" si="20"/>
        <v>0.62498175089259922</v>
      </c>
      <c r="AG9" s="14"/>
    </row>
  </sheetData>
  <pageMargins left="0.7" right="0.7" top="0.75" bottom="0.75" header="0.3" footer="0.3"/>
  <ignoredErrors>
    <ignoredError sqref="N3:N5 K3: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hassan</cp:lastModifiedBy>
  <dcterms:created xsi:type="dcterms:W3CDTF">2023-04-07T10:03:07Z</dcterms:created>
  <dcterms:modified xsi:type="dcterms:W3CDTF">2023-05-06T17:51:16Z</dcterms:modified>
</cp:coreProperties>
</file>