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rzaminDigital\Desktop\PAPER\MATLAB\Sensitivity Analysis\"/>
    </mc:Choice>
  </mc:AlternateContent>
  <xr:revisionPtr revIDLastSave="0" documentId="13_ncr:1_{575747CB-6B1E-4DB1-809B-960BA57D2371}" xr6:coauthVersionLast="47" xr6:coauthVersionMax="47" xr10:uidLastSave="{00000000-0000-0000-0000-000000000000}"/>
  <bookViews>
    <workbookView xWindow="-120" yWindow="-120" windowWidth="29040" windowHeight="15720" activeTab="2" xr2:uid="{20D8FD35-607E-478C-A7D4-3B7328D000D0}"/>
  </bookViews>
  <sheets>
    <sheet name="Machine" sheetId="1" r:id="rId1"/>
    <sheet name="Job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3" l="1"/>
  <c r="Y27" i="3"/>
  <c r="W27" i="3"/>
  <c r="M27" i="3"/>
  <c r="N27" i="3"/>
  <c r="L27" i="3"/>
  <c r="X25" i="3"/>
  <c r="Y25" i="3"/>
  <c r="W25" i="3"/>
  <c r="X20" i="3"/>
  <c r="Y20" i="3"/>
  <c r="W20" i="3"/>
  <c r="X15" i="3"/>
  <c r="Y15" i="3"/>
  <c r="W15" i="3"/>
  <c r="M25" i="3"/>
  <c r="N25" i="3"/>
  <c r="L25" i="3"/>
  <c r="M20" i="3"/>
  <c r="N20" i="3"/>
  <c r="L20" i="3"/>
  <c r="M15" i="3"/>
  <c r="N15" i="3"/>
  <c r="L15" i="3"/>
  <c r="Y24" i="3"/>
  <c r="X24" i="3"/>
  <c r="W24" i="3"/>
  <c r="N24" i="3"/>
  <c r="M24" i="3"/>
  <c r="L24" i="3"/>
  <c r="Y23" i="3"/>
  <c r="X23" i="3"/>
  <c r="W23" i="3"/>
  <c r="N23" i="3"/>
  <c r="M23" i="3"/>
  <c r="L23" i="3"/>
  <c r="Y22" i="3"/>
  <c r="X22" i="3"/>
  <c r="W22" i="3"/>
  <c r="N22" i="3"/>
  <c r="M22" i="3"/>
  <c r="L22" i="3"/>
  <c r="Y19" i="3"/>
  <c r="X19" i="3"/>
  <c r="W19" i="3"/>
  <c r="N19" i="3"/>
  <c r="M19" i="3"/>
  <c r="L19" i="3"/>
  <c r="Y18" i="3"/>
  <c r="X18" i="3"/>
  <c r="W18" i="3"/>
  <c r="N18" i="3"/>
  <c r="M18" i="3"/>
  <c r="L18" i="3"/>
  <c r="Y17" i="3"/>
  <c r="X17" i="3"/>
  <c r="W17" i="3"/>
  <c r="N17" i="3"/>
  <c r="M17" i="3"/>
  <c r="L17" i="3"/>
  <c r="Y14" i="3"/>
  <c r="X14" i="3"/>
  <c r="W14" i="3"/>
  <c r="N14" i="3"/>
  <c r="M14" i="3"/>
  <c r="L14" i="3"/>
  <c r="Y13" i="3"/>
  <c r="X13" i="3"/>
  <c r="W13" i="3"/>
  <c r="N13" i="3"/>
  <c r="M13" i="3"/>
  <c r="L13" i="3"/>
  <c r="Y12" i="3"/>
  <c r="X12" i="3"/>
  <c r="W12" i="3"/>
  <c r="N12" i="3"/>
  <c r="M12" i="3"/>
  <c r="L12" i="3"/>
  <c r="N61" i="2"/>
  <c r="O61" i="2"/>
  <c r="M61" i="2"/>
  <c r="N59" i="2"/>
  <c r="O59" i="2"/>
  <c r="M59" i="2"/>
  <c r="J59" i="2"/>
  <c r="K59" i="2"/>
  <c r="I59" i="2"/>
  <c r="J57" i="2"/>
  <c r="K57" i="2"/>
  <c r="I57" i="2"/>
  <c r="F65" i="2"/>
  <c r="G65" i="2"/>
  <c r="E65" i="2"/>
  <c r="F63" i="2"/>
  <c r="G63" i="2"/>
  <c r="E63" i="2"/>
  <c r="B55" i="2"/>
  <c r="A55" i="2"/>
  <c r="C52" i="2"/>
  <c r="C55" i="2" s="1"/>
  <c r="B52" i="2"/>
  <c r="A52" i="2"/>
  <c r="N34" i="2"/>
  <c r="O34" i="2"/>
  <c r="M34" i="2"/>
  <c r="N33" i="2"/>
  <c r="O33" i="2"/>
  <c r="M33" i="2"/>
  <c r="J29" i="2"/>
  <c r="K29" i="2"/>
  <c r="I29" i="2"/>
  <c r="J27" i="2"/>
  <c r="K27" i="2"/>
  <c r="I27" i="2"/>
  <c r="F30" i="2"/>
  <c r="G30" i="2"/>
  <c r="E30" i="2"/>
  <c r="F28" i="2"/>
  <c r="G28" i="2"/>
  <c r="E28" i="2"/>
  <c r="C23" i="2"/>
  <c r="C25" i="2" s="1"/>
  <c r="B23" i="2"/>
  <c r="B25" i="2" s="1"/>
  <c r="A23" i="2"/>
  <c r="A25" i="2" s="1"/>
  <c r="N8" i="2"/>
  <c r="N10" i="2" s="1"/>
  <c r="O8" i="2"/>
  <c r="O10" i="2" s="1"/>
  <c r="M8" i="2"/>
  <c r="M10" i="2" s="1"/>
  <c r="J5" i="2"/>
  <c r="J7" i="2" s="1"/>
  <c r="K5" i="2"/>
  <c r="K7" i="2" s="1"/>
  <c r="I5" i="2"/>
  <c r="I7" i="2" s="1"/>
  <c r="F5" i="2"/>
  <c r="F7" i="2" s="1"/>
  <c r="G5" i="2"/>
  <c r="G7" i="2" s="1"/>
  <c r="E5" i="2"/>
  <c r="E7" i="2" s="1"/>
  <c r="C5" i="2"/>
  <c r="C7" i="2" s="1"/>
  <c r="B5" i="2"/>
  <c r="B7" i="2" s="1"/>
  <c r="A5" i="2"/>
  <c r="A7" i="2" s="1"/>
  <c r="F49" i="1"/>
  <c r="G49" i="1"/>
  <c r="E49" i="1"/>
  <c r="F46" i="1"/>
  <c r="G46" i="1"/>
  <c r="E46" i="1"/>
  <c r="N73" i="1"/>
  <c r="O73" i="1"/>
  <c r="M73" i="1"/>
  <c r="J69" i="1"/>
  <c r="K69" i="1"/>
  <c r="I69" i="1"/>
  <c r="B61" i="1"/>
  <c r="C61" i="1"/>
  <c r="A61" i="1"/>
  <c r="N71" i="1"/>
  <c r="O71" i="1"/>
  <c r="M71" i="1"/>
  <c r="J67" i="1"/>
  <c r="K67" i="1"/>
  <c r="I67" i="1"/>
  <c r="B59" i="1"/>
  <c r="C59" i="1"/>
  <c r="A59" i="1"/>
  <c r="N27" i="1"/>
  <c r="O27" i="1"/>
  <c r="N26" i="1"/>
  <c r="O26" i="1"/>
  <c r="M26" i="1"/>
  <c r="M27" i="1" s="1"/>
  <c r="B7" i="1"/>
  <c r="C7" i="1"/>
  <c r="A7" i="1"/>
  <c r="J24" i="1"/>
  <c r="J26" i="1" s="1"/>
  <c r="K24" i="1"/>
  <c r="K26" i="1" s="1"/>
  <c r="I24" i="1"/>
  <c r="I26" i="1" s="1"/>
  <c r="F23" i="1"/>
  <c r="F25" i="1" s="1"/>
  <c r="G23" i="1"/>
  <c r="G25" i="1" s="1"/>
  <c r="E23" i="1"/>
  <c r="E25" i="1" s="1"/>
  <c r="B23" i="1"/>
  <c r="B25" i="1" s="1"/>
  <c r="C23" i="1"/>
  <c r="C25" i="1" s="1"/>
  <c r="A23" i="1"/>
  <c r="A25" i="1" s="1"/>
  <c r="N10" i="1"/>
  <c r="N12" i="1" s="1"/>
  <c r="O10" i="1"/>
  <c r="O12" i="1" s="1"/>
  <c r="M10" i="1"/>
  <c r="M12" i="1" s="1"/>
  <c r="J6" i="1"/>
  <c r="J8" i="1" s="1"/>
  <c r="K6" i="1"/>
  <c r="K8" i="1" s="1"/>
  <c r="I6" i="1"/>
  <c r="I8" i="1" s="1"/>
  <c r="F5" i="1"/>
  <c r="F7" i="1" s="1"/>
  <c r="G5" i="1"/>
  <c r="G7" i="1" s="1"/>
  <c r="E5" i="1"/>
  <c r="E7" i="1" s="1"/>
</calcChain>
</file>

<file path=xl/sharedStrings.xml><?xml version="1.0" encoding="utf-8"?>
<sst xmlns="http://schemas.openxmlformats.org/spreadsheetml/2006/main" count="26" uniqueCount="13">
  <si>
    <t>SMALL</t>
  </si>
  <si>
    <t>MEDIUM</t>
  </si>
  <si>
    <t>LARGE</t>
  </si>
  <si>
    <t>f1</t>
  </si>
  <si>
    <t>f2</t>
  </si>
  <si>
    <t>f3</t>
  </si>
  <si>
    <t>I</t>
  </si>
  <si>
    <t>f1m</t>
  </si>
  <si>
    <t>f2m</t>
  </si>
  <si>
    <t>f3m</t>
  </si>
  <si>
    <t>f1l</t>
  </si>
  <si>
    <t>f2l</t>
  </si>
  <si>
    <t>f3l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</si>
</sst>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0" fontId="0" fillId="2" borderId="0" xfId="1" applyNumberFormat="1" applyFont="1" applyFill="1"/>
    <xf numFmtId="0" fontId="0" fillId="2" borderId="0" xfId="0" applyFill="1"/>
    <xf numFmtId="0" fontId="3" fillId="2" borderId="0" xfId="0" applyFont="1" applyFill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Machine!$R$22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Machine!$Q$23:$Q$28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Machine!$R$23:$R$28</c:f>
              <c:numCache>
                <c:formatCode>General</c:formatCode>
                <c:ptCount val="6"/>
                <c:pt idx="0">
                  <c:v>31.17</c:v>
                </c:pt>
                <c:pt idx="1">
                  <c:v>26.08</c:v>
                </c:pt>
                <c:pt idx="2">
                  <c:v>13.06</c:v>
                </c:pt>
                <c:pt idx="3">
                  <c:v>13.17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A5-4FFA-B2EE-B61F96A7A553}"/>
            </c:ext>
          </c:extLst>
        </c:ser>
        <c:ser>
          <c:idx val="1"/>
          <c:order val="1"/>
          <c:tx>
            <c:strRef>
              <c:f>Machine!$S$22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Machine!$Q$23:$Q$28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Machine!$S$23:$S$28</c:f>
              <c:numCache>
                <c:formatCode>General</c:formatCode>
                <c:ptCount val="6"/>
                <c:pt idx="0">
                  <c:v>117.33</c:v>
                </c:pt>
                <c:pt idx="1">
                  <c:v>97.08</c:v>
                </c:pt>
                <c:pt idx="2">
                  <c:v>54.44</c:v>
                </c:pt>
                <c:pt idx="3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FFA-B2EE-B61F96A7A553}"/>
            </c:ext>
          </c:extLst>
        </c:ser>
        <c:ser>
          <c:idx val="2"/>
          <c:order val="2"/>
          <c:tx>
            <c:strRef>
              <c:f>Machine!$T$22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Machine!$Q$23:$Q$28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Machine!$T$23:$T$28</c:f>
              <c:numCache>
                <c:formatCode>General</c:formatCode>
                <c:ptCount val="6"/>
                <c:pt idx="0">
                  <c:v>71.33</c:v>
                </c:pt>
                <c:pt idx="1">
                  <c:v>75.67</c:v>
                </c:pt>
                <c:pt idx="2">
                  <c:v>79.5</c:v>
                </c:pt>
                <c:pt idx="3">
                  <c:v>79.64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FFA-B2EE-B61F96A7A553}"/>
            </c:ext>
          </c:extLst>
        </c:ser>
        <c:ser>
          <c:idx val="3"/>
          <c:order val="3"/>
          <c:tx>
            <c:strRef>
              <c:f>Machine!$U$22</c:f>
              <c:strCache>
                <c:ptCount val="1"/>
                <c:pt idx="0">
                  <c:v>f1m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Machine!$Q$23:$Q$29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Machine!$U$23:$U$29</c:f>
              <c:numCache>
                <c:formatCode>General</c:formatCode>
                <c:ptCount val="7"/>
                <c:pt idx="3">
                  <c:v>20.67</c:v>
                </c:pt>
                <c:pt idx="4">
                  <c:v>16.53</c:v>
                </c:pt>
                <c:pt idx="5">
                  <c:v>17.059999999999999</c:v>
                </c:pt>
                <c:pt idx="6">
                  <c:v>15.67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A5-4FFA-B2EE-B61F96A7A553}"/>
            </c:ext>
          </c:extLst>
        </c:ser>
        <c:ser>
          <c:idx val="4"/>
          <c:order val="4"/>
          <c:tx>
            <c:strRef>
              <c:f>Machine!$V$22</c:f>
              <c:strCache>
                <c:ptCount val="1"/>
                <c:pt idx="0">
                  <c:v>f2m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Machine!$Q$23:$Q$29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Machine!$V$23:$V$29</c:f>
              <c:numCache>
                <c:formatCode>General</c:formatCode>
                <c:ptCount val="7"/>
                <c:pt idx="3">
                  <c:v>152</c:v>
                </c:pt>
                <c:pt idx="4">
                  <c:v>118.86</c:v>
                </c:pt>
                <c:pt idx="5">
                  <c:v>122.19</c:v>
                </c:pt>
                <c:pt idx="6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A5-4FFA-B2EE-B61F96A7A553}"/>
            </c:ext>
          </c:extLst>
        </c:ser>
        <c:ser>
          <c:idx val="5"/>
          <c:order val="5"/>
          <c:tx>
            <c:strRef>
              <c:f>Machine!$W$22</c:f>
              <c:strCache>
                <c:ptCount val="1"/>
                <c:pt idx="0">
                  <c:v>f3m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Machine!$Q$23:$Q$29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Machine!$W$23:$W$29</c:f>
              <c:numCache>
                <c:formatCode>General</c:formatCode>
                <c:ptCount val="7"/>
                <c:pt idx="3">
                  <c:v>154.78</c:v>
                </c:pt>
                <c:pt idx="4">
                  <c:v>150.66999999999999</c:v>
                </c:pt>
                <c:pt idx="5">
                  <c:v>148.75</c:v>
                </c:pt>
                <c:pt idx="6">
                  <c:v>152.72999999999999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A5-4FFA-B2EE-B61F96A7A553}"/>
            </c:ext>
          </c:extLst>
        </c:ser>
        <c:ser>
          <c:idx val="6"/>
          <c:order val="6"/>
          <c:tx>
            <c:strRef>
              <c:f>Machine!$X$22</c:f>
              <c:strCache>
                <c:ptCount val="1"/>
                <c:pt idx="0">
                  <c:v>f1l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Machine!$Q$23:$Q$32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Machine!$X$23:$X$32</c:f>
              <c:numCache>
                <c:formatCode>General</c:formatCode>
                <c:ptCount val="10"/>
                <c:pt idx="6">
                  <c:v>42.65</c:v>
                </c:pt>
                <c:pt idx="7">
                  <c:v>36.33</c:v>
                </c:pt>
                <c:pt idx="8">
                  <c:v>31.89</c:v>
                </c:pt>
                <c:pt idx="9">
                  <c:v>27.31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A5-4FFA-B2EE-B61F96A7A553}"/>
            </c:ext>
          </c:extLst>
        </c:ser>
        <c:ser>
          <c:idx val="7"/>
          <c:order val="7"/>
          <c:tx>
            <c:strRef>
              <c:f>Machine!$Y$22</c:f>
              <c:strCache>
                <c:ptCount val="1"/>
                <c:pt idx="0">
                  <c:v>f2l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Machine!$Q$23:$Q$32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Machine!$Y$23:$Y$32</c:f>
              <c:numCache>
                <c:formatCode>General</c:formatCode>
                <c:ptCount val="10"/>
                <c:pt idx="6">
                  <c:v>667.43</c:v>
                </c:pt>
                <c:pt idx="7">
                  <c:v>550.16</c:v>
                </c:pt>
                <c:pt idx="8">
                  <c:v>534.96</c:v>
                </c:pt>
                <c:pt idx="9">
                  <c:v>481.13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A5-4FFA-B2EE-B61F96A7A553}"/>
            </c:ext>
          </c:extLst>
        </c:ser>
        <c:ser>
          <c:idx val="8"/>
          <c:order val="8"/>
          <c:tx>
            <c:strRef>
              <c:f>Machine!$Z$22</c:f>
              <c:strCache>
                <c:ptCount val="1"/>
                <c:pt idx="0">
                  <c:v>f3l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Machine!$Q$23:$Q$32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Machine!$Z$23:$Z$32</c:f>
              <c:numCache>
                <c:formatCode>General</c:formatCode>
                <c:ptCount val="10"/>
                <c:pt idx="6">
                  <c:v>372.14</c:v>
                </c:pt>
                <c:pt idx="7">
                  <c:v>400.43</c:v>
                </c:pt>
                <c:pt idx="8">
                  <c:v>395.36</c:v>
                </c:pt>
                <c:pt idx="9">
                  <c:v>410.43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5A5-4FFA-B2EE-B61F96A7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12751"/>
        <c:axId val="724514671"/>
      </c:scatterChart>
      <c:valAx>
        <c:axId val="724512751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14671"/>
        <c:crosses val="autoZero"/>
        <c:crossBetween val="midCat"/>
      </c:valAx>
      <c:valAx>
        <c:axId val="724514671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Jobs!$R$3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Jobs!$R$4:$R$15</c:f>
              <c:numCache>
                <c:formatCode>General</c:formatCode>
                <c:ptCount val="12"/>
                <c:pt idx="0">
                  <c:v>26.08</c:v>
                </c:pt>
                <c:pt idx="1">
                  <c:v>28.58</c:v>
                </c:pt>
                <c:pt idx="2">
                  <c:v>31.08</c:v>
                </c:pt>
                <c:pt idx="3">
                  <c:v>28.97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81-43DA-AD68-52C7D76B7977}"/>
            </c:ext>
          </c:extLst>
        </c:ser>
        <c:ser>
          <c:idx val="1"/>
          <c:order val="1"/>
          <c:tx>
            <c:strRef>
              <c:f>Jobs!$S$3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Jobs!$S$4:$S$15</c:f>
              <c:numCache>
                <c:formatCode>General</c:formatCode>
                <c:ptCount val="12"/>
                <c:pt idx="0">
                  <c:v>97.08</c:v>
                </c:pt>
                <c:pt idx="1">
                  <c:v>120.83</c:v>
                </c:pt>
                <c:pt idx="2">
                  <c:v>150</c:v>
                </c:pt>
                <c:pt idx="3">
                  <c:v>154.63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B81-43DA-AD68-52C7D76B7977}"/>
            </c:ext>
          </c:extLst>
        </c:ser>
        <c:ser>
          <c:idx val="2"/>
          <c:order val="2"/>
          <c:tx>
            <c:strRef>
              <c:f>Jobs!$T$3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Jobs!$T$4:$T$15</c:f>
              <c:numCache>
                <c:formatCode>General</c:formatCode>
                <c:ptCount val="12"/>
                <c:pt idx="0">
                  <c:v>75.67</c:v>
                </c:pt>
                <c:pt idx="1">
                  <c:v>85.67</c:v>
                </c:pt>
                <c:pt idx="2">
                  <c:v>95.67</c:v>
                </c:pt>
                <c:pt idx="3">
                  <c:v>108.53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B81-43DA-AD68-52C7D76B7977}"/>
            </c:ext>
          </c:extLst>
        </c:ser>
        <c:ser>
          <c:idx val="3"/>
          <c:order val="3"/>
          <c:tx>
            <c:strRef>
              <c:f>Jobs!$U$3</c:f>
              <c:strCache>
                <c:ptCount val="1"/>
                <c:pt idx="0">
                  <c:v>f1m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Jobs!$U$4:$U$15</c:f>
              <c:numCache>
                <c:formatCode>General</c:formatCode>
                <c:ptCount val="12"/>
                <c:pt idx="4">
                  <c:v>16.53</c:v>
                </c:pt>
                <c:pt idx="5">
                  <c:v>17.11</c:v>
                </c:pt>
                <c:pt idx="6">
                  <c:v>18.77</c:v>
                </c:pt>
                <c:pt idx="7">
                  <c:v>18.72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1-4B44-956C-D83E99F82EEC}"/>
            </c:ext>
          </c:extLst>
        </c:ser>
        <c:ser>
          <c:idx val="4"/>
          <c:order val="4"/>
          <c:tx>
            <c:strRef>
              <c:f>Jobs!$V$3</c:f>
              <c:strCache>
                <c:ptCount val="1"/>
                <c:pt idx="0">
                  <c:v>f2m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Jobs!$V$4:$V$15</c:f>
              <c:numCache>
                <c:formatCode>General</c:formatCode>
                <c:ptCount val="12"/>
                <c:pt idx="4">
                  <c:v>118.86</c:v>
                </c:pt>
                <c:pt idx="5">
                  <c:v>128.79</c:v>
                </c:pt>
                <c:pt idx="6">
                  <c:v>154.33000000000001</c:v>
                </c:pt>
                <c:pt idx="7">
                  <c:v>155.88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1-4B44-956C-D83E99F82EEC}"/>
            </c:ext>
          </c:extLst>
        </c:ser>
        <c:ser>
          <c:idx val="5"/>
          <c:order val="5"/>
          <c:tx>
            <c:strRef>
              <c:f>Jobs!$W$3</c:f>
              <c:strCache>
                <c:ptCount val="1"/>
                <c:pt idx="0">
                  <c:v>f3m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Jobs!$W$4:$W$15</c:f>
              <c:numCache>
                <c:formatCode>General</c:formatCode>
                <c:ptCount val="12"/>
                <c:pt idx="4">
                  <c:v>150.66999999999999</c:v>
                </c:pt>
                <c:pt idx="5">
                  <c:v>157.47</c:v>
                </c:pt>
                <c:pt idx="6">
                  <c:v>156.19999999999999</c:v>
                </c:pt>
                <c:pt idx="7">
                  <c:v>167.98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01-4B44-956C-D83E99F82EEC}"/>
            </c:ext>
          </c:extLst>
        </c:ser>
        <c:ser>
          <c:idx val="6"/>
          <c:order val="6"/>
          <c:tx>
            <c:strRef>
              <c:f>Jobs!$X$3</c:f>
              <c:strCache>
                <c:ptCount val="1"/>
                <c:pt idx="0">
                  <c:v>f1l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Jobs!$X$4:$X$15</c:f>
              <c:numCache>
                <c:formatCode>General</c:formatCode>
                <c:ptCount val="12"/>
                <c:pt idx="8">
                  <c:v>36.33</c:v>
                </c:pt>
                <c:pt idx="9">
                  <c:v>38.4</c:v>
                </c:pt>
                <c:pt idx="10">
                  <c:v>39.159999999999997</c:v>
                </c:pt>
                <c:pt idx="11">
                  <c:v>40.200000000000003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1-4B44-956C-D83E99F82EEC}"/>
            </c:ext>
          </c:extLst>
        </c:ser>
        <c:ser>
          <c:idx val="7"/>
          <c:order val="7"/>
          <c:tx>
            <c:strRef>
              <c:f>Jobs!$Y$3</c:f>
              <c:strCache>
                <c:ptCount val="1"/>
                <c:pt idx="0">
                  <c:v>f2l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Jobs!$Y$4:$Y$15</c:f>
              <c:numCache>
                <c:formatCode>General</c:formatCode>
                <c:ptCount val="12"/>
                <c:pt idx="8">
                  <c:v>550.16</c:v>
                </c:pt>
                <c:pt idx="9">
                  <c:v>613.33000000000004</c:v>
                </c:pt>
                <c:pt idx="10">
                  <c:v>632.36</c:v>
                </c:pt>
                <c:pt idx="11">
                  <c:v>655.23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1-4B44-956C-D83E99F82EEC}"/>
            </c:ext>
          </c:extLst>
        </c:ser>
        <c:ser>
          <c:idx val="8"/>
          <c:order val="8"/>
          <c:tx>
            <c:strRef>
              <c:f>Jobs!$Z$3</c:f>
              <c:strCache>
                <c:ptCount val="1"/>
                <c:pt idx="0">
                  <c:v>f3l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Jobs!$Q$4:$Q$15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Jobs!$Z$4:$Z$15</c:f>
              <c:numCache>
                <c:formatCode>General</c:formatCode>
                <c:ptCount val="12"/>
                <c:pt idx="8">
                  <c:v>400.43</c:v>
                </c:pt>
                <c:pt idx="9">
                  <c:v>411.68</c:v>
                </c:pt>
                <c:pt idx="10">
                  <c:v>416.87</c:v>
                </c:pt>
                <c:pt idx="11">
                  <c:v>427.7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01-4B44-956C-D83E99F8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03375"/>
        <c:axId val="794303855"/>
      </c:scatterChart>
      <c:valAx>
        <c:axId val="794303375"/>
        <c:scaling>
          <c:orientation val="minMax"/>
          <c:max val="45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3855"/>
        <c:crosses val="autoZero"/>
        <c:crossBetween val="midCat"/>
      </c:valAx>
      <c:valAx>
        <c:axId val="794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2</xdr:row>
      <xdr:rowOff>185737</xdr:rowOff>
    </xdr:from>
    <xdr:to>
      <xdr:col>24</xdr:col>
      <xdr:colOff>409575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7866C-A1AD-8A69-9F03-FC3332B4C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157162</xdr:rowOff>
    </xdr:from>
    <xdr:to>
      <xdr:col>23</xdr:col>
      <xdr:colOff>338137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94883-9D16-E6AA-BAC5-296987310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98CC-0AB8-47B0-8D18-4F623A4EA9F7}">
  <dimension ref="A1:Z73"/>
  <sheetViews>
    <sheetView topLeftCell="L4" workbookViewId="0">
      <selection activeCell="AC19" sqref="AC19"/>
    </sheetView>
  </sheetViews>
  <sheetFormatPr defaultRowHeight="15" x14ac:dyDescent="0.25"/>
  <cols>
    <col min="1" max="3" width="9.140625" style="1"/>
    <col min="4" max="4" width="1.7109375" style="1" customWidth="1"/>
    <col min="5" max="7" width="9.140625" style="1"/>
    <col min="8" max="8" width="1.7109375" style="1" customWidth="1"/>
    <col min="9" max="11" width="9.140625" style="1"/>
    <col min="12" max="12" width="1.28515625" style="1" customWidth="1"/>
    <col min="13" max="15" width="9.140625" style="1"/>
    <col min="16" max="16" width="1.7109375" style="1" customWidth="1"/>
    <col min="17" max="17" width="3" style="1" bestFit="1" customWidth="1"/>
    <col min="18" max="16384" width="9.140625" style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>
        <v>31.1666666666667</v>
      </c>
      <c r="B2" s="1">
        <v>117.333333333333</v>
      </c>
      <c r="C2" s="1">
        <v>71.3333333333333</v>
      </c>
      <c r="E2" s="1">
        <v>21</v>
      </c>
      <c r="F2" s="1">
        <v>76.8333333333333</v>
      </c>
      <c r="G2" s="1">
        <v>80</v>
      </c>
      <c r="I2" s="1">
        <v>13.6666666666667</v>
      </c>
      <c r="J2" s="1">
        <v>62.5</v>
      </c>
      <c r="K2" s="1">
        <v>72.5</v>
      </c>
      <c r="M2" s="1">
        <v>12</v>
      </c>
      <c r="N2" s="1">
        <v>48.1666666666667</v>
      </c>
      <c r="O2" s="1">
        <v>83</v>
      </c>
    </row>
    <row r="3" spans="1:15" x14ac:dyDescent="0.25">
      <c r="E3" s="1">
        <v>31.1666666666667</v>
      </c>
      <c r="F3" s="1">
        <v>117.333333333333</v>
      </c>
      <c r="G3" s="1">
        <v>71.3333333333333</v>
      </c>
      <c r="I3" s="1">
        <v>12</v>
      </c>
      <c r="J3" s="1">
        <v>52.1666666666667</v>
      </c>
      <c r="K3" s="1">
        <v>83.5</v>
      </c>
      <c r="M3" s="1">
        <v>13.6666666666667</v>
      </c>
      <c r="N3" s="1">
        <v>62.5</v>
      </c>
      <c r="O3" s="1">
        <v>72.5</v>
      </c>
    </row>
    <row r="4" spans="1:15" x14ac:dyDescent="0.25">
      <c r="I4" s="1">
        <v>13.5</v>
      </c>
      <c r="J4" s="1">
        <v>48.6666666666667</v>
      </c>
      <c r="K4" s="1">
        <v>82.5</v>
      </c>
      <c r="M4" s="1">
        <v>12</v>
      </c>
      <c r="N4" s="1">
        <v>45.6666666666667</v>
      </c>
      <c r="O4" s="1">
        <v>92</v>
      </c>
    </row>
    <row r="5" spans="1:15" x14ac:dyDescent="0.25">
      <c r="E5" s="1">
        <f>SUM(E2:E3)/2</f>
        <v>26.08333333333335</v>
      </c>
      <c r="F5" s="1">
        <f t="shared" ref="F5:G5" si="0">SUM(F2:F3)/2</f>
        <v>97.083333333333144</v>
      </c>
      <c r="G5" s="1">
        <f t="shared" si="0"/>
        <v>75.666666666666657</v>
      </c>
      <c r="M5" s="1">
        <v>14.8333333333333</v>
      </c>
      <c r="N5" s="1">
        <v>59.6666666666667</v>
      </c>
      <c r="O5" s="1">
        <v>73</v>
      </c>
    </row>
    <row r="6" spans="1:15" x14ac:dyDescent="0.25">
      <c r="I6" s="1">
        <f>SUM(I2:I4)/3</f>
        <v>13.055555555555566</v>
      </c>
      <c r="J6" s="1">
        <f t="shared" ref="J6:K6" si="1">SUM(J2:J4)/3</f>
        <v>54.444444444444464</v>
      </c>
      <c r="K6" s="1">
        <f t="shared" si="1"/>
        <v>79.5</v>
      </c>
      <c r="M6" s="1">
        <v>14.1666666666667</v>
      </c>
      <c r="N6" s="1">
        <v>60.8333333333333</v>
      </c>
      <c r="O6" s="1">
        <v>73</v>
      </c>
    </row>
    <row r="7" spans="1:15" x14ac:dyDescent="0.25">
      <c r="A7" s="1">
        <f>ROUND(A2,2)</f>
        <v>31.17</v>
      </c>
      <c r="B7" s="1">
        <f t="shared" ref="B7:C7" si="2">ROUND(B2,2)</f>
        <v>117.33</v>
      </c>
      <c r="C7" s="1">
        <f t="shared" si="2"/>
        <v>71.33</v>
      </c>
      <c r="E7" s="1">
        <f>ROUND(E5,2)</f>
        <v>26.08</v>
      </c>
      <c r="F7" s="1">
        <f t="shared" ref="F7:G7" si="3">ROUND(F5,2)</f>
        <v>97.08</v>
      </c>
      <c r="G7" s="1">
        <f t="shared" si="3"/>
        <v>75.67</v>
      </c>
      <c r="M7" s="1">
        <v>13.5</v>
      </c>
      <c r="N7" s="1">
        <v>48.1666666666667</v>
      </c>
      <c r="O7" s="1">
        <v>82</v>
      </c>
    </row>
    <row r="8" spans="1:15" x14ac:dyDescent="0.25">
      <c r="I8" s="1">
        <f>ROUND(I6,2)</f>
        <v>13.06</v>
      </c>
      <c r="J8" s="1">
        <f t="shared" ref="J8:K8" si="4">ROUND(J6,2)</f>
        <v>54.44</v>
      </c>
      <c r="K8" s="1">
        <f t="shared" si="4"/>
        <v>79.5</v>
      </c>
      <c r="M8" s="1">
        <v>12</v>
      </c>
      <c r="N8" s="1">
        <v>50.1666666666667</v>
      </c>
      <c r="O8" s="1">
        <v>82</v>
      </c>
    </row>
    <row r="10" spans="1:15" x14ac:dyDescent="0.25">
      <c r="M10" s="1">
        <f>SUM(M2:M8)/7</f>
        <v>13.166666666666671</v>
      </c>
      <c r="N10" s="1">
        <f t="shared" ref="N10:O10" si="5">SUM(N2:N8)/7</f>
        <v>53.595238095238116</v>
      </c>
      <c r="O10" s="1">
        <f t="shared" si="5"/>
        <v>79.642857142857139</v>
      </c>
    </row>
    <row r="12" spans="1:15" x14ac:dyDescent="0.25">
      <c r="M12" s="1">
        <f>ROUND(M10,2)</f>
        <v>13.17</v>
      </c>
      <c r="N12" s="1">
        <f t="shared" ref="N12:O12" si="6">ROUND(N10,2)</f>
        <v>53.6</v>
      </c>
      <c r="O12" s="1">
        <f t="shared" si="6"/>
        <v>79.64</v>
      </c>
    </row>
    <row r="14" spans="1:15" x14ac:dyDescent="0.25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1">
        <v>21.5</v>
      </c>
      <c r="B15" s="1">
        <v>165.166666666667</v>
      </c>
      <c r="C15" s="1">
        <v>149</v>
      </c>
      <c r="E15" s="1">
        <v>18.5</v>
      </c>
      <c r="F15" s="1">
        <v>142.333333333333</v>
      </c>
      <c r="G15" s="1">
        <v>134.333333333333</v>
      </c>
      <c r="I15" s="1">
        <v>21.5</v>
      </c>
      <c r="J15" s="1">
        <v>149.333333333333</v>
      </c>
      <c r="K15" s="1">
        <v>134.333333333333</v>
      </c>
      <c r="M15" s="1">
        <v>13.1666666666667</v>
      </c>
      <c r="N15" s="1">
        <v>96.1666666666667</v>
      </c>
      <c r="O15" s="1">
        <v>164.333333333333</v>
      </c>
    </row>
    <row r="16" spans="1:15" x14ac:dyDescent="0.25">
      <c r="A16" s="1">
        <v>22.5</v>
      </c>
      <c r="B16" s="1">
        <v>161.666666666667</v>
      </c>
      <c r="C16" s="1">
        <v>145</v>
      </c>
      <c r="E16" s="1">
        <v>17</v>
      </c>
      <c r="F16" s="1">
        <v>124.333333333333</v>
      </c>
      <c r="G16" s="1">
        <v>149.666666666667</v>
      </c>
      <c r="I16" s="1">
        <v>18.1666666666667</v>
      </c>
      <c r="J16" s="1">
        <v>126.666666666667</v>
      </c>
      <c r="K16" s="1">
        <v>144.333333333333</v>
      </c>
      <c r="M16" s="1">
        <v>13.1666666666667</v>
      </c>
      <c r="N16" s="1">
        <v>94.1666666666667</v>
      </c>
      <c r="O16" s="1">
        <v>176.333333333333</v>
      </c>
    </row>
    <row r="17" spans="1:26" x14ac:dyDescent="0.25">
      <c r="A17" s="1">
        <v>19.5</v>
      </c>
      <c r="B17" s="1">
        <v>139.166666666667</v>
      </c>
      <c r="C17" s="1">
        <v>160.333333333333</v>
      </c>
      <c r="E17" s="1">
        <v>18.5</v>
      </c>
      <c r="F17" s="1">
        <v>113.5</v>
      </c>
      <c r="G17" s="1">
        <v>154.333333333333</v>
      </c>
      <c r="I17" s="1">
        <v>21.5</v>
      </c>
      <c r="J17" s="1">
        <v>133.333333333333</v>
      </c>
      <c r="K17" s="1">
        <v>144.333333333333</v>
      </c>
      <c r="M17" s="1">
        <v>20.1666666666667</v>
      </c>
      <c r="N17" s="1">
        <v>151.333333333333</v>
      </c>
      <c r="O17" s="1">
        <v>134.333333333333</v>
      </c>
    </row>
    <row r="18" spans="1:26" x14ac:dyDescent="0.25">
      <c r="A18" s="1">
        <v>22.5</v>
      </c>
      <c r="B18" s="1">
        <v>150.666666666667</v>
      </c>
      <c r="C18" s="1">
        <v>155</v>
      </c>
      <c r="E18" s="1">
        <v>13.5</v>
      </c>
      <c r="F18" s="1">
        <v>106</v>
      </c>
      <c r="G18" s="1">
        <v>159.666666666667</v>
      </c>
      <c r="I18" s="1">
        <v>13.1666666666667</v>
      </c>
      <c r="J18" s="1">
        <v>96.8333333333333</v>
      </c>
      <c r="K18" s="1">
        <v>164.333333333333</v>
      </c>
      <c r="M18" s="1">
        <v>13.5</v>
      </c>
      <c r="N18" s="1">
        <v>114.166666666667</v>
      </c>
      <c r="O18" s="1">
        <v>154.333333333333</v>
      </c>
    </row>
    <row r="19" spans="1:26" x14ac:dyDescent="0.25">
      <c r="A19" s="1">
        <v>18.5</v>
      </c>
      <c r="B19" s="1">
        <v>144.166666666667</v>
      </c>
      <c r="C19" s="1">
        <v>160.333333333333</v>
      </c>
      <c r="E19" s="1">
        <v>13.1666666666667</v>
      </c>
      <c r="F19" s="1">
        <v>107</v>
      </c>
      <c r="G19" s="1">
        <v>161.666666666667</v>
      </c>
      <c r="I19" s="1">
        <v>13.1666666666667</v>
      </c>
      <c r="J19" s="1">
        <v>103.333333333333</v>
      </c>
      <c r="K19" s="1">
        <v>154.333333333333</v>
      </c>
      <c r="M19" s="1">
        <v>13.1666666666667</v>
      </c>
      <c r="N19" s="1">
        <v>102.166666666667</v>
      </c>
      <c r="O19" s="1">
        <v>154.333333333333</v>
      </c>
    </row>
    <row r="20" spans="1:26" x14ac:dyDescent="0.25">
      <c r="A20" s="1">
        <v>19.5</v>
      </c>
      <c r="B20" s="1">
        <v>151.166666666667</v>
      </c>
      <c r="C20" s="1">
        <v>159</v>
      </c>
      <c r="E20" s="1">
        <v>18.5</v>
      </c>
      <c r="F20" s="1">
        <v>120</v>
      </c>
      <c r="G20" s="1">
        <v>144.333333333333</v>
      </c>
      <c r="I20" s="1">
        <v>16.1666666666667</v>
      </c>
      <c r="J20" s="1">
        <v>123.5</v>
      </c>
      <c r="K20" s="1">
        <v>149.666666666667</v>
      </c>
      <c r="M20" s="1">
        <v>17.1666666666667</v>
      </c>
      <c r="N20" s="1">
        <v>128.833333333333</v>
      </c>
      <c r="O20" s="1">
        <v>144.333333333333</v>
      </c>
    </row>
    <row r="21" spans="1:26" x14ac:dyDescent="0.25">
      <c r="I21" s="1">
        <v>16.6666666666667</v>
      </c>
      <c r="J21" s="1">
        <v>129.333333333333</v>
      </c>
      <c r="K21" s="1">
        <v>144.333333333333</v>
      </c>
      <c r="M21" s="1">
        <v>18.5</v>
      </c>
      <c r="N21" s="1">
        <v>127.333333333333</v>
      </c>
      <c r="O21" s="1">
        <v>144.333333333333</v>
      </c>
    </row>
    <row r="22" spans="1:26" x14ac:dyDescent="0.25">
      <c r="I22" s="1">
        <v>16.1666666666667</v>
      </c>
      <c r="J22" s="1">
        <v>115.166666666667</v>
      </c>
      <c r="K22" s="1">
        <v>154.333333333333</v>
      </c>
      <c r="M22" s="1">
        <v>13.1666666666667</v>
      </c>
      <c r="N22" s="1">
        <v>98.1666666666667</v>
      </c>
      <c r="O22" s="1">
        <v>164.333333333333</v>
      </c>
      <c r="Q22" s="1" t="s">
        <v>6</v>
      </c>
      <c r="R22" s="1" t="s">
        <v>3</v>
      </c>
      <c r="S22" s="1" t="s">
        <v>4</v>
      </c>
      <c r="T22" s="1" t="s">
        <v>5</v>
      </c>
      <c r="U22" s="1" t="s">
        <v>7</v>
      </c>
      <c r="V22" s="1" t="s">
        <v>8</v>
      </c>
      <c r="W22" s="1" t="s">
        <v>9</v>
      </c>
      <c r="X22" s="1" t="s">
        <v>10</v>
      </c>
      <c r="Y22" s="1" t="s">
        <v>11</v>
      </c>
      <c r="Z22" s="1" t="s">
        <v>12</v>
      </c>
    </row>
    <row r="23" spans="1:26" x14ac:dyDescent="0.25">
      <c r="A23" s="1">
        <f>SUM(A15:A20)/6</f>
        <v>20.666666666666668</v>
      </c>
      <c r="B23" s="1">
        <f t="shared" ref="B23:C23" si="7">SUM(B15:B20)/6</f>
        <v>152.00000000000031</v>
      </c>
      <c r="C23" s="1">
        <f t="shared" si="7"/>
        <v>154.77777777777769</v>
      </c>
      <c r="E23" s="1">
        <f>SUM(E15:E20)/6</f>
        <v>16.527777777777782</v>
      </c>
      <c r="F23" s="1">
        <f t="shared" ref="F23:G23" si="8">SUM(F15:F20)/6</f>
        <v>118.86111111111101</v>
      </c>
      <c r="G23" s="1">
        <f t="shared" si="8"/>
        <v>150.66666666666666</v>
      </c>
      <c r="M23" s="1">
        <v>16.1666666666667</v>
      </c>
      <c r="N23" s="1">
        <v>124.333333333333</v>
      </c>
      <c r="O23" s="1">
        <v>146.333333333333</v>
      </c>
      <c r="Q23" s="1">
        <v>1</v>
      </c>
      <c r="R23" s="1">
        <v>31.17</v>
      </c>
      <c r="S23" s="1">
        <v>117.33</v>
      </c>
      <c r="T23" s="1">
        <v>71.33</v>
      </c>
    </row>
    <row r="24" spans="1:26" x14ac:dyDescent="0.25">
      <c r="I24" s="1">
        <f>SUM(I15:I22)/8</f>
        <v>17.062500000000025</v>
      </c>
      <c r="J24" s="1">
        <f t="shared" ref="J24:K24" si="9">SUM(J15:J22)/8</f>
        <v>122.18749999999991</v>
      </c>
      <c r="K24" s="1">
        <f t="shared" si="9"/>
        <v>148.74999999999974</v>
      </c>
      <c r="M24" s="1">
        <v>18.5</v>
      </c>
      <c r="N24" s="1">
        <v>120.333333333333</v>
      </c>
      <c r="O24" s="1">
        <v>144.333333333333</v>
      </c>
      <c r="Q24" s="1">
        <v>2</v>
      </c>
      <c r="R24" s="1">
        <v>26.08</v>
      </c>
      <c r="S24" s="1">
        <v>97.08</v>
      </c>
      <c r="T24" s="1">
        <v>75.67</v>
      </c>
    </row>
    <row r="25" spans="1:26" x14ac:dyDescent="0.25">
      <c r="A25" s="1">
        <f>ROUND(A23,2)</f>
        <v>20.67</v>
      </c>
      <c r="B25" s="1">
        <f t="shared" ref="B25:C25" si="10">ROUND(B23,2)</f>
        <v>152</v>
      </c>
      <c r="C25" s="1">
        <f t="shared" si="10"/>
        <v>154.78</v>
      </c>
      <c r="E25" s="1">
        <f>ROUND(E23,2)</f>
        <v>16.53</v>
      </c>
      <c r="F25" s="1">
        <f t="shared" ref="F25:G25" si="11">ROUND(F23,2)</f>
        <v>118.86</v>
      </c>
      <c r="G25" s="1">
        <f t="shared" si="11"/>
        <v>150.66999999999999</v>
      </c>
      <c r="Q25" s="1">
        <v>3</v>
      </c>
      <c r="R25" s="1">
        <v>13.06</v>
      </c>
      <c r="S25" s="1">
        <v>54.44</v>
      </c>
      <c r="T25" s="1">
        <v>79.5</v>
      </c>
    </row>
    <row r="26" spans="1:26" x14ac:dyDescent="0.25">
      <c r="I26" s="1">
        <f>ROUND(I24,2)</f>
        <v>17.059999999999999</v>
      </c>
      <c r="J26" s="1">
        <f t="shared" ref="J26:K26" si="12">ROUND(J24,2)</f>
        <v>122.19</v>
      </c>
      <c r="K26" s="1">
        <f t="shared" si="12"/>
        <v>148.75</v>
      </c>
      <c r="M26" s="1">
        <f>SUM(M15:M24)/10</f>
        <v>15.666666666666691</v>
      </c>
      <c r="N26" s="1">
        <f t="shared" ref="N26:O26" si="13">SUM(N15:N24)/10</f>
        <v>115.6999999999999</v>
      </c>
      <c r="O26" s="1">
        <f t="shared" si="13"/>
        <v>152.73333333333301</v>
      </c>
      <c r="Q26" s="1">
        <v>4</v>
      </c>
      <c r="R26" s="1">
        <v>13.17</v>
      </c>
      <c r="S26" s="1">
        <v>53.6</v>
      </c>
      <c r="T26" s="1">
        <v>79.64</v>
      </c>
      <c r="U26" s="1">
        <v>20.67</v>
      </c>
      <c r="V26" s="1">
        <v>152</v>
      </c>
      <c r="W26" s="1">
        <v>154.78</v>
      </c>
    </row>
    <row r="27" spans="1:26" x14ac:dyDescent="0.25">
      <c r="M27" s="1">
        <f>ROUND(M26,2)</f>
        <v>15.67</v>
      </c>
      <c r="N27" s="1">
        <f t="shared" ref="N27:O27" si="14">ROUND(N26,2)</f>
        <v>115.7</v>
      </c>
      <c r="O27" s="1">
        <f t="shared" si="14"/>
        <v>152.72999999999999</v>
      </c>
      <c r="Q27" s="1">
        <v>5</v>
      </c>
      <c r="U27" s="1">
        <v>16.53</v>
      </c>
      <c r="V27" s="1">
        <v>118.86</v>
      </c>
      <c r="W27" s="1">
        <v>150.66999999999999</v>
      </c>
    </row>
    <row r="28" spans="1:26" x14ac:dyDescent="0.25">
      <c r="A28" s="3" t="s">
        <v>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1">
        <v>6</v>
      </c>
      <c r="U28" s="1">
        <v>17.059999999999999</v>
      </c>
      <c r="V28" s="1">
        <v>122.19</v>
      </c>
      <c r="W28" s="1">
        <v>148.75</v>
      </c>
    </row>
    <row r="29" spans="1:26" x14ac:dyDescent="0.25">
      <c r="Q29" s="1">
        <v>7</v>
      </c>
      <c r="U29" s="1">
        <v>15.67</v>
      </c>
      <c r="V29" s="1">
        <v>115.7</v>
      </c>
      <c r="W29" s="1">
        <v>152.72999999999999</v>
      </c>
      <c r="X29" s="1">
        <v>42.65</v>
      </c>
      <c r="Y29" s="1">
        <v>667.43</v>
      </c>
      <c r="Z29" s="1">
        <v>372.14</v>
      </c>
    </row>
    <row r="30" spans="1:26" x14ac:dyDescent="0.25">
      <c r="A30" s="1">
        <v>51.5</v>
      </c>
      <c r="B30" s="1">
        <v>698.16666666666697</v>
      </c>
      <c r="C30" s="1">
        <v>362.66666666666703</v>
      </c>
      <c r="E30" s="1">
        <v>29.6666666666667</v>
      </c>
      <c r="F30" s="1">
        <v>482.83333333333297</v>
      </c>
      <c r="G30" s="1">
        <v>430.83333333333297</v>
      </c>
      <c r="I30" s="1">
        <v>47.5</v>
      </c>
      <c r="J30" s="1">
        <v>667.5</v>
      </c>
      <c r="K30" s="1">
        <v>365.83333333333297</v>
      </c>
      <c r="M30" s="1">
        <v>29.5</v>
      </c>
      <c r="N30" s="1">
        <v>462.33333333333297</v>
      </c>
      <c r="O30" s="1">
        <v>389.16666666666703</v>
      </c>
      <c r="Q30" s="1">
        <v>8</v>
      </c>
      <c r="X30" s="1">
        <v>36.33</v>
      </c>
      <c r="Y30" s="1">
        <v>550.16</v>
      </c>
      <c r="Z30" s="1">
        <v>400.43</v>
      </c>
    </row>
    <row r="31" spans="1:26" x14ac:dyDescent="0.25">
      <c r="A31" s="1">
        <v>43.1666666666667</v>
      </c>
      <c r="B31" s="1">
        <v>683.33333333333303</v>
      </c>
      <c r="C31" s="1">
        <v>376.16666666666703</v>
      </c>
      <c r="E31" s="1">
        <v>47.5</v>
      </c>
      <c r="F31" s="1">
        <v>604.66666666666697</v>
      </c>
      <c r="G31" s="1">
        <v>393.33333333333297</v>
      </c>
      <c r="I31" s="1">
        <v>40.1666666666667</v>
      </c>
      <c r="J31" s="1">
        <v>697.33333333333303</v>
      </c>
      <c r="K31" s="1">
        <v>353.83333333333297</v>
      </c>
      <c r="M31" s="1">
        <v>29.5</v>
      </c>
      <c r="N31" s="1">
        <v>466.83333333333297</v>
      </c>
      <c r="O31" s="1">
        <v>386.83333333333297</v>
      </c>
      <c r="Q31" s="1">
        <v>9</v>
      </c>
      <c r="X31" s="1">
        <v>31.89</v>
      </c>
      <c r="Y31" s="1">
        <v>534.96</v>
      </c>
      <c r="Z31" s="1">
        <v>395.36</v>
      </c>
    </row>
    <row r="32" spans="1:26" x14ac:dyDescent="0.25">
      <c r="A32" s="1">
        <v>43.1666666666667</v>
      </c>
      <c r="B32" s="1">
        <v>689</v>
      </c>
      <c r="C32" s="1">
        <v>376.16666666666703</v>
      </c>
      <c r="E32" s="1">
        <v>47.5</v>
      </c>
      <c r="F32" s="1">
        <v>622.83333333333303</v>
      </c>
      <c r="G32" s="1">
        <v>374.33333333333297</v>
      </c>
      <c r="I32" s="1">
        <v>47.5</v>
      </c>
      <c r="J32" s="1">
        <v>700.33333333333303</v>
      </c>
      <c r="K32" s="1">
        <v>350.83333333333297</v>
      </c>
      <c r="M32" s="1">
        <v>29.5</v>
      </c>
      <c r="N32" s="1">
        <v>472.66666666666703</v>
      </c>
      <c r="O32" s="1">
        <v>385.83333333333297</v>
      </c>
      <c r="Q32" s="1">
        <v>10</v>
      </c>
      <c r="X32" s="1">
        <v>27.31</v>
      </c>
      <c r="Y32" s="1">
        <v>481.13</v>
      </c>
      <c r="Z32" s="1">
        <v>410.43</v>
      </c>
    </row>
    <row r="33" spans="1:15" x14ac:dyDescent="0.25">
      <c r="A33" s="1">
        <v>51.5</v>
      </c>
      <c r="B33" s="1">
        <v>708.66666666666697</v>
      </c>
      <c r="C33" s="1">
        <v>354.66666666666703</v>
      </c>
      <c r="E33" s="1">
        <v>47.5</v>
      </c>
      <c r="F33" s="1">
        <v>634.33333333333303</v>
      </c>
      <c r="G33" s="1">
        <v>371.33333333333297</v>
      </c>
      <c r="I33" s="1">
        <v>40.1666666666667</v>
      </c>
      <c r="J33" s="1">
        <v>672.33333333333303</v>
      </c>
      <c r="K33" s="1">
        <v>352.16666666666703</v>
      </c>
      <c r="M33" s="1">
        <v>36.8333333333333</v>
      </c>
      <c r="N33" s="1">
        <v>621.16666666666697</v>
      </c>
      <c r="O33" s="1">
        <v>371.83333333333297</v>
      </c>
    </row>
    <row r="34" spans="1:15" x14ac:dyDescent="0.25">
      <c r="A34" s="1">
        <v>29.6666666666667</v>
      </c>
      <c r="B34" s="1">
        <v>527.83333333333405</v>
      </c>
      <c r="C34" s="1">
        <v>389.66666666666703</v>
      </c>
      <c r="E34" s="1">
        <v>29.6666666666667</v>
      </c>
      <c r="F34" s="1">
        <v>497.5</v>
      </c>
      <c r="G34" s="1">
        <v>406.33333333333297</v>
      </c>
      <c r="I34" s="1">
        <v>52.6666666666667</v>
      </c>
      <c r="J34" s="1">
        <v>780.83333333333303</v>
      </c>
      <c r="K34" s="1">
        <v>349.16666666666703</v>
      </c>
      <c r="M34" s="1">
        <v>26.3333333333333</v>
      </c>
      <c r="N34" s="1">
        <v>455.83333333333297</v>
      </c>
      <c r="O34" s="1">
        <v>392.16666666666703</v>
      </c>
    </row>
    <row r="35" spans="1:15" x14ac:dyDescent="0.25">
      <c r="A35" s="1">
        <v>52</v>
      </c>
      <c r="B35" s="1">
        <v>726.66666666666697</v>
      </c>
      <c r="C35" s="1">
        <v>352.33333333333297</v>
      </c>
      <c r="E35" s="1">
        <v>29.6666666666667</v>
      </c>
      <c r="F35" s="1">
        <v>501.5</v>
      </c>
      <c r="G35" s="1">
        <v>405.33333333333297</v>
      </c>
      <c r="I35" s="1">
        <v>25</v>
      </c>
      <c r="J35" s="1">
        <v>487.16666666666703</v>
      </c>
      <c r="K35" s="1">
        <v>394.33333333333297</v>
      </c>
      <c r="M35" s="1">
        <v>25.3333333333333</v>
      </c>
      <c r="N35" s="1">
        <v>485</v>
      </c>
      <c r="O35" s="1">
        <v>390.83333333333297</v>
      </c>
    </row>
    <row r="36" spans="1:15" x14ac:dyDescent="0.25">
      <c r="A36" s="1">
        <v>51.5</v>
      </c>
      <c r="B36" s="1">
        <v>727.5</v>
      </c>
      <c r="C36" s="1">
        <v>352.33333333333297</v>
      </c>
      <c r="E36" s="1">
        <v>30</v>
      </c>
      <c r="F36" s="1">
        <v>487.16666666666703</v>
      </c>
      <c r="G36" s="1">
        <v>409.33333333333297</v>
      </c>
      <c r="I36" s="1">
        <v>50</v>
      </c>
      <c r="J36" s="1">
        <v>786.16666666666697</v>
      </c>
      <c r="K36" s="1">
        <v>349.16666666666703</v>
      </c>
      <c r="M36" s="1">
        <v>28</v>
      </c>
      <c r="N36" s="1">
        <v>495.83333333333297</v>
      </c>
      <c r="O36" s="1">
        <v>382.5</v>
      </c>
    </row>
    <row r="37" spans="1:15" x14ac:dyDescent="0.25">
      <c r="A37" s="1">
        <v>52.5</v>
      </c>
      <c r="B37" s="1">
        <v>747.66666666666697</v>
      </c>
      <c r="C37" s="1">
        <v>351.33333333333297</v>
      </c>
      <c r="E37" s="1">
        <v>29.6666666666667</v>
      </c>
      <c r="F37" s="1">
        <v>492</v>
      </c>
      <c r="G37" s="1">
        <v>424.83333333333297</v>
      </c>
      <c r="I37" s="1">
        <v>27</v>
      </c>
      <c r="J37" s="1">
        <v>472.33333333333297</v>
      </c>
      <c r="K37" s="1">
        <v>399.33333333333297</v>
      </c>
      <c r="M37" s="1">
        <v>27</v>
      </c>
      <c r="N37" s="1">
        <v>447.66666666666703</v>
      </c>
      <c r="O37" s="1">
        <v>403.83333333333297</v>
      </c>
    </row>
    <row r="38" spans="1:15" x14ac:dyDescent="0.25">
      <c r="A38" s="1">
        <v>52.5</v>
      </c>
      <c r="B38" s="1">
        <v>762.16666666666697</v>
      </c>
      <c r="C38" s="1">
        <v>351.33333333333297</v>
      </c>
      <c r="E38" s="1">
        <v>43.1666666666667</v>
      </c>
      <c r="F38" s="1">
        <v>650.83333333333405</v>
      </c>
      <c r="G38" s="1">
        <v>384.83333333333297</v>
      </c>
      <c r="I38" s="1">
        <v>36.1666666666667</v>
      </c>
      <c r="J38" s="1">
        <v>619.5</v>
      </c>
      <c r="K38" s="1">
        <v>367.16666666666703</v>
      </c>
      <c r="M38" s="1">
        <v>25.5</v>
      </c>
      <c r="N38" s="1">
        <v>478.83333333333297</v>
      </c>
      <c r="O38" s="1">
        <v>393.16666666666703</v>
      </c>
    </row>
    <row r="39" spans="1:15" x14ac:dyDescent="0.25">
      <c r="A39" s="1">
        <v>53</v>
      </c>
      <c r="B39" s="1">
        <v>729.66666666666697</v>
      </c>
      <c r="C39" s="1">
        <v>351.33333333333297</v>
      </c>
      <c r="E39" s="1">
        <v>43.1666666666667</v>
      </c>
      <c r="F39" s="1">
        <v>654.16666666666697</v>
      </c>
      <c r="G39" s="1">
        <v>383.83333333333297</v>
      </c>
      <c r="I39" s="1">
        <v>26.6666666666667</v>
      </c>
      <c r="J39" s="1">
        <v>478</v>
      </c>
      <c r="K39" s="1">
        <v>399.33333333333297</v>
      </c>
      <c r="M39" s="1">
        <v>28.3333333333333</v>
      </c>
      <c r="N39" s="1">
        <v>468.83333333333297</v>
      </c>
      <c r="O39" s="1">
        <v>388.16666666666703</v>
      </c>
    </row>
    <row r="40" spans="1:15" x14ac:dyDescent="0.25">
      <c r="A40" s="1">
        <v>30</v>
      </c>
      <c r="B40" s="1">
        <v>540.33333333333303</v>
      </c>
      <c r="C40" s="1">
        <v>388.66666666666703</v>
      </c>
      <c r="E40" s="1">
        <v>29.6666666666667</v>
      </c>
      <c r="F40" s="1">
        <v>497.33333333333297</v>
      </c>
      <c r="G40" s="1">
        <v>408.33333333333297</v>
      </c>
      <c r="I40" s="1">
        <v>27.5</v>
      </c>
      <c r="J40" s="1">
        <v>494.66666666666703</v>
      </c>
      <c r="K40" s="1">
        <v>392.66666666666703</v>
      </c>
      <c r="M40" s="1">
        <v>36.8333333333333</v>
      </c>
      <c r="N40" s="1">
        <v>628.66666666666697</v>
      </c>
      <c r="O40" s="1">
        <v>370.83333333333297</v>
      </c>
    </row>
    <row r="41" spans="1:15" x14ac:dyDescent="0.25">
      <c r="A41" s="1">
        <v>43.1666666666667</v>
      </c>
      <c r="B41" s="1">
        <v>686.16666666666697</v>
      </c>
      <c r="C41" s="1">
        <v>368.16666666666703</v>
      </c>
      <c r="E41" s="1">
        <v>30</v>
      </c>
      <c r="F41" s="1">
        <v>491.33333333333297</v>
      </c>
      <c r="G41" s="1">
        <v>408.33333333333297</v>
      </c>
      <c r="I41" s="1">
        <v>27.5</v>
      </c>
      <c r="J41" s="1">
        <v>536</v>
      </c>
      <c r="K41" s="1">
        <v>377.66666666666703</v>
      </c>
      <c r="M41" s="1">
        <v>27</v>
      </c>
      <c r="N41" s="1">
        <v>486.66666666666703</v>
      </c>
      <c r="O41" s="1">
        <v>383.5</v>
      </c>
    </row>
    <row r="42" spans="1:15" x14ac:dyDescent="0.25">
      <c r="A42" s="1">
        <v>43.1666666666667</v>
      </c>
      <c r="B42" s="1">
        <v>669.16666666666697</v>
      </c>
      <c r="C42" s="1">
        <v>386.16666666666703</v>
      </c>
      <c r="E42" s="1">
        <v>29.6666666666667</v>
      </c>
      <c r="F42" s="1">
        <v>492.66666666666703</v>
      </c>
      <c r="G42" s="1">
        <v>409.33333333333297</v>
      </c>
      <c r="I42" s="1">
        <v>30</v>
      </c>
      <c r="J42" s="1">
        <v>469.16666666666703</v>
      </c>
      <c r="K42" s="1">
        <v>414.66666666666703</v>
      </c>
      <c r="M42" s="1">
        <v>36.8333333333333</v>
      </c>
      <c r="N42" s="1">
        <v>656.83333333333303</v>
      </c>
      <c r="O42" s="1">
        <v>367.5</v>
      </c>
    </row>
    <row r="43" spans="1:15" x14ac:dyDescent="0.25">
      <c r="A43" s="1">
        <v>43.1666666666667</v>
      </c>
      <c r="B43" s="1">
        <v>688.33333333333303</v>
      </c>
      <c r="C43" s="1">
        <v>365.83333333333297</v>
      </c>
      <c r="E43" s="1">
        <v>29.6666666666667</v>
      </c>
      <c r="F43" s="1">
        <v>487.5</v>
      </c>
      <c r="G43" s="1">
        <v>425.83333333333297</v>
      </c>
      <c r="I43" s="1">
        <v>36.1666666666667</v>
      </c>
      <c r="J43" s="1">
        <v>601.66666666666697</v>
      </c>
      <c r="K43" s="1">
        <v>368.83333333333297</v>
      </c>
      <c r="M43" s="1">
        <v>27</v>
      </c>
      <c r="N43" s="1">
        <v>481.5</v>
      </c>
      <c r="O43" s="1">
        <v>386.83333333333297</v>
      </c>
    </row>
    <row r="44" spans="1:15" x14ac:dyDescent="0.25">
      <c r="A44" s="1">
        <v>43.1666666666667</v>
      </c>
      <c r="B44" s="1">
        <v>700</v>
      </c>
      <c r="C44" s="1">
        <v>364.83333333333297</v>
      </c>
      <c r="E44" s="1">
        <v>48.5</v>
      </c>
      <c r="F44" s="1">
        <v>655.66666666666697</v>
      </c>
      <c r="G44" s="1">
        <v>370.33333333333297</v>
      </c>
      <c r="I44" s="1">
        <v>25</v>
      </c>
      <c r="J44" s="1">
        <v>471.83333333333297</v>
      </c>
      <c r="K44" s="1">
        <v>418.33333333333297</v>
      </c>
      <c r="M44" s="1">
        <v>26</v>
      </c>
      <c r="N44" s="1">
        <v>452</v>
      </c>
      <c r="O44" s="1">
        <v>421.66666666666703</v>
      </c>
    </row>
    <row r="45" spans="1:15" x14ac:dyDescent="0.25">
      <c r="A45" s="1">
        <v>31</v>
      </c>
      <c r="B45" s="1">
        <v>559.33333333333303</v>
      </c>
      <c r="C45" s="1">
        <v>387.33333333333297</v>
      </c>
      <c r="I45" s="1">
        <v>25</v>
      </c>
      <c r="J45" s="1">
        <v>480</v>
      </c>
      <c r="K45" s="1">
        <v>415.83333333333297</v>
      </c>
      <c r="M45" s="1">
        <v>26.3333333333333</v>
      </c>
      <c r="N45" s="1">
        <v>449.16666666666703</v>
      </c>
      <c r="O45" s="1">
        <v>411.16666666666703</v>
      </c>
    </row>
    <row r="46" spans="1:15" x14ac:dyDescent="0.25">
      <c r="A46" s="1">
        <v>43.1666666666667</v>
      </c>
      <c r="B46" s="1">
        <v>676.66666666666697</v>
      </c>
      <c r="C46" s="1">
        <v>383.83333333333297</v>
      </c>
      <c r="E46" s="1">
        <f>SUM(E30:E44)/15</f>
        <v>36.33333333333335</v>
      </c>
      <c r="F46" s="1">
        <f t="shared" ref="F46:G46" si="15">SUM(F30:F44)/15</f>
        <v>550.15555555555557</v>
      </c>
      <c r="G46" s="1">
        <f t="shared" si="15"/>
        <v>400.433333333333</v>
      </c>
      <c r="I46" s="1">
        <v>36.1666666666667</v>
      </c>
      <c r="J46" s="1">
        <v>596.33333333333303</v>
      </c>
      <c r="K46" s="1">
        <v>370.83333333333297</v>
      </c>
      <c r="M46" s="1">
        <v>27</v>
      </c>
      <c r="N46" s="1">
        <v>482</v>
      </c>
      <c r="O46" s="1">
        <v>385.83333333333297</v>
      </c>
    </row>
    <row r="47" spans="1:15" x14ac:dyDescent="0.25">
      <c r="A47" s="1">
        <v>43.1666666666667</v>
      </c>
      <c r="B47" s="1">
        <v>690.33333333333303</v>
      </c>
      <c r="C47" s="1">
        <v>368.16666666666703</v>
      </c>
      <c r="I47" s="1">
        <v>28.5</v>
      </c>
      <c r="J47" s="1">
        <v>455</v>
      </c>
      <c r="K47" s="1">
        <v>432.33333333333297</v>
      </c>
      <c r="M47" s="1">
        <v>26.3333333333333</v>
      </c>
      <c r="N47" s="1">
        <v>492.5</v>
      </c>
      <c r="O47" s="1">
        <v>386.5</v>
      </c>
    </row>
    <row r="48" spans="1:15" x14ac:dyDescent="0.25">
      <c r="A48" s="1">
        <v>43.1666666666667</v>
      </c>
      <c r="B48" s="1">
        <v>674.5</v>
      </c>
      <c r="C48" s="1">
        <v>386.16666666666703</v>
      </c>
      <c r="I48" s="1">
        <v>29.5</v>
      </c>
      <c r="J48" s="1">
        <v>520.66666666666697</v>
      </c>
      <c r="K48" s="1">
        <v>381.33333333333297</v>
      </c>
      <c r="M48" s="1">
        <v>26.3333333333333</v>
      </c>
      <c r="N48" s="1">
        <v>464.5</v>
      </c>
      <c r="O48" s="1">
        <v>389.83333333333297</v>
      </c>
    </row>
    <row r="49" spans="1:15" x14ac:dyDescent="0.25">
      <c r="A49" s="1">
        <v>43.1666666666667</v>
      </c>
      <c r="B49" s="1">
        <v>695.5</v>
      </c>
      <c r="C49" s="1">
        <v>367.16666666666703</v>
      </c>
      <c r="E49" s="1">
        <f>ROUND(E46,2)</f>
        <v>36.33</v>
      </c>
      <c r="F49" s="1">
        <f t="shared" ref="F49:G49" si="16">ROUND(F46,2)</f>
        <v>550.16</v>
      </c>
      <c r="G49" s="1">
        <f t="shared" si="16"/>
        <v>400.43</v>
      </c>
      <c r="I49" s="1">
        <v>30</v>
      </c>
      <c r="J49" s="1">
        <v>526.83333333333303</v>
      </c>
      <c r="K49" s="1">
        <v>377.66666666666703</v>
      </c>
      <c r="M49" s="1">
        <v>27</v>
      </c>
      <c r="N49" s="1">
        <v>477.16666666666703</v>
      </c>
      <c r="O49" s="1">
        <v>389.16666666666703</v>
      </c>
    </row>
    <row r="50" spans="1:15" x14ac:dyDescent="0.25">
      <c r="A50" s="1">
        <v>43.1666666666667</v>
      </c>
      <c r="B50" s="1">
        <v>697.33333333333303</v>
      </c>
      <c r="C50" s="1">
        <v>365.83333333333297</v>
      </c>
      <c r="I50" s="1">
        <v>26.6666666666667</v>
      </c>
      <c r="J50" s="1">
        <v>474.5</v>
      </c>
      <c r="K50" s="1">
        <v>415.83333333333297</v>
      </c>
      <c r="M50" s="1">
        <v>25</v>
      </c>
      <c r="N50" s="1">
        <v>468.66666666666703</v>
      </c>
      <c r="O50" s="1">
        <v>420.33333333333297</v>
      </c>
    </row>
    <row r="51" spans="1:15" x14ac:dyDescent="0.25">
      <c r="A51" s="1">
        <v>43.1666666666667</v>
      </c>
      <c r="B51" s="1">
        <v>697</v>
      </c>
      <c r="C51" s="1">
        <v>365.83333333333297</v>
      </c>
      <c r="I51" s="1">
        <v>36.1666666666667</v>
      </c>
      <c r="J51" s="1">
        <v>591.33333333333405</v>
      </c>
      <c r="K51" s="1">
        <v>372.16666666666703</v>
      </c>
      <c r="M51" s="1">
        <v>26</v>
      </c>
      <c r="N51" s="1">
        <v>444.66666666666703</v>
      </c>
      <c r="O51" s="1">
        <v>436.66666666666703</v>
      </c>
    </row>
    <row r="52" spans="1:15" x14ac:dyDescent="0.25">
      <c r="A52" s="1">
        <v>31</v>
      </c>
      <c r="B52" s="1">
        <v>563.33333333333303</v>
      </c>
      <c r="C52" s="1">
        <v>386.33333333333297</v>
      </c>
      <c r="I52" s="1">
        <v>27</v>
      </c>
      <c r="J52" s="1">
        <v>455.33333333333297</v>
      </c>
      <c r="K52" s="1">
        <v>434.83333333333297</v>
      </c>
      <c r="M52" s="1">
        <v>25.5</v>
      </c>
      <c r="N52" s="1">
        <v>464.66666666666703</v>
      </c>
      <c r="O52" s="1">
        <v>422.66666666666703</v>
      </c>
    </row>
    <row r="53" spans="1:15" x14ac:dyDescent="0.25">
      <c r="A53" s="1">
        <v>31</v>
      </c>
      <c r="B53" s="1">
        <v>562.83333333333303</v>
      </c>
      <c r="C53" s="1">
        <v>386.33333333333297</v>
      </c>
      <c r="I53" s="1">
        <v>27.8333333333333</v>
      </c>
      <c r="J53" s="1">
        <v>463.16666666666703</v>
      </c>
      <c r="K53" s="1">
        <v>416.33333333333297</v>
      </c>
      <c r="M53" s="1">
        <v>26</v>
      </c>
      <c r="N53" s="1">
        <v>466.33333333333297</v>
      </c>
      <c r="O53" s="1">
        <v>410.16666666666703</v>
      </c>
    </row>
    <row r="54" spans="1:15" x14ac:dyDescent="0.25">
      <c r="A54" s="1">
        <v>43.1666666666667</v>
      </c>
      <c r="B54" s="1">
        <v>682.33333333333303</v>
      </c>
      <c r="C54" s="1">
        <v>384.83333333333297</v>
      </c>
      <c r="I54" s="1">
        <v>27.8333333333333</v>
      </c>
      <c r="J54" s="1">
        <v>446.5</v>
      </c>
      <c r="K54" s="1">
        <v>435.33333333333297</v>
      </c>
      <c r="M54" s="1">
        <v>25</v>
      </c>
      <c r="N54" s="1">
        <v>458</v>
      </c>
      <c r="O54" s="1">
        <v>431.66666666666703</v>
      </c>
    </row>
    <row r="55" spans="1:15" x14ac:dyDescent="0.25">
      <c r="A55" s="1">
        <v>43.1666666666667</v>
      </c>
      <c r="B55" s="1">
        <v>695.5</v>
      </c>
      <c r="C55" s="1">
        <v>364.83333333333297</v>
      </c>
      <c r="I55" s="1">
        <v>27</v>
      </c>
      <c r="J55" s="1">
        <v>449.16666666666703</v>
      </c>
      <c r="K55" s="1">
        <v>435.33333333333297</v>
      </c>
      <c r="M55" s="1">
        <v>25</v>
      </c>
      <c r="N55" s="1">
        <v>468.33333333333297</v>
      </c>
      <c r="O55" s="1">
        <v>429.33333333333297</v>
      </c>
    </row>
    <row r="56" spans="1:15" x14ac:dyDescent="0.25">
      <c r="A56" s="1">
        <v>43.1666666666667</v>
      </c>
      <c r="B56" s="1">
        <v>682.66666666666697</v>
      </c>
      <c r="C56" s="1">
        <v>383.83333333333297</v>
      </c>
      <c r="I56" s="1">
        <v>27</v>
      </c>
      <c r="J56" s="1">
        <v>467.83333333333297</v>
      </c>
      <c r="K56" s="1">
        <v>415.83333333333297</v>
      </c>
      <c r="M56" s="1">
        <v>26</v>
      </c>
      <c r="N56" s="1">
        <v>455.5</v>
      </c>
      <c r="O56" s="1">
        <v>417.66666666666703</v>
      </c>
    </row>
    <row r="57" spans="1:15" x14ac:dyDescent="0.25">
      <c r="A57" s="1">
        <v>29.6666666666667</v>
      </c>
      <c r="B57" s="1">
        <v>526.16666666666697</v>
      </c>
      <c r="C57" s="1">
        <v>397.66666666666703</v>
      </c>
      <c r="I57" s="1">
        <v>27.8333333333333</v>
      </c>
      <c r="J57" s="1">
        <v>471</v>
      </c>
      <c r="K57" s="1">
        <v>414.33333333333297</v>
      </c>
      <c r="M57" s="1">
        <v>25.5</v>
      </c>
      <c r="N57" s="1">
        <v>466.83333333333297</v>
      </c>
      <c r="O57" s="1">
        <v>412.16666666666703</v>
      </c>
    </row>
    <row r="58" spans="1:15" x14ac:dyDescent="0.25">
      <c r="I58" s="1">
        <v>26.5</v>
      </c>
      <c r="J58" s="1">
        <v>459.33333333333297</v>
      </c>
      <c r="K58" s="1">
        <v>420.33333333333297</v>
      </c>
      <c r="M58" s="1">
        <v>25</v>
      </c>
      <c r="N58" s="1">
        <v>443.33333333333297</v>
      </c>
      <c r="O58" s="1">
        <v>472.83333333333297</v>
      </c>
    </row>
    <row r="59" spans="1:15" x14ac:dyDescent="0.25">
      <c r="A59" s="1">
        <f>SUM(A30:A57)/28</f>
        <v>42.654761904761941</v>
      </c>
      <c r="B59" s="1">
        <f t="shared" ref="B59:C59" si="17">SUM(B30:B57)/28</f>
        <v>667.43452380952374</v>
      </c>
      <c r="C59" s="1">
        <f t="shared" si="17"/>
        <v>372.13690476190459</v>
      </c>
      <c r="I59" s="1">
        <v>36.1666666666667</v>
      </c>
      <c r="J59" s="1">
        <v>584</v>
      </c>
      <c r="K59" s="1">
        <v>374.16666666666703</v>
      </c>
      <c r="M59" s="1">
        <v>25</v>
      </c>
      <c r="N59" s="1">
        <v>441</v>
      </c>
      <c r="O59" s="1">
        <v>474.83333333333297</v>
      </c>
    </row>
    <row r="60" spans="1:15" x14ac:dyDescent="0.25">
      <c r="I60" s="1">
        <v>26.6666666666667</v>
      </c>
      <c r="J60" s="1">
        <v>456.83333333333297</v>
      </c>
      <c r="K60" s="1">
        <v>420.33333333333297</v>
      </c>
      <c r="M60" s="1">
        <v>25</v>
      </c>
      <c r="N60" s="1">
        <v>447.66666666666703</v>
      </c>
      <c r="O60" s="1">
        <v>460.66666666666703</v>
      </c>
    </row>
    <row r="61" spans="1:15" x14ac:dyDescent="0.25">
      <c r="A61" s="1">
        <f>ROUND(A59,2)</f>
        <v>42.65</v>
      </c>
      <c r="B61" s="1">
        <f t="shared" ref="B61:C61" si="18">ROUND(B59,2)</f>
        <v>667.43</v>
      </c>
      <c r="C61" s="1">
        <f t="shared" si="18"/>
        <v>372.14</v>
      </c>
      <c r="I61" s="1">
        <v>27.8333333333333</v>
      </c>
      <c r="J61" s="1">
        <v>452.5</v>
      </c>
      <c r="K61" s="1">
        <v>433.33333333333297</v>
      </c>
      <c r="M61" s="1">
        <v>26</v>
      </c>
      <c r="N61" s="1">
        <v>443.66666666666703</v>
      </c>
      <c r="O61" s="1">
        <v>460.66666666666703</v>
      </c>
    </row>
    <row r="62" spans="1:15" x14ac:dyDescent="0.25">
      <c r="I62" s="1">
        <v>29.5</v>
      </c>
      <c r="J62" s="1">
        <v>525.16666666666697</v>
      </c>
      <c r="K62" s="1">
        <v>379.33333333333297</v>
      </c>
      <c r="M62" s="1">
        <v>25</v>
      </c>
      <c r="N62" s="1">
        <v>449.83333333333297</v>
      </c>
      <c r="O62" s="1">
        <v>442.16666666666703</v>
      </c>
    </row>
    <row r="63" spans="1:15" x14ac:dyDescent="0.25">
      <c r="I63" s="1">
        <v>27</v>
      </c>
      <c r="J63" s="1">
        <v>456.33333333333297</v>
      </c>
      <c r="K63" s="1">
        <v>420.33333333333297</v>
      </c>
      <c r="M63" s="1">
        <v>25.3333333333333</v>
      </c>
      <c r="N63" s="1">
        <v>482.5</v>
      </c>
      <c r="O63" s="1">
        <v>407.83333333333297</v>
      </c>
    </row>
    <row r="64" spans="1:15" x14ac:dyDescent="0.25">
      <c r="I64" s="1">
        <v>27</v>
      </c>
      <c r="J64" s="1">
        <v>457</v>
      </c>
      <c r="K64" s="1">
        <v>418.33333333333297</v>
      </c>
      <c r="M64" s="1">
        <v>25</v>
      </c>
      <c r="N64" s="1">
        <v>452</v>
      </c>
      <c r="O64" s="1">
        <v>439.83333333333297</v>
      </c>
    </row>
    <row r="65" spans="9:15" x14ac:dyDescent="0.25">
      <c r="M65" s="1">
        <v>26</v>
      </c>
      <c r="N65" s="1">
        <v>460.33333333333297</v>
      </c>
      <c r="O65" s="1">
        <v>414.16666666666703</v>
      </c>
    </row>
    <row r="66" spans="9:15" x14ac:dyDescent="0.25">
      <c r="M66" s="1">
        <v>25.3333333333333</v>
      </c>
      <c r="N66" s="1">
        <v>468.66666666666703</v>
      </c>
      <c r="O66" s="1">
        <v>410.16666666666703</v>
      </c>
    </row>
    <row r="67" spans="9:15" x14ac:dyDescent="0.25">
      <c r="I67" s="1">
        <f>SUM(I30:I64)/35</f>
        <v>31.8904761904762</v>
      </c>
      <c r="J67" s="1">
        <f t="shared" ref="J67:K67" si="19">SUM(J30:J64)/35</f>
        <v>534.96190476190475</v>
      </c>
      <c r="K67" s="1">
        <f t="shared" si="19"/>
        <v>395.35714285714243</v>
      </c>
      <c r="M67" s="1">
        <v>26</v>
      </c>
      <c r="N67" s="1">
        <v>438.33333333333297</v>
      </c>
      <c r="O67" s="1">
        <v>472.83333333333297</v>
      </c>
    </row>
    <row r="68" spans="9:15" x14ac:dyDescent="0.25">
      <c r="M68" s="1">
        <v>25.3333333333333</v>
      </c>
      <c r="N68" s="1">
        <v>457</v>
      </c>
      <c r="O68" s="1">
        <v>433.66666666666703</v>
      </c>
    </row>
    <row r="69" spans="9:15" x14ac:dyDescent="0.25">
      <c r="I69" s="1">
        <f>ROUND(I67,2)</f>
        <v>31.89</v>
      </c>
      <c r="J69" s="1">
        <f t="shared" ref="J69:K69" si="20">ROUND(J67,2)</f>
        <v>534.96</v>
      </c>
      <c r="K69" s="1">
        <f t="shared" si="20"/>
        <v>395.36</v>
      </c>
      <c r="M69" s="1">
        <v>36.8333333333333</v>
      </c>
      <c r="N69" s="1">
        <v>642</v>
      </c>
      <c r="O69" s="1">
        <v>369.83333333333297</v>
      </c>
    </row>
    <row r="71" spans="9:15" x14ac:dyDescent="0.25">
      <c r="M71" s="1">
        <f>SUM(M30:M69)/40</f>
        <v>27.308333333333316</v>
      </c>
      <c r="N71" s="1">
        <f t="shared" ref="N71:O71" si="21">SUM(N30:N69)/40</f>
        <v>481.13333333333333</v>
      </c>
      <c r="O71" s="1">
        <f t="shared" si="21"/>
        <v>410.43333333333351</v>
      </c>
    </row>
    <row r="73" spans="9:15" x14ac:dyDescent="0.25">
      <c r="M73" s="1">
        <f>ROUND(M71,2)</f>
        <v>27.31</v>
      </c>
      <c r="N73" s="1">
        <f t="shared" ref="N73:O73" si="22">ROUND(N71,2)</f>
        <v>481.13</v>
      </c>
      <c r="O73" s="1">
        <f t="shared" si="22"/>
        <v>410.43</v>
      </c>
    </row>
  </sheetData>
  <mergeCells count="3">
    <mergeCell ref="A1:O1"/>
    <mergeCell ref="A14:O14"/>
    <mergeCell ref="A28:O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F4EF-F548-4993-AD33-7EBEF4E379ED}">
  <dimension ref="A1:Z65"/>
  <sheetViews>
    <sheetView topLeftCell="F1" zoomScaleNormal="100" workbookViewId="0">
      <selection activeCell="Z23" sqref="Z23"/>
    </sheetView>
  </sheetViews>
  <sheetFormatPr defaultRowHeight="15" x14ac:dyDescent="0.25"/>
  <cols>
    <col min="4" max="4" width="2.42578125" customWidth="1"/>
    <col min="8" max="8" width="2.42578125" customWidth="1"/>
    <col min="12" max="12" width="1.7109375" customWidth="1"/>
  </cols>
  <sheetData>
    <row r="1" spans="1:26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6" x14ac:dyDescent="0.25">
      <c r="A2" s="1">
        <v>21</v>
      </c>
      <c r="B2" s="1">
        <v>76.8333333333333</v>
      </c>
      <c r="C2" s="1">
        <v>80</v>
      </c>
      <c r="E2" s="1">
        <v>21</v>
      </c>
      <c r="F2" s="1">
        <v>90.5</v>
      </c>
      <c r="G2" s="1">
        <v>90</v>
      </c>
      <c r="I2" s="1">
        <v>41.1666666666667</v>
      </c>
      <c r="J2" s="1">
        <v>190</v>
      </c>
      <c r="K2" s="1">
        <v>91.3333333333333</v>
      </c>
      <c r="M2" s="1">
        <v>46.1666666666667</v>
      </c>
      <c r="N2" s="1">
        <v>233.833333333333</v>
      </c>
      <c r="O2" s="1">
        <v>101.333333333333</v>
      </c>
    </row>
    <row r="3" spans="1:26" x14ac:dyDescent="0.25">
      <c r="A3" s="1">
        <v>31.1666666666667</v>
      </c>
      <c r="B3" s="1">
        <v>117.333333333333</v>
      </c>
      <c r="C3" s="1">
        <v>71.3333333333333</v>
      </c>
      <c r="E3" s="1">
        <v>36.1666666666667</v>
      </c>
      <c r="F3" s="1">
        <v>151.166666666667</v>
      </c>
      <c r="G3" s="1">
        <v>81.3333333333333</v>
      </c>
      <c r="I3" s="1">
        <v>21</v>
      </c>
      <c r="J3" s="1">
        <v>110</v>
      </c>
      <c r="K3" s="1">
        <v>100</v>
      </c>
      <c r="M3" s="1">
        <v>23.6666666666667</v>
      </c>
      <c r="N3" s="1">
        <v>135.5</v>
      </c>
      <c r="O3" s="1">
        <v>111.333333333333</v>
      </c>
      <c r="Q3" s="1" t="s">
        <v>6</v>
      </c>
      <c r="R3" s="1" t="s">
        <v>3</v>
      </c>
      <c r="S3" s="1" t="s">
        <v>4</v>
      </c>
      <c r="T3" s="1" t="s">
        <v>5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12</v>
      </c>
    </row>
    <row r="4" spans="1:26" x14ac:dyDescent="0.25">
      <c r="A4" s="1"/>
      <c r="B4" s="1"/>
      <c r="C4" s="1"/>
      <c r="M4" s="1">
        <v>26</v>
      </c>
      <c r="N4" s="1">
        <v>133.666666666667</v>
      </c>
      <c r="O4" s="1">
        <v>110</v>
      </c>
      <c r="Q4" s="1">
        <v>9</v>
      </c>
      <c r="R4" s="1">
        <v>26.08</v>
      </c>
      <c r="S4" s="1">
        <v>97.08</v>
      </c>
      <c r="T4" s="1">
        <v>75.67</v>
      </c>
      <c r="U4" s="1"/>
      <c r="V4" s="1"/>
      <c r="W4" s="1"/>
      <c r="X4" s="1"/>
      <c r="Y4" s="1"/>
      <c r="Z4" s="1"/>
    </row>
    <row r="5" spans="1:26" x14ac:dyDescent="0.25">
      <c r="A5" s="1">
        <f>SUM(A2:A3)/2</f>
        <v>26.08333333333335</v>
      </c>
      <c r="B5" s="1">
        <f t="shared" ref="B5:C5" si="0">SUM(B2:B3)/2</f>
        <v>97.083333333333144</v>
      </c>
      <c r="C5" s="1">
        <f t="shared" si="0"/>
        <v>75.666666666666657</v>
      </c>
      <c r="E5">
        <f>SUM(E2:E3)/2</f>
        <v>28.58333333333335</v>
      </c>
      <c r="F5">
        <f t="shared" ref="F5:G5" si="1">SUM(F2:F3)/2</f>
        <v>120.8333333333335</v>
      </c>
      <c r="G5">
        <f t="shared" si="1"/>
        <v>85.666666666666657</v>
      </c>
      <c r="I5" s="1">
        <f>SUM(I2:I3)/2</f>
        <v>31.08333333333335</v>
      </c>
      <c r="J5" s="1">
        <f t="shared" ref="J5:K5" si="2">SUM(J2:J3)/2</f>
        <v>150</v>
      </c>
      <c r="K5" s="1">
        <f t="shared" si="2"/>
        <v>95.666666666666657</v>
      </c>
      <c r="M5" s="1">
        <v>24.5</v>
      </c>
      <c r="N5" s="1">
        <v>135.666666666667</v>
      </c>
      <c r="O5" s="1">
        <v>110</v>
      </c>
      <c r="Q5" s="1">
        <v>10</v>
      </c>
      <c r="R5" s="1">
        <v>28.58</v>
      </c>
      <c r="S5" s="1">
        <v>120.83</v>
      </c>
      <c r="T5" s="1">
        <v>85.67</v>
      </c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I6" s="1"/>
      <c r="J6" s="1"/>
      <c r="K6" s="1"/>
      <c r="M6" s="1">
        <v>24.5</v>
      </c>
      <c r="N6" s="1">
        <v>134.5</v>
      </c>
      <c r="O6" s="1">
        <v>110</v>
      </c>
      <c r="Q6" s="1">
        <v>11</v>
      </c>
      <c r="R6" s="1">
        <v>31.08</v>
      </c>
      <c r="S6" s="1">
        <v>150</v>
      </c>
      <c r="T6" s="1">
        <v>95.67</v>
      </c>
      <c r="U6" s="1"/>
      <c r="V6" s="1"/>
      <c r="W6" s="1"/>
      <c r="X6" s="1"/>
      <c r="Y6" s="1"/>
      <c r="Z6" s="1"/>
    </row>
    <row r="7" spans="1:26" x14ac:dyDescent="0.25">
      <c r="A7" s="1">
        <f>ROUND(A5,2)</f>
        <v>26.08</v>
      </c>
      <c r="B7" s="1">
        <f t="shared" ref="B7:C7" si="3">ROUND(B5,2)</f>
        <v>97.08</v>
      </c>
      <c r="C7" s="1">
        <f t="shared" si="3"/>
        <v>75.67</v>
      </c>
      <c r="D7" s="1"/>
      <c r="E7" s="1">
        <f>ROUND(E5,2)</f>
        <v>28.58</v>
      </c>
      <c r="F7" s="1">
        <f t="shared" ref="F7:G7" si="4">ROUND(F5,2)</f>
        <v>120.83</v>
      </c>
      <c r="G7" s="1">
        <f t="shared" si="4"/>
        <v>85.67</v>
      </c>
      <c r="I7" s="1">
        <f>ROUND(I5,2)</f>
        <v>31.08</v>
      </c>
      <c r="J7" s="1">
        <f t="shared" ref="J7:K7" si="5">ROUND(J5,2)</f>
        <v>150</v>
      </c>
      <c r="K7" s="1">
        <f t="shared" si="5"/>
        <v>95.67</v>
      </c>
      <c r="Q7" s="1">
        <v>12</v>
      </c>
      <c r="R7" s="1">
        <v>28.97</v>
      </c>
      <c r="S7" s="1">
        <v>154.63</v>
      </c>
      <c r="T7" s="1">
        <v>108.53</v>
      </c>
    </row>
    <row r="8" spans="1:26" x14ac:dyDescent="0.25">
      <c r="M8" s="1">
        <f>SUM(M2:M6)/5</f>
        <v>28.966666666666679</v>
      </c>
      <c r="N8" s="1">
        <f t="shared" ref="N8:O8" si="6">SUM(N2:N6)/5</f>
        <v>154.63333333333338</v>
      </c>
      <c r="O8" s="1">
        <f t="shared" si="6"/>
        <v>108.53333333333322</v>
      </c>
      <c r="Q8" s="1">
        <v>15</v>
      </c>
      <c r="R8" s="1"/>
      <c r="S8" s="1"/>
      <c r="T8" s="1"/>
      <c r="U8" s="1">
        <v>16.53</v>
      </c>
      <c r="V8" s="1">
        <v>118.86</v>
      </c>
      <c r="W8" s="1">
        <v>150.66999999999999</v>
      </c>
      <c r="X8" s="1"/>
      <c r="Y8" s="1"/>
      <c r="Z8" s="1"/>
    </row>
    <row r="9" spans="1:26" x14ac:dyDescent="0.25">
      <c r="M9" s="1"/>
      <c r="N9" s="1"/>
      <c r="O9" s="1"/>
      <c r="Q9" s="1">
        <v>16</v>
      </c>
      <c r="R9" s="1"/>
      <c r="S9" s="1"/>
      <c r="T9" s="1"/>
      <c r="U9" s="1">
        <v>17.11</v>
      </c>
      <c r="V9" s="1">
        <v>128.79</v>
      </c>
      <c r="W9" s="1">
        <v>157.47</v>
      </c>
      <c r="X9" s="1"/>
      <c r="Y9" s="1"/>
      <c r="Z9" s="1"/>
    </row>
    <row r="10" spans="1:26" x14ac:dyDescent="0.25">
      <c r="M10" s="1">
        <f>ROUND(M8,2)</f>
        <v>28.97</v>
      </c>
      <c r="N10" s="1">
        <f t="shared" ref="N10:O10" si="7">ROUND(N8,2)</f>
        <v>154.63</v>
      </c>
      <c r="O10" s="1">
        <f t="shared" si="7"/>
        <v>108.53</v>
      </c>
      <c r="Q10" s="1">
        <v>17</v>
      </c>
      <c r="R10" s="1"/>
      <c r="S10" s="1"/>
      <c r="T10" s="1"/>
      <c r="U10" s="1">
        <v>18.77</v>
      </c>
      <c r="V10" s="1">
        <v>154.33000000000001</v>
      </c>
      <c r="W10" s="1">
        <v>156.19999999999999</v>
      </c>
      <c r="X10" s="1"/>
      <c r="Y10" s="1"/>
      <c r="Z10" s="1"/>
    </row>
    <row r="11" spans="1:26" x14ac:dyDescent="0.25">
      <c r="Q11" s="1">
        <v>18</v>
      </c>
      <c r="R11" s="1"/>
      <c r="S11" s="1"/>
      <c r="T11" s="1"/>
      <c r="U11" s="1">
        <v>18.72</v>
      </c>
      <c r="V11" s="1">
        <v>155.88</v>
      </c>
      <c r="W11" s="1">
        <v>167.98</v>
      </c>
    </row>
    <row r="12" spans="1:26" x14ac:dyDescent="0.25">
      <c r="Q12" s="1">
        <v>40</v>
      </c>
      <c r="R12" s="1"/>
      <c r="S12" s="1"/>
      <c r="T12" s="1"/>
      <c r="U12" s="1"/>
      <c r="V12" s="1"/>
      <c r="W12" s="1"/>
      <c r="X12" s="1">
        <v>36.33</v>
      </c>
      <c r="Y12" s="1">
        <v>550.16</v>
      </c>
      <c r="Z12" s="1">
        <v>400.43</v>
      </c>
    </row>
    <row r="13" spans="1:26" x14ac:dyDescent="0.25">
      <c r="Q13" s="1">
        <v>41</v>
      </c>
      <c r="R13" s="1"/>
      <c r="S13" s="1"/>
      <c r="T13" s="1"/>
      <c r="U13" s="1"/>
      <c r="V13" s="1"/>
      <c r="W13" s="1"/>
      <c r="X13" s="1">
        <v>38.4</v>
      </c>
      <c r="Y13" s="1">
        <v>613.33000000000004</v>
      </c>
      <c r="Z13" s="1">
        <v>411.68</v>
      </c>
    </row>
    <row r="14" spans="1:26" x14ac:dyDescent="0.25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1">
        <v>42</v>
      </c>
      <c r="U14" s="1"/>
      <c r="V14" s="1"/>
      <c r="W14" s="1"/>
      <c r="X14" s="1">
        <v>39.159999999999997</v>
      </c>
      <c r="Y14" s="1">
        <v>632.36</v>
      </c>
      <c r="Z14" s="1">
        <v>416.87</v>
      </c>
    </row>
    <row r="15" spans="1:26" x14ac:dyDescent="0.25">
      <c r="A15" s="1">
        <v>18.5</v>
      </c>
      <c r="B15" s="1">
        <v>142.333333333333</v>
      </c>
      <c r="C15" s="1">
        <v>134.333333333333</v>
      </c>
      <c r="E15" s="1">
        <v>13.1666666666667</v>
      </c>
      <c r="F15" s="1">
        <v>115</v>
      </c>
      <c r="G15" s="1">
        <v>166.666666666667</v>
      </c>
      <c r="I15" s="1">
        <v>20.1666666666667</v>
      </c>
      <c r="J15" s="1">
        <v>181.5</v>
      </c>
      <c r="K15" s="1">
        <v>144.333333333333</v>
      </c>
      <c r="M15" s="1">
        <v>15.6666666666667</v>
      </c>
      <c r="N15" s="1">
        <v>140.5</v>
      </c>
      <c r="O15" s="1">
        <v>176.666666666667</v>
      </c>
      <c r="Q15" s="1">
        <v>43</v>
      </c>
      <c r="X15" s="1">
        <v>40.200000000000003</v>
      </c>
      <c r="Y15" s="1">
        <v>655.23</v>
      </c>
      <c r="Z15" s="1">
        <v>427.7</v>
      </c>
    </row>
    <row r="16" spans="1:26" x14ac:dyDescent="0.25">
      <c r="A16" s="1">
        <v>17</v>
      </c>
      <c r="B16" s="1">
        <v>124.333333333333</v>
      </c>
      <c r="C16" s="1">
        <v>149.666666666667</v>
      </c>
      <c r="E16" s="1">
        <v>18.5</v>
      </c>
      <c r="F16" s="1">
        <v>123.333333333333</v>
      </c>
      <c r="G16" s="1">
        <v>161</v>
      </c>
      <c r="I16" s="1">
        <v>16</v>
      </c>
      <c r="J16" s="1">
        <v>133.833333333333</v>
      </c>
      <c r="K16" s="1">
        <v>169.666666666667</v>
      </c>
      <c r="M16" s="1">
        <v>18.5</v>
      </c>
      <c r="N16" s="1">
        <v>148</v>
      </c>
      <c r="O16" s="1">
        <v>172.666666666667</v>
      </c>
    </row>
    <row r="17" spans="1:15" x14ac:dyDescent="0.25">
      <c r="A17" s="1">
        <v>18.5</v>
      </c>
      <c r="B17" s="1">
        <v>113.5</v>
      </c>
      <c r="C17" s="1">
        <v>154.333333333333</v>
      </c>
      <c r="E17" s="1">
        <v>16.5</v>
      </c>
      <c r="F17" s="1">
        <v>140.833333333333</v>
      </c>
      <c r="G17" s="1">
        <v>154.666666666667</v>
      </c>
      <c r="I17" s="1">
        <v>18.5</v>
      </c>
      <c r="J17" s="1">
        <v>144.666666666667</v>
      </c>
      <c r="K17" s="1">
        <v>156</v>
      </c>
      <c r="M17" s="1">
        <v>22</v>
      </c>
      <c r="N17" s="1">
        <v>192.166666666667</v>
      </c>
      <c r="O17" s="1">
        <v>149.333333333333</v>
      </c>
    </row>
    <row r="18" spans="1:15" x14ac:dyDescent="0.25">
      <c r="A18" s="1">
        <v>13.5</v>
      </c>
      <c r="B18" s="1">
        <v>106</v>
      </c>
      <c r="C18" s="1">
        <v>159.666666666667</v>
      </c>
      <c r="E18" s="1">
        <v>13.5</v>
      </c>
      <c r="F18" s="1">
        <v>115.833333333333</v>
      </c>
      <c r="G18" s="1">
        <v>166.333333333333</v>
      </c>
      <c r="I18" s="1">
        <v>23.8333333333333</v>
      </c>
      <c r="J18" s="1">
        <v>153.833333333333</v>
      </c>
      <c r="K18" s="1">
        <v>154.333333333333</v>
      </c>
      <c r="M18" s="1">
        <v>18.5</v>
      </c>
      <c r="N18" s="1">
        <v>158.5</v>
      </c>
      <c r="O18" s="1">
        <v>162.666666666667</v>
      </c>
    </row>
    <row r="19" spans="1:15" x14ac:dyDescent="0.25">
      <c r="A19" s="1">
        <v>13.1666666666667</v>
      </c>
      <c r="B19" s="1">
        <v>107</v>
      </c>
      <c r="C19" s="1">
        <v>161.666666666667</v>
      </c>
      <c r="E19" s="1">
        <v>18.5</v>
      </c>
      <c r="F19" s="1">
        <v>125</v>
      </c>
      <c r="G19" s="1">
        <v>159.333333333333</v>
      </c>
      <c r="I19" s="1">
        <v>16.6666666666667</v>
      </c>
      <c r="J19" s="1">
        <v>151.833333333333</v>
      </c>
      <c r="K19" s="1">
        <v>161.666666666667</v>
      </c>
      <c r="M19" s="1">
        <v>18.1666666666667</v>
      </c>
      <c r="N19" s="1">
        <v>146.333333333333</v>
      </c>
      <c r="O19" s="1">
        <v>174.666666666667</v>
      </c>
    </row>
    <row r="20" spans="1:15" x14ac:dyDescent="0.25">
      <c r="A20" s="1">
        <v>18.5</v>
      </c>
      <c r="B20" s="1">
        <v>120</v>
      </c>
      <c r="C20" s="1">
        <v>144.333333333333</v>
      </c>
      <c r="E20" s="1">
        <v>15.6666666666667</v>
      </c>
      <c r="F20" s="1">
        <v>121.5</v>
      </c>
      <c r="G20" s="1">
        <v>164.666666666667</v>
      </c>
      <c r="I20" s="1">
        <v>17.1666666666667</v>
      </c>
      <c r="J20" s="1">
        <v>144</v>
      </c>
      <c r="K20" s="1">
        <v>161.666666666667</v>
      </c>
      <c r="M20" s="1">
        <v>18.5</v>
      </c>
      <c r="N20" s="1">
        <v>158.833333333333</v>
      </c>
      <c r="O20" s="1">
        <v>161</v>
      </c>
    </row>
    <row r="21" spans="1:15" x14ac:dyDescent="0.25">
      <c r="A21" s="1"/>
      <c r="B21" s="1"/>
      <c r="C21" s="1"/>
      <c r="E21" s="1">
        <v>18.5</v>
      </c>
      <c r="F21" s="1">
        <v>133.166666666667</v>
      </c>
      <c r="G21" s="1">
        <v>151</v>
      </c>
      <c r="I21" s="1">
        <v>15.6666666666667</v>
      </c>
      <c r="J21" s="1">
        <v>133.333333333333</v>
      </c>
      <c r="K21" s="1">
        <v>171.333333333333</v>
      </c>
      <c r="M21" s="1">
        <v>18.5</v>
      </c>
      <c r="N21" s="1">
        <v>145.333333333333</v>
      </c>
      <c r="O21" s="1">
        <v>174.666666666667</v>
      </c>
    </row>
    <row r="22" spans="1:15" x14ac:dyDescent="0.25">
      <c r="A22" s="1"/>
      <c r="B22" s="1"/>
      <c r="C22" s="1"/>
      <c r="E22" s="1">
        <v>18.5</v>
      </c>
      <c r="F22" s="1">
        <v>132.333333333333</v>
      </c>
      <c r="G22" s="1">
        <v>151.333333333333</v>
      </c>
      <c r="I22" s="1">
        <v>20.6666666666667</v>
      </c>
      <c r="J22" s="1">
        <v>176.833333333333</v>
      </c>
      <c r="K22" s="1">
        <v>144.333333333333</v>
      </c>
      <c r="M22" s="1">
        <v>18.5</v>
      </c>
      <c r="N22" s="1">
        <v>147.666666666667</v>
      </c>
      <c r="O22" s="1">
        <v>173</v>
      </c>
    </row>
    <row r="23" spans="1:15" x14ac:dyDescent="0.25">
      <c r="A23" s="1">
        <f>SUM(A15:A20)/6</f>
        <v>16.527777777777782</v>
      </c>
      <c r="B23" s="1">
        <f t="shared" ref="B23:C23" si="8">SUM(B15:B20)/6</f>
        <v>118.86111111111101</v>
      </c>
      <c r="C23" s="1">
        <f t="shared" si="8"/>
        <v>150.66666666666666</v>
      </c>
      <c r="E23" s="1">
        <v>18.5</v>
      </c>
      <c r="F23" s="1">
        <v>135.833333333333</v>
      </c>
      <c r="G23" s="1">
        <v>149.333333333333</v>
      </c>
      <c r="I23" s="1">
        <v>18.5</v>
      </c>
      <c r="J23" s="1">
        <v>146</v>
      </c>
      <c r="K23" s="1">
        <v>154.333333333333</v>
      </c>
      <c r="M23" s="1">
        <v>21.6666666666667</v>
      </c>
      <c r="N23" s="1">
        <v>207.333333333333</v>
      </c>
      <c r="O23" s="1">
        <v>154.333333333333</v>
      </c>
    </row>
    <row r="24" spans="1:15" x14ac:dyDescent="0.25">
      <c r="A24" s="1"/>
      <c r="B24" s="1"/>
      <c r="C24" s="1"/>
      <c r="E24" s="1">
        <v>19.5</v>
      </c>
      <c r="F24" s="1">
        <v>162.666666666667</v>
      </c>
      <c r="G24" s="1">
        <v>139.333333333333</v>
      </c>
      <c r="I24" s="1">
        <v>20.5</v>
      </c>
      <c r="J24" s="1">
        <v>177.5</v>
      </c>
      <c r="K24" s="1">
        <v>144.333333333333</v>
      </c>
      <c r="M24" s="1">
        <v>21</v>
      </c>
      <c r="N24" s="1">
        <v>161.333333333333</v>
      </c>
      <c r="O24" s="1">
        <v>159.333333333333</v>
      </c>
    </row>
    <row r="25" spans="1:15" x14ac:dyDescent="0.25">
      <c r="A25" s="1">
        <f>ROUND(A23,2)</f>
        <v>16.53</v>
      </c>
      <c r="B25" s="1">
        <f t="shared" ref="B25:C25" si="9">ROUND(B23,2)</f>
        <v>118.86</v>
      </c>
      <c r="C25" s="1">
        <f t="shared" si="9"/>
        <v>150.66999999999999</v>
      </c>
      <c r="E25" s="1">
        <v>16</v>
      </c>
      <c r="F25" s="1">
        <v>117.5</v>
      </c>
      <c r="G25" s="1">
        <v>164.666666666667</v>
      </c>
      <c r="I25" s="1"/>
      <c r="J25" s="1"/>
      <c r="K25" s="1"/>
      <c r="M25" s="1">
        <v>21</v>
      </c>
      <c r="N25" s="1">
        <v>154.833333333333</v>
      </c>
      <c r="O25" s="1">
        <v>169.333333333333</v>
      </c>
    </row>
    <row r="26" spans="1:15" x14ac:dyDescent="0.25">
      <c r="A26" s="1"/>
      <c r="B26" s="1"/>
      <c r="C26" s="1"/>
      <c r="E26" s="1">
        <v>18.5</v>
      </c>
      <c r="F26" s="1">
        <v>122.5</v>
      </c>
      <c r="G26" s="1">
        <v>161.333333333333</v>
      </c>
      <c r="I26" s="1"/>
      <c r="J26" s="1"/>
      <c r="K26" s="1"/>
      <c r="M26" s="1">
        <v>21</v>
      </c>
      <c r="N26" s="1">
        <v>157.833333333333</v>
      </c>
      <c r="O26" s="1">
        <v>161</v>
      </c>
    </row>
    <row r="27" spans="1:15" x14ac:dyDescent="0.25">
      <c r="A27" s="1"/>
      <c r="B27" s="1"/>
      <c r="C27" s="1"/>
      <c r="E27" s="1"/>
      <c r="F27" s="1"/>
      <c r="G27" s="1"/>
      <c r="I27" s="1">
        <f>SUM(I15:I24)/10</f>
        <v>18.76666666666668</v>
      </c>
      <c r="J27" s="1">
        <f t="shared" ref="J27:K27" si="10">SUM(J15:J24)/10</f>
        <v>154.3333333333332</v>
      </c>
      <c r="K27" s="1">
        <f t="shared" si="10"/>
        <v>156.1999999999999</v>
      </c>
      <c r="M27" s="1">
        <v>21</v>
      </c>
      <c r="N27" s="1">
        <v>157.5</v>
      </c>
      <c r="O27" s="1">
        <v>161.333333333333</v>
      </c>
    </row>
    <row r="28" spans="1:15" x14ac:dyDescent="0.25">
      <c r="A28" s="1"/>
      <c r="B28" s="1"/>
      <c r="C28" s="1"/>
      <c r="E28" s="1">
        <f>SUM(E15:E26)/12</f>
        <v>17.111111111111118</v>
      </c>
      <c r="F28" s="1">
        <f t="shared" ref="F28:G28" si="11">SUM(F15:F26)/12</f>
        <v>128.79166666666657</v>
      </c>
      <c r="G28" s="1">
        <f t="shared" si="11"/>
        <v>157.47222222222217</v>
      </c>
      <c r="I28" s="1"/>
      <c r="J28" s="1"/>
      <c r="K28" s="1"/>
      <c r="M28" s="1">
        <v>14.1666666666667</v>
      </c>
      <c r="N28" s="1">
        <v>143.833333333333</v>
      </c>
      <c r="O28" s="1">
        <v>180</v>
      </c>
    </row>
    <row r="29" spans="1:15" x14ac:dyDescent="0.25">
      <c r="A29" s="1"/>
      <c r="B29" s="1"/>
      <c r="C29" s="1"/>
      <c r="E29" s="1"/>
      <c r="F29" s="1"/>
      <c r="G29" s="1"/>
      <c r="I29" s="1">
        <f>ROUND(I27,2)</f>
        <v>18.77</v>
      </c>
      <c r="J29" s="1">
        <f t="shared" ref="J29:K29" si="12">ROUND(J27,2)</f>
        <v>154.33000000000001</v>
      </c>
      <c r="K29" s="1">
        <f t="shared" si="12"/>
        <v>156.19999999999999</v>
      </c>
      <c r="M29" s="1">
        <v>15.5</v>
      </c>
      <c r="N29" s="1">
        <v>140.166666666667</v>
      </c>
      <c r="O29" s="1">
        <v>178.333333333333</v>
      </c>
    </row>
    <row r="30" spans="1:15" x14ac:dyDescent="0.25">
      <c r="A30" s="1"/>
      <c r="B30" s="1"/>
      <c r="C30" s="1"/>
      <c r="E30" s="1">
        <f>ROUND(E28,2)</f>
        <v>17.11</v>
      </c>
      <c r="F30" s="1">
        <f t="shared" ref="F30:G30" si="13">ROUND(F28,2)</f>
        <v>128.79</v>
      </c>
      <c r="G30" s="1">
        <f t="shared" si="13"/>
        <v>157.47</v>
      </c>
      <c r="I30" s="1"/>
      <c r="J30" s="1"/>
      <c r="K30" s="1"/>
      <c r="M30" s="1">
        <v>18.5</v>
      </c>
      <c r="N30" s="1">
        <v>149.333333333333</v>
      </c>
      <c r="O30" s="1">
        <v>171</v>
      </c>
    </row>
    <row r="31" spans="1:15" x14ac:dyDescent="0.25">
      <c r="A31" s="1"/>
      <c r="B31" s="1"/>
      <c r="C31" s="1"/>
      <c r="E31" s="1"/>
      <c r="F31" s="1"/>
      <c r="G31" s="1"/>
      <c r="I31" s="1"/>
      <c r="J31" s="1"/>
      <c r="K31" s="1"/>
      <c r="M31" s="1">
        <v>16</v>
      </c>
      <c r="N31" s="1">
        <v>140.5</v>
      </c>
      <c r="O31" s="1">
        <v>176.333333333333</v>
      </c>
    </row>
    <row r="32" spans="1:15" x14ac:dyDescent="0.25">
      <c r="E32" s="1"/>
      <c r="F32" s="1"/>
      <c r="G32" s="1"/>
      <c r="M32" s="1"/>
      <c r="N32" s="1"/>
      <c r="O32" s="1"/>
    </row>
    <row r="33" spans="1:15" x14ac:dyDescent="0.25">
      <c r="E33" s="1"/>
      <c r="F33" s="1"/>
      <c r="G33" s="1"/>
      <c r="M33" s="1">
        <f>SUM(M15:M31)/17</f>
        <v>18.71568627450981</v>
      </c>
      <c r="N33" s="1">
        <f t="shared" ref="N33:O33" si="14">SUM(N15:N31)/17</f>
        <v>155.88235294117635</v>
      </c>
      <c r="O33" s="1">
        <f t="shared" si="14"/>
        <v>167.98039215686271</v>
      </c>
    </row>
    <row r="34" spans="1:15" x14ac:dyDescent="0.25">
      <c r="M34" s="1">
        <f>ROUND(M33,2)</f>
        <v>18.72</v>
      </c>
      <c r="N34" s="1">
        <f t="shared" ref="N34:O34" si="15">ROUND(N33,2)</f>
        <v>155.88</v>
      </c>
      <c r="O34" s="1">
        <f t="shared" si="15"/>
        <v>167.98</v>
      </c>
    </row>
    <row r="35" spans="1:15" x14ac:dyDescent="0.25">
      <c r="A35" s="3" t="s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1">
        <v>29.6666666666667</v>
      </c>
      <c r="B36" s="1">
        <v>482.83333333333297</v>
      </c>
      <c r="C36" s="1">
        <v>430.83333333333297</v>
      </c>
      <c r="E36">
        <v>47.5</v>
      </c>
      <c r="F36">
        <v>670.16666666666697</v>
      </c>
      <c r="G36">
        <v>385</v>
      </c>
      <c r="I36">
        <v>29.6666666666667</v>
      </c>
      <c r="J36">
        <v>525.5</v>
      </c>
      <c r="K36">
        <v>438.66666666666703</v>
      </c>
      <c r="M36">
        <v>50</v>
      </c>
      <c r="N36">
        <v>761.83333333333303</v>
      </c>
      <c r="O36">
        <v>404</v>
      </c>
    </row>
    <row r="37" spans="1:15" x14ac:dyDescent="0.25">
      <c r="A37" s="1">
        <v>47.5</v>
      </c>
      <c r="B37" s="1">
        <v>604.66666666666697</v>
      </c>
      <c r="C37" s="1">
        <v>393.33333333333297</v>
      </c>
      <c r="E37">
        <v>32.3333333333333</v>
      </c>
      <c r="F37">
        <v>536.83333333333303</v>
      </c>
      <c r="G37">
        <v>416.33333333333297</v>
      </c>
      <c r="I37">
        <v>43.1666666666667</v>
      </c>
      <c r="J37">
        <v>703.66666666666697</v>
      </c>
      <c r="K37">
        <v>402.16666666666703</v>
      </c>
      <c r="M37">
        <v>51</v>
      </c>
      <c r="N37">
        <v>778.83333333333303</v>
      </c>
      <c r="O37">
        <v>403</v>
      </c>
    </row>
    <row r="38" spans="1:15" x14ac:dyDescent="0.25">
      <c r="A38" s="1">
        <v>47.5</v>
      </c>
      <c r="B38" s="1">
        <v>622.83333333333303</v>
      </c>
      <c r="C38" s="1">
        <v>374.33333333333297</v>
      </c>
      <c r="E38">
        <v>47.5</v>
      </c>
      <c r="F38">
        <v>658</v>
      </c>
      <c r="G38">
        <v>404.5</v>
      </c>
      <c r="I38">
        <v>43.1666666666667</v>
      </c>
      <c r="J38">
        <v>705.83333333333303</v>
      </c>
      <c r="K38">
        <v>402.16666666666703</v>
      </c>
      <c r="M38">
        <v>46.1666666666667</v>
      </c>
      <c r="N38">
        <v>702.66666666666697</v>
      </c>
      <c r="O38">
        <v>417.5</v>
      </c>
    </row>
    <row r="39" spans="1:15" x14ac:dyDescent="0.25">
      <c r="A39" s="1">
        <v>47.5</v>
      </c>
      <c r="B39" s="1">
        <v>634.33333333333303</v>
      </c>
      <c r="C39" s="1">
        <v>371.33333333333297</v>
      </c>
      <c r="E39">
        <v>51.1666666666667</v>
      </c>
      <c r="F39">
        <v>727</v>
      </c>
      <c r="G39">
        <v>381.33333333333297</v>
      </c>
      <c r="I39">
        <v>47.5</v>
      </c>
      <c r="J39">
        <v>681.5</v>
      </c>
      <c r="K39">
        <v>388.66666666666703</v>
      </c>
      <c r="M39">
        <v>50</v>
      </c>
      <c r="N39">
        <v>786.5</v>
      </c>
      <c r="O39">
        <v>401.5</v>
      </c>
    </row>
    <row r="40" spans="1:15" x14ac:dyDescent="0.25">
      <c r="A40" s="1">
        <v>29.6666666666667</v>
      </c>
      <c r="B40" s="1">
        <v>497.5</v>
      </c>
      <c r="C40" s="1">
        <v>406.33333333333297</v>
      </c>
      <c r="E40">
        <v>47.5</v>
      </c>
      <c r="F40">
        <v>678.66666666666697</v>
      </c>
      <c r="G40">
        <v>383</v>
      </c>
      <c r="I40">
        <v>30.6666666666667</v>
      </c>
      <c r="J40">
        <v>529.5</v>
      </c>
      <c r="K40">
        <v>423.66666666666703</v>
      </c>
      <c r="M40">
        <v>51</v>
      </c>
      <c r="N40">
        <v>805.5</v>
      </c>
      <c r="O40">
        <v>400.5</v>
      </c>
    </row>
    <row r="41" spans="1:15" x14ac:dyDescent="0.25">
      <c r="A41" s="1">
        <v>29.6666666666667</v>
      </c>
      <c r="B41" s="1">
        <v>501.5</v>
      </c>
      <c r="C41" s="1">
        <v>405.33333333333297</v>
      </c>
      <c r="E41">
        <v>50.1666666666667</v>
      </c>
      <c r="F41">
        <v>691</v>
      </c>
      <c r="G41">
        <v>382.33333333333297</v>
      </c>
      <c r="I41">
        <v>43.1666666666667</v>
      </c>
      <c r="J41">
        <v>740.16666666666697</v>
      </c>
      <c r="K41">
        <v>401.33333333333297</v>
      </c>
      <c r="M41">
        <v>46.1666666666667</v>
      </c>
      <c r="N41">
        <v>693.33333333333405</v>
      </c>
      <c r="O41">
        <v>432.33333333333297</v>
      </c>
    </row>
    <row r="42" spans="1:15" x14ac:dyDescent="0.25">
      <c r="A42" s="1">
        <v>30</v>
      </c>
      <c r="B42" s="1">
        <v>487.16666666666703</v>
      </c>
      <c r="C42" s="1">
        <v>409.33333333333297</v>
      </c>
      <c r="E42">
        <v>48.5</v>
      </c>
      <c r="F42">
        <v>709.33333333333303</v>
      </c>
      <c r="G42">
        <v>382</v>
      </c>
      <c r="I42">
        <v>47.5</v>
      </c>
      <c r="J42">
        <v>660.83333333333405</v>
      </c>
      <c r="K42">
        <v>407.66666666666703</v>
      </c>
      <c r="M42">
        <v>46.1666666666667</v>
      </c>
      <c r="N42">
        <v>704.66666666666697</v>
      </c>
      <c r="O42">
        <v>416.5</v>
      </c>
    </row>
    <row r="43" spans="1:15" x14ac:dyDescent="0.25">
      <c r="A43" s="1">
        <v>29.6666666666667</v>
      </c>
      <c r="B43" s="1">
        <v>492</v>
      </c>
      <c r="C43" s="1">
        <v>424.83333333333297</v>
      </c>
      <c r="E43">
        <v>43.1666666666667</v>
      </c>
      <c r="F43">
        <v>702.5</v>
      </c>
      <c r="G43">
        <v>396.5</v>
      </c>
      <c r="I43">
        <v>29.6666666666667</v>
      </c>
      <c r="J43">
        <v>530.16666666666697</v>
      </c>
      <c r="K43">
        <v>423.66666666666703</v>
      </c>
      <c r="M43">
        <v>29.6666666666667</v>
      </c>
      <c r="N43">
        <v>547</v>
      </c>
      <c r="O43">
        <v>438</v>
      </c>
    </row>
    <row r="44" spans="1:15" x14ac:dyDescent="0.25">
      <c r="A44" s="1">
        <v>43.1666666666667</v>
      </c>
      <c r="B44" s="1">
        <v>650.83333333333405</v>
      </c>
      <c r="C44" s="1">
        <v>384.83333333333297</v>
      </c>
      <c r="E44">
        <v>43.1666666666667</v>
      </c>
      <c r="F44">
        <v>742.66666666666697</v>
      </c>
      <c r="G44">
        <v>394.83333333333297</v>
      </c>
      <c r="I44">
        <v>29.6666666666667</v>
      </c>
      <c r="J44">
        <v>558.33333333333303</v>
      </c>
      <c r="K44">
        <v>422.83333333333297</v>
      </c>
      <c r="M44">
        <v>29.6666666666667</v>
      </c>
      <c r="N44">
        <v>555.66666666666697</v>
      </c>
      <c r="O44">
        <v>436.33333333333297</v>
      </c>
    </row>
    <row r="45" spans="1:15" x14ac:dyDescent="0.25">
      <c r="A45" s="1">
        <v>43.1666666666667</v>
      </c>
      <c r="B45" s="1">
        <v>654.16666666666697</v>
      </c>
      <c r="C45" s="1">
        <v>383.83333333333297</v>
      </c>
      <c r="E45">
        <v>44.8333333333333</v>
      </c>
      <c r="F45">
        <v>721.5</v>
      </c>
      <c r="G45">
        <v>394.83333333333297</v>
      </c>
      <c r="I45">
        <v>43.1666666666667</v>
      </c>
      <c r="J45">
        <v>717.33333333333303</v>
      </c>
      <c r="K45">
        <v>401.33333333333297</v>
      </c>
      <c r="M45">
        <v>29.6666666666667</v>
      </c>
      <c r="N45">
        <v>562.83333333333303</v>
      </c>
      <c r="O45">
        <v>435.5</v>
      </c>
    </row>
    <row r="46" spans="1:15" x14ac:dyDescent="0.25">
      <c r="A46" s="1">
        <v>29.6666666666667</v>
      </c>
      <c r="B46" s="1">
        <v>497.33333333333297</v>
      </c>
      <c r="C46" s="1">
        <v>408.33333333333297</v>
      </c>
      <c r="E46">
        <v>43.1666666666667</v>
      </c>
      <c r="F46">
        <v>706</v>
      </c>
      <c r="G46">
        <v>395.5</v>
      </c>
      <c r="I46">
        <v>29.6666666666667</v>
      </c>
      <c r="J46">
        <v>542.16666666666697</v>
      </c>
      <c r="K46">
        <v>422.83333333333297</v>
      </c>
      <c r="M46">
        <v>46.1666666666667</v>
      </c>
      <c r="N46">
        <v>695.5</v>
      </c>
      <c r="O46">
        <v>432.33333333333297</v>
      </c>
    </row>
    <row r="47" spans="1:15" x14ac:dyDescent="0.25">
      <c r="A47" s="1">
        <v>30</v>
      </c>
      <c r="B47" s="1">
        <v>491.33333333333297</v>
      </c>
      <c r="C47" s="1">
        <v>408.33333333333297</v>
      </c>
      <c r="E47">
        <v>29.6666666666667</v>
      </c>
      <c r="F47">
        <v>515.5</v>
      </c>
      <c r="G47">
        <v>431.5</v>
      </c>
      <c r="I47">
        <v>47.5</v>
      </c>
      <c r="J47">
        <v>698.66666666666697</v>
      </c>
      <c r="K47">
        <v>387.83333333333297</v>
      </c>
      <c r="M47">
        <v>29.6666666666667</v>
      </c>
      <c r="N47">
        <v>531.16666666666697</v>
      </c>
      <c r="O47">
        <v>454.83333333333297</v>
      </c>
    </row>
    <row r="48" spans="1:15" x14ac:dyDescent="0.25">
      <c r="A48" s="1">
        <v>29.6666666666667</v>
      </c>
      <c r="B48" s="1">
        <v>492.66666666666703</v>
      </c>
      <c r="C48" s="1">
        <v>409.33333333333297</v>
      </c>
      <c r="E48">
        <v>29.6666666666667</v>
      </c>
      <c r="F48">
        <v>500.66666666666703</v>
      </c>
      <c r="G48">
        <v>443.5</v>
      </c>
      <c r="I48">
        <v>43.1666666666667</v>
      </c>
      <c r="J48">
        <v>678.33333333333303</v>
      </c>
      <c r="K48">
        <v>421.16666666666703</v>
      </c>
      <c r="M48">
        <v>29.6666666666667</v>
      </c>
      <c r="N48">
        <v>532.5</v>
      </c>
      <c r="O48">
        <v>453.83333333333297</v>
      </c>
    </row>
    <row r="49" spans="1:15" x14ac:dyDescent="0.25">
      <c r="A49" s="1">
        <v>29.6666666666667</v>
      </c>
      <c r="B49" s="1">
        <v>487.5</v>
      </c>
      <c r="C49" s="1">
        <v>425.83333333333297</v>
      </c>
      <c r="E49">
        <v>29.6666666666667</v>
      </c>
      <c r="F49">
        <v>509.5</v>
      </c>
      <c r="G49">
        <v>432.5</v>
      </c>
      <c r="I49">
        <v>29.6666666666667</v>
      </c>
      <c r="J49">
        <v>494.66666666666703</v>
      </c>
      <c r="K49">
        <v>454.33333333333297</v>
      </c>
      <c r="M49">
        <v>29.6666666666667</v>
      </c>
      <c r="N49">
        <v>553.16666666666697</v>
      </c>
      <c r="O49">
        <v>437.33333333333297</v>
      </c>
    </row>
    <row r="50" spans="1:15" x14ac:dyDescent="0.25">
      <c r="A50" s="1">
        <v>48.5</v>
      </c>
      <c r="B50" s="1">
        <v>655.66666666666697</v>
      </c>
      <c r="C50" s="1">
        <v>370.33333333333297</v>
      </c>
      <c r="E50">
        <v>29.6666666666667</v>
      </c>
      <c r="F50">
        <v>516.66666666666697</v>
      </c>
      <c r="G50">
        <v>420</v>
      </c>
      <c r="I50">
        <v>47.5</v>
      </c>
      <c r="J50">
        <v>672.5</v>
      </c>
      <c r="K50">
        <v>406.83333333333297</v>
      </c>
      <c r="M50">
        <v>46.1666666666667</v>
      </c>
      <c r="N50">
        <v>715.83333333333303</v>
      </c>
      <c r="O50">
        <v>414.83333333333297</v>
      </c>
    </row>
    <row r="51" spans="1:15" x14ac:dyDescent="0.25">
      <c r="A51" s="1"/>
      <c r="B51" s="1"/>
      <c r="C51" s="1"/>
      <c r="E51">
        <v>29.6666666666667</v>
      </c>
      <c r="F51">
        <v>527.83333333333405</v>
      </c>
      <c r="G51">
        <v>417</v>
      </c>
      <c r="I51">
        <v>43.1666666666667</v>
      </c>
      <c r="J51">
        <v>688</v>
      </c>
      <c r="K51">
        <v>420.33333333333297</v>
      </c>
      <c r="M51">
        <v>29.6666666666667</v>
      </c>
      <c r="N51">
        <v>545.33333333333405</v>
      </c>
      <c r="O51">
        <v>451.33333333333297</v>
      </c>
    </row>
    <row r="52" spans="1:15" x14ac:dyDescent="0.25">
      <c r="A52" s="1">
        <f>SUM(A36:A50)/15</f>
        <v>36.33333333333335</v>
      </c>
      <c r="B52" s="1">
        <f t="shared" ref="B52:C52" si="16">SUM(B36:B50)/15</f>
        <v>550.15555555555557</v>
      </c>
      <c r="C52" s="1">
        <f t="shared" si="16"/>
        <v>400.433333333333</v>
      </c>
      <c r="E52">
        <v>29.6666666666667</v>
      </c>
      <c r="F52">
        <v>521.33333333333405</v>
      </c>
      <c r="G52">
        <v>419</v>
      </c>
      <c r="I52">
        <v>43.1666666666667</v>
      </c>
      <c r="J52">
        <v>694</v>
      </c>
      <c r="K52">
        <v>420.33333333333297</v>
      </c>
      <c r="M52">
        <v>46.1666666666667</v>
      </c>
      <c r="N52">
        <v>722.16666666666697</v>
      </c>
      <c r="O52">
        <v>414.83333333333297</v>
      </c>
    </row>
    <row r="53" spans="1:15" x14ac:dyDescent="0.25">
      <c r="A53" s="1"/>
      <c r="B53" s="1"/>
      <c r="C53" s="1"/>
      <c r="E53">
        <v>29.6666666666667</v>
      </c>
      <c r="F53">
        <v>522.66666666666697</v>
      </c>
      <c r="G53">
        <v>418</v>
      </c>
      <c r="I53">
        <v>43.1666666666667</v>
      </c>
      <c r="J53">
        <v>692.66666666666697</v>
      </c>
      <c r="K53">
        <v>421.16666666666703</v>
      </c>
      <c r="M53">
        <v>46.1666666666667</v>
      </c>
      <c r="N53">
        <v>701.5</v>
      </c>
      <c r="O53">
        <v>431.66666666666703</v>
      </c>
    </row>
    <row r="54" spans="1:15" x14ac:dyDescent="0.25">
      <c r="A54" s="1"/>
      <c r="B54" s="1"/>
      <c r="C54" s="1"/>
      <c r="E54">
        <v>43.1666666666667</v>
      </c>
      <c r="F54">
        <v>695</v>
      </c>
      <c r="G54">
        <v>411</v>
      </c>
      <c r="I54">
        <v>29.6666666666667</v>
      </c>
      <c r="J54">
        <v>501</v>
      </c>
      <c r="K54">
        <v>453.5</v>
      </c>
      <c r="M54">
        <v>46.1666666666667</v>
      </c>
      <c r="N54">
        <v>725.33333333333405</v>
      </c>
      <c r="O54">
        <v>414</v>
      </c>
    </row>
    <row r="55" spans="1:15" x14ac:dyDescent="0.25">
      <c r="A55" s="1">
        <f>ROUND(A52,2)</f>
        <v>36.33</v>
      </c>
      <c r="B55" s="1">
        <f t="shared" ref="B55:C55" si="17">ROUND(B52,2)</f>
        <v>550.16</v>
      </c>
      <c r="C55" s="1">
        <f t="shared" si="17"/>
        <v>400.43</v>
      </c>
      <c r="E55">
        <v>43.1666666666667</v>
      </c>
      <c r="F55">
        <v>697.16666666666697</v>
      </c>
      <c r="G55">
        <v>409</v>
      </c>
      <c r="M55">
        <v>46.1666666666667</v>
      </c>
      <c r="N55">
        <v>713.83333333333303</v>
      </c>
      <c r="O55">
        <v>415.83333333333297</v>
      </c>
    </row>
    <row r="56" spans="1:15" x14ac:dyDescent="0.25">
      <c r="E56">
        <v>43.1666666666667</v>
      </c>
      <c r="F56">
        <v>685.83333333333303</v>
      </c>
      <c r="G56">
        <v>416</v>
      </c>
      <c r="M56">
        <v>29.6666666666667</v>
      </c>
      <c r="N56">
        <v>538</v>
      </c>
      <c r="O56">
        <v>452.16666666666703</v>
      </c>
    </row>
    <row r="57" spans="1:15" x14ac:dyDescent="0.25">
      <c r="E57">
        <v>30</v>
      </c>
      <c r="F57">
        <v>501</v>
      </c>
      <c r="G57">
        <v>439.5</v>
      </c>
      <c r="I57">
        <f>SUM(I36:I54)/19</f>
        <v>39.157894736842138</v>
      </c>
      <c r="J57">
        <f t="shared" ref="J57:K57" si="18">SUM(J36:J54)/19</f>
        <v>632.35964912280713</v>
      </c>
      <c r="K57">
        <f t="shared" si="18"/>
        <v>416.86842105263156</v>
      </c>
      <c r="M57">
        <v>29.6666666666667</v>
      </c>
      <c r="N57">
        <v>542</v>
      </c>
      <c r="O57">
        <v>451.33333333333297</v>
      </c>
    </row>
    <row r="58" spans="1:15" x14ac:dyDescent="0.25">
      <c r="E58">
        <v>43.1666666666667</v>
      </c>
      <c r="F58">
        <v>692.83333333333303</v>
      </c>
      <c r="G58">
        <v>415</v>
      </c>
    </row>
    <row r="59" spans="1:15" x14ac:dyDescent="0.25">
      <c r="E59">
        <v>29.6666666666667</v>
      </c>
      <c r="F59">
        <v>503.833333333334</v>
      </c>
      <c r="G59">
        <v>439.5</v>
      </c>
      <c r="I59">
        <f>ROUND(I57,2)</f>
        <v>39.159999999999997</v>
      </c>
      <c r="J59">
        <f t="shared" ref="J59:K59" si="19">ROUND(J57,2)</f>
        <v>632.36</v>
      </c>
      <c r="K59">
        <f t="shared" si="19"/>
        <v>416.87</v>
      </c>
      <c r="M59">
        <f>SUM(M36:M57)/22</f>
        <v>40.204545454545496</v>
      </c>
      <c r="N59">
        <f t="shared" ref="N59:O59" si="20">SUM(N36:N57)/22</f>
        <v>655.2348484848485</v>
      </c>
      <c r="O59">
        <f t="shared" si="20"/>
        <v>427.70454545454527</v>
      </c>
    </row>
    <row r="60" spans="1:15" x14ac:dyDescent="0.25">
      <c r="E60">
        <v>29.6666666666667</v>
      </c>
      <c r="F60">
        <v>505.66666666666703</v>
      </c>
      <c r="G60">
        <v>438.5</v>
      </c>
    </row>
    <row r="61" spans="1:15" x14ac:dyDescent="0.25">
      <c r="E61">
        <v>29.6666666666667</v>
      </c>
      <c r="F61">
        <v>507.333333333334</v>
      </c>
      <c r="G61">
        <v>437.5</v>
      </c>
      <c r="M61">
        <f>ROUND(M59,2)</f>
        <v>40.200000000000003</v>
      </c>
      <c r="N61">
        <f t="shared" ref="N61:O61" si="21">ROUND(N59,2)</f>
        <v>655.23</v>
      </c>
      <c r="O61">
        <f t="shared" si="21"/>
        <v>427.7</v>
      </c>
    </row>
    <row r="63" spans="1:15" x14ac:dyDescent="0.25">
      <c r="E63">
        <f>SUM(E36:E61)/26</f>
        <v>38.39743589743594</v>
      </c>
      <c r="F63">
        <f t="shared" ref="F63:G63" si="22">SUM(F36:F61)/26</f>
        <v>613.32692307692321</v>
      </c>
      <c r="G63">
        <f t="shared" si="22"/>
        <v>411.67948717948707</v>
      </c>
    </row>
    <row r="65" spans="5:7" x14ac:dyDescent="0.25">
      <c r="E65">
        <f>ROUND(E63,2)</f>
        <v>38.4</v>
      </c>
      <c r="F65">
        <f t="shared" ref="F65:G65" si="23">ROUND(F63,2)</f>
        <v>613.33000000000004</v>
      </c>
      <c r="G65">
        <f t="shared" si="23"/>
        <v>411.68</v>
      </c>
    </row>
  </sheetData>
  <mergeCells count="3">
    <mergeCell ref="A1:O1"/>
    <mergeCell ref="A14:O14"/>
    <mergeCell ref="A35:O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CAFA-AC4C-47BF-B788-C4EF00656907}">
  <dimension ref="I10:Y27"/>
  <sheetViews>
    <sheetView tabSelected="1" topLeftCell="I5" zoomScale="145" zoomScaleNormal="145" workbookViewId="0">
      <selection activeCell="Z27" sqref="Z27"/>
    </sheetView>
  </sheetViews>
  <sheetFormatPr defaultRowHeight="15" x14ac:dyDescent="0.25"/>
  <sheetData>
    <row r="10" spans="9:25" ht="15.75" thickBot="1" x14ac:dyDescent="0.3"/>
    <row r="11" spans="9:25" x14ac:dyDescent="0.25">
      <c r="I11" s="4">
        <v>31.17</v>
      </c>
      <c r="J11" s="4">
        <v>117.33</v>
      </c>
      <c r="K11" s="4">
        <v>71.33</v>
      </c>
      <c r="T11" s="5">
        <v>26.08</v>
      </c>
      <c r="U11" s="5">
        <v>97.08</v>
      </c>
      <c r="V11" s="5">
        <v>75.67</v>
      </c>
    </row>
    <row r="12" spans="9:25" x14ac:dyDescent="0.25">
      <c r="I12" s="6">
        <v>26.08</v>
      </c>
      <c r="J12" s="6">
        <v>97.08</v>
      </c>
      <c r="K12" s="6">
        <v>75.67</v>
      </c>
      <c r="L12" s="7">
        <f>-(I11-I12)/I11</f>
        <v>-0.16329804299005465</v>
      </c>
      <c r="M12" s="7">
        <f t="shared" ref="M12:N24" si="0">-(J11-J12)/J11</f>
        <v>-0.17259013040143187</v>
      </c>
      <c r="N12" s="7">
        <f t="shared" si="0"/>
        <v>6.0843964671246371E-2</v>
      </c>
      <c r="T12" s="8">
        <v>28.58</v>
      </c>
      <c r="U12" s="8">
        <v>120.83</v>
      </c>
      <c r="V12" s="8">
        <v>85.67</v>
      </c>
      <c r="W12" s="7">
        <f>-(T12-T11)/T11</f>
        <v>-9.5858895705521474E-2</v>
      </c>
      <c r="X12" s="7">
        <f t="shared" ref="X12:Y24" si="1">-(U12-U11)/U11</f>
        <v>-0.2446435929130614</v>
      </c>
      <c r="Y12" s="7">
        <f t="shared" si="1"/>
        <v>-0.13215276860050218</v>
      </c>
    </row>
    <row r="13" spans="9:25" x14ac:dyDescent="0.25">
      <c r="I13" s="6">
        <v>13.06</v>
      </c>
      <c r="J13" s="6">
        <v>54.44</v>
      </c>
      <c r="K13" s="6">
        <v>79.5</v>
      </c>
      <c r="L13" s="7">
        <f t="shared" ref="L13:L24" si="2">-(I12-I13)/I12</f>
        <v>-0.49923312883435578</v>
      </c>
      <c r="M13" s="7">
        <f t="shared" si="0"/>
        <v>-0.43922538112896581</v>
      </c>
      <c r="N13" s="7">
        <f t="shared" si="0"/>
        <v>5.0614510373992311E-2</v>
      </c>
      <c r="T13" s="8">
        <v>31.08</v>
      </c>
      <c r="U13" s="8">
        <v>150</v>
      </c>
      <c r="V13" s="8">
        <v>95.67</v>
      </c>
      <c r="W13" s="7">
        <f t="shared" ref="W13:W24" si="3">-(T13-T12)/T12</f>
        <v>-8.7473757872638211E-2</v>
      </c>
      <c r="X13" s="7">
        <f t="shared" si="1"/>
        <v>-0.24141355623603411</v>
      </c>
      <c r="Y13" s="7">
        <f t="shared" si="1"/>
        <v>-0.1167269756040621</v>
      </c>
    </row>
    <row r="14" spans="9:25" ht="15.75" thickBot="1" x14ac:dyDescent="0.3">
      <c r="I14" s="9">
        <v>13.17</v>
      </c>
      <c r="J14" s="9">
        <v>53.6</v>
      </c>
      <c r="K14" s="9">
        <v>79.64</v>
      </c>
      <c r="L14" s="7">
        <f t="shared" si="2"/>
        <v>8.4226646248085311E-3</v>
      </c>
      <c r="M14" s="7">
        <f t="shared" si="0"/>
        <v>-1.5429831006612717E-2</v>
      </c>
      <c r="N14" s="7">
        <f t="shared" si="0"/>
        <v>1.7610062893081832E-3</v>
      </c>
      <c r="T14" s="10">
        <v>28.97</v>
      </c>
      <c r="U14" s="10">
        <v>154.63</v>
      </c>
      <c r="V14" s="10">
        <v>108.53</v>
      </c>
      <c r="W14" s="7">
        <f t="shared" si="3"/>
        <v>6.7889317889317874E-2</v>
      </c>
      <c r="X14" s="7">
        <f t="shared" si="1"/>
        <v>-3.0866666666666636E-2</v>
      </c>
      <c r="Y14" s="7">
        <f t="shared" si="1"/>
        <v>-0.13442040347026235</v>
      </c>
    </row>
    <row r="15" spans="9:25" s="13" customFormat="1" x14ac:dyDescent="0.25">
      <c r="I15" s="11"/>
      <c r="J15" s="11"/>
      <c r="K15" s="11"/>
      <c r="L15" s="12">
        <f>SUM(L12:L14)/3</f>
        <v>-0.21803616906653397</v>
      </c>
      <c r="M15" s="12">
        <f t="shared" ref="M15:N15" si="4">SUM(M12:M14)/3</f>
        <v>-0.20908178084567017</v>
      </c>
      <c r="N15" s="12">
        <f t="shared" si="4"/>
        <v>3.773982711151562E-2</v>
      </c>
      <c r="T15" s="14"/>
      <c r="U15" s="14"/>
      <c r="V15" s="14"/>
      <c r="W15" s="12">
        <f>SUM(W12:W14)/3</f>
        <v>-3.8481111896280611E-2</v>
      </c>
      <c r="X15" s="12">
        <f t="shared" ref="X15:Y15" si="5">SUM(X12:X14)/3</f>
        <v>-0.17230793860525404</v>
      </c>
      <c r="Y15" s="12">
        <f t="shared" si="5"/>
        <v>-0.12776671589160887</v>
      </c>
    </row>
    <row r="16" spans="9:25" x14ac:dyDescent="0.25">
      <c r="I16" s="6">
        <v>20.67</v>
      </c>
      <c r="J16" s="6">
        <v>152</v>
      </c>
      <c r="K16" s="6">
        <v>154.78</v>
      </c>
      <c r="L16" s="7"/>
      <c r="M16" s="7"/>
      <c r="N16" s="7"/>
      <c r="T16" s="6">
        <v>16.53</v>
      </c>
      <c r="U16" s="6">
        <v>118.86</v>
      </c>
      <c r="V16" s="6">
        <v>150.66999999999999</v>
      </c>
      <c r="W16" s="7"/>
      <c r="X16" s="7"/>
      <c r="Y16" s="7"/>
    </row>
    <row r="17" spans="9:25" x14ac:dyDescent="0.25">
      <c r="I17" s="6">
        <v>16.53</v>
      </c>
      <c r="J17" s="6">
        <v>118.86</v>
      </c>
      <c r="K17" s="6">
        <v>150.66999999999999</v>
      </c>
      <c r="L17" s="7">
        <f t="shared" si="2"/>
        <v>-0.20029027576197389</v>
      </c>
      <c r="M17" s="7">
        <f t="shared" si="0"/>
        <v>-0.21802631578947368</v>
      </c>
      <c r="N17" s="7">
        <f t="shared" si="0"/>
        <v>-2.6553818322780809E-2</v>
      </c>
      <c r="T17" s="6">
        <v>17.11</v>
      </c>
      <c r="U17" s="6">
        <v>128.79</v>
      </c>
      <c r="V17" s="6">
        <v>157.47</v>
      </c>
      <c r="W17" s="7">
        <f t="shared" si="3"/>
        <v>-3.5087719298245508E-2</v>
      </c>
      <c r="X17" s="7">
        <f t="shared" si="1"/>
        <v>-8.3543664815749555E-2</v>
      </c>
      <c r="Y17" s="7">
        <f t="shared" si="1"/>
        <v>-4.5131744872901121E-2</v>
      </c>
    </row>
    <row r="18" spans="9:25" x14ac:dyDescent="0.25">
      <c r="I18" s="6">
        <v>17.059999999999999</v>
      </c>
      <c r="J18" s="6">
        <v>122.19</v>
      </c>
      <c r="K18" s="6">
        <v>148.75</v>
      </c>
      <c r="L18" s="7">
        <f t="shared" si="2"/>
        <v>3.2062915910465672E-2</v>
      </c>
      <c r="M18" s="7">
        <f t="shared" si="0"/>
        <v>2.8016153457849555E-2</v>
      </c>
      <c r="N18" s="7">
        <f t="shared" si="0"/>
        <v>-1.2743080905289625E-2</v>
      </c>
      <c r="T18" s="6">
        <v>18.77</v>
      </c>
      <c r="U18" s="6">
        <v>154.33000000000001</v>
      </c>
      <c r="V18" s="6">
        <v>156.19999999999999</v>
      </c>
      <c r="W18" s="7">
        <f t="shared" si="3"/>
        <v>-9.7019286966686158E-2</v>
      </c>
      <c r="X18" s="7">
        <f t="shared" si="1"/>
        <v>-0.19830732199704962</v>
      </c>
      <c r="Y18" s="7">
        <f t="shared" si="1"/>
        <v>8.0650282593510529E-3</v>
      </c>
    </row>
    <row r="19" spans="9:25" ht="15.75" thickBot="1" x14ac:dyDescent="0.3">
      <c r="I19" s="9">
        <v>15.67</v>
      </c>
      <c r="J19" s="9">
        <v>115.7</v>
      </c>
      <c r="K19" s="9">
        <v>152.72999999999999</v>
      </c>
      <c r="L19" s="7">
        <f t="shared" si="2"/>
        <v>-8.1477139507620103E-2</v>
      </c>
      <c r="M19" s="7">
        <f t="shared" si="0"/>
        <v>-5.3114002782551725E-2</v>
      </c>
      <c r="N19" s="7">
        <f t="shared" si="0"/>
        <v>2.6756302521008333E-2</v>
      </c>
      <c r="T19" s="9">
        <v>18.72</v>
      </c>
      <c r="U19" s="9">
        <v>155.88</v>
      </c>
      <c r="V19" s="9">
        <v>167.98</v>
      </c>
      <c r="W19" s="7">
        <f t="shared" si="3"/>
        <v>2.6638252530634368E-3</v>
      </c>
      <c r="X19" s="7">
        <f t="shared" si="1"/>
        <v>-1.0043413464653553E-2</v>
      </c>
      <c r="Y19" s="7">
        <f t="shared" si="1"/>
        <v>-7.5416133162612045E-2</v>
      </c>
    </row>
    <row r="20" spans="9:25" s="13" customFormat="1" x14ac:dyDescent="0.25">
      <c r="I20" s="11"/>
      <c r="J20" s="11"/>
      <c r="K20" s="11"/>
      <c r="L20" s="12">
        <f>SUM(L17:L19)/3</f>
        <v>-8.3234833119709431E-2</v>
      </c>
      <c r="M20" s="12">
        <f t="shared" ref="M20:N20" si="6">SUM(M17:M19)/3</f>
        <v>-8.1041388371391951E-2</v>
      </c>
      <c r="N20" s="12">
        <f t="shared" si="6"/>
        <v>-4.1801989023540339E-3</v>
      </c>
      <c r="T20" s="11"/>
      <c r="U20" s="11"/>
      <c r="V20" s="11"/>
      <c r="W20" s="12">
        <f>SUM(W17:W19)/3</f>
        <v>-4.3147727003956075E-2</v>
      </c>
      <c r="X20" s="12">
        <f t="shared" ref="X20:Y20" si="7">SUM(X17:X19)/3</f>
        <v>-9.7298133425817571E-2</v>
      </c>
      <c r="Y20" s="12">
        <f t="shared" si="7"/>
        <v>-3.7494283258720708E-2</v>
      </c>
    </row>
    <row r="21" spans="9:25" x14ac:dyDescent="0.25">
      <c r="I21" s="6">
        <v>42.65</v>
      </c>
      <c r="J21" s="6">
        <v>667.43</v>
      </c>
      <c r="K21" s="6">
        <v>372.14</v>
      </c>
      <c r="L21" s="7"/>
      <c r="M21" s="7"/>
      <c r="N21" s="7"/>
      <c r="T21" s="6">
        <v>36.33</v>
      </c>
      <c r="U21" s="6">
        <v>550.16</v>
      </c>
      <c r="V21" s="6">
        <v>400.43</v>
      </c>
      <c r="W21" s="7"/>
      <c r="X21" s="7"/>
      <c r="Y21" s="7"/>
    </row>
    <row r="22" spans="9:25" x14ac:dyDescent="0.25">
      <c r="I22" s="6">
        <v>36.33</v>
      </c>
      <c r="J22" s="6">
        <v>550.16</v>
      </c>
      <c r="K22" s="6">
        <v>400.43</v>
      </c>
      <c r="L22" s="7">
        <f t="shared" si="2"/>
        <v>-0.1481828839390387</v>
      </c>
      <c r="M22" s="7">
        <f t="shared" si="0"/>
        <v>-0.17570381912709945</v>
      </c>
      <c r="N22" s="7">
        <f t="shared" si="0"/>
        <v>7.6019777503090288E-2</v>
      </c>
      <c r="T22" s="6">
        <v>38.4</v>
      </c>
      <c r="U22" s="6">
        <v>613.33000000000004</v>
      </c>
      <c r="V22" s="6">
        <v>411.68</v>
      </c>
      <c r="W22" s="7">
        <f t="shared" si="3"/>
        <v>-5.6977704376548317E-2</v>
      </c>
      <c r="X22" s="7">
        <f t="shared" si="1"/>
        <v>-0.11482114294023571</v>
      </c>
      <c r="Y22" s="7">
        <f t="shared" si="1"/>
        <v>-2.8094798092051045E-2</v>
      </c>
    </row>
    <row r="23" spans="9:25" x14ac:dyDescent="0.25">
      <c r="I23" s="6">
        <v>31.89</v>
      </c>
      <c r="J23" s="6">
        <v>534.96</v>
      </c>
      <c r="K23" s="6">
        <v>395.36</v>
      </c>
      <c r="L23" s="7">
        <f t="shared" si="2"/>
        <v>-0.12221304706853835</v>
      </c>
      <c r="M23" s="7">
        <f t="shared" si="0"/>
        <v>-2.7628326305074766E-2</v>
      </c>
      <c r="N23" s="7">
        <f t="shared" si="0"/>
        <v>-1.2661389006817654E-2</v>
      </c>
      <c r="T23" s="6">
        <v>39.159999999999997</v>
      </c>
      <c r="U23" s="6">
        <v>632.36</v>
      </c>
      <c r="V23" s="6">
        <v>416.87</v>
      </c>
      <c r="W23" s="7">
        <f t="shared" si="3"/>
        <v>-1.9791666666666617E-2</v>
      </c>
      <c r="X23" s="7">
        <f t="shared" si="1"/>
        <v>-3.1027342539905061E-2</v>
      </c>
      <c r="Y23" s="7">
        <f t="shared" si="1"/>
        <v>-1.2606879129420904E-2</v>
      </c>
    </row>
    <row r="24" spans="9:25" ht="15.75" thickBot="1" x14ac:dyDescent="0.3">
      <c r="I24" s="9">
        <v>27.31</v>
      </c>
      <c r="J24" s="9">
        <v>481.13</v>
      </c>
      <c r="K24" s="9">
        <v>410.43</v>
      </c>
      <c r="L24" s="7">
        <f t="shared" si="2"/>
        <v>-0.14361868924427726</v>
      </c>
      <c r="M24" s="7">
        <f t="shared" si="0"/>
        <v>-0.10062434574547637</v>
      </c>
      <c r="N24" s="7">
        <f t="shared" si="0"/>
        <v>3.8117159044921065E-2</v>
      </c>
      <c r="T24" s="9">
        <v>40.200000000000003</v>
      </c>
      <c r="U24" s="9">
        <v>655.23</v>
      </c>
      <c r="V24" s="9">
        <v>427.7</v>
      </c>
      <c r="W24" s="7">
        <f t="shared" si="3"/>
        <v>-2.655771195097054E-2</v>
      </c>
      <c r="X24" s="7">
        <f t="shared" si="1"/>
        <v>-3.6166107913214E-2</v>
      </c>
      <c r="Y24" s="7">
        <f t="shared" si="1"/>
        <v>-2.5979322090819643E-2</v>
      </c>
    </row>
    <row r="25" spans="9:25" s="13" customFormat="1" x14ac:dyDescent="0.25">
      <c r="L25" s="2">
        <f>SUM(L22:L24)/3</f>
        <v>-0.13800487341728476</v>
      </c>
      <c r="M25" s="2">
        <f t="shared" ref="M25:N25" si="8">SUM(M22:M24)/3</f>
        <v>-0.10131883039255019</v>
      </c>
      <c r="N25" s="2">
        <f t="shared" si="8"/>
        <v>3.3825182513731233E-2</v>
      </c>
      <c r="W25" s="13">
        <f>SUM(W22:W24)/3</f>
        <v>-3.4442360998061826E-2</v>
      </c>
      <c r="X25" s="13">
        <f t="shared" ref="X25:Y25" si="9">SUM(X22:X24)/3</f>
        <v>-6.0671531131118256E-2</v>
      </c>
      <c r="Y25" s="13">
        <f t="shared" si="9"/>
        <v>-2.2226999770763867E-2</v>
      </c>
    </row>
    <row r="27" spans="9:25" x14ac:dyDescent="0.25">
      <c r="L27" s="15">
        <f>SUM(L15,L20,L25)/3</f>
        <v>-0.14642529186784273</v>
      </c>
      <c r="M27" s="15">
        <f t="shared" ref="M27:N27" si="10">SUM(M15,M20,M25)/3</f>
        <v>-0.13048066653653742</v>
      </c>
      <c r="N27" s="15">
        <f t="shared" si="10"/>
        <v>2.2461603574297606E-2</v>
      </c>
      <c r="W27" s="15">
        <f>SUM(W15,W20,W25)/3</f>
        <v>-3.8690399966099499E-2</v>
      </c>
      <c r="X27" s="15">
        <f t="shared" ref="X27:Y27" si="11">SUM(X15,X20,X25)/3</f>
        <v>-0.11009253438739663</v>
      </c>
      <c r="Y27" s="15">
        <f t="shared" si="11"/>
        <v>-6.249599964036448E-2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</vt:lpstr>
      <vt:lpstr>Jobs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SarzaminDigital</cp:lastModifiedBy>
  <dcterms:created xsi:type="dcterms:W3CDTF">2023-05-15T12:20:41Z</dcterms:created>
  <dcterms:modified xsi:type="dcterms:W3CDTF">2023-05-24T22:00:46Z</dcterms:modified>
</cp:coreProperties>
</file>