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OneDrive\Finance\"/>
    </mc:Choice>
  </mc:AlternateContent>
  <xr:revisionPtr revIDLastSave="0" documentId="13_ncr:1_{FE2F3404-9200-47F5-B904-C1A3FA849D5D}" xr6:coauthVersionLast="47" xr6:coauthVersionMax="47" xr10:uidLastSave="{00000000-0000-0000-0000-000000000000}"/>
  <bookViews>
    <workbookView xWindow="-103" yWindow="-103" windowWidth="26537" windowHeight="15943" tabRatio="634" xr2:uid="{00000000-000D-0000-FFFF-FFFF00000000}"/>
  </bookViews>
  <sheets>
    <sheet name="Checking - BofA" sheetId="21" r:id="rId1"/>
    <sheet name="HYSA" sheetId="25" r:id="rId2"/>
    <sheet name="Chase APV" sheetId="7" r:id="rId3"/>
    <sheet name="Amex BCE" sheetId="10" r:id="rId4"/>
    <sheet name="Amex Gold" sheetId="11" r:id="rId5"/>
    <sheet name="Chase CFF" sheetId="22" r:id="rId6"/>
    <sheet name="Chase CSP" sheetId="23" r:id="rId7"/>
  </sheets>
  <definedNames>
    <definedName name="_xlnm._FilterDatabase" localSheetId="3" hidden="1">'Amex BCE'!$C$1:$I$2</definedName>
    <definedName name="_xlnm._FilterDatabase" localSheetId="4" hidden="1">'Amex Gold'!$A$1:$K$4</definedName>
    <definedName name="_xlnm._FilterDatabase" localSheetId="2" hidden="1">'Chase APV'!$A$1:$K$4</definedName>
    <definedName name="_xlnm._FilterDatabase" localSheetId="5" hidden="1">'Chase CFF'!$A$1:$K$4</definedName>
    <definedName name="_xlnm._FilterDatabase" localSheetId="6" hidden="1">'Chase CSP'!$A$1:$K$4</definedName>
    <definedName name="_xlnm._FilterDatabase" localSheetId="0" hidden="1">'Checking - BofA'!$A$1:$H$3</definedName>
    <definedName name="_xlnm._FilterDatabase" localSheetId="1" hidden="1">HYSA!$A$1:$H$2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8" roundtripDataSignature="AMtx7mh4bbN6/KT9X/VU7l3kNeCrzUIYKQ=="/>
    </ext>
  </extLst>
</workbook>
</file>

<file path=xl/calcChain.xml><?xml version="1.0" encoding="utf-8"?>
<calcChain xmlns="http://schemas.openxmlformats.org/spreadsheetml/2006/main">
  <c r="K8" i="11" l="1"/>
  <c r="K9" i="11"/>
  <c r="J9" i="11"/>
  <c r="J8" i="11"/>
  <c r="G2" i="25"/>
  <c r="G3" i="25" s="1"/>
  <c r="K7" i="11" l="1"/>
  <c r="J7" i="11"/>
  <c r="J2" i="11"/>
  <c r="H4" i="11"/>
  <c r="H5" i="11" s="1"/>
  <c r="H6" i="11" s="1"/>
  <c r="H7" i="11" s="1"/>
  <c r="H8" i="11" s="1"/>
  <c r="H9" i="11" s="1"/>
  <c r="H2" i="11"/>
  <c r="J6" i="11"/>
  <c r="K6" i="11" s="1"/>
  <c r="J3" i="11"/>
  <c r="J4" i="11"/>
  <c r="J5" i="11"/>
  <c r="K5" i="11" s="1"/>
  <c r="J2" i="23"/>
  <c r="K2" i="23" s="1"/>
  <c r="J6" i="10"/>
  <c r="K6" i="10" s="1"/>
  <c r="J2" i="22"/>
  <c r="K2" i="22" s="1"/>
  <c r="J2" i="10"/>
  <c r="J3" i="23"/>
  <c r="K3" i="23" s="1"/>
  <c r="J4" i="23"/>
  <c r="K4" i="23" s="1"/>
  <c r="J5" i="23"/>
  <c r="K5" i="23"/>
  <c r="H2" i="23"/>
  <c r="H3" i="23" s="1"/>
  <c r="H4" i="23" s="1"/>
  <c r="H5" i="23" s="1"/>
  <c r="J5" i="7"/>
  <c r="K5" i="7" s="1"/>
  <c r="J3" i="22"/>
  <c r="J4" i="22"/>
  <c r="J5" i="22"/>
  <c r="K5" i="22" s="1"/>
  <c r="K4" i="22"/>
  <c r="K3" i="22"/>
  <c r="H2" i="22"/>
  <c r="H3" i="22" s="1"/>
  <c r="H4" i="22" s="1"/>
  <c r="H5" i="22" s="1"/>
  <c r="H2" i="10"/>
  <c r="H3" i="10" s="1"/>
  <c r="G2" i="21"/>
  <c r="G3" i="21" s="1"/>
  <c r="G4" i="21" s="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H2" i="7" l="1"/>
  <c r="H3" i="7" s="1"/>
  <c r="H4" i="7" s="1"/>
  <c r="H5" i="7" s="1"/>
  <c r="J2" i="7"/>
  <c r="K2" i="7" s="1"/>
  <c r="K2" i="10"/>
  <c r="H4" i="10"/>
  <c r="H5" i="10" s="1"/>
  <c r="H6" i="10" s="1"/>
  <c r="K4" i="11"/>
  <c r="K3" i="11"/>
  <c r="J4" i="7"/>
  <c r="K4" i="7" s="1"/>
  <c r="J3" i="7"/>
  <c r="K3" i="7" s="1"/>
  <c r="J5" i="10"/>
  <c r="K5" i="10" s="1"/>
  <c r="J4" i="10"/>
  <c r="K4" i="10" s="1"/>
  <c r="J3" i="10"/>
  <c r="K3" i="10" s="1"/>
  <c r="K2" i="11"/>
  <c r="H3" i="11" l="1"/>
</calcChain>
</file>

<file path=xl/sharedStrings.xml><?xml version="1.0" encoding="utf-8"?>
<sst xmlns="http://schemas.openxmlformats.org/spreadsheetml/2006/main" count="228" uniqueCount="64">
  <si>
    <t>Target</t>
  </si>
  <si>
    <t>Lululemon</t>
  </si>
  <si>
    <t>Amazon</t>
  </si>
  <si>
    <t>Account</t>
  </si>
  <si>
    <t>Date</t>
  </si>
  <si>
    <t>Transaction</t>
  </si>
  <si>
    <t>Category</t>
  </si>
  <si>
    <t>Debit</t>
  </si>
  <si>
    <t>Credit</t>
  </si>
  <si>
    <t>Balance</t>
  </si>
  <si>
    <t>Notes</t>
  </si>
  <si>
    <t>Payment</t>
  </si>
  <si>
    <t>Payment to Amex BCE</t>
  </si>
  <si>
    <t>Cash rewards from Chase APRV</t>
  </si>
  <si>
    <t>Rewards</t>
  </si>
  <si>
    <t>Deposit</t>
  </si>
  <si>
    <t>BofA Checking</t>
  </si>
  <si>
    <t>Zelle Out</t>
  </si>
  <si>
    <t>Payroll</t>
  </si>
  <si>
    <t>Payment to Amex Gold</t>
  </si>
  <si>
    <t>Payment to Chase APV</t>
  </si>
  <si>
    <t>Payment to CFF</t>
  </si>
  <si>
    <t>Payment to CSP</t>
  </si>
  <si>
    <t>User</t>
  </si>
  <si>
    <t>Multiplier</t>
  </si>
  <si>
    <t>Est. Cashback</t>
  </si>
  <si>
    <t>Shopping</t>
  </si>
  <si>
    <t>Dining</t>
  </si>
  <si>
    <t>Grocery</t>
  </si>
  <si>
    <t>Chipotle</t>
  </si>
  <si>
    <t>Transit</t>
  </si>
  <si>
    <t>Trader Joe's</t>
  </si>
  <si>
    <t>Lyft</t>
  </si>
  <si>
    <t>Gas</t>
  </si>
  <si>
    <t>Chase APV</t>
  </si>
  <si>
    <t>Whole Foods</t>
  </si>
  <si>
    <t>McDonalds</t>
  </si>
  <si>
    <t>Amex BCE</t>
  </si>
  <si>
    <t xml:space="preserve">Trader Joe's </t>
  </si>
  <si>
    <t>Amex Gold</t>
  </si>
  <si>
    <t>CFF</t>
  </si>
  <si>
    <t>CSP</t>
  </si>
  <si>
    <t>Payment from BofA Checking</t>
  </si>
  <si>
    <t>Company</t>
  </si>
  <si>
    <t>User 1</t>
  </si>
  <si>
    <t>User 2</t>
  </si>
  <si>
    <t>Zelle to Friend</t>
  </si>
  <si>
    <t>ExxonMobil</t>
  </si>
  <si>
    <t>Example</t>
  </si>
  <si>
    <t>Food</t>
  </si>
  <si>
    <t>Transfer to Vanguard</t>
  </si>
  <si>
    <t>Investing</t>
  </si>
  <si>
    <t>Transfer to Robinhood</t>
  </si>
  <si>
    <t xml:space="preserve">Transfer to Schwab </t>
  </si>
  <si>
    <t>Transfer In</t>
  </si>
  <si>
    <t>Transfer from Venmo</t>
  </si>
  <si>
    <t>Transfer Out</t>
  </si>
  <si>
    <t>Transfer to HYSA</t>
  </si>
  <si>
    <t>HYSA</t>
  </si>
  <si>
    <t>Transfer from BofA Checking</t>
  </si>
  <si>
    <t>Refund</t>
  </si>
  <si>
    <t>Zelle from Friend</t>
  </si>
  <si>
    <t>Zelle In</t>
  </si>
  <si>
    <t>Zelle from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</si>
</sst>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;@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7" fillId="0" borderId="1"/>
    <xf numFmtId="164" fontId="8" fillId="0" borderId="1" applyFont="0" applyFill="0" applyBorder="0" applyAlignment="0" applyProtection="0"/>
  </cellStyleXfs>
  <cellXfs count="41">
    <xf numFmtId="0" fontId="0" fillId="0" borderId="0" xfId="0"/>
    <xf numFmtId="164" fontId="12" fillId="0" borderId="0" xfId="0" applyNumberFormat="1" applyFont="1"/>
    <xf numFmtId="0" fontId="12" fillId="0" borderId="0" xfId="0" applyFont="1" applyAlignment="1">
      <alignment horizontal="left"/>
    </xf>
    <xf numFmtId="165" fontId="0" fillId="0" borderId="0" xfId="0" applyNumberFormat="1"/>
    <xf numFmtId="164" fontId="0" fillId="0" borderId="0" xfId="0" applyNumberFormat="1"/>
    <xf numFmtId="164" fontId="0" fillId="0" borderId="0" xfId="1" applyFont="1"/>
    <xf numFmtId="165" fontId="12" fillId="0" borderId="0" xfId="0" applyNumberFormat="1" applyFont="1"/>
    <xf numFmtId="10" fontId="0" fillId="0" borderId="0" xfId="2" applyNumberFormat="1" applyFont="1"/>
    <xf numFmtId="49" fontId="13" fillId="0" borderId="0" xfId="0" applyNumberFormat="1" applyFont="1"/>
    <xf numFmtId="49" fontId="0" fillId="0" borderId="0" xfId="0" applyNumberFormat="1"/>
    <xf numFmtId="49" fontId="13" fillId="0" borderId="0" xfId="0" applyNumberFormat="1" applyFont="1" applyAlignment="1">
      <alignment horizontal="left"/>
    </xf>
    <xf numFmtId="49" fontId="14" fillId="0" borderId="0" xfId="0" applyNumberFormat="1" applyFont="1"/>
    <xf numFmtId="10" fontId="14" fillId="0" borderId="0" xfId="2" applyNumberFormat="1" applyFont="1"/>
    <xf numFmtId="164" fontId="13" fillId="0" borderId="0" xfId="1" applyFont="1"/>
    <xf numFmtId="164" fontId="12" fillId="0" borderId="0" xfId="1" applyFont="1"/>
    <xf numFmtId="165" fontId="13" fillId="0" borderId="0" xfId="0" applyNumberFormat="1" applyFont="1"/>
    <xf numFmtId="10" fontId="13" fillId="0" borderId="0" xfId="2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49" fontId="14" fillId="0" borderId="1" xfId="3" applyNumberFormat="1" applyFont="1"/>
    <xf numFmtId="49" fontId="13" fillId="0" borderId="1" xfId="3" applyNumberFormat="1" applyFont="1"/>
    <xf numFmtId="164" fontId="13" fillId="0" borderId="1" xfId="4" applyFont="1"/>
    <xf numFmtId="2" fontId="13" fillId="0" borderId="1" xfId="3" applyNumberFormat="1" applyFont="1"/>
    <xf numFmtId="0" fontId="17" fillId="0" borderId="1" xfId="3"/>
    <xf numFmtId="0" fontId="8" fillId="0" borderId="1" xfId="3" applyFont="1"/>
    <xf numFmtId="165" fontId="12" fillId="0" borderId="1" xfId="3" applyNumberFormat="1" applyFont="1" applyAlignment="1">
      <alignment horizontal="right"/>
    </xf>
    <xf numFmtId="164" fontId="12" fillId="0" borderId="1" xfId="4" applyFont="1"/>
    <xf numFmtId="164" fontId="13" fillId="0" borderId="1" xfId="3" applyNumberFormat="1" applyFont="1"/>
    <xf numFmtId="164" fontId="12" fillId="0" borderId="1" xfId="3" applyNumberFormat="1" applyFont="1"/>
    <xf numFmtId="0" fontId="12" fillId="0" borderId="1" xfId="3" applyFont="1"/>
    <xf numFmtId="164" fontId="0" fillId="0" borderId="1" xfId="4" applyFont="1"/>
    <xf numFmtId="165" fontId="17" fillId="0" borderId="1" xfId="3" applyNumberFormat="1" applyAlignment="1">
      <alignment horizontal="right"/>
    </xf>
    <xf numFmtId="0" fontId="8" fillId="0" borderId="0" xfId="0" applyFont="1"/>
    <xf numFmtId="0" fontId="7" fillId="0" borderId="0" xfId="0" applyFont="1"/>
    <xf numFmtId="0" fontId="6" fillId="0" borderId="1" xfId="3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3" applyFont="1"/>
    <xf numFmtId="0" fontId="1" fillId="0" borderId="0" xfId="0" applyFont="1"/>
  </cellXfs>
  <cellStyles count="5">
    <cellStyle name="Currency" xfId="1" builtinId="4"/>
    <cellStyle name="Currency 2" xfId="4" xr:uid="{382A74B8-FFB3-4ABD-8080-315403C6547E}"/>
    <cellStyle name="Normal" xfId="0" builtinId="0"/>
    <cellStyle name="Normal 2" xfId="3" xr:uid="{F6A7A365-07F2-4DDC-AE73-9FE93ED6F27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AA3A-1F8A-4D03-B84C-4EE8359C5FC7}">
  <dimension ref="A1:H18"/>
  <sheetViews>
    <sheetView tabSelected="1" workbookViewId="0">
      <selection activeCell="C29" sqref="C29"/>
    </sheetView>
  </sheetViews>
  <sheetFormatPr defaultColWidth="14.3046875" defaultRowHeight="15" customHeight="1" x14ac:dyDescent="0.4"/>
  <cols>
    <col min="1" max="1" width="15.69140625" style="24" customWidth="1"/>
    <col min="2" max="2" width="10.84375" style="32" customWidth="1"/>
    <col min="3" max="3" width="30.84375" style="24" customWidth="1"/>
    <col min="4" max="4" width="20.84375" style="24" customWidth="1"/>
    <col min="5" max="6" width="15.84375" style="31" customWidth="1"/>
    <col min="7" max="7" width="15.84375" style="24" customWidth="1"/>
    <col min="8" max="8" width="30.84375" style="24" customWidth="1"/>
    <col min="9" max="16384" width="14.3046875" style="24"/>
  </cols>
  <sheetData>
    <row r="1" spans="1:8" ht="14.6" x14ac:dyDescent="0.4">
      <c r="A1" s="20" t="s">
        <v>3</v>
      </c>
      <c r="B1" s="21" t="s">
        <v>4</v>
      </c>
      <c r="C1" s="21" t="s">
        <v>5</v>
      </c>
      <c r="D1" s="21" t="s">
        <v>6</v>
      </c>
      <c r="E1" s="22" t="s">
        <v>7</v>
      </c>
      <c r="F1" s="22" t="s">
        <v>8</v>
      </c>
      <c r="G1" s="21" t="s">
        <v>9</v>
      </c>
      <c r="H1" s="23" t="s">
        <v>10</v>
      </c>
    </row>
    <row r="2" spans="1:8" ht="14.6" x14ac:dyDescent="0.4">
      <c r="A2" s="25" t="s">
        <v>16</v>
      </c>
      <c r="B2" s="26">
        <v>45809</v>
      </c>
      <c r="C2" s="35" t="s">
        <v>15</v>
      </c>
      <c r="D2" s="25" t="s">
        <v>15</v>
      </c>
      <c r="E2" s="27">
        <v>1000</v>
      </c>
      <c r="F2" s="27"/>
      <c r="G2" s="28">
        <f>E2-F2</f>
        <v>1000</v>
      </c>
    </row>
    <row r="3" spans="1:8" ht="16" customHeight="1" x14ac:dyDescent="0.4">
      <c r="A3" s="25" t="s">
        <v>16</v>
      </c>
      <c r="B3" s="26">
        <v>45810</v>
      </c>
      <c r="C3" s="25" t="s">
        <v>43</v>
      </c>
      <c r="D3" s="30" t="s">
        <v>18</v>
      </c>
      <c r="E3" s="27">
        <v>1000</v>
      </c>
      <c r="F3" s="27"/>
      <c r="G3" s="29">
        <f>G2+E3-F3</f>
        <v>2000</v>
      </c>
    </row>
    <row r="4" spans="1:8" ht="15" customHeight="1" x14ac:dyDescent="0.4">
      <c r="A4" s="25" t="s">
        <v>16</v>
      </c>
      <c r="B4" s="26">
        <v>45811</v>
      </c>
      <c r="C4" s="24" t="s">
        <v>46</v>
      </c>
      <c r="D4" s="24" t="s">
        <v>17</v>
      </c>
      <c r="F4" s="31">
        <v>10</v>
      </c>
      <c r="G4" s="29">
        <f>G3+E4-F4</f>
        <v>1990</v>
      </c>
    </row>
    <row r="5" spans="1:8" ht="15" customHeight="1" x14ac:dyDescent="0.4">
      <c r="A5" s="25" t="s">
        <v>16</v>
      </c>
      <c r="B5" s="26">
        <v>45812</v>
      </c>
      <c r="C5" s="24" t="s">
        <v>20</v>
      </c>
      <c r="D5" s="24" t="s">
        <v>11</v>
      </c>
      <c r="F5" s="31">
        <v>20</v>
      </c>
      <c r="G5" s="29">
        <f>G4+E5-F5</f>
        <v>1970</v>
      </c>
    </row>
    <row r="6" spans="1:8" ht="15" customHeight="1" x14ac:dyDescent="0.4">
      <c r="A6" s="25" t="s">
        <v>16</v>
      </c>
      <c r="B6" s="26">
        <v>45816</v>
      </c>
      <c r="C6" s="24" t="s">
        <v>12</v>
      </c>
      <c r="D6" s="24" t="s">
        <v>11</v>
      </c>
      <c r="F6" s="31">
        <v>30</v>
      </c>
      <c r="G6" s="29">
        <f t="shared" ref="G6:G11" si="0">G5+E6-F6</f>
        <v>1940</v>
      </c>
    </row>
    <row r="7" spans="1:8" ht="15" customHeight="1" x14ac:dyDescent="0.4">
      <c r="A7" s="25" t="s">
        <v>16</v>
      </c>
      <c r="B7" s="6">
        <v>45819</v>
      </c>
      <c r="C7" s="24" t="s">
        <v>19</v>
      </c>
      <c r="D7" s="24" t="s">
        <v>11</v>
      </c>
      <c r="F7" s="31">
        <v>300</v>
      </c>
      <c r="G7" s="29">
        <f t="shared" si="0"/>
        <v>1640</v>
      </c>
    </row>
    <row r="8" spans="1:8" ht="15" customHeight="1" x14ac:dyDescent="0.4">
      <c r="A8" s="25" t="s">
        <v>16</v>
      </c>
      <c r="B8" s="6">
        <v>45822</v>
      </c>
      <c r="C8" s="24" t="s">
        <v>21</v>
      </c>
      <c r="D8" s="24" t="s">
        <v>11</v>
      </c>
      <c r="F8" s="5">
        <v>600</v>
      </c>
      <c r="G8" s="29">
        <f t="shared" si="0"/>
        <v>1040</v>
      </c>
    </row>
    <row r="9" spans="1:8" ht="15" customHeight="1" x14ac:dyDescent="0.4">
      <c r="A9" s="25" t="s">
        <v>16</v>
      </c>
      <c r="B9" s="6">
        <v>45839</v>
      </c>
      <c r="C9" s="24" t="s">
        <v>22</v>
      </c>
      <c r="D9" s="24" t="s">
        <v>11</v>
      </c>
      <c r="F9" s="31">
        <v>300</v>
      </c>
      <c r="G9" s="29">
        <f t="shared" si="0"/>
        <v>740</v>
      </c>
    </row>
    <row r="10" spans="1:8" ht="15" customHeight="1" x14ac:dyDescent="0.4">
      <c r="A10" s="39" t="s">
        <v>16</v>
      </c>
      <c r="B10" s="6">
        <v>45840</v>
      </c>
      <c r="C10" s="24" t="s">
        <v>43</v>
      </c>
      <c r="D10" s="24" t="s">
        <v>18</v>
      </c>
      <c r="E10" s="31">
        <v>5000</v>
      </c>
      <c r="G10" s="29">
        <f t="shared" si="0"/>
        <v>5740</v>
      </c>
    </row>
    <row r="11" spans="1:8" ht="15" customHeight="1" x14ac:dyDescent="0.4">
      <c r="A11" s="24" t="s">
        <v>16</v>
      </c>
      <c r="B11" s="6">
        <v>45841</v>
      </c>
      <c r="C11" s="24" t="s">
        <v>43</v>
      </c>
      <c r="D11" s="24" t="s">
        <v>18</v>
      </c>
      <c r="E11" s="31">
        <v>5000</v>
      </c>
      <c r="G11" s="29">
        <f t="shared" si="0"/>
        <v>10740</v>
      </c>
    </row>
    <row r="12" spans="1:8" ht="15" customHeight="1" x14ac:dyDescent="0.4">
      <c r="A12" s="24" t="s">
        <v>16</v>
      </c>
      <c r="B12" s="6">
        <v>45842</v>
      </c>
      <c r="C12" s="24" t="s">
        <v>50</v>
      </c>
      <c r="D12" s="24" t="s">
        <v>51</v>
      </c>
      <c r="F12" s="31">
        <v>2000</v>
      </c>
      <c r="G12" s="29">
        <f t="shared" ref="G12:G18" si="1">G11+E12-F12</f>
        <v>8740</v>
      </c>
    </row>
    <row r="13" spans="1:8" ht="15" customHeight="1" x14ac:dyDescent="0.4">
      <c r="A13" s="24" t="s">
        <v>16</v>
      </c>
      <c r="B13" s="6">
        <v>45843</v>
      </c>
      <c r="C13" s="24" t="s">
        <v>52</v>
      </c>
      <c r="D13" s="24" t="s">
        <v>51</v>
      </c>
      <c r="F13" s="31">
        <v>1000</v>
      </c>
      <c r="G13" s="29">
        <f t="shared" si="1"/>
        <v>7740</v>
      </c>
    </row>
    <row r="14" spans="1:8" ht="15" customHeight="1" x14ac:dyDescent="0.4">
      <c r="A14" s="24" t="s">
        <v>16</v>
      </c>
      <c r="B14" s="6">
        <v>45844</v>
      </c>
      <c r="C14" s="24" t="s">
        <v>53</v>
      </c>
      <c r="D14" s="24" t="s">
        <v>51</v>
      </c>
      <c r="F14" s="31">
        <v>3000</v>
      </c>
      <c r="G14" s="29">
        <f t="shared" si="1"/>
        <v>4740</v>
      </c>
    </row>
    <row r="15" spans="1:8" ht="15" customHeight="1" x14ac:dyDescent="0.4">
      <c r="A15" s="24" t="s">
        <v>16</v>
      </c>
      <c r="B15" s="6">
        <v>45845</v>
      </c>
      <c r="C15" s="24" t="s">
        <v>55</v>
      </c>
      <c r="D15" s="24" t="s">
        <v>54</v>
      </c>
      <c r="E15" s="31">
        <v>100</v>
      </c>
      <c r="G15" s="29">
        <f t="shared" si="1"/>
        <v>4840</v>
      </c>
    </row>
    <row r="16" spans="1:8" ht="15" customHeight="1" x14ac:dyDescent="0.4">
      <c r="A16" s="24" t="s">
        <v>16</v>
      </c>
      <c r="B16" s="6">
        <v>45846</v>
      </c>
      <c r="C16" s="24" t="s">
        <v>57</v>
      </c>
      <c r="D16" s="24" t="s">
        <v>56</v>
      </c>
      <c r="F16" s="31">
        <v>500</v>
      </c>
      <c r="G16" s="29">
        <f t="shared" si="1"/>
        <v>4340</v>
      </c>
    </row>
    <row r="17" spans="1:7" ht="15" customHeight="1" x14ac:dyDescent="0.4">
      <c r="A17" s="24" t="s">
        <v>16</v>
      </c>
      <c r="B17" s="32">
        <v>45846</v>
      </c>
      <c r="C17" s="24" t="s">
        <v>61</v>
      </c>
      <c r="D17" s="24" t="s">
        <v>62</v>
      </c>
      <c r="E17" s="31">
        <v>500</v>
      </c>
      <c r="G17" s="29">
        <f t="shared" si="1"/>
        <v>4840</v>
      </c>
    </row>
    <row r="18" spans="1:7" ht="15" customHeight="1" x14ac:dyDescent="0.4">
      <c r="A18" s="24" t="s">
        <v>16</v>
      </c>
      <c r="B18" s="32">
        <v>45847</v>
      </c>
      <c r="C18" s="24" t="s">
        <v>63</v>
      </c>
      <c r="D18" s="24" t="s">
        <v>62</v>
      </c>
      <c r="E18" s="31">
        <v>1000</v>
      </c>
      <c r="G18" s="29">
        <f t="shared" si="1"/>
        <v>5840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0309-B67E-4589-93FB-E2BA6278B6EC}">
  <dimension ref="A1:H3"/>
  <sheetViews>
    <sheetView workbookViewId="0">
      <selection activeCell="C15" sqref="C15"/>
    </sheetView>
  </sheetViews>
  <sheetFormatPr defaultColWidth="14.3046875" defaultRowHeight="15" customHeight="1" x14ac:dyDescent="0.4"/>
  <cols>
    <col min="1" max="1" width="15.69140625" style="24" customWidth="1"/>
    <col min="2" max="2" width="10.84375" style="32" customWidth="1"/>
    <col min="3" max="3" width="30.84375" style="24" customWidth="1"/>
    <col min="4" max="4" width="20.84375" style="24" customWidth="1"/>
    <col min="5" max="6" width="15.84375" style="31" customWidth="1"/>
    <col min="7" max="7" width="15.84375" style="24" customWidth="1"/>
    <col min="8" max="8" width="30.84375" style="24" customWidth="1"/>
    <col min="9" max="16384" width="14.3046875" style="24"/>
  </cols>
  <sheetData>
    <row r="1" spans="1:8" ht="14.6" x14ac:dyDescent="0.4">
      <c r="A1" s="20" t="s">
        <v>3</v>
      </c>
      <c r="B1" s="21" t="s">
        <v>4</v>
      </c>
      <c r="C1" s="21" t="s">
        <v>5</v>
      </c>
      <c r="D1" s="21" t="s">
        <v>6</v>
      </c>
      <c r="E1" s="22" t="s">
        <v>7</v>
      </c>
      <c r="F1" s="22" t="s">
        <v>8</v>
      </c>
      <c r="G1" s="21" t="s">
        <v>9</v>
      </c>
      <c r="H1" s="23" t="s">
        <v>10</v>
      </c>
    </row>
    <row r="2" spans="1:8" ht="14.6" x14ac:dyDescent="0.4">
      <c r="A2" s="39" t="s">
        <v>58</v>
      </c>
      <c r="B2" s="26">
        <v>45809</v>
      </c>
      <c r="C2" s="35" t="s">
        <v>15</v>
      </c>
      <c r="D2" s="25" t="s">
        <v>15</v>
      </c>
      <c r="E2" s="27">
        <v>1000</v>
      </c>
      <c r="F2" s="27"/>
      <c r="G2" s="28">
        <f>E2-F2</f>
        <v>1000</v>
      </c>
    </row>
    <row r="3" spans="1:8" ht="15" customHeight="1" x14ac:dyDescent="0.4">
      <c r="A3" s="24" t="s">
        <v>58</v>
      </c>
      <c r="B3" s="6">
        <v>45846</v>
      </c>
      <c r="C3" s="24" t="s">
        <v>59</v>
      </c>
      <c r="D3" s="24" t="s">
        <v>54</v>
      </c>
      <c r="E3" s="31">
        <v>500</v>
      </c>
      <c r="G3" s="29">
        <f>G2+E3-F3</f>
        <v>1500</v>
      </c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selection activeCell="D15" sqref="D15"/>
    </sheetView>
  </sheetViews>
  <sheetFormatPr defaultColWidth="14.3046875" defaultRowHeight="15" customHeight="1" x14ac:dyDescent="0.4"/>
  <cols>
    <col min="1" max="2" width="15.69140625" customWidth="1"/>
    <col min="3" max="3" width="10.84375" style="3" customWidth="1"/>
    <col min="4" max="4" width="30.84375" customWidth="1"/>
    <col min="5" max="5" width="20.84375" customWidth="1"/>
    <col min="6" max="7" width="15.84375" style="5" customWidth="1"/>
    <col min="8" max="8" width="15.84375" customWidth="1"/>
    <col min="9" max="9" width="25.69140625" customWidth="1"/>
    <col min="10" max="10" width="10.84375" style="7" customWidth="1"/>
    <col min="11" max="11" width="12.69140625" bestFit="1" customWidth="1"/>
  </cols>
  <sheetData>
    <row r="1" spans="1:11" s="9" customFormat="1" ht="15" customHeight="1" x14ac:dyDescent="0.4">
      <c r="A1" s="8" t="s">
        <v>3</v>
      </c>
      <c r="B1" s="8" t="s">
        <v>23</v>
      </c>
      <c r="C1" s="15" t="s">
        <v>4</v>
      </c>
      <c r="D1" s="8" t="s">
        <v>5</v>
      </c>
      <c r="E1" s="8" t="s">
        <v>6</v>
      </c>
      <c r="F1" s="13" t="s">
        <v>7</v>
      </c>
      <c r="G1" s="13" t="s">
        <v>8</v>
      </c>
      <c r="H1" s="8" t="s">
        <v>9</v>
      </c>
      <c r="I1" s="8" t="s">
        <v>10</v>
      </c>
      <c r="J1" s="12" t="s">
        <v>24</v>
      </c>
      <c r="K1" s="11" t="s">
        <v>25</v>
      </c>
    </row>
    <row r="2" spans="1:11" ht="15" customHeight="1" x14ac:dyDescent="0.4">
      <c r="A2" s="17" t="s">
        <v>34</v>
      </c>
      <c r="B2" s="33" t="s">
        <v>44</v>
      </c>
      <c r="C2" s="6">
        <v>45809</v>
      </c>
      <c r="D2" s="17" t="s">
        <v>2</v>
      </c>
      <c r="E2" s="33" t="s">
        <v>26</v>
      </c>
      <c r="F2" s="14"/>
      <c r="G2" s="14">
        <v>10</v>
      </c>
      <c r="H2" s="1">
        <f>F2-G2</f>
        <v>-10</v>
      </c>
      <c r="J2" s="7">
        <f>IF(OR(D2="Amazon", D2="Amazon Fresh", D2="Whole Foods"), 0.05, 0.01)</f>
        <v>0.05</v>
      </c>
      <c r="K2" s="4">
        <f t="shared" ref="K2" si="0">J2*G2</f>
        <v>0.5</v>
      </c>
    </row>
    <row r="3" spans="1:11" ht="15" customHeight="1" x14ac:dyDescent="0.4">
      <c r="A3" s="17" t="s">
        <v>34</v>
      </c>
      <c r="B3" s="33" t="s">
        <v>44</v>
      </c>
      <c r="C3" s="6">
        <v>45810</v>
      </c>
      <c r="D3" t="s">
        <v>13</v>
      </c>
      <c r="E3" s="17" t="s">
        <v>14</v>
      </c>
      <c r="F3" s="5">
        <v>10</v>
      </c>
      <c r="H3" s="1">
        <f>H2+F3-G3</f>
        <v>0</v>
      </c>
      <c r="J3" s="7">
        <f t="shared" ref="J3" si="1">IF(OR(D3="Amazon", D3="Amazon Fresh", D3="Whole Foods"), 0.05, 0.01)</f>
        <v>0.01</v>
      </c>
      <c r="K3" s="4">
        <f t="shared" ref="K3:K5" si="2">J3*G3</f>
        <v>0</v>
      </c>
    </row>
    <row r="4" spans="1:11" ht="15" customHeight="1" x14ac:dyDescent="0.4">
      <c r="A4" s="18" t="s">
        <v>34</v>
      </c>
      <c r="B4" s="33" t="s">
        <v>45</v>
      </c>
      <c r="C4" s="6">
        <v>45811</v>
      </c>
      <c r="D4" t="s">
        <v>35</v>
      </c>
      <c r="E4" s="18" t="s">
        <v>28</v>
      </c>
      <c r="G4" s="5">
        <v>20</v>
      </c>
      <c r="H4" s="1">
        <f>H3+F4-G4</f>
        <v>-20</v>
      </c>
      <c r="J4" s="7">
        <f>IF(OR(D4="Amazon", D4="Amazon Fresh", D4="Whole Foods"), 0.05, 0.01)</f>
        <v>0.05</v>
      </c>
      <c r="K4" s="4">
        <f t="shared" si="2"/>
        <v>1</v>
      </c>
    </row>
    <row r="5" spans="1:11" ht="15" customHeight="1" x14ac:dyDescent="0.4">
      <c r="A5" s="33" t="s">
        <v>34</v>
      </c>
      <c r="B5" s="33" t="s">
        <v>44</v>
      </c>
      <c r="C5" s="6">
        <v>45812</v>
      </c>
      <c r="D5" t="s">
        <v>42</v>
      </c>
      <c r="E5" s="33" t="s">
        <v>11</v>
      </c>
      <c r="F5" s="5">
        <v>20</v>
      </c>
      <c r="H5" s="1">
        <f>H4+F5-G5</f>
        <v>0</v>
      </c>
      <c r="J5" s="7">
        <f>IF(OR(D5="Amazon", D5="Amazon Fresh", D5="Whole Foods"), 0.05, 0.01)</f>
        <v>0.01</v>
      </c>
      <c r="K5" s="4">
        <f t="shared" si="2"/>
        <v>0</v>
      </c>
    </row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D17" sqref="D17"/>
    </sheetView>
  </sheetViews>
  <sheetFormatPr defaultColWidth="14.3046875" defaultRowHeight="15" customHeight="1" x14ac:dyDescent="0.4"/>
  <cols>
    <col min="1" max="2" width="15.69140625" customWidth="1"/>
    <col min="3" max="3" width="10.84375" style="3" customWidth="1"/>
    <col min="4" max="4" width="30.84375" customWidth="1"/>
    <col min="5" max="5" width="20.84375" customWidth="1"/>
    <col min="6" max="7" width="15.84375" style="5" customWidth="1"/>
    <col min="8" max="8" width="15.84375" customWidth="1"/>
    <col min="9" max="9" width="25.69140625" customWidth="1"/>
    <col min="10" max="10" width="10.84375" style="7" customWidth="1"/>
    <col min="11" max="11" width="12.69140625" bestFit="1" customWidth="1"/>
  </cols>
  <sheetData>
    <row r="1" spans="1:11" s="11" customFormat="1" ht="15" customHeight="1" x14ac:dyDescent="0.4">
      <c r="A1" s="11" t="s">
        <v>3</v>
      </c>
      <c r="B1" s="11" t="s">
        <v>23</v>
      </c>
      <c r="C1" s="15" t="s">
        <v>4</v>
      </c>
      <c r="D1" s="8" t="s">
        <v>5</v>
      </c>
      <c r="E1" s="8" t="s">
        <v>6</v>
      </c>
      <c r="F1" s="13" t="s">
        <v>7</v>
      </c>
      <c r="G1" s="13" t="s">
        <v>8</v>
      </c>
      <c r="H1" s="8" t="s">
        <v>9</v>
      </c>
      <c r="I1" s="10" t="s">
        <v>10</v>
      </c>
      <c r="J1" s="12" t="s">
        <v>24</v>
      </c>
      <c r="K1" s="11" t="s">
        <v>25</v>
      </c>
    </row>
    <row r="2" spans="1:11" ht="15" customHeight="1" x14ac:dyDescent="0.4">
      <c r="A2" s="17" t="s">
        <v>37</v>
      </c>
      <c r="B2" s="33" t="s">
        <v>44</v>
      </c>
      <c r="C2" s="6">
        <v>45812</v>
      </c>
      <c r="D2" s="33" t="s">
        <v>38</v>
      </c>
      <c r="E2" s="17" t="s">
        <v>28</v>
      </c>
      <c r="F2" s="14"/>
      <c r="G2" s="14">
        <v>10</v>
      </c>
      <c r="H2" s="1">
        <f>F2-G2</f>
        <v>-10</v>
      </c>
      <c r="I2" s="2"/>
      <c r="J2" s="7">
        <f>IF(OR(E2="Shopping", E2="Grocery",E2="Gas"), 0.03, 0.01)</f>
        <v>0.03</v>
      </c>
      <c r="K2" s="4">
        <f t="shared" ref="K2" si="0">J2*G2</f>
        <v>0.3</v>
      </c>
    </row>
    <row r="3" spans="1:11" ht="15" customHeight="1" x14ac:dyDescent="0.4">
      <c r="A3" s="17" t="s">
        <v>37</v>
      </c>
      <c r="B3" s="33" t="s">
        <v>44</v>
      </c>
      <c r="C3" s="6">
        <v>45813</v>
      </c>
      <c r="D3" s="33" t="s">
        <v>47</v>
      </c>
      <c r="E3" s="33" t="s">
        <v>33</v>
      </c>
      <c r="G3" s="5">
        <v>10</v>
      </c>
      <c r="H3" s="1">
        <f>H2+F3-G3</f>
        <v>-20</v>
      </c>
      <c r="J3" s="7">
        <f t="shared" ref="J3:J6" si="1">IF(OR(E3="Shopping", E3="Grocery",E3="Gas"), 0.03, 0.01)</f>
        <v>0.03</v>
      </c>
      <c r="K3" s="4">
        <f t="shared" ref="K3:K6" si="2">J3*G3</f>
        <v>0.3</v>
      </c>
    </row>
    <row r="4" spans="1:11" ht="15" customHeight="1" x14ac:dyDescent="0.4">
      <c r="A4" s="17" t="s">
        <v>37</v>
      </c>
      <c r="B4" s="33" t="s">
        <v>44</v>
      </c>
      <c r="C4" s="6">
        <v>45814</v>
      </c>
      <c r="D4" s="33" t="s">
        <v>1</v>
      </c>
      <c r="E4" s="33" t="s">
        <v>26</v>
      </c>
      <c r="G4" s="5">
        <v>10</v>
      </c>
      <c r="H4" s="1">
        <f t="shared" ref="H4:H6" si="3">H3+F4-G4</f>
        <v>-30</v>
      </c>
      <c r="J4" s="7">
        <f t="shared" si="1"/>
        <v>0.03</v>
      </c>
      <c r="K4" s="4">
        <f t="shared" si="2"/>
        <v>0.3</v>
      </c>
    </row>
    <row r="5" spans="1:11" ht="15" customHeight="1" x14ac:dyDescent="0.4">
      <c r="A5" s="17" t="s">
        <v>37</v>
      </c>
      <c r="B5" s="33" t="s">
        <v>44</v>
      </c>
      <c r="C5" s="6">
        <v>45815</v>
      </c>
      <c r="D5" s="33" t="s">
        <v>42</v>
      </c>
      <c r="E5" s="33" t="s">
        <v>11</v>
      </c>
      <c r="F5" s="5">
        <v>30</v>
      </c>
      <c r="H5" s="1">
        <f t="shared" si="3"/>
        <v>0</v>
      </c>
      <c r="J5" s="7">
        <f t="shared" si="1"/>
        <v>0.01</v>
      </c>
      <c r="K5" s="4">
        <f t="shared" si="2"/>
        <v>0</v>
      </c>
    </row>
    <row r="6" spans="1:11" ht="15" customHeight="1" x14ac:dyDescent="0.4">
      <c r="A6" s="34" t="s">
        <v>37</v>
      </c>
      <c r="B6" s="34" t="s">
        <v>44</v>
      </c>
      <c r="C6" s="6">
        <v>45816</v>
      </c>
      <c r="D6" s="34" t="s">
        <v>48</v>
      </c>
      <c r="E6" s="34" t="s">
        <v>48</v>
      </c>
      <c r="G6" s="5">
        <v>10</v>
      </c>
      <c r="H6" s="1">
        <f t="shared" si="3"/>
        <v>-10</v>
      </c>
      <c r="J6" s="7">
        <f t="shared" si="1"/>
        <v>0.01</v>
      </c>
      <c r="K6" s="4">
        <f t="shared" si="2"/>
        <v>0.1</v>
      </c>
    </row>
  </sheetData>
  <autoFilter ref="C1:I2" xr:uid="{00000000-0009-0000-0000-000009000000}"/>
  <phoneticPr fontId="16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zoomScaleNormal="100" workbookViewId="0">
      <selection activeCell="C20" sqref="C20"/>
    </sheetView>
  </sheetViews>
  <sheetFormatPr defaultColWidth="14.3046875" defaultRowHeight="15" customHeight="1" x14ac:dyDescent="0.4"/>
  <cols>
    <col min="1" max="2" width="15.69140625" customWidth="1"/>
    <col min="3" max="3" width="10.84375" style="3" customWidth="1"/>
    <col min="4" max="4" width="30.84375" customWidth="1"/>
    <col min="5" max="5" width="20.84375" customWidth="1"/>
    <col min="6" max="7" width="15.84375" style="5" customWidth="1"/>
    <col min="8" max="8" width="15.84375" customWidth="1"/>
    <col min="9" max="9" width="25.69140625" customWidth="1"/>
    <col min="10" max="10" width="10.84375" style="7" customWidth="1"/>
    <col min="11" max="11" width="12.69140625" customWidth="1"/>
  </cols>
  <sheetData>
    <row r="1" spans="1:11" s="9" customFormat="1" ht="15" customHeight="1" x14ac:dyDescent="0.4">
      <c r="A1" s="11" t="s">
        <v>3</v>
      </c>
      <c r="B1" s="11" t="s">
        <v>23</v>
      </c>
      <c r="C1" s="15" t="s">
        <v>4</v>
      </c>
      <c r="D1" s="8" t="s">
        <v>5</v>
      </c>
      <c r="E1" s="8" t="s">
        <v>6</v>
      </c>
      <c r="F1" s="13" t="s">
        <v>7</v>
      </c>
      <c r="G1" s="13" t="s">
        <v>8</v>
      </c>
      <c r="H1" s="8" t="s">
        <v>9</v>
      </c>
      <c r="I1" s="10" t="s">
        <v>10</v>
      </c>
      <c r="J1" s="16" t="s">
        <v>24</v>
      </c>
      <c r="K1" s="8" t="s">
        <v>25</v>
      </c>
    </row>
    <row r="2" spans="1:11" ht="15" customHeight="1" x14ac:dyDescent="0.4">
      <c r="A2" s="17" t="s">
        <v>39</v>
      </c>
      <c r="B2" s="33" t="s">
        <v>44</v>
      </c>
      <c r="C2" s="6">
        <v>45816</v>
      </c>
      <c r="D2" s="33" t="s">
        <v>36</v>
      </c>
      <c r="E2" s="33" t="s">
        <v>27</v>
      </c>
      <c r="F2" s="14"/>
      <c r="G2" s="14">
        <v>100</v>
      </c>
      <c r="H2" s="1">
        <f>F2-G2</f>
        <v>-100</v>
      </c>
      <c r="J2" s="7">
        <f>IF(OR(E2="Dining", E2="Grocery"), 0.04,0.01)</f>
        <v>0.04</v>
      </c>
      <c r="K2" s="4">
        <f t="shared" ref="K2" si="0">G2*J2</f>
        <v>4</v>
      </c>
    </row>
    <row r="3" spans="1:11" ht="15" customHeight="1" x14ac:dyDescent="0.4">
      <c r="A3" s="19" t="s">
        <v>39</v>
      </c>
      <c r="B3" s="33" t="s">
        <v>45</v>
      </c>
      <c r="C3" s="6">
        <v>45817</v>
      </c>
      <c r="D3" s="33" t="s">
        <v>29</v>
      </c>
      <c r="E3" s="19" t="s">
        <v>27</v>
      </c>
      <c r="G3" s="5">
        <v>100</v>
      </c>
      <c r="H3" s="1">
        <f>H2+F3-G3</f>
        <v>-200</v>
      </c>
      <c r="J3" s="7">
        <f>IF(OR(E3="Dining", E3="Grocery"), 0.04,0.01)</f>
        <v>0.04</v>
      </c>
      <c r="K3" s="4">
        <f t="shared" ref="K3:K9" si="1">G3*J3</f>
        <v>4</v>
      </c>
    </row>
    <row r="4" spans="1:11" ht="15" customHeight="1" x14ac:dyDescent="0.4">
      <c r="A4" s="19" t="s">
        <v>39</v>
      </c>
      <c r="B4" s="33" t="s">
        <v>44</v>
      </c>
      <c r="C4" s="6">
        <v>45818</v>
      </c>
      <c r="D4" s="33" t="s">
        <v>31</v>
      </c>
      <c r="E4" s="33" t="s">
        <v>28</v>
      </c>
      <c r="G4" s="5">
        <v>100</v>
      </c>
      <c r="H4" s="1">
        <f t="shared" ref="H4:H9" si="2">H3+F4-G4</f>
        <v>-300</v>
      </c>
      <c r="J4" s="7">
        <f t="shared" ref="J4:J9" si="3">IF(OR(E4="Dining", E4="Grocery"), 0.04,0.01)</f>
        <v>0.04</v>
      </c>
      <c r="K4" s="4">
        <f t="shared" si="1"/>
        <v>4</v>
      </c>
    </row>
    <row r="5" spans="1:11" ht="15" customHeight="1" x14ac:dyDescent="0.4">
      <c r="A5" s="19" t="s">
        <v>39</v>
      </c>
      <c r="B5" s="33" t="s">
        <v>44</v>
      </c>
      <c r="C5" s="6">
        <v>45819</v>
      </c>
      <c r="D5" s="33" t="s">
        <v>42</v>
      </c>
      <c r="E5" s="33" t="s">
        <v>11</v>
      </c>
      <c r="F5" s="5">
        <v>300</v>
      </c>
      <c r="H5" s="1">
        <f t="shared" si="2"/>
        <v>0</v>
      </c>
      <c r="J5" s="7">
        <f t="shared" si="3"/>
        <v>0.01</v>
      </c>
      <c r="K5" s="4">
        <f t="shared" si="1"/>
        <v>0</v>
      </c>
    </row>
    <row r="6" spans="1:11" ht="15" customHeight="1" x14ac:dyDescent="0.4">
      <c r="A6" s="36" t="s">
        <v>39</v>
      </c>
      <c r="B6" s="36" t="s">
        <v>44</v>
      </c>
      <c r="C6" s="3">
        <v>45819</v>
      </c>
      <c r="D6" s="36" t="s">
        <v>29</v>
      </c>
      <c r="E6" s="37" t="s">
        <v>27</v>
      </c>
      <c r="G6" s="5">
        <v>50</v>
      </c>
      <c r="H6" s="1">
        <f t="shared" si="2"/>
        <v>-50</v>
      </c>
      <c r="J6" s="7">
        <f t="shared" si="3"/>
        <v>0.04</v>
      </c>
      <c r="K6" s="4">
        <f t="shared" si="1"/>
        <v>2</v>
      </c>
    </row>
    <row r="7" spans="1:11" ht="15" customHeight="1" x14ac:dyDescent="0.4">
      <c r="A7" s="38" t="s">
        <v>39</v>
      </c>
      <c r="B7" s="38" t="s">
        <v>44</v>
      </c>
      <c r="C7" s="3">
        <v>45840</v>
      </c>
      <c r="D7" s="38" t="s">
        <v>49</v>
      </c>
      <c r="E7" s="38" t="s">
        <v>27</v>
      </c>
      <c r="G7" s="5">
        <v>50</v>
      </c>
      <c r="H7" s="1">
        <f t="shared" si="2"/>
        <v>-100</v>
      </c>
      <c r="J7" s="7">
        <f t="shared" si="3"/>
        <v>0.04</v>
      </c>
      <c r="K7" s="4">
        <f t="shared" si="1"/>
        <v>2</v>
      </c>
    </row>
    <row r="8" spans="1:11" ht="15" customHeight="1" x14ac:dyDescent="0.4">
      <c r="A8" s="40" t="s">
        <v>39</v>
      </c>
      <c r="B8" s="40" t="s">
        <v>44</v>
      </c>
      <c r="C8" s="3">
        <v>45841</v>
      </c>
      <c r="D8" s="40" t="s">
        <v>60</v>
      </c>
      <c r="E8" s="40" t="s">
        <v>60</v>
      </c>
      <c r="F8" s="5">
        <v>10</v>
      </c>
      <c r="H8" s="1">
        <f t="shared" si="2"/>
        <v>-90</v>
      </c>
      <c r="J8" s="7">
        <f t="shared" si="3"/>
        <v>0.01</v>
      </c>
      <c r="K8" s="4">
        <f t="shared" si="1"/>
        <v>0</v>
      </c>
    </row>
    <row r="9" spans="1:11" ht="15" customHeight="1" x14ac:dyDescent="0.4">
      <c r="A9" s="40" t="s">
        <v>39</v>
      </c>
      <c r="B9" s="40" t="s">
        <v>44</v>
      </c>
      <c r="C9" s="3">
        <v>45842</v>
      </c>
      <c r="D9" s="40" t="s">
        <v>8</v>
      </c>
      <c r="E9" s="40" t="s">
        <v>8</v>
      </c>
      <c r="F9" s="5">
        <v>20</v>
      </c>
      <c r="H9" s="1">
        <f t="shared" si="2"/>
        <v>-70</v>
      </c>
      <c r="J9" s="7">
        <f t="shared" si="3"/>
        <v>0.01</v>
      </c>
      <c r="K9" s="4">
        <f t="shared" si="1"/>
        <v>0</v>
      </c>
    </row>
  </sheetData>
  <phoneticPr fontId="18" type="noConversion"/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6B63-B995-4DBE-83AC-836D2B359637}">
  <dimension ref="A1:K5"/>
  <sheetViews>
    <sheetView zoomScaleNormal="100" workbookViewId="0">
      <selection activeCell="D16" sqref="D16"/>
    </sheetView>
  </sheetViews>
  <sheetFormatPr defaultColWidth="14.3046875" defaultRowHeight="15" customHeight="1" x14ac:dyDescent="0.4"/>
  <cols>
    <col min="1" max="2" width="15.69140625" customWidth="1"/>
    <col min="3" max="3" width="10.84375" style="3" customWidth="1"/>
    <col min="4" max="4" width="30.84375" customWidth="1"/>
    <col min="5" max="5" width="20.84375" customWidth="1"/>
    <col min="6" max="7" width="15.84375" style="5" customWidth="1"/>
    <col min="8" max="8" width="15.84375" customWidth="1"/>
    <col min="9" max="9" width="25.69140625" customWidth="1"/>
    <col min="10" max="10" width="10.84375" style="7" customWidth="1"/>
    <col min="11" max="11" width="12.69140625" customWidth="1"/>
  </cols>
  <sheetData>
    <row r="1" spans="1:11" s="9" customFormat="1" ht="15" customHeight="1" x14ac:dyDescent="0.4">
      <c r="A1" s="11" t="s">
        <v>3</v>
      </c>
      <c r="B1" s="11" t="s">
        <v>23</v>
      </c>
      <c r="C1" s="15" t="s">
        <v>4</v>
      </c>
      <c r="D1" s="8" t="s">
        <v>5</v>
      </c>
      <c r="E1" s="8" t="s">
        <v>6</v>
      </c>
      <c r="F1" s="13" t="s">
        <v>7</v>
      </c>
      <c r="G1" s="13" t="s">
        <v>8</v>
      </c>
      <c r="H1" s="8" t="s">
        <v>9</v>
      </c>
      <c r="I1" s="10" t="s">
        <v>10</v>
      </c>
      <c r="J1" s="16" t="s">
        <v>24</v>
      </c>
      <c r="K1" s="8" t="s">
        <v>25</v>
      </c>
    </row>
    <row r="2" spans="1:11" ht="15" customHeight="1" x14ac:dyDescent="0.4">
      <c r="A2" s="33" t="s">
        <v>40</v>
      </c>
      <c r="B2" s="33" t="s">
        <v>44</v>
      </c>
      <c r="C2" s="6">
        <v>45819</v>
      </c>
      <c r="D2" s="33" t="s">
        <v>31</v>
      </c>
      <c r="E2" s="33" t="s">
        <v>28</v>
      </c>
      <c r="F2" s="14"/>
      <c r="G2" s="14">
        <v>200</v>
      </c>
      <c r="H2" s="1">
        <f>F2-G2</f>
        <v>-200</v>
      </c>
      <c r="J2" s="7">
        <f>IF(OR(E2="Gas", E2="Grocery"), 0.05, IF(OR(E2="Dining", E2="Drugstore"), 0.03, 0.01))</f>
        <v>0.05</v>
      </c>
      <c r="K2" s="4">
        <f t="shared" ref="K2:K5" si="0">G2*J2</f>
        <v>10</v>
      </c>
    </row>
    <row r="3" spans="1:11" ht="15" customHeight="1" x14ac:dyDescent="0.4">
      <c r="A3" s="33" t="s">
        <v>40</v>
      </c>
      <c r="B3" s="33" t="s">
        <v>45</v>
      </c>
      <c r="C3" s="6">
        <v>45820</v>
      </c>
      <c r="D3" s="33" t="s">
        <v>31</v>
      </c>
      <c r="E3" s="33" t="s">
        <v>28</v>
      </c>
      <c r="G3" s="5">
        <v>200</v>
      </c>
      <c r="H3" s="1">
        <f>H2+F3-G3</f>
        <v>-400</v>
      </c>
      <c r="J3" s="7">
        <f t="shared" ref="J3:J5" si="1">IF(OR(E3="Gas", E3="Grocery"), 0.05, IF(OR(E3="Dining", E3="Drugstore"), 0.03, 0.01))</f>
        <v>0.05</v>
      </c>
      <c r="K3" s="4">
        <f t="shared" si="0"/>
        <v>10</v>
      </c>
    </row>
    <row r="4" spans="1:11" ht="15" customHeight="1" x14ac:dyDescent="0.4">
      <c r="A4" s="33" t="s">
        <v>40</v>
      </c>
      <c r="B4" s="33" t="s">
        <v>44</v>
      </c>
      <c r="C4" s="6">
        <v>45821</v>
      </c>
      <c r="D4" s="33" t="s">
        <v>31</v>
      </c>
      <c r="E4" s="33" t="s">
        <v>28</v>
      </c>
      <c r="G4" s="5">
        <v>200</v>
      </c>
      <c r="H4" s="1">
        <f t="shared" ref="H4:H5" si="2">H3+F4-G4</f>
        <v>-600</v>
      </c>
      <c r="J4" s="7">
        <f t="shared" si="1"/>
        <v>0.05</v>
      </c>
      <c r="K4" s="4">
        <f t="shared" si="0"/>
        <v>10</v>
      </c>
    </row>
    <row r="5" spans="1:11" ht="15" customHeight="1" x14ac:dyDescent="0.4">
      <c r="A5" s="33" t="s">
        <v>40</v>
      </c>
      <c r="B5" s="33" t="s">
        <v>44</v>
      </c>
      <c r="C5" s="6">
        <v>45822</v>
      </c>
      <c r="D5" s="33" t="s">
        <v>42</v>
      </c>
      <c r="E5" s="33" t="s">
        <v>11</v>
      </c>
      <c r="F5" s="5">
        <v>600</v>
      </c>
      <c r="H5" s="1">
        <f t="shared" si="2"/>
        <v>0</v>
      </c>
      <c r="J5" s="7">
        <f t="shared" si="1"/>
        <v>0.01</v>
      </c>
      <c r="K5" s="4">
        <f t="shared" si="0"/>
        <v>0</v>
      </c>
    </row>
  </sheetData>
  <autoFilter ref="A1:K4" xr:uid="{00000000-0001-0000-0A00-000000000000}"/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5C68-8B27-4C67-9C57-A7C4678CD1EB}">
  <dimension ref="A1:K5"/>
  <sheetViews>
    <sheetView zoomScaleNormal="100" workbookViewId="0">
      <selection activeCell="D20" sqref="D20"/>
    </sheetView>
  </sheetViews>
  <sheetFormatPr defaultColWidth="14.3046875" defaultRowHeight="15" customHeight="1" x14ac:dyDescent="0.4"/>
  <cols>
    <col min="1" max="2" width="15.69140625" customWidth="1"/>
    <col min="3" max="3" width="10.84375" style="3" customWidth="1"/>
    <col min="4" max="4" width="30.84375" customWidth="1"/>
    <col min="5" max="5" width="20.84375" customWidth="1"/>
    <col min="6" max="7" width="15.84375" style="5" customWidth="1"/>
    <col min="8" max="8" width="15.84375" customWidth="1"/>
    <col min="9" max="9" width="25.69140625" customWidth="1"/>
    <col min="10" max="10" width="10.84375" style="7" customWidth="1"/>
    <col min="11" max="11" width="12.69140625" customWidth="1"/>
  </cols>
  <sheetData>
    <row r="1" spans="1:11" s="9" customFormat="1" ht="15" customHeight="1" x14ac:dyDescent="0.4">
      <c r="A1" s="11" t="s">
        <v>3</v>
      </c>
      <c r="B1" s="11" t="s">
        <v>23</v>
      </c>
      <c r="C1" s="15" t="s">
        <v>4</v>
      </c>
      <c r="D1" s="8" t="s">
        <v>5</v>
      </c>
      <c r="E1" s="8" t="s">
        <v>6</v>
      </c>
      <c r="F1" s="13" t="s">
        <v>7</v>
      </c>
      <c r="G1" s="13" t="s">
        <v>8</v>
      </c>
      <c r="H1" s="8" t="s">
        <v>9</v>
      </c>
      <c r="I1" s="10" t="s">
        <v>10</v>
      </c>
      <c r="J1" s="16" t="s">
        <v>24</v>
      </c>
      <c r="K1" s="8" t="s">
        <v>25</v>
      </c>
    </row>
    <row r="2" spans="1:11" ht="15" customHeight="1" x14ac:dyDescent="0.4">
      <c r="A2" s="33" t="s">
        <v>41</v>
      </c>
      <c r="B2" s="33" t="s">
        <v>44</v>
      </c>
      <c r="C2" s="6">
        <v>45822</v>
      </c>
      <c r="D2" s="33" t="s">
        <v>32</v>
      </c>
      <c r="E2" s="33" t="s">
        <v>30</v>
      </c>
      <c r="F2" s="14"/>
      <c r="G2" s="14">
        <v>100</v>
      </c>
      <c r="H2" s="1">
        <f>F2-G2</f>
        <v>-100</v>
      </c>
      <c r="J2" s="7">
        <f>IF(OR(D2="Lyft"),0.05,IF(OR(E2="Dining",E2="Drugstore"),0.03,IF(E2="Travel",0.02,0.01)))</f>
        <v>0.05</v>
      </c>
      <c r="K2" s="4">
        <f t="shared" ref="K2:K5" si="0">G2*J2</f>
        <v>5</v>
      </c>
    </row>
    <row r="3" spans="1:11" ht="15" customHeight="1" x14ac:dyDescent="0.4">
      <c r="A3" s="33" t="s">
        <v>41</v>
      </c>
      <c r="B3" s="33" t="s">
        <v>45</v>
      </c>
      <c r="C3" s="6">
        <v>45823</v>
      </c>
      <c r="D3" s="33" t="s">
        <v>29</v>
      </c>
      <c r="E3" s="33" t="s">
        <v>27</v>
      </c>
      <c r="G3" s="5">
        <v>100</v>
      </c>
      <c r="H3" s="1">
        <f>H2+F3-G3</f>
        <v>-200</v>
      </c>
      <c r="J3" s="7">
        <f t="shared" ref="J3:J5" si="1">IF(OR(D3="Lyft"),0.05,IF(OR(E3="Dining",E3="Drugstore"),0.03,IF(E3="Travel",0.02,0.01)))</f>
        <v>0.03</v>
      </c>
      <c r="K3" s="4">
        <f t="shared" si="0"/>
        <v>3</v>
      </c>
    </row>
    <row r="4" spans="1:11" ht="15" customHeight="1" x14ac:dyDescent="0.4">
      <c r="A4" s="33" t="s">
        <v>41</v>
      </c>
      <c r="B4" s="33" t="s">
        <v>44</v>
      </c>
      <c r="C4" s="6">
        <v>45824</v>
      </c>
      <c r="D4" s="33" t="s">
        <v>0</v>
      </c>
      <c r="E4" s="33" t="s">
        <v>28</v>
      </c>
      <c r="G4" s="5">
        <v>100</v>
      </c>
      <c r="H4" s="1">
        <f t="shared" ref="H4:H5" si="2">H3+F4-G4</f>
        <v>-300</v>
      </c>
      <c r="J4" s="7">
        <f t="shared" si="1"/>
        <v>0.01</v>
      </c>
      <c r="K4" s="4">
        <f t="shared" si="0"/>
        <v>1</v>
      </c>
    </row>
    <row r="5" spans="1:11" ht="15" customHeight="1" x14ac:dyDescent="0.4">
      <c r="A5" s="33" t="s">
        <v>41</v>
      </c>
      <c r="B5" s="33" t="s">
        <v>44</v>
      </c>
      <c r="C5" s="6">
        <v>45839</v>
      </c>
      <c r="D5" s="33" t="s">
        <v>42</v>
      </c>
      <c r="E5" s="33" t="s">
        <v>11</v>
      </c>
      <c r="F5" s="5">
        <v>300</v>
      </c>
      <c r="H5" s="1">
        <f t="shared" si="2"/>
        <v>0</v>
      </c>
      <c r="J5" s="7">
        <f t="shared" si="1"/>
        <v>0.01</v>
      </c>
      <c r="K5" s="4">
        <f t="shared" si="0"/>
        <v>0</v>
      </c>
    </row>
  </sheetData>
  <autoFilter ref="A1:K4" xr:uid="{00000000-0001-0000-0A00-000000000000}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Checking - BofA</vt:lpstr>
      <vt:lpstr>HYSA</vt:lpstr>
      <vt:lpstr>Chase APV</vt:lpstr>
      <vt:lpstr>Amex BCE</vt:lpstr>
      <vt:lpstr>Amex Gold</vt:lpstr>
      <vt:lpstr>Chase CFF</vt:lpstr>
      <vt:lpstr>Chase CSP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Yuan</dc:creator>
  <cp:keywords/>
  <dc:description/>
  <cp:lastModifiedBy>Rafsan Pranto</cp:lastModifiedBy>
  <cp:revision/>
  <dcterms:created xsi:type="dcterms:W3CDTF">2022-10-04T22:44:29Z</dcterms:created>
  <dcterms:modified xsi:type="dcterms:W3CDTF">2025-09-06T15:43:31Z</dcterms:modified>
  <cp:category/>
  <cp:contentStatus/>
</cp:coreProperties>
</file>